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9200" windowHeight="11595" tabRatio="873"/>
  </bookViews>
  <sheets>
    <sheet name="МП КП" sheetId="2" r:id="rId1"/>
    <sheet name="Лист2" sheetId="12" r:id="rId2"/>
  </sheets>
  <definedNames>
    <definedName name="Z_17D9F6F5_07D0_4EB5_A22D_4CA03DB85627_.wvu.Rows" localSheetId="0" hidden="1">'МП КП'!$125:$152</definedName>
    <definedName name="Z_6E2A1D5A_D8A8_4429_9D19_0F9C978D0FB5_.wvu.Rows" localSheetId="0" hidden="1">'МП КП'!$125:$152</definedName>
    <definedName name="Z_922E7738_0050_44DE_BE31_AF6E599E745F_.wvu.Rows" localSheetId="0" hidden="1">'МП КП'!$125:$152</definedName>
    <definedName name="Z_F84BD71A_E667_4EC6_B3BA_56A945CADEBE_.wvu.Rows" localSheetId="0" hidden="1">'МП КП'!$125:$152</definedName>
  </definedNames>
  <calcPr calcId="152511" iterate="1"/>
  <customWorkbookViews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3"/>
    <customWorkbookView name="Саратова Ольга Сергеевна - Личное представление" guid="{17D9F6F5-07D0-4EB5-A22D-4CA03DB85627}" mergeInterval="0" personalView="1" xWindow="43" yWindow="241" windowWidth="1901" windowHeight="655" tabRatio="873" activeSheetId="8"/>
    <customWorkbookView name="Цыганкова Ирина Анатольевн - Личное представление" guid="{6E2A1D5A-D8A8-4429-9D19-0F9C978D0FB5}" mergeInterval="0" personalView="1" maximized="1" windowWidth="1916" windowHeight="855" tabRatio="873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U311" i="2"/>
  <c r="T311" i="2"/>
  <c r="U308" i="2"/>
  <c r="T308" i="2"/>
  <c r="U307" i="2"/>
  <c r="U305" i="2" s="1"/>
  <c r="T305" i="2"/>
  <c r="U304" i="2"/>
  <c r="T304" i="2"/>
  <c r="T303" i="2"/>
  <c r="S303" i="2"/>
  <c r="U302" i="2"/>
  <c r="U299" i="2"/>
  <c r="T299" i="2"/>
  <c r="U298" i="2"/>
  <c r="S298" i="2"/>
  <c r="U300" i="2" l="1"/>
  <c r="T300" i="2"/>
  <c r="U297" i="2"/>
  <c r="T297" i="2"/>
  <c r="U280" i="2"/>
  <c r="U283" i="2"/>
  <c r="U246" i="2"/>
  <c r="U240" i="2" s="1"/>
  <c r="U203" i="2"/>
  <c r="U160" i="2"/>
  <c r="U98" i="2"/>
  <c r="U97" i="2"/>
  <c r="U93" i="2" s="1"/>
  <c r="T98" i="2"/>
  <c r="T97" i="2"/>
  <c r="T93" i="2"/>
  <c r="U60" i="2"/>
  <c r="T60" i="2"/>
  <c r="U22" i="2"/>
  <c r="U21" i="2"/>
  <c r="U289" i="2"/>
  <c r="U286" i="2"/>
  <c r="U120" i="2"/>
  <c r="T120" i="2"/>
  <c r="X206" i="2" l="1"/>
  <c r="V206" i="2"/>
  <c r="S280" i="2" l="1"/>
  <c r="S283" i="2"/>
  <c r="S308" i="2" s="1"/>
  <c r="S93" i="2"/>
  <c r="R93" i="2"/>
  <c r="Q93" i="2"/>
  <c r="P93" i="2"/>
  <c r="T289" i="2"/>
  <c r="S289" i="2"/>
  <c r="S286" i="2" s="1"/>
  <c r="S307" i="2"/>
  <c r="S306" i="2"/>
  <c r="R305" i="2"/>
  <c r="S311" i="2"/>
  <c r="R311" i="2"/>
  <c r="S310" i="2"/>
  <c r="R310" i="2"/>
  <c r="Q311" i="2"/>
  <c r="S309" i="2"/>
  <c r="Q309" i="2"/>
  <c r="P309" i="2"/>
  <c r="P311" i="2"/>
  <c r="Q12" i="2"/>
  <c r="P12" i="2"/>
  <c r="Q17" i="2"/>
  <c r="P17" i="2"/>
  <c r="S17" i="2"/>
  <c r="R17" i="2"/>
  <c r="R16" i="2"/>
  <c r="S300" i="2"/>
  <c r="S299" i="2"/>
  <c r="Q298" i="2"/>
  <c r="R298" i="2"/>
  <c r="Q297" i="2"/>
  <c r="P297" i="2"/>
  <c r="Q304" i="2"/>
  <c r="R297" i="2"/>
  <c r="S157" i="2"/>
  <c r="S161" i="2"/>
  <c r="S302" i="2" s="1"/>
  <c r="S200" i="2"/>
  <c r="R200" i="2"/>
  <c r="S204" i="2"/>
  <c r="R302" i="2"/>
  <c r="S304" i="2"/>
  <c r="R304" i="2"/>
  <c r="R303" i="2"/>
  <c r="S97" i="2"/>
  <c r="R97" i="2"/>
  <c r="S98" i="2"/>
  <c r="R98" i="2"/>
  <c r="Q98" i="2"/>
  <c r="P98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S305" i="2" l="1"/>
  <c r="S297" i="2"/>
  <c r="S246" i="2"/>
  <c r="S240" i="2"/>
  <c r="S203" i="2"/>
  <c r="S206" i="2"/>
  <c r="R206" i="2"/>
  <c r="S160" i="2"/>
  <c r="R120" i="2"/>
  <c r="S120" i="2"/>
  <c r="S60" i="2"/>
  <c r="S16" i="2"/>
  <c r="X309" i="2"/>
  <c r="V309" i="2"/>
  <c r="R309" i="2"/>
  <c r="B311" i="2"/>
  <c r="B310" i="2"/>
  <c r="B309" i="2"/>
  <c r="B307" i="2"/>
  <c r="B302" i="2"/>
  <c r="B304" i="2"/>
  <c r="B303" i="2"/>
  <c r="P304" i="2"/>
  <c r="B200" i="2"/>
  <c r="B206" i="2"/>
  <c r="B210" i="2"/>
  <c r="B155" i="2"/>
  <c r="B154" i="2"/>
  <c r="B98" i="2"/>
  <c r="B17" i="2" s="1"/>
  <c r="B41" i="2"/>
  <c r="B120" i="2" l="1"/>
  <c r="B97" i="2"/>
  <c r="B16" i="2" s="1"/>
  <c r="Q166" i="2" l="1"/>
  <c r="Q246" i="2"/>
  <c r="Q240" i="2" s="1"/>
  <c r="Q120" i="2" l="1"/>
  <c r="P120" i="2"/>
  <c r="AG155" i="2"/>
  <c r="E155" i="2"/>
  <c r="C155" i="2"/>
  <c r="AG118" i="2"/>
  <c r="AG119" i="2"/>
  <c r="G155" i="2" l="1"/>
  <c r="F155" i="2"/>
  <c r="D155" i="2"/>
  <c r="Q289" i="2"/>
  <c r="Q283" i="2" s="1"/>
  <c r="Q280" i="2" s="1"/>
  <c r="Q60" i="2"/>
  <c r="Q286" i="2" l="1"/>
  <c r="Q103" i="2"/>
  <c r="Q96" i="2" s="1"/>
  <c r="O60" i="2" l="1"/>
  <c r="M60" i="2"/>
  <c r="I203" i="2" l="1"/>
  <c r="O59" i="2"/>
  <c r="M59" i="2"/>
  <c r="J25" i="2"/>
  <c r="O289" i="2" l="1"/>
  <c r="O283" i="2" s="1"/>
  <c r="O280" i="2" s="1"/>
  <c r="M289" i="2"/>
  <c r="M283" i="2" s="1"/>
  <c r="M280" i="2" s="1"/>
  <c r="K289" i="2"/>
  <c r="K283" i="2" s="1"/>
  <c r="K280" i="2" s="1"/>
  <c r="I289" i="2"/>
  <c r="I283" i="2" s="1"/>
  <c r="I280" i="2" s="1"/>
  <c r="O286" i="2"/>
  <c r="M286" i="2"/>
  <c r="K286" i="2"/>
  <c r="I286" i="2"/>
  <c r="O246" i="2"/>
  <c r="O240" i="2" s="1"/>
  <c r="M246" i="2"/>
  <c r="M240" i="2" s="1"/>
  <c r="K246" i="2"/>
  <c r="K240" i="2" s="1"/>
  <c r="I246" i="2"/>
  <c r="O172" i="2"/>
  <c r="O166" i="2" s="1"/>
  <c r="M172" i="2"/>
  <c r="M166" i="2" s="1"/>
  <c r="K172" i="2"/>
  <c r="K166" i="2" s="1"/>
  <c r="I172" i="2"/>
  <c r="I166" i="2" s="1"/>
  <c r="O103" i="2"/>
  <c r="O96" i="2" s="1"/>
  <c r="K60" i="2"/>
  <c r="I60" i="2"/>
  <c r="H60" i="2"/>
  <c r="O263" i="2"/>
  <c r="O239" i="2" s="1"/>
  <c r="O87" i="2"/>
  <c r="M87" i="2"/>
  <c r="Q203" i="2" l="1"/>
  <c r="O203" i="2"/>
  <c r="O160" i="2" s="1"/>
  <c r="M203" i="2"/>
  <c r="M160" i="2" s="1"/>
  <c r="K203" i="2"/>
  <c r="M103" i="2"/>
  <c r="M96" i="2" s="1"/>
  <c r="Q160" i="2" l="1"/>
  <c r="K160" i="2"/>
  <c r="J60" i="2"/>
  <c r="K103" i="2" l="1"/>
  <c r="K96" i="2" s="1"/>
  <c r="I103" i="2"/>
  <c r="I96" i="2" s="1"/>
  <c r="C41" i="2" l="1"/>
  <c r="C35" i="2"/>
  <c r="B28" i="2"/>
  <c r="B276" i="2"/>
  <c r="K224" i="2"/>
  <c r="H224" i="2"/>
  <c r="P218" i="2"/>
  <c r="P206" i="2" l="1"/>
  <c r="T206" i="2"/>
  <c r="U206" i="2"/>
  <c r="L172" i="2"/>
  <c r="B91" i="2"/>
  <c r="L87" i="2"/>
  <c r="N25" i="2"/>
  <c r="L25" i="2"/>
  <c r="B29" i="2"/>
  <c r="B30" i="2"/>
  <c r="H25" i="2"/>
  <c r="C34" i="2"/>
  <c r="N20" i="2"/>
  <c r="L20" i="2"/>
  <c r="J23" i="2"/>
  <c r="J288" i="2"/>
  <c r="J282" i="2" s="1"/>
  <c r="J289" i="2"/>
  <c r="J283" i="2" s="1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H292" i="2"/>
  <c r="E296" i="2"/>
  <c r="D296" i="2" s="1"/>
  <c r="C296" i="2"/>
  <c r="B296" i="2"/>
  <c r="E295" i="2"/>
  <c r="D295" i="2" s="1"/>
  <c r="C295" i="2"/>
  <c r="B295" i="2"/>
  <c r="E294" i="2"/>
  <c r="D294" i="2" s="1"/>
  <c r="C294" i="2"/>
  <c r="B294" i="2"/>
  <c r="E293" i="2"/>
  <c r="D293" i="2" s="1"/>
  <c r="C293" i="2"/>
  <c r="B293" i="2"/>
  <c r="H287" i="2"/>
  <c r="H281" i="2" s="1"/>
  <c r="H288" i="2"/>
  <c r="H282" i="2" s="1"/>
  <c r="H289" i="2"/>
  <c r="H283" i="2" s="1"/>
  <c r="H290" i="2"/>
  <c r="H284" i="2" s="1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H273" i="2"/>
  <c r="E271" i="2"/>
  <c r="D271" i="2" s="1"/>
  <c r="C271" i="2"/>
  <c r="C265" i="2" s="1"/>
  <c r="B271" i="2"/>
  <c r="E270" i="2"/>
  <c r="D270" i="2" s="1"/>
  <c r="C270" i="2"/>
  <c r="C264" i="2" s="1"/>
  <c r="B270" i="2"/>
  <c r="E269" i="2"/>
  <c r="D269" i="2" s="1"/>
  <c r="D263" i="2" s="1"/>
  <c r="C269" i="2"/>
  <c r="C263" i="2" s="1"/>
  <c r="B269" i="2"/>
  <c r="E268" i="2"/>
  <c r="D268" i="2" s="1"/>
  <c r="C268" i="2"/>
  <c r="B268" i="2"/>
  <c r="B262" i="2" s="1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I261" i="2"/>
  <c r="K261" i="2"/>
  <c r="M261" i="2"/>
  <c r="O261" i="2"/>
  <c r="Q261" i="2"/>
  <c r="S261" i="2"/>
  <c r="U261" i="2"/>
  <c r="W261" i="2"/>
  <c r="Y261" i="2"/>
  <c r="AA261" i="2"/>
  <c r="AC261" i="2"/>
  <c r="AE261" i="2"/>
  <c r="G277" i="2"/>
  <c r="G275" i="2"/>
  <c r="G274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H255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H249" i="2"/>
  <c r="E259" i="2"/>
  <c r="D259" i="2" s="1"/>
  <c r="C259" i="2"/>
  <c r="B259" i="2"/>
  <c r="E258" i="2"/>
  <c r="D258" i="2" s="1"/>
  <c r="C258" i="2"/>
  <c r="B258" i="2"/>
  <c r="E257" i="2"/>
  <c r="D257" i="2" s="1"/>
  <c r="C257" i="2"/>
  <c r="B257" i="2"/>
  <c r="E256" i="2"/>
  <c r="D256" i="2" s="1"/>
  <c r="C256" i="2"/>
  <c r="B256" i="2"/>
  <c r="E253" i="2"/>
  <c r="E247" i="2" s="1"/>
  <c r="C253" i="2"/>
  <c r="C247" i="2" s="1"/>
  <c r="B253" i="2"/>
  <c r="E252" i="2"/>
  <c r="E246" i="2" s="1"/>
  <c r="C252" i="2"/>
  <c r="C246" i="2" s="1"/>
  <c r="B252" i="2"/>
  <c r="E251" i="2"/>
  <c r="E245" i="2" s="1"/>
  <c r="C251" i="2"/>
  <c r="C245" i="2" s="1"/>
  <c r="B251" i="2"/>
  <c r="E250" i="2"/>
  <c r="E244" i="2" s="1"/>
  <c r="C250" i="2"/>
  <c r="C244" i="2" s="1"/>
  <c r="B250" i="2"/>
  <c r="C231" i="2"/>
  <c r="I243" i="2"/>
  <c r="K243" i="2"/>
  <c r="M243" i="2"/>
  <c r="O243" i="2"/>
  <c r="Q243" i="2"/>
  <c r="S243" i="2"/>
  <c r="U243" i="2"/>
  <c r="W243" i="2"/>
  <c r="Y243" i="2"/>
  <c r="AA243" i="2"/>
  <c r="AC243" i="2"/>
  <c r="AE243" i="2"/>
  <c r="B233" i="2"/>
  <c r="C232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H230" i="2"/>
  <c r="E234" i="2"/>
  <c r="C234" i="2"/>
  <c r="B234" i="2"/>
  <c r="E233" i="2"/>
  <c r="C233" i="2"/>
  <c r="E232" i="2"/>
  <c r="B232" i="2"/>
  <c r="E231" i="2"/>
  <c r="G231" i="2" s="1"/>
  <c r="B231" i="2"/>
  <c r="I224" i="2"/>
  <c r="J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E228" i="2"/>
  <c r="C228" i="2"/>
  <c r="B228" i="2"/>
  <c r="E227" i="2"/>
  <c r="C227" i="2"/>
  <c r="B227" i="2"/>
  <c r="E226" i="2"/>
  <c r="C226" i="2"/>
  <c r="B226" i="2"/>
  <c r="E225" i="2"/>
  <c r="C225" i="2"/>
  <c r="B225" i="2"/>
  <c r="I218" i="2"/>
  <c r="J218" i="2"/>
  <c r="K218" i="2"/>
  <c r="L218" i="2"/>
  <c r="M218" i="2"/>
  <c r="N218" i="2"/>
  <c r="O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C219" i="2"/>
  <c r="E222" i="2"/>
  <c r="D222" i="2" s="1"/>
  <c r="C222" i="2"/>
  <c r="B222" i="2"/>
  <c r="E221" i="2"/>
  <c r="C221" i="2"/>
  <c r="B221" i="2"/>
  <c r="E220" i="2"/>
  <c r="D220" i="2" s="1"/>
  <c r="C220" i="2"/>
  <c r="B220" i="2"/>
  <c r="E219" i="2"/>
  <c r="B219" i="2"/>
  <c r="I206" i="2"/>
  <c r="J206" i="2"/>
  <c r="K206" i="2"/>
  <c r="L206" i="2"/>
  <c r="M206" i="2"/>
  <c r="N206" i="2"/>
  <c r="O206" i="2"/>
  <c r="Q206" i="2"/>
  <c r="W206" i="2"/>
  <c r="Y206" i="2"/>
  <c r="Z206" i="2"/>
  <c r="AA206" i="2"/>
  <c r="AB206" i="2"/>
  <c r="AC206" i="2"/>
  <c r="AD206" i="2"/>
  <c r="AE206" i="2"/>
  <c r="H206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H212" i="2"/>
  <c r="E216" i="2"/>
  <c r="D216" i="2" s="1"/>
  <c r="C216" i="2"/>
  <c r="B216" i="2"/>
  <c r="E215" i="2"/>
  <c r="D215" i="2" s="1"/>
  <c r="C215" i="2"/>
  <c r="B215" i="2"/>
  <c r="E214" i="2"/>
  <c r="D214" i="2" s="1"/>
  <c r="C214" i="2"/>
  <c r="B214" i="2"/>
  <c r="E213" i="2"/>
  <c r="D213" i="2" s="1"/>
  <c r="C213" i="2"/>
  <c r="B213" i="2"/>
  <c r="E210" i="2"/>
  <c r="D210" i="2" s="1"/>
  <c r="C210" i="2"/>
  <c r="E209" i="2"/>
  <c r="D209" i="2" s="1"/>
  <c r="C209" i="2"/>
  <c r="E208" i="2"/>
  <c r="D208" i="2" s="1"/>
  <c r="C208" i="2"/>
  <c r="B208" i="2"/>
  <c r="E207" i="2"/>
  <c r="D207" i="2" s="1"/>
  <c r="C207" i="2"/>
  <c r="B207" i="2"/>
  <c r="I200" i="2"/>
  <c r="K200" i="2"/>
  <c r="M200" i="2"/>
  <c r="O200" i="2"/>
  <c r="Q200" i="2"/>
  <c r="U200" i="2"/>
  <c r="W200" i="2"/>
  <c r="Y200" i="2"/>
  <c r="AA200" i="2"/>
  <c r="AC200" i="2"/>
  <c r="AE200" i="2"/>
  <c r="E198" i="2"/>
  <c r="D198" i="2" s="1"/>
  <c r="C198" i="2"/>
  <c r="B198" i="2"/>
  <c r="E197" i="2"/>
  <c r="D197" i="2" s="1"/>
  <c r="C197" i="2"/>
  <c r="B197" i="2"/>
  <c r="E196" i="2"/>
  <c r="D196" i="2" s="1"/>
  <c r="C196" i="2"/>
  <c r="B196" i="2"/>
  <c r="E195" i="2"/>
  <c r="D195" i="2" s="1"/>
  <c r="C195" i="2"/>
  <c r="B195" i="2"/>
  <c r="C189" i="2"/>
  <c r="AE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H194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H182" i="2"/>
  <c r="E192" i="2"/>
  <c r="C192" i="2"/>
  <c r="B192" i="2"/>
  <c r="E191" i="2"/>
  <c r="C191" i="2"/>
  <c r="B191" i="2"/>
  <c r="E190" i="2"/>
  <c r="C190" i="2"/>
  <c r="B190" i="2"/>
  <c r="E189" i="2"/>
  <c r="B189" i="2"/>
  <c r="E186" i="2"/>
  <c r="C186" i="2"/>
  <c r="B186" i="2"/>
  <c r="E185" i="2"/>
  <c r="C185" i="2"/>
  <c r="B185" i="2"/>
  <c r="E184" i="2"/>
  <c r="C184" i="2"/>
  <c r="B184" i="2"/>
  <c r="E183" i="2"/>
  <c r="C183" i="2"/>
  <c r="B183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H176" i="2"/>
  <c r="E180" i="2"/>
  <c r="D180" i="2" s="1"/>
  <c r="C180" i="2"/>
  <c r="E179" i="2"/>
  <c r="D179" i="2" s="1"/>
  <c r="C179" i="2"/>
  <c r="B179" i="2"/>
  <c r="E178" i="2"/>
  <c r="D178" i="2" s="1"/>
  <c r="C178" i="2"/>
  <c r="B178" i="2"/>
  <c r="E177" i="2"/>
  <c r="D177" i="2" s="1"/>
  <c r="C177" i="2"/>
  <c r="B177" i="2"/>
  <c r="I169" i="2"/>
  <c r="K169" i="2"/>
  <c r="M169" i="2"/>
  <c r="O169" i="2"/>
  <c r="Q169" i="2"/>
  <c r="S169" i="2"/>
  <c r="U169" i="2"/>
  <c r="W169" i="2"/>
  <c r="Y169" i="2"/>
  <c r="AA169" i="2"/>
  <c r="AC169" i="2"/>
  <c r="AE169" i="2"/>
  <c r="C123" i="2"/>
  <c r="E124" i="2"/>
  <c r="C124" i="2"/>
  <c r="B124" i="2"/>
  <c r="E123" i="2"/>
  <c r="B123" i="2"/>
  <c r="E122" i="2"/>
  <c r="C122" i="2"/>
  <c r="B122" i="2"/>
  <c r="E121" i="2"/>
  <c r="C121" i="2"/>
  <c r="B121" i="2"/>
  <c r="E117" i="2"/>
  <c r="D117" i="2" s="1"/>
  <c r="C117" i="2"/>
  <c r="B117" i="2"/>
  <c r="E116" i="2"/>
  <c r="C116" i="2"/>
  <c r="B116" i="2"/>
  <c r="E115" i="2"/>
  <c r="D115" i="2" s="1"/>
  <c r="C115" i="2"/>
  <c r="B115" i="2"/>
  <c r="E114" i="2"/>
  <c r="C114" i="2"/>
  <c r="B114" i="2"/>
  <c r="E111" i="2"/>
  <c r="C111" i="2"/>
  <c r="B111" i="2"/>
  <c r="E110" i="2"/>
  <c r="D110" i="2" s="1"/>
  <c r="C110" i="2"/>
  <c r="B110" i="2"/>
  <c r="E109" i="2"/>
  <c r="C109" i="2"/>
  <c r="B109" i="2"/>
  <c r="E108" i="2"/>
  <c r="D108" i="2" s="1"/>
  <c r="C108" i="2"/>
  <c r="C101" i="2" s="1"/>
  <c r="B108" i="2"/>
  <c r="B101" i="2" s="1"/>
  <c r="C88" i="2"/>
  <c r="C90" i="2"/>
  <c r="E91" i="2"/>
  <c r="D91" i="2" s="1"/>
  <c r="C91" i="2"/>
  <c r="E90" i="2"/>
  <c r="D90" i="2" s="1"/>
  <c r="B90" i="2"/>
  <c r="E89" i="2"/>
  <c r="C89" i="2"/>
  <c r="B89" i="2"/>
  <c r="B87" i="2" s="1"/>
  <c r="E88" i="2"/>
  <c r="D88" i="2" s="1"/>
  <c r="B88" i="2"/>
  <c r="E85" i="2"/>
  <c r="D85" i="2" s="1"/>
  <c r="C85" i="2"/>
  <c r="B85" i="2"/>
  <c r="E84" i="2"/>
  <c r="D84" i="2" s="1"/>
  <c r="C84" i="2"/>
  <c r="B84" i="2"/>
  <c r="E83" i="2"/>
  <c r="D83" i="2" s="1"/>
  <c r="C83" i="2"/>
  <c r="G83" i="2" s="1"/>
  <c r="B83" i="2"/>
  <c r="E82" i="2"/>
  <c r="D82" i="2" s="1"/>
  <c r="C82" i="2"/>
  <c r="B82" i="2"/>
  <c r="C78" i="2"/>
  <c r="E79" i="2"/>
  <c r="D79" i="2" s="1"/>
  <c r="C79" i="2"/>
  <c r="B79" i="2"/>
  <c r="E78" i="2"/>
  <c r="D78" i="2" s="1"/>
  <c r="B78" i="2"/>
  <c r="E77" i="2"/>
  <c r="D77" i="2" s="1"/>
  <c r="C77" i="2"/>
  <c r="G77" i="2" s="1"/>
  <c r="B77" i="2"/>
  <c r="E76" i="2"/>
  <c r="D76" i="2" s="1"/>
  <c r="C76" i="2"/>
  <c r="B76" i="2"/>
  <c r="E73" i="2"/>
  <c r="D73" i="2" s="1"/>
  <c r="C73" i="2"/>
  <c r="B73" i="2"/>
  <c r="E72" i="2"/>
  <c r="D72" i="2" s="1"/>
  <c r="C72" i="2"/>
  <c r="B72" i="2"/>
  <c r="E71" i="2"/>
  <c r="D71" i="2" s="1"/>
  <c r="C71" i="2"/>
  <c r="B71" i="2"/>
  <c r="E70" i="2"/>
  <c r="D70" i="2" s="1"/>
  <c r="C70" i="2"/>
  <c r="B70" i="2"/>
  <c r="E67" i="2"/>
  <c r="D67" i="2" s="1"/>
  <c r="C67" i="2"/>
  <c r="B67" i="2"/>
  <c r="E66" i="2"/>
  <c r="D66" i="2" s="1"/>
  <c r="C66" i="2"/>
  <c r="C60" i="2" s="1"/>
  <c r="B66" i="2"/>
  <c r="E65" i="2"/>
  <c r="D65" i="2" s="1"/>
  <c r="C65" i="2"/>
  <c r="B65" i="2"/>
  <c r="E64" i="2"/>
  <c r="D64" i="2" s="1"/>
  <c r="C64" i="2"/>
  <c r="B64" i="2"/>
  <c r="E52" i="2"/>
  <c r="D52" i="2" s="1"/>
  <c r="C52" i="2"/>
  <c r="B52" i="2"/>
  <c r="C55" i="2"/>
  <c r="C54" i="2"/>
  <c r="C53" i="2"/>
  <c r="C47" i="2"/>
  <c r="C45" i="2"/>
  <c r="C42" i="2"/>
  <c r="C40" i="2"/>
  <c r="C39" i="2"/>
  <c r="C33" i="2"/>
  <c r="I163" i="2"/>
  <c r="K163" i="2"/>
  <c r="M163" i="2"/>
  <c r="O163" i="2"/>
  <c r="Q163" i="2"/>
  <c r="S163" i="2"/>
  <c r="U163" i="2"/>
  <c r="W163" i="2"/>
  <c r="Y163" i="2"/>
  <c r="AA163" i="2"/>
  <c r="AC163" i="2"/>
  <c r="AE163" i="2"/>
  <c r="K157" i="2"/>
  <c r="M157" i="2"/>
  <c r="Q157" i="2"/>
  <c r="U157" i="2"/>
  <c r="W157" i="2"/>
  <c r="Y157" i="2"/>
  <c r="AA157" i="2"/>
  <c r="AC157" i="2"/>
  <c r="AE157" i="2"/>
  <c r="I120" i="2"/>
  <c r="J120" i="2"/>
  <c r="K120" i="2"/>
  <c r="L120" i="2"/>
  <c r="M120" i="2"/>
  <c r="N120" i="2"/>
  <c r="O120" i="2"/>
  <c r="V120" i="2"/>
  <c r="W120" i="2"/>
  <c r="X120" i="2"/>
  <c r="Y120" i="2"/>
  <c r="Z120" i="2"/>
  <c r="AA120" i="2"/>
  <c r="AB120" i="2"/>
  <c r="AC120" i="2"/>
  <c r="AD120" i="2"/>
  <c r="AE120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H113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H107" i="2"/>
  <c r="I100" i="2"/>
  <c r="K100" i="2"/>
  <c r="M100" i="2"/>
  <c r="O100" i="2"/>
  <c r="Q100" i="2"/>
  <c r="S100" i="2"/>
  <c r="U100" i="2"/>
  <c r="W100" i="2"/>
  <c r="Y100" i="2"/>
  <c r="AA100" i="2"/>
  <c r="AC100" i="2"/>
  <c r="AE100" i="2"/>
  <c r="F124" i="2"/>
  <c r="O93" i="2"/>
  <c r="W93" i="2"/>
  <c r="Y93" i="2"/>
  <c r="AA93" i="2"/>
  <c r="AC93" i="2"/>
  <c r="AE93" i="2"/>
  <c r="I93" i="2"/>
  <c r="K93" i="2"/>
  <c r="M93" i="2"/>
  <c r="I87" i="2"/>
  <c r="J87" i="2"/>
  <c r="K87" i="2"/>
  <c r="N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H87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H81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H69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H63" i="2"/>
  <c r="I57" i="2"/>
  <c r="K57" i="2"/>
  <c r="M57" i="2"/>
  <c r="O57" i="2"/>
  <c r="Q57" i="2"/>
  <c r="S57" i="2"/>
  <c r="U57" i="2"/>
  <c r="W57" i="2"/>
  <c r="Y57" i="2"/>
  <c r="AA57" i="2"/>
  <c r="AC57" i="2"/>
  <c r="AE57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H51" i="2"/>
  <c r="E55" i="2"/>
  <c r="B55" i="2"/>
  <c r="E54" i="2"/>
  <c r="D54" i="2" s="1"/>
  <c r="B54" i="2"/>
  <c r="E53" i="2"/>
  <c r="B5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E49" i="2"/>
  <c r="C49" i="2"/>
  <c r="B49" i="2"/>
  <c r="E48" i="2"/>
  <c r="D48" i="2" s="1"/>
  <c r="C48" i="2"/>
  <c r="E47" i="2"/>
  <c r="B47" i="2"/>
  <c r="E46" i="2"/>
  <c r="D46" i="2" s="1"/>
  <c r="C46" i="2"/>
  <c r="B46" i="2"/>
  <c r="E45" i="2"/>
  <c r="B45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J38" i="2"/>
  <c r="I38" i="2"/>
  <c r="H38" i="2"/>
  <c r="H32" i="2"/>
  <c r="E42" i="2"/>
  <c r="B42" i="2"/>
  <c r="E41" i="2"/>
  <c r="E40" i="2"/>
  <c r="B40" i="2"/>
  <c r="E39" i="2"/>
  <c r="B39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E36" i="2"/>
  <c r="C36" i="2"/>
  <c r="B36" i="2"/>
  <c r="E35" i="2"/>
  <c r="D35" i="2" s="1"/>
  <c r="C32" i="2"/>
  <c r="B35" i="2"/>
  <c r="E34" i="2"/>
  <c r="D34" i="2" s="1"/>
  <c r="B34" i="2"/>
  <c r="E33" i="2"/>
  <c r="D33" i="2" s="1"/>
  <c r="B33" i="2"/>
  <c r="E30" i="2"/>
  <c r="E29" i="2"/>
  <c r="D29" i="2" s="1"/>
  <c r="E27" i="2"/>
  <c r="D27" i="2" s="1"/>
  <c r="E28" i="2"/>
  <c r="D30" i="2"/>
  <c r="E26" i="2"/>
  <c r="D26" i="2" s="1"/>
  <c r="C30" i="2"/>
  <c r="C29" i="2"/>
  <c r="C27" i="2"/>
  <c r="C28" i="2"/>
  <c r="B27" i="2"/>
  <c r="B26" i="2"/>
  <c r="C26" i="2"/>
  <c r="I25" i="2"/>
  <c r="K25" i="2"/>
  <c r="M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E23" i="2"/>
  <c r="AE22" i="2"/>
  <c r="AE15" i="2" s="1"/>
  <c r="AE21" i="2"/>
  <c r="AE20" i="2"/>
  <c r="AE13" i="2" s="1"/>
  <c r="AC23" i="2"/>
  <c r="AC17" i="2" s="1"/>
  <c r="AC22" i="2"/>
  <c r="AC15" i="2" s="1"/>
  <c r="AC21" i="2"/>
  <c r="AC20" i="2"/>
  <c r="AC13" i="2" s="1"/>
  <c r="AA23" i="2"/>
  <c r="AA17" i="2" s="1"/>
  <c r="AA22" i="2"/>
  <c r="AA15" i="2" s="1"/>
  <c r="AA21" i="2"/>
  <c r="AA20" i="2"/>
  <c r="AA13" i="2" s="1"/>
  <c r="Y23" i="2"/>
  <c r="Y17" i="2" s="1"/>
  <c r="Y22" i="2"/>
  <c r="Y15" i="2" s="1"/>
  <c r="Y21" i="2"/>
  <c r="Y20" i="2"/>
  <c r="Y13" i="2" s="1"/>
  <c r="W23" i="2"/>
  <c r="W22" i="2"/>
  <c r="W15" i="2" s="1"/>
  <c r="W21" i="2"/>
  <c r="W20" i="2"/>
  <c r="W13" i="2" s="1"/>
  <c r="U23" i="2"/>
  <c r="U15" i="2"/>
  <c r="U20" i="2"/>
  <c r="U13" i="2" s="1"/>
  <c r="S23" i="2"/>
  <c r="S22" i="2"/>
  <c r="S15" i="2" s="1"/>
  <c r="S21" i="2"/>
  <c r="S14" i="2" s="1"/>
  <c r="S20" i="2"/>
  <c r="S13" i="2" s="1"/>
  <c r="Q23" i="2"/>
  <c r="Q22" i="2"/>
  <c r="Q21" i="2"/>
  <c r="Q299" i="2" s="1"/>
  <c r="Q20" i="2"/>
  <c r="Q13" i="2" s="1"/>
  <c r="Q306" i="2" s="1"/>
  <c r="O23" i="2"/>
  <c r="O22" i="2"/>
  <c r="O21" i="2"/>
  <c r="O299" i="2" s="1"/>
  <c r="O20" i="2"/>
  <c r="O13" i="2" s="1"/>
  <c r="M23" i="2"/>
  <c r="M17" i="2" s="1"/>
  <c r="M22" i="2"/>
  <c r="M21" i="2"/>
  <c r="M299" i="2" s="1"/>
  <c r="M20" i="2"/>
  <c r="M13" i="2" s="1"/>
  <c r="K23" i="2"/>
  <c r="K17" i="2" s="1"/>
  <c r="K22" i="2"/>
  <c r="K21" i="2"/>
  <c r="K299" i="2" s="1"/>
  <c r="K20" i="2"/>
  <c r="K13" i="2" s="1"/>
  <c r="I22" i="2"/>
  <c r="I23" i="2"/>
  <c r="I17" i="2" s="1"/>
  <c r="I21" i="2"/>
  <c r="I299" i="2" s="1"/>
  <c r="I20" i="2"/>
  <c r="I13" i="2" s="1"/>
  <c r="AE17" i="2"/>
  <c r="W17" i="2"/>
  <c r="O17" i="2"/>
  <c r="I14" i="2"/>
  <c r="K237" i="2"/>
  <c r="M237" i="2"/>
  <c r="O237" i="2"/>
  <c r="Q237" i="2"/>
  <c r="S237" i="2"/>
  <c r="U237" i="2"/>
  <c r="W237" i="2"/>
  <c r="Y237" i="2"/>
  <c r="AA237" i="2"/>
  <c r="AC237" i="2"/>
  <c r="AE237" i="2"/>
  <c r="I240" i="2"/>
  <c r="I158" i="2"/>
  <c r="I161" i="2"/>
  <c r="I160" i="2"/>
  <c r="I159" i="2"/>
  <c r="I241" i="2"/>
  <c r="I239" i="2"/>
  <c r="I238" i="2"/>
  <c r="S12" i="2" l="1"/>
  <c r="G55" i="2"/>
  <c r="G91" i="2"/>
  <c r="B170" i="2"/>
  <c r="G196" i="2"/>
  <c r="Q15" i="2"/>
  <c r="Q308" i="2" s="1"/>
  <c r="Q300" i="2"/>
  <c r="F114" i="2"/>
  <c r="I307" i="2"/>
  <c r="F121" i="2"/>
  <c r="K15" i="2"/>
  <c r="K308" i="2" s="1"/>
  <c r="K300" i="2"/>
  <c r="K297" i="2" s="1"/>
  <c r="I15" i="2"/>
  <c r="I308" i="2" s="1"/>
  <c r="I305" i="2" s="1"/>
  <c r="I300" i="2"/>
  <c r="F52" i="2"/>
  <c r="G66" i="2"/>
  <c r="F88" i="2"/>
  <c r="G67" i="2"/>
  <c r="G71" i="2"/>
  <c r="C170" i="2"/>
  <c r="C164" i="2" s="1"/>
  <c r="G189" i="2"/>
  <c r="B194" i="2"/>
  <c r="C194" i="2"/>
  <c r="O15" i="2"/>
  <c r="O308" i="2" s="1"/>
  <c r="O300" i="2"/>
  <c r="O297" i="2" s="1"/>
  <c r="M15" i="2"/>
  <c r="M308" i="2" s="1"/>
  <c r="M300" i="2"/>
  <c r="M297" i="2" s="1"/>
  <c r="G40" i="2"/>
  <c r="G45" i="2"/>
  <c r="E58" i="2"/>
  <c r="G79" i="2"/>
  <c r="G82" i="2"/>
  <c r="G84" i="2"/>
  <c r="F91" i="2"/>
  <c r="G115" i="2"/>
  <c r="B255" i="2"/>
  <c r="D267" i="2"/>
  <c r="F27" i="2"/>
  <c r="G73" i="2"/>
  <c r="G85" i="2"/>
  <c r="F89" i="2"/>
  <c r="G110" i="2"/>
  <c r="F122" i="2"/>
  <c r="D194" i="2"/>
  <c r="G198" i="2"/>
  <c r="D212" i="2"/>
  <c r="C51" i="2"/>
  <c r="E230" i="2"/>
  <c r="G232" i="2"/>
  <c r="F33" i="2"/>
  <c r="G195" i="2"/>
  <c r="F35" i="2"/>
  <c r="G64" i="2"/>
  <c r="D255" i="2"/>
  <c r="F294" i="2"/>
  <c r="F295" i="2"/>
  <c r="F296" i="2"/>
  <c r="G76" i="2"/>
  <c r="B230" i="2"/>
  <c r="E249" i="2"/>
  <c r="B249" i="2"/>
  <c r="G29" i="2"/>
  <c r="G70" i="2"/>
  <c r="E194" i="2"/>
  <c r="F194" i="2" s="1"/>
  <c r="C255" i="2"/>
  <c r="G65" i="2"/>
  <c r="F123" i="2"/>
  <c r="F178" i="2"/>
  <c r="F180" i="2"/>
  <c r="G183" i="2"/>
  <c r="G185" i="2"/>
  <c r="G190" i="2"/>
  <c r="G192" i="2"/>
  <c r="F195" i="2"/>
  <c r="F197" i="2"/>
  <c r="F198" i="2"/>
  <c r="F207" i="2"/>
  <c r="F208" i="2"/>
  <c r="F210" i="2"/>
  <c r="F213" i="2"/>
  <c r="F214" i="2"/>
  <c r="F215" i="2"/>
  <c r="F216" i="2"/>
  <c r="B20" i="2"/>
  <c r="F45" i="2"/>
  <c r="F55" i="2"/>
  <c r="C63" i="2"/>
  <c r="C230" i="2"/>
  <c r="G230" i="2" s="1"/>
  <c r="C249" i="2"/>
  <c r="E255" i="2"/>
  <c r="F255" i="2" s="1"/>
  <c r="E44" i="2"/>
  <c r="G44" i="2" s="1"/>
  <c r="D45" i="2"/>
  <c r="F46" i="2"/>
  <c r="F47" i="2"/>
  <c r="G49" i="2"/>
  <c r="D55" i="2"/>
  <c r="F67" i="2"/>
  <c r="F64" i="2"/>
  <c r="F65" i="2"/>
  <c r="F66" i="2"/>
  <c r="F70" i="2"/>
  <c r="F72" i="2"/>
  <c r="F73" i="2"/>
  <c r="F76" i="2"/>
  <c r="F77" i="2"/>
  <c r="F82" i="2"/>
  <c r="F83" i="2"/>
  <c r="F84" i="2"/>
  <c r="F85" i="2"/>
  <c r="C218" i="2"/>
  <c r="E224" i="2"/>
  <c r="G234" i="2"/>
  <c r="D250" i="2"/>
  <c r="F251" i="2"/>
  <c r="D251" i="2"/>
  <c r="D245" i="2" s="1"/>
  <c r="D252" i="2"/>
  <c r="D246" i="2" s="1"/>
  <c r="F253" i="2"/>
  <c r="D253" i="2"/>
  <c r="D247" i="2" s="1"/>
  <c r="F256" i="2"/>
  <c r="F257" i="2"/>
  <c r="F258" i="2"/>
  <c r="F259" i="2"/>
  <c r="G88" i="2"/>
  <c r="G245" i="2"/>
  <c r="C44" i="2"/>
  <c r="B224" i="2"/>
  <c r="E32" i="2"/>
  <c r="G32" i="2" s="1"/>
  <c r="F34" i="2"/>
  <c r="F39" i="2"/>
  <c r="D40" i="2"/>
  <c r="B38" i="2"/>
  <c r="G90" i="2"/>
  <c r="C243" i="2"/>
  <c r="E243" i="2"/>
  <c r="B247" i="2"/>
  <c r="F247" i="2" s="1"/>
  <c r="B202" i="2"/>
  <c r="B201" i="2"/>
  <c r="B203" i="2"/>
  <c r="G27" i="2"/>
  <c r="G30" i="2"/>
  <c r="D32" i="2"/>
  <c r="F36" i="2"/>
  <c r="G36" i="2"/>
  <c r="D36" i="2"/>
  <c r="F42" i="2"/>
  <c r="G42" i="2"/>
  <c r="D42" i="2"/>
  <c r="G53" i="2"/>
  <c r="D53" i="2"/>
  <c r="D51" i="2" s="1"/>
  <c r="E51" i="2"/>
  <c r="G51" i="2" s="1"/>
  <c r="D109" i="2"/>
  <c r="G109" i="2"/>
  <c r="D111" i="2"/>
  <c r="G111" i="2"/>
  <c r="D122" i="2"/>
  <c r="G122" i="2"/>
  <c r="F179" i="2"/>
  <c r="B172" i="2"/>
  <c r="B166" i="2" s="1"/>
  <c r="D219" i="2"/>
  <c r="E218" i="2"/>
  <c r="G218" i="2" s="1"/>
  <c r="G221" i="2"/>
  <c r="D221" i="2"/>
  <c r="C262" i="2"/>
  <c r="C267" i="2"/>
  <c r="G247" i="2"/>
  <c r="I237" i="2"/>
  <c r="I157" i="2"/>
  <c r="K19" i="2"/>
  <c r="M19" i="2"/>
  <c r="O19" i="2"/>
  <c r="Q19" i="2"/>
  <c r="S19" i="2"/>
  <c r="U19" i="2"/>
  <c r="W19" i="2"/>
  <c r="Y19" i="2"/>
  <c r="AA19" i="2"/>
  <c r="AC19" i="2"/>
  <c r="AE19" i="2"/>
  <c r="C25" i="2"/>
  <c r="B21" i="2"/>
  <c r="F53" i="2"/>
  <c r="G108" i="2"/>
  <c r="D89" i="2"/>
  <c r="G89" i="2"/>
  <c r="D114" i="2"/>
  <c r="G114" i="2"/>
  <c r="D116" i="2"/>
  <c r="G116" i="2"/>
  <c r="D121" i="2"/>
  <c r="G121" i="2"/>
  <c r="F219" i="2"/>
  <c r="F250" i="2"/>
  <c r="B244" i="2"/>
  <c r="F244" i="2" s="1"/>
  <c r="F252" i="2"/>
  <c r="B246" i="2"/>
  <c r="B245" i="2"/>
  <c r="F245" i="2" s="1"/>
  <c r="F40" i="2"/>
  <c r="F41" i="2"/>
  <c r="G47" i="2"/>
  <c r="F54" i="2"/>
  <c r="F109" i="2"/>
  <c r="F111" i="2"/>
  <c r="F115" i="2"/>
  <c r="F116" i="2"/>
  <c r="F221" i="2"/>
  <c r="F222" i="2"/>
  <c r="C224" i="2"/>
  <c r="F268" i="2"/>
  <c r="F269" i="2"/>
  <c r="F270" i="2"/>
  <c r="F271" i="2"/>
  <c r="G293" i="2"/>
  <c r="G294" i="2"/>
  <c r="G295" i="2"/>
  <c r="G296" i="2"/>
  <c r="B25" i="2"/>
  <c r="F29" i="2"/>
  <c r="G246" i="2"/>
  <c r="G244" i="2"/>
  <c r="F30" i="2"/>
  <c r="G41" i="2"/>
  <c r="G39" i="2"/>
  <c r="G48" i="2"/>
  <c r="B69" i="2"/>
  <c r="B75" i="2"/>
  <c r="D123" i="2"/>
  <c r="G123" i="2"/>
  <c r="G226" i="2"/>
  <c r="D226" i="2"/>
  <c r="G228" i="2"/>
  <c r="D228" i="2"/>
  <c r="H280" i="2"/>
  <c r="B292" i="2"/>
  <c r="F293" i="2"/>
  <c r="K14" i="2"/>
  <c r="K307" i="2" s="1"/>
  <c r="M14" i="2"/>
  <c r="M307" i="2" s="1"/>
  <c r="O14" i="2"/>
  <c r="O307" i="2" s="1"/>
  <c r="Q14" i="2"/>
  <c r="Q307" i="2" s="1"/>
  <c r="U14" i="2"/>
  <c r="U12" i="2" s="1"/>
  <c r="W14" i="2"/>
  <c r="W12" i="2" s="1"/>
  <c r="Y14" i="2"/>
  <c r="Y12" i="2" s="1"/>
  <c r="AA14" i="2"/>
  <c r="AA12" i="2" s="1"/>
  <c r="AC14" i="2"/>
  <c r="AE14" i="2"/>
  <c r="AE12" i="2" s="1"/>
  <c r="I19" i="2"/>
  <c r="AC12" i="2"/>
  <c r="G26" i="2"/>
  <c r="F26" i="2"/>
  <c r="E25" i="2"/>
  <c r="B32" i="2"/>
  <c r="G33" i="2"/>
  <c r="G34" i="2"/>
  <c r="G35" i="2"/>
  <c r="E38" i="2"/>
  <c r="D39" i="2"/>
  <c r="D41" i="2"/>
  <c r="B23" i="2"/>
  <c r="B44" i="2"/>
  <c r="G46" i="2"/>
  <c r="D47" i="2"/>
  <c r="F49" i="2"/>
  <c r="D49" i="2"/>
  <c r="B51" i="2"/>
  <c r="F71" i="2"/>
  <c r="E120" i="2"/>
  <c r="F120" i="2" s="1"/>
  <c r="D124" i="2"/>
  <c r="G124" i="2"/>
  <c r="B212" i="2"/>
  <c r="F220" i="2"/>
  <c r="B218" i="2"/>
  <c r="G225" i="2"/>
  <c r="D225" i="2"/>
  <c r="G227" i="2"/>
  <c r="D227" i="2"/>
  <c r="B267" i="2"/>
  <c r="C20" i="2"/>
  <c r="F79" i="2"/>
  <c r="G177" i="2"/>
  <c r="G178" i="2"/>
  <c r="G179" i="2"/>
  <c r="G180" i="2"/>
  <c r="G184" i="2"/>
  <c r="G186" i="2"/>
  <c r="G191" i="2"/>
  <c r="G207" i="2"/>
  <c r="G208" i="2"/>
  <c r="G209" i="2"/>
  <c r="G210" i="2"/>
  <c r="G213" i="2"/>
  <c r="G214" i="2"/>
  <c r="G215" i="2"/>
  <c r="G216" i="2"/>
  <c r="G219" i="2"/>
  <c r="G220" i="2"/>
  <c r="G222" i="2"/>
  <c r="F225" i="2"/>
  <c r="F226" i="2"/>
  <c r="F227" i="2"/>
  <c r="F228" i="2"/>
  <c r="G233" i="2"/>
  <c r="G250" i="2"/>
  <c r="G251" i="2"/>
  <c r="G252" i="2"/>
  <c r="G253" i="2"/>
  <c r="G256" i="2"/>
  <c r="G257" i="2"/>
  <c r="G258" i="2"/>
  <c r="G259" i="2"/>
  <c r="G268" i="2"/>
  <c r="E267" i="2"/>
  <c r="G269" i="2"/>
  <c r="G270" i="2"/>
  <c r="G271" i="2"/>
  <c r="H286" i="2"/>
  <c r="D231" i="2"/>
  <c r="F231" i="2"/>
  <c r="D232" i="2"/>
  <c r="F232" i="2"/>
  <c r="D233" i="2"/>
  <c r="F233" i="2"/>
  <c r="D234" i="2"/>
  <c r="F234" i="2"/>
  <c r="F209" i="2"/>
  <c r="D189" i="2"/>
  <c r="F189" i="2"/>
  <c r="D190" i="2"/>
  <c r="F190" i="2"/>
  <c r="D191" i="2"/>
  <c r="F191" i="2"/>
  <c r="D192" i="2"/>
  <c r="F192" i="2"/>
  <c r="D183" i="2"/>
  <c r="F183" i="2"/>
  <c r="D184" i="2"/>
  <c r="F184" i="2"/>
  <c r="D185" i="2"/>
  <c r="F185" i="2"/>
  <c r="D186" i="2"/>
  <c r="F186" i="2"/>
  <c r="F177" i="2"/>
  <c r="F110" i="2"/>
  <c r="F108" i="2"/>
  <c r="G78" i="2"/>
  <c r="B60" i="2"/>
  <c r="B58" i="2"/>
  <c r="G52" i="2"/>
  <c r="G54" i="2"/>
  <c r="C38" i="2"/>
  <c r="B164" i="2"/>
  <c r="F117" i="2"/>
  <c r="G117" i="2"/>
  <c r="G197" i="2"/>
  <c r="F196" i="2"/>
  <c r="F90" i="2"/>
  <c r="F78" i="2"/>
  <c r="G72" i="2"/>
  <c r="E22" i="2"/>
  <c r="G28" i="2"/>
  <c r="F28" i="2"/>
  <c r="D28" i="2"/>
  <c r="D25" i="2" s="1"/>
  <c r="F218" i="2" l="1"/>
  <c r="F51" i="2"/>
  <c r="F25" i="2"/>
  <c r="Q305" i="2"/>
  <c r="K305" i="2"/>
  <c r="F44" i="2"/>
  <c r="M12" i="2"/>
  <c r="G255" i="2"/>
  <c r="G194" i="2"/>
  <c r="G249" i="2"/>
  <c r="F230" i="2"/>
  <c r="O305" i="2"/>
  <c r="I12" i="2"/>
  <c r="M305" i="2"/>
  <c r="F58" i="2"/>
  <c r="D44" i="2"/>
  <c r="O12" i="2"/>
  <c r="K12" i="2"/>
  <c r="F249" i="2"/>
  <c r="G224" i="2"/>
  <c r="F224" i="2"/>
  <c r="F38" i="2"/>
  <c r="F32" i="2"/>
  <c r="G25" i="2"/>
  <c r="G38" i="2"/>
  <c r="D244" i="2"/>
  <c r="D243" i="2" s="1"/>
  <c r="D249" i="2"/>
  <c r="D218" i="2"/>
  <c r="B160" i="2"/>
  <c r="F246" i="2"/>
  <c r="B243" i="2"/>
  <c r="F243" i="2" s="1"/>
  <c r="G243" i="2"/>
  <c r="D38" i="2"/>
  <c r="G267" i="2"/>
  <c r="F267" i="2"/>
  <c r="D224" i="2"/>
  <c r="D230" i="2"/>
  <c r="E301" i="2" l="1"/>
  <c r="D301" i="2"/>
  <c r="C301" i="2"/>
  <c r="AG296" i="2"/>
  <c r="AG295" i="2"/>
  <c r="AG294" i="2"/>
  <c r="AG293" i="2"/>
  <c r="AG291" i="2"/>
  <c r="AD290" i="2"/>
  <c r="AD284" i="2" s="1"/>
  <c r="AB290" i="2"/>
  <c r="AB284" i="2" s="1"/>
  <c r="Z290" i="2"/>
  <c r="Z284" i="2" s="1"/>
  <c r="X290" i="2"/>
  <c r="X284" i="2" s="1"/>
  <c r="V290" i="2"/>
  <c r="V284" i="2" s="1"/>
  <c r="T290" i="2"/>
  <c r="T284" i="2" s="1"/>
  <c r="R290" i="2"/>
  <c r="R284" i="2" s="1"/>
  <c r="P290" i="2"/>
  <c r="P284" i="2" s="1"/>
  <c r="N290" i="2"/>
  <c r="N284" i="2" s="1"/>
  <c r="L290" i="2"/>
  <c r="L284" i="2" s="1"/>
  <c r="J290" i="2"/>
  <c r="J284" i="2" s="1"/>
  <c r="E290" i="2"/>
  <c r="D290" i="2"/>
  <c r="D284" i="2" s="1"/>
  <c r="C290" i="2"/>
  <c r="C284" i="2" s="1"/>
  <c r="B290" i="2"/>
  <c r="B284" i="2" s="1"/>
  <c r="AD289" i="2"/>
  <c r="AD283" i="2" s="1"/>
  <c r="AB289" i="2"/>
  <c r="AB283" i="2" s="1"/>
  <c r="Z289" i="2"/>
  <c r="Z283" i="2" s="1"/>
  <c r="X289" i="2"/>
  <c r="X283" i="2" s="1"/>
  <c r="V289" i="2"/>
  <c r="V283" i="2" s="1"/>
  <c r="T283" i="2"/>
  <c r="R289" i="2"/>
  <c r="R283" i="2" s="1"/>
  <c r="P289" i="2"/>
  <c r="P283" i="2" s="1"/>
  <c r="N289" i="2"/>
  <c r="N283" i="2" s="1"/>
  <c r="L289" i="2"/>
  <c r="L283" i="2" s="1"/>
  <c r="E289" i="2"/>
  <c r="B289" i="2"/>
  <c r="B283" i="2" s="1"/>
  <c r="AD288" i="2"/>
  <c r="AD282" i="2" s="1"/>
  <c r="AB288" i="2"/>
  <c r="AB282" i="2" s="1"/>
  <c r="Z288" i="2"/>
  <c r="Z282" i="2" s="1"/>
  <c r="X288" i="2"/>
  <c r="X282" i="2" s="1"/>
  <c r="V288" i="2"/>
  <c r="V282" i="2" s="1"/>
  <c r="T288" i="2"/>
  <c r="T282" i="2" s="1"/>
  <c r="R288" i="2"/>
  <c r="R282" i="2" s="1"/>
  <c r="P288" i="2"/>
  <c r="P282" i="2" s="1"/>
  <c r="N288" i="2"/>
  <c r="N282" i="2" s="1"/>
  <c r="L288" i="2"/>
  <c r="L282" i="2" s="1"/>
  <c r="E288" i="2"/>
  <c r="D288" i="2"/>
  <c r="D282" i="2" s="1"/>
  <c r="C288" i="2"/>
  <c r="C282" i="2" s="1"/>
  <c r="B288" i="2"/>
  <c r="B282" i="2" s="1"/>
  <c r="AD287" i="2"/>
  <c r="AD281" i="2" s="1"/>
  <c r="AD280" i="2" s="1"/>
  <c r="AB287" i="2"/>
  <c r="AB281" i="2" s="1"/>
  <c r="AB280" i="2" s="1"/>
  <c r="Z287" i="2"/>
  <c r="Z281" i="2" s="1"/>
  <c r="X287" i="2"/>
  <c r="X281" i="2" s="1"/>
  <c r="X280" i="2" s="1"/>
  <c r="V287" i="2"/>
  <c r="V281" i="2" s="1"/>
  <c r="V280" i="2" s="1"/>
  <c r="T287" i="2"/>
  <c r="T281" i="2" s="1"/>
  <c r="T280" i="2" s="1"/>
  <c r="R287" i="2"/>
  <c r="R281" i="2" s="1"/>
  <c r="P287" i="2"/>
  <c r="P281" i="2" s="1"/>
  <c r="P280" i="2" s="1"/>
  <c r="N287" i="2"/>
  <c r="N281" i="2" s="1"/>
  <c r="N280" i="2" s="1"/>
  <c r="L287" i="2"/>
  <c r="L281" i="2" s="1"/>
  <c r="L280" i="2" s="1"/>
  <c r="J287" i="2"/>
  <c r="E287" i="2"/>
  <c r="D287" i="2"/>
  <c r="D281" i="2" s="1"/>
  <c r="C287" i="2"/>
  <c r="C281" i="2" s="1"/>
  <c r="B287" i="2"/>
  <c r="B281" i="2" s="1"/>
  <c r="AG285" i="2"/>
  <c r="AG278" i="2"/>
  <c r="AG277" i="2"/>
  <c r="B277" i="2"/>
  <c r="F277" i="2" s="1"/>
  <c r="AG276" i="2"/>
  <c r="E276" i="2"/>
  <c r="C276" i="2"/>
  <c r="C273" i="2" s="1"/>
  <c r="AG275" i="2"/>
  <c r="B275" i="2"/>
  <c r="F275" i="2" s="1"/>
  <c r="AG274" i="2"/>
  <c r="B274" i="2"/>
  <c r="AG272" i="2"/>
  <c r="AG271" i="2"/>
  <c r="AG270" i="2"/>
  <c r="AG269" i="2"/>
  <c r="B263" i="2"/>
  <c r="AG268" i="2"/>
  <c r="H267" i="2"/>
  <c r="AG267" i="2" s="1"/>
  <c r="AG266" i="2"/>
  <c r="AD265" i="2"/>
  <c r="AB265" i="2"/>
  <c r="Z265" i="2"/>
  <c r="X265" i="2"/>
  <c r="V265" i="2"/>
  <c r="T265" i="2"/>
  <c r="R265" i="2"/>
  <c r="P265" i="2"/>
  <c r="N265" i="2"/>
  <c r="L265" i="2"/>
  <c r="J265" i="2"/>
  <c r="H265" i="2"/>
  <c r="E265" i="2"/>
  <c r="D265" i="2"/>
  <c r="D241" i="2" s="1"/>
  <c r="B265" i="2"/>
  <c r="AD264" i="2"/>
  <c r="AB264" i="2"/>
  <c r="Z264" i="2"/>
  <c r="X264" i="2"/>
  <c r="V264" i="2"/>
  <c r="T264" i="2"/>
  <c r="R264" i="2"/>
  <c r="P264" i="2"/>
  <c r="N264" i="2"/>
  <c r="L264" i="2"/>
  <c r="J264" i="2"/>
  <c r="H264" i="2"/>
  <c r="E264" i="2"/>
  <c r="D264" i="2"/>
  <c r="B264" i="2"/>
  <c r="B240" i="2" s="1"/>
  <c r="AD263" i="2"/>
  <c r="AB263" i="2"/>
  <c r="Z263" i="2"/>
  <c r="X263" i="2"/>
  <c r="V263" i="2"/>
  <c r="T263" i="2"/>
  <c r="R263" i="2"/>
  <c r="P263" i="2"/>
  <c r="N263" i="2"/>
  <c r="L263" i="2"/>
  <c r="J263" i="2"/>
  <c r="H263" i="2"/>
  <c r="E263" i="2"/>
  <c r="D239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E262" i="2"/>
  <c r="D262" i="2"/>
  <c r="D238" i="2" s="1"/>
  <c r="AG260" i="2"/>
  <c r="AG259" i="2"/>
  <c r="AG258" i="2"/>
  <c r="AG257" i="2"/>
  <c r="AG256" i="2"/>
  <c r="AG254" i="2"/>
  <c r="AG253" i="2"/>
  <c r="AG252" i="2"/>
  <c r="AG251" i="2"/>
  <c r="AG250" i="2"/>
  <c r="AG248" i="2"/>
  <c r="AD247" i="2"/>
  <c r="AD241" i="2" s="1"/>
  <c r="AB247" i="2"/>
  <c r="Z247" i="2"/>
  <c r="Z241" i="2" s="1"/>
  <c r="X247" i="2"/>
  <c r="V247" i="2"/>
  <c r="V241" i="2" s="1"/>
  <c r="T247" i="2"/>
  <c r="R247" i="2"/>
  <c r="R241" i="2" s="1"/>
  <c r="P247" i="2"/>
  <c r="N247" i="2"/>
  <c r="N241" i="2" s="1"/>
  <c r="L247" i="2"/>
  <c r="J247" i="2"/>
  <c r="J241" i="2" s="1"/>
  <c r="H247" i="2"/>
  <c r="AD246" i="2"/>
  <c r="AD240" i="2" s="1"/>
  <c r="AB246" i="2"/>
  <c r="AB240" i="2" s="1"/>
  <c r="Z246" i="2"/>
  <c r="Z240" i="2" s="1"/>
  <c r="X246" i="2"/>
  <c r="X240" i="2" s="1"/>
  <c r="V246" i="2"/>
  <c r="V240" i="2" s="1"/>
  <c r="T246" i="2"/>
  <c r="T240" i="2" s="1"/>
  <c r="R246" i="2"/>
  <c r="R240" i="2" s="1"/>
  <c r="P246" i="2"/>
  <c r="P240" i="2" s="1"/>
  <c r="N246" i="2"/>
  <c r="N240" i="2" s="1"/>
  <c r="L246" i="2"/>
  <c r="L240" i="2" s="1"/>
  <c r="J246" i="2"/>
  <c r="J240" i="2" s="1"/>
  <c r="H246" i="2"/>
  <c r="H240" i="2" s="1"/>
  <c r="AD245" i="2"/>
  <c r="AD239" i="2" s="1"/>
  <c r="AB245" i="2"/>
  <c r="Z245" i="2"/>
  <c r="Z239" i="2" s="1"/>
  <c r="X245" i="2"/>
  <c r="V245" i="2"/>
  <c r="V239" i="2" s="1"/>
  <c r="T245" i="2"/>
  <c r="R245" i="2"/>
  <c r="P245" i="2"/>
  <c r="N245" i="2"/>
  <c r="N239" i="2" s="1"/>
  <c r="L245" i="2"/>
  <c r="J245" i="2"/>
  <c r="H245" i="2"/>
  <c r="AD244" i="2"/>
  <c r="AB244" i="2"/>
  <c r="Z244" i="2"/>
  <c r="X244" i="2"/>
  <c r="V244" i="2"/>
  <c r="T244" i="2"/>
  <c r="R244" i="2"/>
  <c r="P244" i="2"/>
  <c r="N244" i="2"/>
  <c r="L244" i="2"/>
  <c r="J244" i="2"/>
  <c r="H244" i="2"/>
  <c r="AG242" i="2"/>
  <c r="AG235" i="2"/>
  <c r="AG228" i="2"/>
  <c r="AG227" i="2"/>
  <c r="AG226" i="2"/>
  <c r="AG225" i="2"/>
  <c r="AG223" i="2"/>
  <c r="AG222" i="2"/>
  <c r="AG221" i="2"/>
  <c r="AG220" i="2"/>
  <c r="AG219" i="2"/>
  <c r="H218" i="2"/>
  <c r="AG217" i="2"/>
  <c r="AG216" i="2"/>
  <c r="E204" i="2" s="1"/>
  <c r="C204" i="2"/>
  <c r="AG215" i="2"/>
  <c r="AG214" i="2"/>
  <c r="AG213" i="2"/>
  <c r="E201" i="2" s="1"/>
  <c r="D201" i="2"/>
  <c r="C201" i="2"/>
  <c r="C158" i="2" s="1"/>
  <c r="AG211" i="2"/>
  <c r="AG210" i="2"/>
  <c r="AG209" i="2"/>
  <c r="AG208" i="2"/>
  <c r="AG207" i="2"/>
  <c r="E206" i="2"/>
  <c r="AG205" i="2"/>
  <c r="AD204" i="2"/>
  <c r="AB204" i="2"/>
  <c r="Z204" i="2"/>
  <c r="X204" i="2"/>
  <c r="V204" i="2"/>
  <c r="T204" i="2"/>
  <c r="R204" i="2"/>
  <c r="P204" i="2"/>
  <c r="N204" i="2"/>
  <c r="L204" i="2"/>
  <c r="J204" i="2"/>
  <c r="H204" i="2"/>
  <c r="D204" i="2"/>
  <c r="AD203" i="2"/>
  <c r="AB203" i="2"/>
  <c r="Z203" i="2"/>
  <c r="X203" i="2"/>
  <c r="V203" i="2"/>
  <c r="T203" i="2"/>
  <c r="R203" i="2"/>
  <c r="P203" i="2"/>
  <c r="N203" i="2"/>
  <c r="L203" i="2"/>
  <c r="J203" i="2"/>
  <c r="H203" i="2"/>
  <c r="AD202" i="2"/>
  <c r="AB202" i="2"/>
  <c r="Z202" i="2"/>
  <c r="X202" i="2"/>
  <c r="V202" i="2"/>
  <c r="T202" i="2"/>
  <c r="R202" i="2"/>
  <c r="P202" i="2"/>
  <c r="N202" i="2"/>
  <c r="L202" i="2"/>
  <c r="J202" i="2"/>
  <c r="H202" i="2"/>
  <c r="AD201" i="2"/>
  <c r="AD200" i="2" s="1"/>
  <c r="AB201" i="2"/>
  <c r="AB200" i="2" s="1"/>
  <c r="Z201" i="2"/>
  <c r="Z200" i="2" s="1"/>
  <c r="X201" i="2"/>
  <c r="X200" i="2" s="1"/>
  <c r="V201" i="2"/>
  <c r="V200" i="2" s="1"/>
  <c r="T201" i="2"/>
  <c r="T200" i="2" s="1"/>
  <c r="R201" i="2"/>
  <c r="P201" i="2"/>
  <c r="P200" i="2" s="1"/>
  <c r="N201" i="2"/>
  <c r="N200" i="2" s="1"/>
  <c r="L201" i="2"/>
  <c r="J201" i="2"/>
  <c r="J200" i="2" s="1"/>
  <c r="H201" i="2"/>
  <c r="H200" i="2" s="1"/>
  <c r="AG199" i="2"/>
  <c r="AG198" i="2"/>
  <c r="AG197" i="2"/>
  <c r="AG196" i="2"/>
  <c r="AG195" i="2"/>
  <c r="AG194" i="2"/>
  <c r="AG193" i="2"/>
  <c r="AG192" i="2"/>
  <c r="AG191" i="2"/>
  <c r="AG190" i="2"/>
  <c r="AG189" i="2"/>
  <c r="B188" i="2"/>
  <c r="H188" i="2"/>
  <c r="E188" i="2"/>
  <c r="D188" i="2"/>
  <c r="C188" i="2"/>
  <c r="AG187" i="2"/>
  <c r="AG186" i="2"/>
  <c r="AG185" i="2"/>
  <c r="AG184" i="2"/>
  <c r="AG183" i="2"/>
  <c r="E182" i="2"/>
  <c r="D182" i="2"/>
  <c r="C182" i="2"/>
  <c r="B182" i="2"/>
  <c r="AG181" i="2"/>
  <c r="AG180" i="2"/>
  <c r="AG179" i="2"/>
  <c r="AG178" i="2"/>
  <c r="AG177" i="2"/>
  <c r="E176" i="2"/>
  <c r="D176" i="2"/>
  <c r="C176" i="2"/>
  <c r="AG175" i="2"/>
  <c r="AG174" i="2"/>
  <c r="AD173" i="2"/>
  <c r="AD167" i="2" s="1"/>
  <c r="AD161" i="2" s="1"/>
  <c r="AB173" i="2"/>
  <c r="AB167" i="2" s="1"/>
  <c r="AB161" i="2" s="1"/>
  <c r="Z173" i="2"/>
  <c r="Z167" i="2" s="1"/>
  <c r="Z161" i="2" s="1"/>
  <c r="X167" i="2"/>
  <c r="X161" i="2" s="1"/>
  <c r="V167" i="2"/>
  <c r="V161" i="2" s="1"/>
  <c r="T173" i="2"/>
  <c r="T167" i="2" s="1"/>
  <c r="T161" i="2" s="1"/>
  <c r="R173" i="2"/>
  <c r="R167" i="2" s="1"/>
  <c r="R161" i="2" s="1"/>
  <c r="P173" i="2"/>
  <c r="P167" i="2" s="1"/>
  <c r="P161" i="2" s="1"/>
  <c r="O157" i="2" s="1"/>
  <c r="N173" i="2"/>
  <c r="N167" i="2" s="1"/>
  <c r="N161" i="2" s="1"/>
  <c r="L173" i="2"/>
  <c r="L167" i="2" s="1"/>
  <c r="L161" i="2" s="1"/>
  <c r="J173" i="2"/>
  <c r="J167" i="2" s="1"/>
  <c r="J161" i="2" s="1"/>
  <c r="H173" i="2"/>
  <c r="H167" i="2" s="1"/>
  <c r="H161" i="2" s="1"/>
  <c r="E173" i="2"/>
  <c r="D173" i="2"/>
  <c r="D167" i="2" s="1"/>
  <c r="C173" i="2"/>
  <c r="C167" i="2" s="1"/>
  <c r="AD172" i="2"/>
  <c r="AD166" i="2" s="1"/>
  <c r="AD160" i="2" s="1"/>
  <c r="AB172" i="2"/>
  <c r="AB166" i="2" s="1"/>
  <c r="AB160" i="2" s="1"/>
  <c r="Z172" i="2"/>
  <c r="Z166" i="2" s="1"/>
  <c r="Z160" i="2" s="1"/>
  <c r="X172" i="2"/>
  <c r="X166" i="2" s="1"/>
  <c r="X160" i="2" s="1"/>
  <c r="V172" i="2"/>
  <c r="V166" i="2" s="1"/>
  <c r="V160" i="2" s="1"/>
  <c r="T172" i="2"/>
  <c r="T166" i="2" s="1"/>
  <c r="T160" i="2" s="1"/>
  <c r="R172" i="2"/>
  <c r="R166" i="2" s="1"/>
  <c r="R160" i="2" s="1"/>
  <c r="P172" i="2"/>
  <c r="P166" i="2" s="1"/>
  <c r="P160" i="2" s="1"/>
  <c r="N172" i="2"/>
  <c r="N166" i="2" s="1"/>
  <c r="N160" i="2" s="1"/>
  <c r="L166" i="2"/>
  <c r="L160" i="2" s="1"/>
  <c r="J172" i="2"/>
  <c r="J166" i="2" s="1"/>
  <c r="H172" i="2"/>
  <c r="E172" i="2"/>
  <c r="D172" i="2"/>
  <c r="D166" i="2" s="1"/>
  <c r="C172" i="2"/>
  <c r="C166" i="2" s="1"/>
  <c r="AD171" i="2"/>
  <c r="AD165" i="2" s="1"/>
  <c r="AB171" i="2"/>
  <c r="Z171" i="2"/>
  <c r="Z165" i="2" s="1"/>
  <c r="X171" i="2"/>
  <c r="X165" i="2" s="1"/>
  <c r="V171" i="2"/>
  <c r="V165" i="2" s="1"/>
  <c r="T171" i="2"/>
  <c r="T165" i="2" s="1"/>
  <c r="R171" i="2"/>
  <c r="R165" i="2" s="1"/>
  <c r="P171" i="2"/>
  <c r="P165" i="2" s="1"/>
  <c r="N171" i="2"/>
  <c r="N165" i="2" s="1"/>
  <c r="L171" i="2"/>
  <c r="L165" i="2" s="1"/>
  <c r="J171" i="2"/>
  <c r="J165" i="2" s="1"/>
  <c r="H171" i="2"/>
  <c r="E171" i="2"/>
  <c r="D171" i="2"/>
  <c r="D165" i="2" s="1"/>
  <c r="C171" i="2"/>
  <c r="AD170" i="2"/>
  <c r="AB170" i="2"/>
  <c r="Z170" i="2"/>
  <c r="X170" i="2"/>
  <c r="V170" i="2"/>
  <c r="T170" i="2"/>
  <c r="R170" i="2"/>
  <c r="P170" i="2"/>
  <c r="N170" i="2"/>
  <c r="L170" i="2"/>
  <c r="L164" i="2" s="1"/>
  <c r="L158" i="2" s="1"/>
  <c r="J170" i="2"/>
  <c r="H170" i="2"/>
  <c r="H164" i="2" s="1"/>
  <c r="H158" i="2" s="1"/>
  <c r="E170" i="2"/>
  <c r="D170" i="2"/>
  <c r="D164" i="2" s="1"/>
  <c r="AG168" i="2"/>
  <c r="AB164" i="2"/>
  <c r="AB158" i="2" s="1"/>
  <c r="AG162" i="2"/>
  <c r="AG153" i="2"/>
  <c r="AG152" i="2"/>
  <c r="B152" i="2"/>
  <c r="AG151" i="2"/>
  <c r="B151" i="2"/>
  <c r="AG150" i="2"/>
  <c r="B150" i="2"/>
  <c r="AG149" i="2"/>
  <c r="B149" i="2"/>
  <c r="AG148" i="2"/>
  <c r="B148" i="2"/>
  <c r="B147" i="2" s="1"/>
  <c r="AD147" i="2"/>
  <c r="AB147" i="2"/>
  <c r="Z147" i="2"/>
  <c r="Z135" i="2" s="1"/>
  <c r="X147" i="2"/>
  <c r="X135" i="2" s="1"/>
  <c r="V147" i="2"/>
  <c r="T147" i="2"/>
  <c r="R147" i="2"/>
  <c r="R135" i="2" s="1"/>
  <c r="P147" i="2"/>
  <c r="P135" i="2" s="1"/>
  <c r="N147" i="2"/>
  <c r="L147" i="2"/>
  <c r="J147" i="2"/>
  <c r="J135" i="2" s="1"/>
  <c r="H147" i="2"/>
  <c r="H135" i="2" s="1"/>
  <c r="AG146" i="2"/>
  <c r="AG145" i="2"/>
  <c r="B145" i="2"/>
  <c r="AG144" i="2"/>
  <c r="B144" i="2"/>
  <c r="AG143" i="2"/>
  <c r="B143" i="2"/>
  <c r="AG142" i="2"/>
  <c r="B142" i="2"/>
  <c r="AG141" i="2"/>
  <c r="B141" i="2"/>
  <c r="AD140" i="2"/>
  <c r="AB140" i="2"/>
  <c r="Z140" i="2"/>
  <c r="X140" i="2"/>
  <c r="V140" i="2"/>
  <c r="T140" i="2"/>
  <c r="R140" i="2"/>
  <c r="P140" i="2"/>
  <c r="N140" i="2"/>
  <c r="L140" i="2"/>
  <c r="J140" i="2"/>
  <c r="H140" i="2"/>
  <c r="H134" i="2" s="1"/>
  <c r="AG139" i="2"/>
  <c r="AG138" i="2"/>
  <c r="B138" i="2"/>
  <c r="AG137" i="2"/>
  <c r="B137" i="2"/>
  <c r="AG136" i="2"/>
  <c r="B136" i="2"/>
  <c r="AD135" i="2"/>
  <c r="AB135" i="2"/>
  <c r="V135" i="2"/>
  <c r="T135" i="2"/>
  <c r="N135" i="2"/>
  <c r="L135" i="2"/>
  <c r="AG132" i="2"/>
  <c r="AG131" i="2"/>
  <c r="AG130" i="2"/>
  <c r="B130" i="2"/>
  <c r="AG129" i="2"/>
  <c r="B129" i="2"/>
  <c r="AG128" i="2"/>
  <c r="B128" i="2"/>
  <c r="AG127" i="2"/>
  <c r="B127" i="2"/>
  <c r="AD126" i="2"/>
  <c r="AB126" i="2"/>
  <c r="Z126" i="2"/>
  <c r="X126" i="2"/>
  <c r="V126" i="2"/>
  <c r="T126" i="2"/>
  <c r="R126" i="2"/>
  <c r="P126" i="2"/>
  <c r="N126" i="2"/>
  <c r="L126" i="2"/>
  <c r="J126" i="2"/>
  <c r="H126" i="2"/>
  <c r="AG125" i="2"/>
  <c r="AG124" i="2"/>
  <c r="AG123" i="2"/>
  <c r="AG122" i="2"/>
  <c r="AG121" i="2"/>
  <c r="H120" i="2"/>
  <c r="C120" i="2"/>
  <c r="G120" i="2" s="1"/>
  <c r="AG117" i="2"/>
  <c r="AG116" i="2"/>
  <c r="D113" i="2"/>
  <c r="AG115" i="2"/>
  <c r="AG114" i="2"/>
  <c r="AG112" i="2"/>
  <c r="AG111" i="2"/>
  <c r="AG110" i="2"/>
  <c r="AG109" i="2"/>
  <c r="AG108" i="2"/>
  <c r="C107" i="2"/>
  <c r="B107" i="2"/>
  <c r="AG106" i="2"/>
  <c r="AG105" i="2"/>
  <c r="AD104" i="2"/>
  <c r="AD97" i="2" s="1"/>
  <c r="AB104" i="2"/>
  <c r="AB97" i="2" s="1"/>
  <c r="Z104" i="2"/>
  <c r="Z97" i="2" s="1"/>
  <c r="X104" i="2"/>
  <c r="X97" i="2" s="1"/>
  <c r="V104" i="2"/>
  <c r="V97" i="2" s="1"/>
  <c r="T104" i="2"/>
  <c r="R104" i="2"/>
  <c r="P104" i="2"/>
  <c r="N104" i="2"/>
  <c r="N97" i="2" s="1"/>
  <c r="L104" i="2"/>
  <c r="L97" i="2" s="1"/>
  <c r="J104" i="2"/>
  <c r="J97" i="2" s="1"/>
  <c r="H104" i="2"/>
  <c r="H97" i="2" s="1"/>
  <c r="E104" i="2"/>
  <c r="D104" i="2"/>
  <c r="D97" i="2" s="1"/>
  <c r="C104" i="2"/>
  <c r="C97" i="2" s="1"/>
  <c r="AD103" i="2"/>
  <c r="AB103" i="2"/>
  <c r="AB96" i="2" s="1"/>
  <c r="Z103" i="2"/>
  <c r="Z96" i="2" s="1"/>
  <c r="X103" i="2"/>
  <c r="X96" i="2" s="1"/>
  <c r="V103" i="2"/>
  <c r="V96" i="2" s="1"/>
  <c r="T103" i="2"/>
  <c r="T96" i="2" s="1"/>
  <c r="R103" i="2"/>
  <c r="R96" i="2" s="1"/>
  <c r="P103" i="2"/>
  <c r="P96" i="2" s="1"/>
  <c r="N103" i="2"/>
  <c r="L103" i="2"/>
  <c r="L96" i="2" s="1"/>
  <c r="J103" i="2"/>
  <c r="J96" i="2" s="1"/>
  <c r="H103" i="2"/>
  <c r="H96" i="2" s="1"/>
  <c r="AD102" i="2"/>
  <c r="AD95" i="2" s="1"/>
  <c r="AB102" i="2"/>
  <c r="AB95" i="2" s="1"/>
  <c r="Z102" i="2"/>
  <c r="Z95" i="2" s="1"/>
  <c r="X102" i="2"/>
  <c r="X95" i="2" s="1"/>
  <c r="V102" i="2"/>
  <c r="V95" i="2" s="1"/>
  <c r="T102" i="2"/>
  <c r="T95" i="2" s="1"/>
  <c r="R102" i="2"/>
  <c r="R95" i="2" s="1"/>
  <c r="P102" i="2"/>
  <c r="N102" i="2"/>
  <c r="N95" i="2" s="1"/>
  <c r="L102" i="2"/>
  <c r="L95" i="2" s="1"/>
  <c r="J102" i="2"/>
  <c r="J95" i="2" s="1"/>
  <c r="H102" i="2"/>
  <c r="E102" i="2"/>
  <c r="D102" i="2"/>
  <c r="D95" i="2" s="1"/>
  <c r="C102" i="2"/>
  <c r="C95" i="2" s="1"/>
  <c r="AD101" i="2"/>
  <c r="AB101" i="2"/>
  <c r="Z101" i="2"/>
  <c r="X101" i="2"/>
  <c r="V101" i="2"/>
  <c r="T101" i="2"/>
  <c r="R101" i="2"/>
  <c r="P101" i="2"/>
  <c r="N101" i="2"/>
  <c r="L101" i="2"/>
  <c r="J101" i="2"/>
  <c r="H101" i="2"/>
  <c r="E101" i="2"/>
  <c r="D101" i="2"/>
  <c r="D94" i="2" s="1"/>
  <c r="C94" i="2"/>
  <c r="AG99" i="2"/>
  <c r="AG92" i="2"/>
  <c r="AG91" i="2"/>
  <c r="AG90" i="2"/>
  <c r="AG89" i="2"/>
  <c r="AG88" i="2"/>
  <c r="C87" i="2"/>
  <c r="AG86" i="2"/>
  <c r="AG85" i="2"/>
  <c r="AG84" i="2"/>
  <c r="D81" i="2"/>
  <c r="C81" i="2"/>
  <c r="AG83" i="2"/>
  <c r="AG82" i="2"/>
  <c r="AG80" i="2"/>
  <c r="AG79" i="2"/>
  <c r="AG78" i="2"/>
  <c r="D75" i="2"/>
  <c r="AG77" i="2"/>
  <c r="AG76" i="2"/>
  <c r="H75" i="2"/>
  <c r="C75" i="2"/>
  <c r="AG74" i="2"/>
  <c r="AG73" i="2"/>
  <c r="AG72" i="2"/>
  <c r="AG71" i="2"/>
  <c r="AG70" i="2"/>
  <c r="C69" i="2"/>
  <c r="AG68" i="2"/>
  <c r="AG67" i="2"/>
  <c r="AG66" i="2"/>
  <c r="D63" i="2"/>
  <c r="AG65" i="2"/>
  <c r="AG64" i="2"/>
  <c r="AG62" i="2"/>
  <c r="AD61" i="2"/>
  <c r="AB61" i="2"/>
  <c r="Z61" i="2"/>
  <c r="X61" i="2"/>
  <c r="V61" i="2"/>
  <c r="T61" i="2"/>
  <c r="R61" i="2"/>
  <c r="P61" i="2"/>
  <c r="N61" i="2"/>
  <c r="L61" i="2"/>
  <c r="J61" i="2"/>
  <c r="H61" i="2"/>
  <c r="E61" i="2"/>
  <c r="D61" i="2"/>
  <c r="C61" i="2"/>
  <c r="AD60" i="2"/>
  <c r="AB60" i="2"/>
  <c r="Z60" i="2"/>
  <c r="X60" i="2"/>
  <c r="V60" i="2"/>
  <c r="R60" i="2"/>
  <c r="P60" i="2"/>
  <c r="N60" i="2"/>
  <c r="L60" i="2"/>
  <c r="AD59" i="2"/>
  <c r="AB59" i="2"/>
  <c r="Z59" i="2"/>
  <c r="X59" i="2"/>
  <c r="V59" i="2"/>
  <c r="T59" i="2"/>
  <c r="R59" i="2"/>
  <c r="P59" i="2"/>
  <c r="N59" i="2"/>
  <c r="L59" i="2"/>
  <c r="J59" i="2"/>
  <c r="H59" i="2"/>
  <c r="E59" i="2"/>
  <c r="D59" i="2"/>
  <c r="C59" i="2"/>
  <c r="AD58" i="2"/>
  <c r="AB58" i="2"/>
  <c r="Z58" i="2"/>
  <c r="X58" i="2"/>
  <c r="V58" i="2"/>
  <c r="T58" i="2"/>
  <c r="R58" i="2"/>
  <c r="P58" i="2"/>
  <c r="N58" i="2"/>
  <c r="L58" i="2"/>
  <c r="J58" i="2"/>
  <c r="H58" i="2"/>
  <c r="D58" i="2"/>
  <c r="C58" i="2"/>
  <c r="C13" i="2" s="1"/>
  <c r="AG56" i="2"/>
  <c r="AG55" i="2"/>
  <c r="AG54" i="2"/>
  <c r="AG53" i="2"/>
  <c r="AG52" i="2"/>
  <c r="AG50" i="2"/>
  <c r="AG49" i="2"/>
  <c r="AD48" i="2"/>
  <c r="AB48" i="2"/>
  <c r="Z48" i="2"/>
  <c r="X48" i="2"/>
  <c r="V48" i="2"/>
  <c r="T48" i="2"/>
  <c r="R48" i="2"/>
  <c r="P48" i="2"/>
  <c r="L48" i="2"/>
  <c r="AG47" i="2"/>
  <c r="AG46" i="2"/>
  <c r="AG45" i="2"/>
  <c r="AG43" i="2"/>
  <c r="AG42" i="2"/>
  <c r="AG41" i="2"/>
  <c r="AG40" i="2"/>
  <c r="AG39" i="2"/>
  <c r="AG37" i="2"/>
  <c r="AG36" i="2"/>
  <c r="AG35" i="2"/>
  <c r="AG34" i="2"/>
  <c r="AG33" i="2"/>
  <c r="AG31" i="2"/>
  <c r="AG30" i="2"/>
  <c r="AG29" i="2"/>
  <c r="AG28" i="2"/>
  <c r="AG27" i="2"/>
  <c r="AG26" i="2"/>
  <c r="AG24" i="2"/>
  <c r="AD23" i="2"/>
  <c r="AB23" i="2"/>
  <c r="Z23" i="2"/>
  <c r="X23" i="2"/>
  <c r="V23" i="2"/>
  <c r="T23" i="2"/>
  <c r="R23" i="2"/>
  <c r="P23" i="2"/>
  <c r="N23" i="2"/>
  <c r="L23" i="2"/>
  <c r="H23" i="2"/>
  <c r="E23" i="2"/>
  <c r="D23" i="2"/>
  <c r="C23" i="2"/>
  <c r="AD22" i="2"/>
  <c r="AB22" i="2"/>
  <c r="Z22" i="2"/>
  <c r="X22" i="2"/>
  <c r="V22" i="2"/>
  <c r="T22" i="2"/>
  <c r="R22" i="2"/>
  <c r="P22" i="2"/>
  <c r="N22" i="2"/>
  <c r="L22" i="2"/>
  <c r="J22" i="2"/>
  <c r="H22" i="2"/>
  <c r="AD21" i="2"/>
  <c r="AB21" i="2"/>
  <c r="Z21" i="2"/>
  <c r="X21" i="2"/>
  <c r="V21" i="2"/>
  <c r="T21" i="2"/>
  <c r="R21" i="2"/>
  <c r="P21" i="2"/>
  <c r="N21" i="2"/>
  <c r="L21" i="2"/>
  <c r="J21" i="2"/>
  <c r="H21" i="2"/>
  <c r="E21" i="2"/>
  <c r="D21" i="2"/>
  <c r="C21" i="2"/>
  <c r="AD20" i="2"/>
  <c r="AB20" i="2"/>
  <c r="Z20" i="2"/>
  <c r="X20" i="2"/>
  <c r="V20" i="2"/>
  <c r="T20" i="2"/>
  <c r="R20" i="2"/>
  <c r="P20" i="2"/>
  <c r="J20" i="2"/>
  <c r="H20" i="2"/>
  <c r="E20" i="2"/>
  <c r="D20" i="2"/>
  <c r="R239" i="2" l="1"/>
  <c r="X100" i="2"/>
  <c r="I297" i="2"/>
  <c r="J160" i="2"/>
  <c r="J57" i="2"/>
  <c r="X94" i="2"/>
  <c r="X93" i="2" s="1"/>
  <c r="H239" i="2"/>
  <c r="L239" i="2"/>
  <c r="T239" i="2"/>
  <c r="X239" i="2"/>
  <c r="AB239" i="2"/>
  <c r="H241" i="2"/>
  <c r="L241" i="2"/>
  <c r="P241" i="2"/>
  <c r="T241" i="2"/>
  <c r="X241" i="2"/>
  <c r="AB241" i="2"/>
  <c r="J286" i="2"/>
  <c r="J17" i="2"/>
  <c r="J311" i="2" s="1"/>
  <c r="P239" i="2"/>
  <c r="J239" i="2"/>
  <c r="B140" i="2"/>
  <c r="B126" i="2"/>
  <c r="T286" i="2"/>
  <c r="T100" i="2"/>
  <c r="B273" i="2"/>
  <c r="R280" i="2"/>
  <c r="Z280" i="2"/>
  <c r="R57" i="2"/>
  <c r="V57" i="2"/>
  <c r="Z57" i="2"/>
  <c r="AD57" i="2"/>
  <c r="H57" i="2"/>
  <c r="P57" i="2"/>
  <c r="T57" i="2"/>
  <c r="X57" i="2"/>
  <c r="AB57" i="2"/>
  <c r="T94" i="2"/>
  <c r="J100" i="2"/>
  <c r="R100" i="2"/>
  <c r="Z100" i="2"/>
  <c r="J169" i="2"/>
  <c r="N169" i="2"/>
  <c r="R169" i="2"/>
  <c r="V169" i="2"/>
  <c r="Z169" i="2"/>
  <c r="AD169" i="2"/>
  <c r="L261" i="2"/>
  <c r="P261" i="2"/>
  <c r="T261" i="2"/>
  <c r="X261" i="2"/>
  <c r="AB261" i="2"/>
  <c r="B280" i="2"/>
  <c r="J14" i="2"/>
  <c r="N14" i="2"/>
  <c r="L169" i="2"/>
  <c r="J261" i="2"/>
  <c r="N261" i="2"/>
  <c r="R261" i="2"/>
  <c r="V261" i="2"/>
  <c r="Z261" i="2"/>
  <c r="C240" i="2"/>
  <c r="L200" i="2"/>
  <c r="N57" i="2"/>
  <c r="L17" i="2"/>
  <c r="F274" i="2"/>
  <c r="L57" i="2"/>
  <c r="J300" i="2"/>
  <c r="J15" i="2"/>
  <c r="N19" i="2"/>
  <c r="L15" i="2"/>
  <c r="L308" i="2" s="1"/>
  <c r="L300" i="2"/>
  <c r="J19" i="2"/>
  <c r="R19" i="2"/>
  <c r="V19" i="2"/>
  <c r="Z19" i="2"/>
  <c r="AD19" i="2"/>
  <c r="L299" i="2"/>
  <c r="L14" i="2"/>
  <c r="T14" i="2"/>
  <c r="X299" i="2"/>
  <c r="X14" i="2"/>
  <c r="AB14" i="2"/>
  <c r="H15" i="2"/>
  <c r="P300" i="2"/>
  <c r="P15" i="2"/>
  <c r="P308" i="2" s="1"/>
  <c r="T15" i="2"/>
  <c r="X300" i="2"/>
  <c r="X15" i="2"/>
  <c r="X308" i="2" s="1"/>
  <c r="AB300" i="2"/>
  <c r="AB15" i="2"/>
  <c r="AB308" i="2" s="1"/>
  <c r="J302" i="2"/>
  <c r="N302" i="2"/>
  <c r="N17" i="2"/>
  <c r="N311" i="2" s="1"/>
  <c r="R12" i="2"/>
  <c r="V302" i="2"/>
  <c r="V17" i="2"/>
  <c r="Z301" i="2"/>
  <c r="Z302" i="2"/>
  <c r="Z17" i="2"/>
  <c r="Z311" i="2" s="1"/>
  <c r="AD301" i="2"/>
  <c r="AD302" i="2"/>
  <c r="AD17" i="2"/>
  <c r="AD311" i="2" s="1"/>
  <c r="N94" i="2"/>
  <c r="N13" i="2" s="1"/>
  <c r="N100" i="2"/>
  <c r="V94" i="2"/>
  <c r="V93" i="2" s="1"/>
  <c r="V100" i="2"/>
  <c r="AD94" i="2"/>
  <c r="AD100" i="2"/>
  <c r="L163" i="2"/>
  <c r="L159" i="2"/>
  <c r="L157" i="2" s="1"/>
  <c r="P159" i="2"/>
  <c r="T159" i="2"/>
  <c r="X159" i="2"/>
  <c r="G176" i="2"/>
  <c r="H243" i="2"/>
  <c r="H238" i="2"/>
  <c r="L243" i="2"/>
  <c r="L238" i="2"/>
  <c r="L237" i="2" s="1"/>
  <c r="P243" i="2"/>
  <c r="P238" i="2"/>
  <c r="T243" i="2"/>
  <c r="T238" i="2"/>
  <c r="X243" i="2"/>
  <c r="X238" i="2"/>
  <c r="X237" i="2" s="1"/>
  <c r="AB243" i="2"/>
  <c r="AB238" i="2"/>
  <c r="AD261" i="2"/>
  <c r="J281" i="2"/>
  <c r="J280" i="2" s="1"/>
  <c r="L19" i="2"/>
  <c r="P19" i="2"/>
  <c r="T19" i="2"/>
  <c r="X19" i="2"/>
  <c r="AB19" i="2"/>
  <c r="J299" i="2"/>
  <c r="N299" i="2"/>
  <c r="R299" i="2"/>
  <c r="R14" i="2"/>
  <c r="V299" i="2"/>
  <c r="V14" i="2"/>
  <c r="Z299" i="2"/>
  <c r="Z14" i="2"/>
  <c r="AD299" i="2"/>
  <c r="AD14" i="2"/>
  <c r="R300" i="2"/>
  <c r="R15" i="2"/>
  <c r="R308" i="2" s="1"/>
  <c r="V300" i="2"/>
  <c r="V15" i="2"/>
  <c r="V308" i="2" s="1"/>
  <c r="Z300" i="2"/>
  <c r="Z15" i="2"/>
  <c r="Z308" i="2" s="1"/>
  <c r="H302" i="2"/>
  <c r="H17" i="2"/>
  <c r="L302" i="2"/>
  <c r="T17" i="2"/>
  <c r="T302" i="2"/>
  <c r="X301" i="2"/>
  <c r="X302" i="2"/>
  <c r="X17" i="2"/>
  <c r="AB301" i="2"/>
  <c r="AB17" i="2"/>
  <c r="AB302" i="2"/>
  <c r="B48" i="2"/>
  <c r="H94" i="2"/>
  <c r="H298" i="2" s="1"/>
  <c r="H100" i="2"/>
  <c r="L94" i="2"/>
  <c r="L93" i="2" s="1"/>
  <c r="L100" i="2"/>
  <c r="P94" i="2"/>
  <c r="P100" i="2"/>
  <c r="AB94" i="2"/>
  <c r="AB93" i="2" s="1"/>
  <c r="AB100" i="2"/>
  <c r="P164" i="2"/>
  <c r="P158" i="2" s="1"/>
  <c r="P169" i="2"/>
  <c r="T164" i="2"/>
  <c r="T158" i="2" s="1"/>
  <c r="T169" i="2"/>
  <c r="X164" i="2"/>
  <c r="X158" i="2" s="1"/>
  <c r="X169" i="2"/>
  <c r="AB169" i="2"/>
  <c r="J159" i="2"/>
  <c r="N159" i="2"/>
  <c r="R159" i="2"/>
  <c r="V159" i="2"/>
  <c r="Z159" i="2"/>
  <c r="AD159" i="2"/>
  <c r="G182" i="2"/>
  <c r="F182" i="2"/>
  <c r="F188" i="2"/>
  <c r="G188" i="2"/>
  <c r="J243" i="2"/>
  <c r="J238" i="2"/>
  <c r="N243" i="2"/>
  <c r="N238" i="2"/>
  <c r="N237" i="2" s="1"/>
  <c r="R243" i="2"/>
  <c r="R238" i="2"/>
  <c r="V243" i="2"/>
  <c r="V238" i="2"/>
  <c r="V237" i="2" s="1"/>
  <c r="Z243" i="2"/>
  <c r="Z238" i="2"/>
  <c r="Z237" i="2" s="1"/>
  <c r="AD243" i="2"/>
  <c r="AD238" i="2"/>
  <c r="AD237" i="2" s="1"/>
  <c r="C239" i="2"/>
  <c r="C241" i="2"/>
  <c r="E273" i="2"/>
  <c r="G276" i="2"/>
  <c r="F276" i="2"/>
  <c r="F288" i="2"/>
  <c r="G288" i="2"/>
  <c r="E282" i="2"/>
  <c r="F290" i="2"/>
  <c r="G290" i="2"/>
  <c r="E284" i="2"/>
  <c r="F287" i="2"/>
  <c r="E281" i="2"/>
  <c r="G287" i="2"/>
  <c r="F289" i="2"/>
  <c r="E283" i="2"/>
  <c r="G263" i="2"/>
  <c r="E239" i="2"/>
  <c r="F263" i="2"/>
  <c r="G264" i="2"/>
  <c r="F264" i="2"/>
  <c r="G265" i="2"/>
  <c r="F265" i="2"/>
  <c r="E241" i="2"/>
  <c r="B261" i="2"/>
  <c r="B239" i="2"/>
  <c r="C261" i="2"/>
  <c r="G262" i="2"/>
  <c r="F262" i="2"/>
  <c r="E238" i="2"/>
  <c r="D158" i="2"/>
  <c r="C161" i="2"/>
  <c r="G204" i="2"/>
  <c r="D161" i="2"/>
  <c r="G201" i="2"/>
  <c r="F170" i="2"/>
  <c r="G170" i="2"/>
  <c r="E166" i="2"/>
  <c r="F166" i="2" s="1"/>
  <c r="F172" i="2"/>
  <c r="G172" i="2"/>
  <c r="C165" i="2"/>
  <c r="C163" i="2" s="1"/>
  <c r="C169" i="2"/>
  <c r="E165" i="2"/>
  <c r="G171" i="2"/>
  <c r="E167" i="2"/>
  <c r="G167" i="2" s="1"/>
  <c r="G173" i="2"/>
  <c r="E97" i="2"/>
  <c r="E17" i="2" s="1"/>
  <c r="G104" i="2"/>
  <c r="E95" i="2"/>
  <c r="G95" i="2" s="1"/>
  <c r="G102" i="2"/>
  <c r="E94" i="2"/>
  <c r="G101" i="2"/>
  <c r="F101" i="2"/>
  <c r="D163" i="2"/>
  <c r="G165" i="2"/>
  <c r="D17" i="2"/>
  <c r="G61" i="2"/>
  <c r="D14" i="2"/>
  <c r="G58" i="2"/>
  <c r="G59" i="2"/>
  <c r="H19" i="2"/>
  <c r="F23" i="2"/>
  <c r="E19" i="2"/>
  <c r="G20" i="2"/>
  <c r="E13" i="2"/>
  <c r="D13" i="2"/>
  <c r="G23" i="2"/>
  <c r="C17" i="2"/>
  <c r="G21" i="2"/>
  <c r="C14" i="2"/>
  <c r="E63" i="2"/>
  <c r="N133" i="2"/>
  <c r="AD133" i="2"/>
  <c r="J133" i="2"/>
  <c r="R133" i="2"/>
  <c r="Z133" i="2"/>
  <c r="AG75" i="2"/>
  <c r="V133" i="2"/>
  <c r="L133" i="2"/>
  <c r="T133" i="2"/>
  <c r="AB133" i="2"/>
  <c r="P133" i="2"/>
  <c r="X133" i="2"/>
  <c r="AB165" i="2"/>
  <c r="E81" i="2"/>
  <c r="AG176" i="2"/>
  <c r="B171" i="2"/>
  <c r="B167" i="2"/>
  <c r="E202" i="2"/>
  <c r="AG246" i="2"/>
  <c r="H133" i="2"/>
  <c r="C202" i="2"/>
  <c r="AG60" i="2"/>
  <c r="AG63" i="2"/>
  <c r="AG81" i="2"/>
  <c r="AG120" i="2"/>
  <c r="D202" i="2"/>
  <c r="AG255" i="2"/>
  <c r="B286" i="2"/>
  <c r="L286" i="2"/>
  <c r="P286" i="2"/>
  <c r="X286" i="2"/>
  <c r="AB286" i="2"/>
  <c r="AG22" i="2"/>
  <c r="AG23" i="2"/>
  <c r="E103" i="2"/>
  <c r="AG97" i="2"/>
  <c r="AG107" i="2"/>
  <c r="B103" i="2"/>
  <c r="AG126" i="2"/>
  <c r="AG203" i="2"/>
  <c r="AG204" i="2"/>
  <c r="AG212" i="2"/>
  <c r="AG218" i="2"/>
  <c r="AG245" i="2"/>
  <c r="AG273" i="2"/>
  <c r="AG287" i="2"/>
  <c r="AG288" i="2"/>
  <c r="C22" i="2"/>
  <c r="B63" i="2"/>
  <c r="B81" i="2"/>
  <c r="B134" i="2"/>
  <c r="AG134" i="2"/>
  <c r="AG172" i="2"/>
  <c r="H166" i="2"/>
  <c r="H160" i="2" s="1"/>
  <c r="B176" i="2"/>
  <c r="F176" i="2" s="1"/>
  <c r="B158" i="2"/>
  <c r="C292" i="2"/>
  <c r="C289" i="2"/>
  <c r="C283" i="2" s="1"/>
  <c r="AG21" i="2"/>
  <c r="AG25" i="2"/>
  <c r="AG32" i="2"/>
  <c r="B22" i="2"/>
  <c r="AG38" i="2"/>
  <c r="AG44" i="2"/>
  <c r="AG51" i="2"/>
  <c r="AG58" i="2"/>
  <c r="B59" i="2"/>
  <c r="F59" i="2" s="1"/>
  <c r="AG59" i="2"/>
  <c r="AG61" i="2"/>
  <c r="B61" i="2"/>
  <c r="AG69" i="2"/>
  <c r="AG87" i="2"/>
  <c r="H95" i="2"/>
  <c r="P95" i="2"/>
  <c r="P299" i="2" s="1"/>
  <c r="E113" i="2"/>
  <c r="D169" i="2"/>
  <c r="E169" i="2"/>
  <c r="E164" i="2"/>
  <c r="J164" i="2"/>
  <c r="J158" i="2" s="1"/>
  <c r="N164" i="2"/>
  <c r="N158" i="2" s="1"/>
  <c r="R164" i="2"/>
  <c r="R158" i="2" s="1"/>
  <c r="V164" i="2"/>
  <c r="V158" i="2" s="1"/>
  <c r="Z164" i="2"/>
  <c r="Z158" i="2" s="1"/>
  <c r="AD164" i="2"/>
  <c r="AD158" i="2" s="1"/>
  <c r="C206" i="2"/>
  <c r="G206" i="2" s="1"/>
  <c r="C203" i="2"/>
  <c r="C160" i="2" s="1"/>
  <c r="AG103" i="2"/>
  <c r="B113" i="2"/>
  <c r="AG140" i="2"/>
  <c r="AG171" i="2"/>
  <c r="AG173" i="2"/>
  <c r="AG182" i="2"/>
  <c r="AG188" i="2"/>
  <c r="AG206" i="2"/>
  <c r="F206" i="2"/>
  <c r="B204" i="2"/>
  <c r="F204" i="2" s="1"/>
  <c r="C212" i="2"/>
  <c r="AG249" i="2"/>
  <c r="E286" i="2"/>
  <c r="N286" i="2"/>
  <c r="R286" i="2"/>
  <c r="V286" i="2"/>
  <c r="Z286" i="2"/>
  <c r="AD286" i="2"/>
  <c r="AG290" i="2"/>
  <c r="AG292" i="2"/>
  <c r="G301" i="2"/>
  <c r="D22" i="2"/>
  <c r="D19" i="2" s="1"/>
  <c r="D69" i="2"/>
  <c r="D107" i="2"/>
  <c r="E75" i="2"/>
  <c r="D87" i="2"/>
  <c r="J94" i="2"/>
  <c r="J93" i="2" s="1"/>
  <c r="R94" i="2"/>
  <c r="Z94" i="2"/>
  <c r="Z93" i="2" s="1"/>
  <c r="N96" i="2"/>
  <c r="N15" i="2" s="1"/>
  <c r="N308" i="2" s="1"/>
  <c r="AD96" i="2"/>
  <c r="AD15" i="2" s="1"/>
  <c r="AD308" i="2" s="1"/>
  <c r="AG101" i="2"/>
  <c r="B102" i="2"/>
  <c r="AG102" i="2"/>
  <c r="C103" i="2"/>
  <c r="C113" i="2"/>
  <c r="B104" i="2"/>
  <c r="AG135" i="2"/>
  <c r="AG147" i="2"/>
  <c r="C302" i="2"/>
  <c r="AG20" i="2"/>
  <c r="AG48" i="2"/>
  <c r="E87" i="2"/>
  <c r="B94" i="2"/>
  <c r="B13" i="2" s="1"/>
  <c r="B306" i="2" s="1"/>
  <c r="AG167" i="2"/>
  <c r="E60" i="2"/>
  <c r="E69" i="2"/>
  <c r="AG104" i="2"/>
  <c r="E107" i="2"/>
  <c r="G107" i="2" s="1"/>
  <c r="AG113" i="2"/>
  <c r="B135" i="2"/>
  <c r="H165" i="2"/>
  <c r="H169" i="2"/>
  <c r="AG202" i="2"/>
  <c r="E212" i="2"/>
  <c r="AG170" i="2"/>
  <c r="D298" i="2"/>
  <c r="D302" i="2"/>
  <c r="AG201" i="2"/>
  <c r="AG224" i="2"/>
  <c r="AG244" i="2"/>
  <c r="AG289" i="2"/>
  <c r="E203" i="2"/>
  <c r="AG247" i="2"/>
  <c r="H261" i="2"/>
  <c r="AG262" i="2"/>
  <c r="AG263" i="2"/>
  <c r="D276" i="2"/>
  <c r="E292" i="2"/>
  <c r="D261" i="2"/>
  <c r="E261" i="2"/>
  <c r="AG264" i="2"/>
  <c r="AG265" i="2"/>
  <c r="R237" i="2" l="1"/>
  <c r="X157" i="2"/>
  <c r="P157" i="2"/>
  <c r="B96" i="2"/>
  <c r="B300" i="2" s="1"/>
  <c r="Z157" i="2"/>
  <c r="R157" i="2"/>
  <c r="H311" i="2"/>
  <c r="X13" i="2"/>
  <c r="X306" i="2" s="1"/>
  <c r="J157" i="2"/>
  <c r="D306" i="2"/>
  <c r="AG241" i="2"/>
  <c r="AB237" i="2"/>
  <c r="T237" i="2"/>
  <c r="H237" i="2"/>
  <c r="AD157" i="2"/>
  <c r="V157" i="2"/>
  <c r="N157" i="2"/>
  <c r="AB311" i="2"/>
  <c r="L311" i="2"/>
  <c r="N307" i="2"/>
  <c r="T13" i="2"/>
  <c r="T12" i="2" s="1"/>
  <c r="P237" i="2"/>
  <c r="AG239" i="2"/>
  <c r="J237" i="2"/>
  <c r="C286" i="2"/>
  <c r="G286" i="2" s="1"/>
  <c r="J307" i="2"/>
  <c r="G17" i="2"/>
  <c r="H13" i="2"/>
  <c r="H306" i="2" s="1"/>
  <c r="AG166" i="2"/>
  <c r="H299" i="2"/>
  <c r="E161" i="2"/>
  <c r="T157" i="2"/>
  <c r="F48" i="2"/>
  <c r="B301" i="2"/>
  <c r="F301" i="2" s="1"/>
  <c r="AD307" i="2"/>
  <c r="Z307" i="2"/>
  <c r="V307" i="2"/>
  <c r="R307" i="2"/>
  <c r="AD298" i="2"/>
  <c r="H308" i="2"/>
  <c r="X307" i="2"/>
  <c r="T307" i="2"/>
  <c r="L307" i="2"/>
  <c r="B298" i="2"/>
  <c r="J298" i="2"/>
  <c r="J297" i="2" s="1"/>
  <c r="N306" i="2"/>
  <c r="N305" i="2" s="1"/>
  <c r="H300" i="2"/>
  <c r="J13" i="2"/>
  <c r="J306" i="2" s="1"/>
  <c r="X12" i="2"/>
  <c r="J308" i="2"/>
  <c r="C19" i="2"/>
  <c r="G19" i="2" s="1"/>
  <c r="B15" i="2"/>
  <c r="F239" i="2"/>
  <c r="G239" i="2"/>
  <c r="G292" i="2"/>
  <c r="F292" i="2"/>
  <c r="C238" i="2"/>
  <c r="C306" i="2" s="1"/>
  <c r="H163" i="2"/>
  <c r="H159" i="2"/>
  <c r="H157" i="2" s="1"/>
  <c r="G241" i="2"/>
  <c r="G289" i="2"/>
  <c r="G273" i="2"/>
  <c r="F273" i="2"/>
  <c r="AG17" i="2"/>
  <c r="AD300" i="2"/>
  <c r="N300" i="2"/>
  <c r="N297" i="2" s="1"/>
  <c r="X298" i="2"/>
  <c r="X297" i="2" s="1"/>
  <c r="P13" i="2"/>
  <c r="P306" i="2" s="1"/>
  <c r="P298" i="2" s="1"/>
  <c r="X163" i="2"/>
  <c r="T163" i="2"/>
  <c r="P163" i="2"/>
  <c r="AG15" i="2"/>
  <c r="P14" i="2"/>
  <c r="P307" i="2" s="1"/>
  <c r="H14" i="2"/>
  <c r="AD13" i="2"/>
  <c r="V13" i="2"/>
  <c r="V298" i="2"/>
  <c r="V297" i="2" s="1"/>
  <c r="N12" i="2"/>
  <c r="G212" i="2"/>
  <c r="F212" i="2"/>
  <c r="AG158" i="2"/>
  <c r="AB163" i="2"/>
  <c r="AB159" i="2"/>
  <c r="AB157" i="2" s="1"/>
  <c r="AD163" i="2"/>
  <c r="Z163" i="2"/>
  <c r="V163" i="2"/>
  <c r="R163" i="2"/>
  <c r="N163" i="2"/>
  <c r="J163" i="2"/>
  <c r="H93" i="2"/>
  <c r="AB13" i="2"/>
  <c r="AB298" i="2"/>
  <c r="T298" i="2"/>
  <c r="L13" i="2"/>
  <c r="L298" i="2"/>
  <c r="L297" i="2" s="1"/>
  <c r="AD93" i="2"/>
  <c r="N93" i="2"/>
  <c r="AB299" i="2"/>
  <c r="Z13" i="2"/>
  <c r="Z298" i="2"/>
  <c r="Z297" i="2" s="1"/>
  <c r="R13" i="2"/>
  <c r="F286" i="2"/>
  <c r="F281" i="2"/>
  <c r="G281" i="2"/>
  <c r="F284" i="2"/>
  <c r="G284" i="2"/>
  <c r="F283" i="2"/>
  <c r="G283" i="2"/>
  <c r="F282" i="2"/>
  <c r="G282" i="2"/>
  <c r="G261" i="2"/>
  <c r="F261" i="2"/>
  <c r="B238" i="2"/>
  <c r="E240" i="2"/>
  <c r="B241" i="2"/>
  <c r="E160" i="2"/>
  <c r="F160" i="2" s="1"/>
  <c r="F201" i="2"/>
  <c r="D299" i="2"/>
  <c r="F202" i="2"/>
  <c r="G202" i="2"/>
  <c r="E200" i="2"/>
  <c r="F203" i="2"/>
  <c r="G203" i="2"/>
  <c r="C299" i="2"/>
  <c r="C200" i="2"/>
  <c r="B161" i="2"/>
  <c r="E159" i="2"/>
  <c r="C159" i="2"/>
  <c r="C280" i="2" s="1"/>
  <c r="D159" i="2"/>
  <c r="D307" i="2" s="1"/>
  <c r="G166" i="2"/>
  <c r="F167" i="2"/>
  <c r="G169" i="2"/>
  <c r="B165" i="2"/>
  <c r="B159" i="2" s="1"/>
  <c r="B157" i="2" s="1"/>
  <c r="B169" i="2"/>
  <c r="F169" i="2" s="1"/>
  <c r="F171" i="2"/>
  <c r="E302" i="2"/>
  <c r="F173" i="2"/>
  <c r="B100" i="2"/>
  <c r="F107" i="2"/>
  <c r="F63" i="2"/>
  <c r="G63" i="2"/>
  <c r="F104" i="2"/>
  <c r="E14" i="2"/>
  <c r="G14" i="2" s="1"/>
  <c r="F17" i="2"/>
  <c r="F97" i="2"/>
  <c r="G97" i="2"/>
  <c r="C96" i="2"/>
  <c r="C93" i="2" s="1"/>
  <c r="F103" i="2"/>
  <c r="G103" i="2"/>
  <c r="E96" i="2"/>
  <c r="E15" i="2" s="1"/>
  <c r="F113" i="2"/>
  <c r="G94" i="2"/>
  <c r="F94" i="2"/>
  <c r="G113" i="2"/>
  <c r="E298" i="2"/>
  <c r="G164" i="2"/>
  <c r="E158" i="2"/>
  <c r="E306" i="2" s="1"/>
  <c r="F164" i="2"/>
  <c r="E163" i="2"/>
  <c r="B95" i="2"/>
  <c r="F102" i="2"/>
  <c r="F87" i="2"/>
  <c r="G87" i="2"/>
  <c r="F61" i="2"/>
  <c r="F81" i="2"/>
  <c r="G81" i="2"/>
  <c r="F75" i="2"/>
  <c r="G75" i="2"/>
  <c r="G60" i="2"/>
  <c r="F60" i="2"/>
  <c r="G69" i="2"/>
  <c r="F69" i="2"/>
  <c r="E57" i="2"/>
  <c r="F22" i="2"/>
  <c r="F21" i="2"/>
  <c r="F20" i="2"/>
  <c r="F13" i="2"/>
  <c r="G13" i="2"/>
  <c r="G22" i="2"/>
  <c r="AG301" i="2"/>
  <c r="AG240" i="2"/>
  <c r="D120" i="2"/>
  <c r="E299" i="2"/>
  <c r="D103" i="2"/>
  <c r="D96" i="2" s="1"/>
  <c r="D93" i="2" s="1"/>
  <c r="AG283" i="2"/>
  <c r="AG133" i="2"/>
  <c r="AG100" i="2"/>
  <c r="AG94" i="2"/>
  <c r="C57" i="2"/>
  <c r="AG57" i="2"/>
  <c r="E100" i="2"/>
  <c r="AG160" i="2"/>
  <c r="AG161" i="2"/>
  <c r="AG286" i="2"/>
  <c r="AG164" i="2"/>
  <c r="B57" i="2"/>
  <c r="AG19" i="2"/>
  <c r="AG243" i="2"/>
  <c r="B19" i="2"/>
  <c r="F19" i="2" s="1"/>
  <c r="AG200" i="2"/>
  <c r="B133" i="2"/>
  <c r="AG95" i="2"/>
  <c r="D289" i="2"/>
  <c r="D283" i="2" s="1"/>
  <c r="D280" i="2" s="1"/>
  <c r="D292" i="2"/>
  <c r="D273" i="2"/>
  <c r="D203" i="2"/>
  <c r="D160" i="2" s="1"/>
  <c r="D206" i="2"/>
  <c r="AG169" i="2"/>
  <c r="AG96" i="2"/>
  <c r="C298" i="2"/>
  <c r="AG261" i="2"/>
  <c r="AG165" i="2"/>
  <c r="AG302" i="2"/>
  <c r="C100" i="2"/>
  <c r="D60" i="2"/>
  <c r="AG311" i="2" l="1"/>
  <c r="H307" i="2"/>
  <c r="E93" i="2"/>
  <c r="B14" i="2"/>
  <c r="B12" i="2" s="1"/>
  <c r="B93" i="2"/>
  <c r="P305" i="2"/>
  <c r="G161" i="2"/>
  <c r="AG159" i="2"/>
  <c r="B163" i="2"/>
  <c r="F161" i="2"/>
  <c r="G238" i="2"/>
  <c r="D15" i="2"/>
  <c r="D12" i="2" s="1"/>
  <c r="T306" i="2"/>
  <c r="AG299" i="2"/>
  <c r="H12" i="2"/>
  <c r="AD297" i="2"/>
  <c r="AG93" i="2"/>
  <c r="X305" i="2"/>
  <c r="J305" i="2"/>
  <c r="H297" i="2"/>
  <c r="C15" i="2"/>
  <c r="AG308" i="2"/>
  <c r="H305" i="2"/>
  <c r="E308" i="2"/>
  <c r="R306" i="2"/>
  <c r="L12" i="2"/>
  <c r="L306" i="2"/>
  <c r="L305" i="2" s="1"/>
  <c r="AD12" i="2"/>
  <c r="AD306" i="2"/>
  <c r="AD305" i="2" s="1"/>
  <c r="E307" i="2"/>
  <c r="F307" i="2" s="1"/>
  <c r="J12" i="2"/>
  <c r="AB307" i="2"/>
  <c r="AG307" i="2" s="1"/>
  <c r="E300" i="2"/>
  <c r="F300" i="2" s="1"/>
  <c r="C300" i="2"/>
  <c r="C297" i="2" s="1"/>
  <c r="C307" i="2"/>
  <c r="D300" i="2"/>
  <c r="D297" i="2" s="1"/>
  <c r="AB12" i="2"/>
  <c r="AB306" i="2"/>
  <c r="Z12" i="2"/>
  <c r="Z306" i="2"/>
  <c r="Z305" i="2" s="1"/>
  <c r="V12" i="2"/>
  <c r="V306" i="2"/>
  <c r="AG13" i="2"/>
  <c r="B308" i="2"/>
  <c r="B305" i="2" s="1"/>
  <c r="C237" i="2"/>
  <c r="F241" i="2"/>
  <c r="B237" i="2"/>
  <c r="G306" i="2"/>
  <c r="F14" i="2"/>
  <c r="G298" i="2"/>
  <c r="AG14" i="2"/>
  <c r="G299" i="2"/>
  <c r="AB297" i="2"/>
  <c r="D240" i="2"/>
  <c r="F240" i="2"/>
  <c r="G240" i="2"/>
  <c r="F238" i="2"/>
  <c r="E237" i="2"/>
  <c r="G160" i="2"/>
  <c r="G159" i="2"/>
  <c r="E280" i="2"/>
  <c r="D200" i="2"/>
  <c r="C157" i="2"/>
  <c r="F200" i="2"/>
  <c r="G200" i="2"/>
  <c r="F165" i="2"/>
  <c r="E12" i="2"/>
  <c r="G96" i="2"/>
  <c r="F96" i="2"/>
  <c r="G93" i="2"/>
  <c r="G100" i="2"/>
  <c r="F100" i="2"/>
  <c r="F163" i="2"/>
  <c r="G163" i="2"/>
  <c r="F158" i="2"/>
  <c r="G158" i="2"/>
  <c r="F159" i="2"/>
  <c r="E157" i="2"/>
  <c r="F157" i="2" s="1"/>
  <c r="B299" i="2"/>
  <c r="B297" i="2" s="1"/>
  <c r="F95" i="2"/>
  <c r="G57" i="2"/>
  <c r="F57" i="2"/>
  <c r="F15" i="2"/>
  <c r="AG157" i="2"/>
  <c r="D100" i="2"/>
  <c r="AG280" i="2"/>
  <c r="AG281" i="2"/>
  <c r="AG163" i="2"/>
  <c r="AG284" i="2"/>
  <c r="AG300" i="2"/>
  <c r="AG237" i="2"/>
  <c r="AG238" i="2"/>
  <c r="AG282" i="2"/>
  <c r="AG298" i="2"/>
  <c r="D57" i="2"/>
  <c r="D286" i="2"/>
  <c r="D157" i="2"/>
  <c r="E297" i="2" l="1"/>
  <c r="G297" i="2" s="1"/>
  <c r="F12" i="2"/>
  <c r="E305" i="2"/>
  <c r="F237" i="2"/>
  <c r="F93" i="2"/>
  <c r="AG12" i="2"/>
  <c r="F308" i="2"/>
  <c r="AB305" i="2"/>
  <c r="G307" i="2"/>
  <c r="V305" i="2"/>
  <c r="AG306" i="2"/>
  <c r="C12" i="2"/>
  <c r="G12" i="2" s="1"/>
  <c r="C308" i="2"/>
  <c r="G15" i="2"/>
  <c r="G237" i="2"/>
  <c r="F306" i="2"/>
  <c r="F299" i="2"/>
  <c r="D237" i="2"/>
  <c r="D308" i="2"/>
  <c r="D305" i="2" s="1"/>
  <c r="G300" i="2"/>
  <c r="F298" i="2"/>
  <c r="G280" i="2"/>
  <c r="F280" i="2"/>
  <c r="G157" i="2"/>
  <c r="AG297" i="2"/>
  <c r="F297" i="2" l="1"/>
  <c r="F305" i="2"/>
  <c r="AG305" i="2"/>
  <c r="C305" i="2"/>
  <c r="G305" i="2" s="1"/>
  <c r="G308" i="2"/>
</calcChain>
</file>

<file path=xl/sharedStrings.xml><?xml version="1.0" encoding="utf-8"?>
<sst xmlns="http://schemas.openxmlformats.org/spreadsheetml/2006/main" count="371" uniqueCount="108">
  <si>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</si>
  <si>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</si>
  <si>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</si>
  <si>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</si>
  <si>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</si>
  <si>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</si>
  <si>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</si>
  <si>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</si>
  <si>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</si>
  <si>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</si>
  <si>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</si>
  <si>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</si>
  <si>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</si>
  <si>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</si>
  <si>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</si>
  <si>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</si>
  <si>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</si>
  <si>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</si>
  <si>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</si>
  <si>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</si>
  <si>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</si>
  <si>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Процессная часть подпрограммы 2</t>
  </si>
  <si>
    <t>Процессная часть подпрограммы 1</t>
  </si>
  <si>
    <t>Процессная часть подпрограммы 3</t>
  </si>
  <si>
    <t>Процессная часть подпрограммы 4</t>
  </si>
  <si>
    <t>СОГЛАСОВАНО</t>
  </si>
  <si>
    <t>Заместитель главы города Когалыма</t>
  </si>
  <si>
    <t>____________________Л.А.Юрьева</t>
  </si>
  <si>
    <t xml:space="preserve"> "Культурное пространство города Когалыма"</t>
  </si>
  <si>
    <t>тыс. рублей</t>
  </si>
  <si>
    <t>План на 2022 год</t>
  </si>
  <si>
    <t>Исполнение, %</t>
  </si>
  <si>
    <t>Результаты раелизации и причины отклонений факта от плана</t>
  </si>
  <si>
    <t>касса</t>
  </si>
  <si>
    <t>Подпрограмма 1. "Модернизация и развитие учреждений и организаций культуры"</t>
  </si>
  <si>
    <t xml:space="preserve">1.3. Развитие библиотечного дела </t>
  </si>
  <si>
    <t>1.3.1. Комплектование книжного фонда города Когалыма</t>
  </si>
  <si>
    <t>в т.ч. бюджет города Когалыма в части софинансирования</t>
  </si>
  <si>
    <t>1.3.2. Проведение библиотечных мероприятий, направленных на повышение читательского интереса</t>
  </si>
  <si>
    <t>1.3.3. Обеспечение деятельности (оказание услуг) общедоступных библиотек города Когалыма</t>
  </si>
  <si>
    <t>1.3.4.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</si>
  <si>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1.3.5. Модернизация общедоступных библиотек города Когалыма</t>
  </si>
  <si>
    <t xml:space="preserve">1.4. Развитие музейного дела </t>
  </si>
  <si>
    <t>1.4.1. Пополнение фонда музея города Когалыма</t>
  </si>
  <si>
    <t>1.4.2. Информатизация музея города Когалыма</t>
  </si>
  <si>
    <t>1.4.3. Поддержка выставочных проектов на базе МБУ "МВЦ"</t>
  </si>
  <si>
    <t>1.4.4. Реализация музейных проектов</t>
  </si>
  <si>
    <t xml:space="preserve">1.4.5. Обеспечение деятельности (оказание  музейных услуг) </t>
  </si>
  <si>
    <t xml:space="preserve">1.5. Укрепление материально-технической базы учреждений культуры города Когалыма </t>
  </si>
  <si>
    <t>1.5.1.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</si>
  <si>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</si>
  <si>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</si>
  <si>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</si>
  <si>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</si>
  <si>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</si>
  <si>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</si>
  <si>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</si>
  <si>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</si>
  <si>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</si>
  <si>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</si>
  <si>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</si>
  <si>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</si>
  <si>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</si>
  <si>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</si>
  <si>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</si>
  <si>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</si>
  <si>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</si>
  <si>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</si>
  <si>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</si>
  <si>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</si>
  <si>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</si>
  <si>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</si>
  <si>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</si>
  <si>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</si>
  <si>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</si>
  <si>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</si>
  <si>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</si>
  <si>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(плотник, уборщик служебных помещений, уборщик территорий).</t>
  </si>
  <si>
    <t>Подпрограмма 4. "Развитие туризма"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</si>
  <si>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</si>
  <si>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</si>
  <si>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</si>
  <si>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Процессная часть в целом по муниципальной программе</t>
  </si>
  <si>
    <t xml:space="preserve">Отчет о ходе реализации муниципальной программы (сетевой график)  </t>
  </si>
  <si>
    <t>бюджет автономного округа (наказы избирателей)</t>
  </si>
  <si>
    <t>План на 01.03.2022</t>
  </si>
  <si>
    <t>Профинансировано на 01.03.2022</t>
  </si>
  <si>
    <t>Кассовый расход на 01.03.2022</t>
  </si>
  <si>
    <t>Остаток средств в сумме -125,0 т.руб., услуги по организации выставки, оплата по факту на основании документов на оплату и акта выполненных работ, средства будут использованы в марте.</t>
  </si>
  <si>
    <t>1.5.2. Развитие материально-технического состояния учреждений культуры города Когалыма</t>
  </si>
  <si>
    <t>Ответственный за составление сетевого графика Тихонова Л.А. 93-896</t>
  </si>
  <si>
    <t>бюджет Правительства Тюменской области</t>
  </si>
  <si>
    <t>средства ПАО "ЛУКОЙЛ"</t>
  </si>
  <si>
    <t>И.о.начальника Управления культуры, спорта и молодежной политики_________________А.Б.Жуков</t>
  </si>
  <si>
    <t>Отклонение 9 584,420 тыс. руб., в том числе: 4 968,848 тыс. руб. - оплата труда, 7,928 тыс. руб. - оплата 3-х дней больничного за счет средств работодателя, 1,983 тыс. руб. - первичный медосмотр, 2567,082 тыс. руб. - начисление на выплаты по оплате труда, 46,459тыс. руб. - услуги связи, 8,055 тыс. руб. - экономия по транспортным услугам, 11,717 тыс. руб. - экономия по водопотреблению, 74,120 тыс. руб. - уборка снега, 298,336 тыс. руб. - экономия по техническому обслуживанию зданий, 84,769 тыс руб. - анализ сточных вод, 71,997 тыс. руб. -  противопожарное обслуживанию, 26,000 тыс. руб. - экономия по обслуживанию УРМ, 0,179 тыс. руб. - экономия по программе "Контур", 1,034 тыс. руб. - периодический медосмотр 3,708 тыс. руб. - услуги охраны,  453,658 тыс. руб. - теплопотребление, 338,758 тыс. руб. - энергоснабжение; 446,588 тыс. руб. - оплата проезда к месту отдыха и обратно, 31,200 тыс. руб. - оплата путевок, 142,0 тыс. руб. - таблички-указателин на объект Набережная Ингу-Ягун.</t>
  </si>
  <si>
    <t>Отклонение 485,620 тыс. руб., в том числе: 273,856 тыс. руб. - командировочные расходы не оплачивались (перенос конкурсов-фестивалей на более поздний период), 21,193 тыс. руб. - экономия по оплате транспортных услуг (новогодние мероприятия, "Проводы зимы"), 2,671 тыс. руб. - потребление электроэнергии в Снежном городке (документы предоставлены на меньшую сумму), 29,92 тыс. руб. -  участие в конкурсах-фестивалях не оплачивалось (фестивали перенесены на более поздний период), 34,755 тыс. руб. - экономия по установке сцены на мер. "Проводы зимы",  28,373 тыс. руб. - экономия по охране снежного городка, 0,055 тыс. руб.  - розжиг для костра на мероприятие "Проводы зимы" не приобретался,  94,797 тыс. руб. - призы на мер. "Проводы зимы" не приобретались".</t>
  </si>
  <si>
    <t>Отклонение 310,670 тыс. руб., в том числе: 3,3 тыс. руб. - экономия по приобретению костюма на мероприятие "Проводы зимы", 307,37 тыс. руб. - оплата костюмов по фактическим поставкам</t>
  </si>
  <si>
    <t>Остаток средств в сумме 5 678,000 т.руб., в т.ч.  в результате выплаты заработной платы и соц.выплат за июль в августе  - 3 298,119 т.р. , начисл. на зар.плату - 1 370,796 т.руб., оплаты за коммунальные услуги по фактическим расходам и показаниям счетчиков- 288,113 т.р.,оплаты за содержание здания по факту предоставленных документов на оплату от поставщика - 262,253 т.руб., оплата услуг связи -27,788 т.руб., оплата б/л за счет ср-в работод - 100,878 т.руб.,оплата командировочных расходов -68,184 т.руб.,оплата проезда в льготный отпуск -261,869 т.руб.</t>
  </si>
  <si>
    <t>Остаток средств в сумме -54,350 т.руб., в т.ч., приобретение ОС  оплата по факту на основании документов на оплату и товарных накладных, средства будут использованы в августе.</t>
  </si>
  <si>
    <t>Остаток средств в сумме -651,570 т.руб., в т.ч., услуги по организации мероприятия и фотографа  -93,500 т.руб., приобретение ОС -18,760 т.руб., приобретение сувенирной продукции -  492,160 т.руб.,оплата командировочных расходов -47,150 т.руб. оплата по факту на основании документов на оплату и товарных накладных и акта выполненных работ, средства будут использованы в июле.</t>
  </si>
  <si>
    <t xml:space="preserve">Отклонение возникло: - увеличение стоимости основных средств -52,96т.р. (остаток средств будет освоен в августе 2022г. по факту поставки товара)       </t>
  </si>
  <si>
    <t>Оказание информационных услуг (Консультант Плюс)68,6т.р.(ОБ-46,27т.р.,МБ-22,33т.р.)</t>
  </si>
  <si>
    <t>Приобретение печатных изданий для комплектования фонда 2049шт. 1 004,86т.р (МБ-724,64т.р, ОБ-154,124т.р.,ФБ-126,10т.р.)</t>
  </si>
  <si>
    <t>Оформление подписки на периодические печатные издания 45,575т.р (МБ-9,115т.р, ОБ-36,46т.р.)</t>
  </si>
  <si>
    <t>Приобретение товара (диск,пленка для ламинирования,картриджи, канц. товары, книги для награждения)</t>
  </si>
  <si>
    <t xml:space="preserve">Отклонение возникло:
-по оплате труда и начисления - 5923,61т.р (большое количество больничных листов,средства будут освоены на очередной отпуск сотрудников в течение 2022 года)                                           -прочие выплаты -3,6 т.р. (будут использованы в течение 2022г.)                                                  -прочие несоциальные выплаты персоналу  в натуральной форме - 452,98 т.р.  (будут использованы в течение 2022г.)                                                                                                            - услуги связи -14,54т.р. (в учреждении действует режим экономиии на телефонную связь)                                                                                                                                                                                                                                                                                                                                                                                                                                                                                                                                                                                                                                                                               
-по коммунальным услугам -161,575т.р.(фактические показания счетчиков);
-по работам и услугам по содержанию имущества-43,93т.р. (остаток средств будет освоен  на мех.уборку снега, тех. обслуж.,содержание и тек.ремонт)                                                                                                                                                           - прочие работы, услуги- 270,35т.р. (остаток средств будет освоен в течение 2022г. на командир. расходы,оплату за обучение на курсах повыш. квалификац.,охранные услуги посредством ПЦН, физ. охрану, проведение проектных работ по ремонту кровли,изготовление сертификата ключа)                                                                                                                                                                       -социальные пособия и компенсации персоналу в денежной форме -26,90т.р. (остаток средств будет освоен в августе 2022г.)                                                                                                                  -социальные компенсации персоналу в натуральной форме -73,5т.р. (остаток средств будет освоен в течение 2022г.)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увеличение прочих оборотных запасов (материалов) -1,039т.р. (остаток средств будет освоен в течение 2022г.)             </t>
  </si>
  <si>
    <t>Оказание услуг связи (Интернет) 60,125 т.р.(ОБ-38,9т.р.,МБ-21,225т.р.)</t>
  </si>
  <si>
    <t>Перевод документов в электронную форму 70,00 т.р.(ОБ-56,00т.р.,МБ-14,00т.р.)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</si>
</sst>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\ _₽"/>
    <numFmt numFmtId="169" formatCode="#,##0.000\ _₽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7" fillId="0" borderId="0"/>
  </cellStyleXfs>
  <cellXfs count="16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justify" wrapText="1"/>
    </xf>
    <xf numFmtId="168" fontId="3" fillId="3" borderId="1" xfId="0" applyNumberFormat="1" applyFont="1" applyFill="1" applyBorder="1" applyAlignment="1">
      <alignment horizontal="right" wrapText="1"/>
    </xf>
    <xf numFmtId="168" fontId="3" fillId="3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justify" wrapText="1"/>
    </xf>
    <xf numFmtId="168" fontId="4" fillId="3" borderId="1" xfId="0" applyNumberFormat="1" applyFont="1" applyFill="1" applyBorder="1" applyAlignment="1">
      <alignment horizontal="right" wrapText="1"/>
    </xf>
    <xf numFmtId="169" fontId="4" fillId="4" borderId="1" xfId="0" applyNumberFormat="1" applyFont="1" applyFill="1" applyBorder="1" applyAlignment="1">
      <alignment horizontal="left" vertical="top" wrapText="1"/>
    </xf>
    <xf numFmtId="168" fontId="4" fillId="4" borderId="1" xfId="0" applyNumberFormat="1" applyFont="1" applyFill="1" applyBorder="1" applyAlignment="1">
      <alignment horizontal="right" wrapText="1"/>
    </xf>
    <xf numFmtId="168" fontId="3" fillId="4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>
      <alignment horizontal="justify" wrapText="1"/>
    </xf>
    <xf numFmtId="168" fontId="3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 applyProtection="1">
      <alignment vertical="center" wrapText="1"/>
    </xf>
    <xf numFmtId="169" fontId="4" fillId="0" borderId="1" xfId="0" applyNumberFormat="1" applyFont="1" applyFill="1" applyBorder="1" applyAlignment="1">
      <alignment horizontal="justify" wrapText="1"/>
    </xf>
    <xf numFmtId="168" fontId="4" fillId="0" borderId="1" xfId="0" applyNumberFormat="1" applyFont="1" applyFill="1" applyBorder="1" applyAlignment="1">
      <alignment horizontal="right" wrapText="1"/>
    </xf>
    <xf numFmtId="168" fontId="4" fillId="0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vertical="center" wrapText="1"/>
    </xf>
    <xf numFmtId="167" fontId="4" fillId="4" borderId="1" xfId="0" applyNumberFormat="1" applyFont="1" applyFill="1" applyBorder="1" applyAlignment="1" applyProtection="1">
      <alignment vertical="center" wrapText="1"/>
    </xf>
    <xf numFmtId="167" fontId="4" fillId="4" borderId="1" xfId="2" applyNumberFormat="1" applyFont="1" applyFill="1" applyBorder="1" applyAlignment="1" applyProtection="1">
      <alignment horizontal="center" vertical="center" wrapText="1"/>
    </xf>
    <xf numFmtId="167" fontId="3" fillId="4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vertical="top" wrapText="1"/>
    </xf>
    <xf numFmtId="168" fontId="4" fillId="5" borderId="1" xfId="0" applyNumberFormat="1" applyFont="1" applyFill="1" applyBorder="1" applyAlignment="1">
      <alignment horizontal="right" vertical="center" wrapText="1"/>
    </xf>
    <xf numFmtId="168" fontId="4" fillId="5" borderId="1" xfId="0" applyNumberFormat="1" applyFont="1" applyFill="1" applyBorder="1" applyAlignment="1">
      <alignment horizontal="right" wrapText="1"/>
    </xf>
    <xf numFmtId="167" fontId="3" fillId="5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68" fontId="4" fillId="5" borderId="1" xfId="0" applyNumberFormat="1" applyFont="1" applyFill="1" applyBorder="1" applyAlignment="1" applyProtection="1">
      <alignment vertical="center" wrapText="1"/>
    </xf>
    <xf numFmtId="168" fontId="3" fillId="4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 applyProtection="1">
      <alignment vertical="center" wrapText="1"/>
    </xf>
    <xf numFmtId="169" fontId="3" fillId="4" borderId="1" xfId="0" applyNumberFormat="1" applyFont="1" applyFill="1" applyBorder="1" applyAlignment="1">
      <alignment horizontal="justify" wrapText="1"/>
    </xf>
    <xf numFmtId="169" fontId="4" fillId="4" borderId="1" xfId="0" applyNumberFormat="1" applyFont="1" applyFill="1" applyBorder="1" applyAlignment="1">
      <alignment horizontal="justify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9" fontId="4" fillId="3" borderId="1" xfId="0" applyNumberFormat="1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horizontal="right" vertical="center" wrapText="1"/>
    </xf>
    <xf numFmtId="169" fontId="4" fillId="4" borderId="1" xfId="0" applyNumberFormat="1" applyFont="1" applyFill="1" applyBorder="1" applyAlignment="1">
      <alignment horizontal="right" vertical="top" wrapText="1"/>
    </xf>
    <xf numFmtId="168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1" xfId="0" applyNumberFormat="1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4" fillId="5" borderId="1" xfId="0" applyNumberFormat="1" applyFont="1" applyFill="1" applyBorder="1" applyAlignment="1">
      <alignment horizontal="right" vertical="top" wrapText="1"/>
    </xf>
    <xf numFmtId="169" fontId="3" fillId="2" borderId="1" xfId="0" applyNumberFormat="1" applyFont="1" applyFill="1" applyBorder="1" applyAlignment="1" applyProtection="1">
      <alignment horizontal="left" vertical="top" wrapText="1"/>
    </xf>
    <xf numFmtId="169" fontId="4" fillId="3" borderId="1" xfId="0" applyNumberFormat="1" applyFont="1" applyFill="1" applyBorder="1" applyAlignment="1">
      <alignment horizontal="right" wrapText="1"/>
    </xf>
    <xf numFmtId="169" fontId="4" fillId="3" borderId="1" xfId="0" applyNumberFormat="1" applyFont="1" applyFill="1" applyBorder="1" applyAlignment="1" applyProtection="1">
      <alignment vertical="center" wrapText="1"/>
    </xf>
    <xf numFmtId="168" fontId="4" fillId="4" borderId="1" xfId="0" applyNumberFormat="1" applyFont="1" applyFill="1" applyBorder="1" applyAlignment="1" applyProtection="1">
      <alignment horizontal="right" wrapText="1"/>
    </xf>
    <xf numFmtId="169" fontId="3" fillId="3" borderId="1" xfId="0" applyNumberFormat="1" applyFont="1" applyFill="1" applyBorder="1" applyAlignment="1">
      <alignment horizontal="left" vertical="center" wrapText="1"/>
    </xf>
    <xf numFmtId="169" fontId="3" fillId="3" borderId="1" xfId="0" applyNumberFormat="1" applyFont="1" applyFill="1" applyBorder="1" applyAlignment="1">
      <alignment horizontal="right" wrapText="1"/>
    </xf>
    <xf numFmtId="169" fontId="3" fillId="3" borderId="1" xfId="0" applyNumberFormat="1" applyFont="1" applyFill="1" applyBorder="1" applyAlignment="1" applyProtection="1">
      <alignment vertical="center" wrapText="1"/>
    </xf>
    <xf numFmtId="169" fontId="3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168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169" fontId="3" fillId="6" borderId="1" xfId="0" applyNumberFormat="1" applyFont="1" applyFill="1" applyBorder="1" applyAlignment="1">
      <alignment horizontal="justify" wrapText="1"/>
    </xf>
    <xf numFmtId="168" fontId="3" fillId="6" borderId="1" xfId="0" applyNumberFormat="1" applyFont="1" applyFill="1" applyBorder="1" applyAlignment="1">
      <alignment horizontal="right" wrapText="1"/>
    </xf>
    <xf numFmtId="169" fontId="4" fillId="8" borderId="1" xfId="0" applyNumberFormat="1" applyFont="1" applyFill="1" applyBorder="1" applyAlignment="1">
      <alignment horizontal="justify" wrapText="1"/>
    </xf>
    <xf numFmtId="168" fontId="4" fillId="8" borderId="1" xfId="0" applyNumberFormat="1" applyFont="1" applyFill="1" applyBorder="1" applyAlignment="1">
      <alignment horizontal="right" wrapText="1"/>
    </xf>
    <xf numFmtId="169" fontId="3" fillId="5" borderId="1" xfId="0" applyNumberFormat="1" applyFont="1" applyFill="1" applyBorder="1" applyAlignment="1">
      <alignment horizontal="right" vertical="top" wrapText="1"/>
    </xf>
    <xf numFmtId="168" fontId="3" fillId="5" borderId="1" xfId="0" applyNumberFormat="1" applyFont="1" applyFill="1" applyBorder="1" applyAlignment="1">
      <alignment horizontal="right" vertical="center" wrapText="1"/>
    </xf>
    <xf numFmtId="169" fontId="4" fillId="8" borderId="1" xfId="0" applyNumberFormat="1" applyFont="1" applyFill="1" applyBorder="1" applyAlignment="1">
      <alignment horizontal="left" vertical="center" wrapText="1"/>
    </xf>
    <xf numFmtId="168" fontId="4" fillId="8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169" fontId="3" fillId="9" borderId="1" xfId="0" applyNumberFormat="1" applyFont="1" applyFill="1" applyBorder="1" applyAlignment="1">
      <alignment horizontal="justify" wrapText="1"/>
    </xf>
    <xf numFmtId="168" fontId="3" fillId="9" borderId="1" xfId="0" applyNumberFormat="1" applyFont="1" applyFill="1" applyBorder="1" applyAlignment="1">
      <alignment horizontal="right" wrapText="1"/>
    </xf>
    <xf numFmtId="170" fontId="4" fillId="0" borderId="1" xfId="0" applyNumberFormat="1" applyFont="1" applyFill="1" applyBorder="1" applyAlignment="1">
      <alignment horizontal="right"/>
    </xf>
    <xf numFmtId="168" fontId="3" fillId="9" borderId="1" xfId="0" applyNumberFormat="1" applyFont="1" applyFill="1" applyBorder="1" applyAlignment="1" applyProtection="1">
      <alignment vertical="center" wrapText="1"/>
    </xf>
    <xf numFmtId="170" fontId="4" fillId="0" borderId="1" xfId="6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168" fontId="3" fillId="7" borderId="1" xfId="0" applyNumberFormat="1" applyFont="1" applyFill="1" applyBorder="1" applyAlignment="1" applyProtection="1">
      <alignment vertical="center" wrapText="1"/>
    </xf>
    <xf numFmtId="167" fontId="4" fillId="0" borderId="1" xfId="0" applyNumberFormat="1" applyFont="1" applyFill="1" applyBorder="1" applyAlignment="1" applyProtection="1">
      <alignment vertical="center" wrapText="1"/>
    </xf>
    <xf numFmtId="167" fontId="4" fillId="0" borderId="1" xfId="2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wrapText="1"/>
    </xf>
    <xf numFmtId="168" fontId="4" fillId="10" borderId="1" xfId="0" applyNumberFormat="1" applyFont="1" applyFill="1" applyBorder="1" applyAlignment="1">
      <alignment horizontal="right" wrapText="1"/>
    </xf>
    <xf numFmtId="2" fontId="4" fillId="4" borderId="1" xfId="9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167" fontId="3" fillId="0" borderId="1" xfId="2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 applyProtection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169" fontId="4" fillId="6" borderId="1" xfId="0" applyNumberFormat="1" applyFont="1" applyFill="1" applyBorder="1" applyAlignment="1" applyProtection="1">
      <alignment horizontal="left" vertical="top" wrapText="1"/>
    </xf>
    <xf numFmtId="4" fontId="4" fillId="6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vertical="center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2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4" fontId="3" fillId="4" borderId="0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0" fontId="3" fillId="9" borderId="7" xfId="0" applyFont="1" applyFill="1" applyBorder="1" applyAlignment="1" applyProtection="1">
      <alignment horizontal="left" vertical="center" wrapText="1"/>
    </xf>
    <xf numFmtId="0" fontId="3" fillId="9" borderId="8" xfId="0" applyFont="1" applyFill="1" applyBorder="1" applyAlignment="1" applyProtection="1">
      <alignment horizontal="left" vertical="center" wrapText="1"/>
    </xf>
    <xf numFmtId="0" fontId="3" fillId="9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9" fontId="3" fillId="6" borderId="1" xfId="0" applyNumberFormat="1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vertical="center" wrapText="1"/>
    </xf>
    <xf numFmtId="169" fontId="3" fillId="0" borderId="1" xfId="0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10">
    <cellStyle name="Обычный" xfId="0" builtinId="0"/>
    <cellStyle name="Обычный 2" xfId="1"/>
    <cellStyle name="Обычный 3" xfId="9"/>
    <cellStyle name="Обычный 4" xfId="7"/>
    <cellStyle name="Обычный 5" xfId="5"/>
    <cellStyle name="Обычный 6" xfId="4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FF5050"/>
      <color rgb="FFFF7C80"/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19"/>
  <sheetViews>
    <sheetView tabSelected="1" view="pageBreakPreview" zoomScale="75" zoomScaleNormal="75" zoomScaleSheetLayoutView="75" workbookViewId="0">
      <pane ySplit="9" topLeftCell="A41" activePane="bottomLeft" state="frozen"/>
      <selection pane="bottomLeft" activeCell="G1" sqref="G1:AF1048576"/>
    </sheetView>
  </sheetViews>
  <sheetFormatPr defaultRowHeight="18.75" x14ac:dyDescent="0.25"/>
  <cols>
    <col min="1" max="1" width="45.42578125" style="107" customWidth="1"/>
    <col min="2" max="6" width="18.140625" style="107" customWidth="1"/>
    <col min="7" max="7" width="18" style="107" customWidth="1"/>
    <col min="8" max="8" width="21" style="73" customWidth="1"/>
    <col min="9" max="9" width="17.5703125" style="73" customWidth="1"/>
    <col min="10" max="11" width="18.5703125" style="73" customWidth="1"/>
    <col min="12" max="13" width="17" style="73" customWidth="1"/>
    <col min="14" max="14" width="15.7109375" style="73" customWidth="1"/>
    <col min="15" max="15" width="18.85546875" style="73" customWidth="1"/>
    <col min="16" max="16" width="15.7109375" style="73" customWidth="1"/>
    <col min="17" max="17" width="17.42578125" style="73" customWidth="1"/>
    <col min="18" max="19" width="15.7109375" style="73" customWidth="1"/>
    <col min="20" max="31" width="15.7109375" style="108" customWidth="1"/>
    <col min="32" max="32" width="56" style="73" customWidth="1"/>
    <col min="33" max="33" width="13.42578125" style="73" customWidth="1"/>
    <col min="34" max="256" width="9.140625" style="73"/>
    <col min="257" max="257" width="45.42578125" style="73" customWidth="1"/>
    <col min="258" max="262" width="18.140625" style="73" customWidth="1"/>
    <col min="263" max="263" width="18" style="73" customWidth="1"/>
    <col min="264" max="264" width="21" style="73" customWidth="1"/>
    <col min="265" max="265" width="17.5703125" style="73" customWidth="1"/>
    <col min="266" max="267" width="18.5703125" style="73" customWidth="1"/>
    <col min="268" max="269" width="17" style="73" customWidth="1"/>
    <col min="270" max="287" width="15.7109375" style="73" customWidth="1"/>
    <col min="288" max="288" width="56" style="73" customWidth="1"/>
    <col min="289" max="289" width="13.42578125" style="73" customWidth="1"/>
    <col min="290" max="512" width="9.140625" style="73"/>
    <col min="513" max="513" width="45.42578125" style="73" customWidth="1"/>
    <col min="514" max="518" width="18.140625" style="73" customWidth="1"/>
    <col min="519" max="519" width="18" style="73" customWidth="1"/>
    <col min="520" max="520" width="21" style="73" customWidth="1"/>
    <col min="521" max="521" width="17.5703125" style="73" customWidth="1"/>
    <col min="522" max="523" width="18.5703125" style="73" customWidth="1"/>
    <col min="524" max="525" width="17" style="73" customWidth="1"/>
    <col min="526" max="543" width="15.7109375" style="73" customWidth="1"/>
    <col min="544" max="544" width="56" style="73" customWidth="1"/>
    <col min="545" max="545" width="13.42578125" style="73" customWidth="1"/>
    <col min="546" max="768" width="9.140625" style="73"/>
    <col min="769" max="769" width="45.42578125" style="73" customWidth="1"/>
    <col min="770" max="774" width="18.140625" style="73" customWidth="1"/>
    <col min="775" max="775" width="18" style="73" customWidth="1"/>
    <col min="776" max="776" width="21" style="73" customWidth="1"/>
    <col min="777" max="777" width="17.5703125" style="73" customWidth="1"/>
    <col min="778" max="779" width="18.5703125" style="73" customWidth="1"/>
    <col min="780" max="781" width="17" style="73" customWidth="1"/>
    <col min="782" max="799" width="15.7109375" style="73" customWidth="1"/>
    <col min="800" max="800" width="56" style="73" customWidth="1"/>
    <col min="801" max="801" width="13.42578125" style="73" customWidth="1"/>
    <col min="802" max="1024" width="9.140625" style="73"/>
    <col min="1025" max="1025" width="45.42578125" style="73" customWidth="1"/>
    <col min="1026" max="1030" width="18.140625" style="73" customWidth="1"/>
    <col min="1031" max="1031" width="18" style="73" customWidth="1"/>
    <col min="1032" max="1032" width="21" style="73" customWidth="1"/>
    <col min="1033" max="1033" width="17.5703125" style="73" customWidth="1"/>
    <col min="1034" max="1035" width="18.5703125" style="73" customWidth="1"/>
    <col min="1036" max="1037" width="17" style="73" customWidth="1"/>
    <col min="1038" max="1055" width="15.7109375" style="73" customWidth="1"/>
    <col min="1056" max="1056" width="56" style="73" customWidth="1"/>
    <col min="1057" max="1057" width="13.42578125" style="73" customWidth="1"/>
    <col min="1058" max="1280" width="9.140625" style="73"/>
    <col min="1281" max="1281" width="45.42578125" style="73" customWidth="1"/>
    <col min="1282" max="1286" width="18.140625" style="73" customWidth="1"/>
    <col min="1287" max="1287" width="18" style="73" customWidth="1"/>
    <col min="1288" max="1288" width="21" style="73" customWidth="1"/>
    <col min="1289" max="1289" width="17.5703125" style="73" customWidth="1"/>
    <col min="1290" max="1291" width="18.5703125" style="73" customWidth="1"/>
    <col min="1292" max="1293" width="17" style="73" customWidth="1"/>
    <col min="1294" max="1311" width="15.7109375" style="73" customWidth="1"/>
    <col min="1312" max="1312" width="56" style="73" customWidth="1"/>
    <col min="1313" max="1313" width="13.42578125" style="73" customWidth="1"/>
    <col min="1314" max="1536" width="9.140625" style="73"/>
    <col min="1537" max="1537" width="45.42578125" style="73" customWidth="1"/>
    <col min="1538" max="1542" width="18.140625" style="73" customWidth="1"/>
    <col min="1543" max="1543" width="18" style="73" customWidth="1"/>
    <col min="1544" max="1544" width="21" style="73" customWidth="1"/>
    <col min="1545" max="1545" width="17.5703125" style="73" customWidth="1"/>
    <col min="1546" max="1547" width="18.5703125" style="73" customWidth="1"/>
    <col min="1548" max="1549" width="17" style="73" customWidth="1"/>
    <col min="1550" max="1567" width="15.7109375" style="73" customWidth="1"/>
    <col min="1568" max="1568" width="56" style="73" customWidth="1"/>
    <col min="1569" max="1569" width="13.42578125" style="73" customWidth="1"/>
    <col min="1570" max="1792" width="9.140625" style="73"/>
    <col min="1793" max="1793" width="45.42578125" style="73" customWidth="1"/>
    <col min="1794" max="1798" width="18.140625" style="73" customWidth="1"/>
    <col min="1799" max="1799" width="18" style="73" customWidth="1"/>
    <col min="1800" max="1800" width="21" style="73" customWidth="1"/>
    <col min="1801" max="1801" width="17.5703125" style="73" customWidth="1"/>
    <col min="1802" max="1803" width="18.5703125" style="73" customWidth="1"/>
    <col min="1804" max="1805" width="17" style="73" customWidth="1"/>
    <col min="1806" max="1823" width="15.7109375" style="73" customWidth="1"/>
    <col min="1824" max="1824" width="56" style="73" customWidth="1"/>
    <col min="1825" max="1825" width="13.42578125" style="73" customWidth="1"/>
    <col min="1826" max="2048" width="9.140625" style="73"/>
    <col min="2049" max="2049" width="45.42578125" style="73" customWidth="1"/>
    <col min="2050" max="2054" width="18.140625" style="73" customWidth="1"/>
    <col min="2055" max="2055" width="18" style="73" customWidth="1"/>
    <col min="2056" max="2056" width="21" style="73" customWidth="1"/>
    <col min="2057" max="2057" width="17.5703125" style="73" customWidth="1"/>
    <col min="2058" max="2059" width="18.5703125" style="73" customWidth="1"/>
    <col min="2060" max="2061" width="17" style="73" customWidth="1"/>
    <col min="2062" max="2079" width="15.7109375" style="73" customWidth="1"/>
    <col min="2080" max="2080" width="56" style="73" customWidth="1"/>
    <col min="2081" max="2081" width="13.42578125" style="73" customWidth="1"/>
    <col min="2082" max="2304" width="9.140625" style="73"/>
    <col min="2305" max="2305" width="45.42578125" style="73" customWidth="1"/>
    <col min="2306" max="2310" width="18.140625" style="73" customWidth="1"/>
    <col min="2311" max="2311" width="18" style="73" customWidth="1"/>
    <col min="2312" max="2312" width="21" style="73" customWidth="1"/>
    <col min="2313" max="2313" width="17.5703125" style="73" customWidth="1"/>
    <col min="2314" max="2315" width="18.5703125" style="73" customWidth="1"/>
    <col min="2316" max="2317" width="17" style="73" customWidth="1"/>
    <col min="2318" max="2335" width="15.7109375" style="73" customWidth="1"/>
    <col min="2336" max="2336" width="56" style="73" customWidth="1"/>
    <col min="2337" max="2337" width="13.42578125" style="73" customWidth="1"/>
    <col min="2338" max="2560" width="9.140625" style="73"/>
    <col min="2561" max="2561" width="45.42578125" style="73" customWidth="1"/>
    <col min="2562" max="2566" width="18.140625" style="73" customWidth="1"/>
    <col min="2567" max="2567" width="18" style="73" customWidth="1"/>
    <col min="2568" max="2568" width="21" style="73" customWidth="1"/>
    <col min="2569" max="2569" width="17.5703125" style="73" customWidth="1"/>
    <col min="2570" max="2571" width="18.5703125" style="73" customWidth="1"/>
    <col min="2572" max="2573" width="17" style="73" customWidth="1"/>
    <col min="2574" max="2591" width="15.7109375" style="73" customWidth="1"/>
    <col min="2592" max="2592" width="56" style="73" customWidth="1"/>
    <col min="2593" max="2593" width="13.42578125" style="73" customWidth="1"/>
    <col min="2594" max="2816" width="9.140625" style="73"/>
    <col min="2817" max="2817" width="45.42578125" style="73" customWidth="1"/>
    <col min="2818" max="2822" width="18.140625" style="73" customWidth="1"/>
    <col min="2823" max="2823" width="18" style="73" customWidth="1"/>
    <col min="2824" max="2824" width="21" style="73" customWidth="1"/>
    <col min="2825" max="2825" width="17.5703125" style="73" customWidth="1"/>
    <col min="2826" max="2827" width="18.5703125" style="73" customWidth="1"/>
    <col min="2828" max="2829" width="17" style="73" customWidth="1"/>
    <col min="2830" max="2847" width="15.7109375" style="73" customWidth="1"/>
    <col min="2848" max="2848" width="56" style="73" customWidth="1"/>
    <col min="2849" max="2849" width="13.42578125" style="73" customWidth="1"/>
    <col min="2850" max="3072" width="9.140625" style="73"/>
    <col min="3073" max="3073" width="45.42578125" style="73" customWidth="1"/>
    <col min="3074" max="3078" width="18.140625" style="73" customWidth="1"/>
    <col min="3079" max="3079" width="18" style="73" customWidth="1"/>
    <col min="3080" max="3080" width="21" style="73" customWidth="1"/>
    <col min="3081" max="3081" width="17.5703125" style="73" customWidth="1"/>
    <col min="3082" max="3083" width="18.5703125" style="73" customWidth="1"/>
    <col min="3084" max="3085" width="17" style="73" customWidth="1"/>
    <col min="3086" max="3103" width="15.7109375" style="73" customWidth="1"/>
    <col min="3104" max="3104" width="56" style="73" customWidth="1"/>
    <col min="3105" max="3105" width="13.42578125" style="73" customWidth="1"/>
    <col min="3106" max="3328" width="9.140625" style="73"/>
    <col min="3329" max="3329" width="45.42578125" style="73" customWidth="1"/>
    <col min="3330" max="3334" width="18.140625" style="73" customWidth="1"/>
    <col min="3335" max="3335" width="18" style="73" customWidth="1"/>
    <col min="3336" max="3336" width="21" style="73" customWidth="1"/>
    <col min="3337" max="3337" width="17.5703125" style="73" customWidth="1"/>
    <col min="3338" max="3339" width="18.5703125" style="73" customWidth="1"/>
    <col min="3340" max="3341" width="17" style="73" customWidth="1"/>
    <col min="3342" max="3359" width="15.7109375" style="73" customWidth="1"/>
    <col min="3360" max="3360" width="56" style="73" customWidth="1"/>
    <col min="3361" max="3361" width="13.42578125" style="73" customWidth="1"/>
    <col min="3362" max="3584" width="9.140625" style="73"/>
    <col min="3585" max="3585" width="45.42578125" style="73" customWidth="1"/>
    <col min="3586" max="3590" width="18.140625" style="73" customWidth="1"/>
    <col min="3591" max="3591" width="18" style="73" customWidth="1"/>
    <col min="3592" max="3592" width="21" style="73" customWidth="1"/>
    <col min="3593" max="3593" width="17.5703125" style="73" customWidth="1"/>
    <col min="3594" max="3595" width="18.5703125" style="73" customWidth="1"/>
    <col min="3596" max="3597" width="17" style="73" customWidth="1"/>
    <col min="3598" max="3615" width="15.7109375" style="73" customWidth="1"/>
    <col min="3616" max="3616" width="56" style="73" customWidth="1"/>
    <col min="3617" max="3617" width="13.42578125" style="73" customWidth="1"/>
    <col min="3618" max="3840" width="9.140625" style="73"/>
    <col min="3841" max="3841" width="45.42578125" style="73" customWidth="1"/>
    <col min="3842" max="3846" width="18.140625" style="73" customWidth="1"/>
    <col min="3847" max="3847" width="18" style="73" customWidth="1"/>
    <col min="3848" max="3848" width="21" style="73" customWidth="1"/>
    <col min="3849" max="3849" width="17.5703125" style="73" customWidth="1"/>
    <col min="3850" max="3851" width="18.5703125" style="73" customWidth="1"/>
    <col min="3852" max="3853" width="17" style="73" customWidth="1"/>
    <col min="3854" max="3871" width="15.7109375" style="73" customWidth="1"/>
    <col min="3872" max="3872" width="56" style="73" customWidth="1"/>
    <col min="3873" max="3873" width="13.42578125" style="73" customWidth="1"/>
    <col min="3874" max="4096" width="9.140625" style="73"/>
    <col min="4097" max="4097" width="45.42578125" style="73" customWidth="1"/>
    <col min="4098" max="4102" width="18.140625" style="73" customWidth="1"/>
    <col min="4103" max="4103" width="18" style="73" customWidth="1"/>
    <col min="4104" max="4104" width="21" style="73" customWidth="1"/>
    <col min="4105" max="4105" width="17.5703125" style="73" customWidth="1"/>
    <col min="4106" max="4107" width="18.5703125" style="73" customWidth="1"/>
    <col min="4108" max="4109" width="17" style="73" customWidth="1"/>
    <col min="4110" max="4127" width="15.7109375" style="73" customWidth="1"/>
    <col min="4128" max="4128" width="56" style="73" customWidth="1"/>
    <col min="4129" max="4129" width="13.42578125" style="73" customWidth="1"/>
    <col min="4130" max="4352" width="9.140625" style="73"/>
    <col min="4353" max="4353" width="45.42578125" style="73" customWidth="1"/>
    <col min="4354" max="4358" width="18.140625" style="73" customWidth="1"/>
    <col min="4359" max="4359" width="18" style="73" customWidth="1"/>
    <col min="4360" max="4360" width="21" style="73" customWidth="1"/>
    <col min="4361" max="4361" width="17.5703125" style="73" customWidth="1"/>
    <col min="4362" max="4363" width="18.5703125" style="73" customWidth="1"/>
    <col min="4364" max="4365" width="17" style="73" customWidth="1"/>
    <col min="4366" max="4383" width="15.7109375" style="73" customWidth="1"/>
    <col min="4384" max="4384" width="56" style="73" customWidth="1"/>
    <col min="4385" max="4385" width="13.42578125" style="73" customWidth="1"/>
    <col min="4386" max="4608" width="9.140625" style="73"/>
    <col min="4609" max="4609" width="45.42578125" style="73" customWidth="1"/>
    <col min="4610" max="4614" width="18.140625" style="73" customWidth="1"/>
    <col min="4615" max="4615" width="18" style="73" customWidth="1"/>
    <col min="4616" max="4616" width="21" style="73" customWidth="1"/>
    <col min="4617" max="4617" width="17.5703125" style="73" customWidth="1"/>
    <col min="4618" max="4619" width="18.5703125" style="73" customWidth="1"/>
    <col min="4620" max="4621" width="17" style="73" customWidth="1"/>
    <col min="4622" max="4639" width="15.7109375" style="73" customWidth="1"/>
    <col min="4640" max="4640" width="56" style="73" customWidth="1"/>
    <col min="4641" max="4641" width="13.42578125" style="73" customWidth="1"/>
    <col min="4642" max="4864" width="9.140625" style="73"/>
    <col min="4865" max="4865" width="45.42578125" style="73" customWidth="1"/>
    <col min="4866" max="4870" width="18.140625" style="73" customWidth="1"/>
    <col min="4871" max="4871" width="18" style="73" customWidth="1"/>
    <col min="4872" max="4872" width="21" style="73" customWidth="1"/>
    <col min="4873" max="4873" width="17.5703125" style="73" customWidth="1"/>
    <col min="4874" max="4875" width="18.5703125" style="73" customWidth="1"/>
    <col min="4876" max="4877" width="17" style="73" customWidth="1"/>
    <col min="4878" max="4895" width="15.7109375" style="73" customWidth="1"/>
    <col min="4896" max="4896" width="56" style="73" customWidth="1"/>
    <col min="4897" max="4897" width="13.42578125" style="73" customWidth="1"/>
    <col min="4898" max="5120" width="9.140625" style="73"/>
    <col min="5121" max="5121" width="45.42578125" style="73" customWidth="1"/>
    <col min="5122" max="5126" width="18.140625" style="73" customWidth="1"/>
    <col min="5127" max="5127" width="18" style="73" customWidth="1"/>
    <col min="5128" max="5128" width="21" style="73" customWidth="1"/>
    <col min="5129" max="5129" width="17.5703125" style="73" customWidth="1"/>
    <col min="5130" max="5131" width="18.5703125" style="73" customWidth="1"/>
    <col min="5132" max="5133" width="17" style="73" customWidth="1"/>
    <col min="5134" max="5151" width="15.7109375" style="73" customWidth="1"/>
    <col min="5152" max="5152" width="56" style="73" customWidth="1"/>
    <col min="5153" max="5153" width="13.42578125" style="73" customWidth="1"/>
    <col min="5154" max="5376" width="9.140625" style="73"/>
    <col min="5377" max="5377" width="45.42578125" style="73" customWidth="1"/>
    <col min="5378" max="5382" width="18.140625" style="73" customWidth="1"/>
    <col min="5383" max="5383" width="18" style="73" customWidth="1"/>
    <col min="5384" max="5384" width="21" style="73" customWidth="1"/>
    <col min="5385" max="5385" width="17.5703125" style="73" customWidth="1"/>
    <col min="5386" max="5387" width="18.5703125" style="73" customWidth="1"/>
    <col min="5388" max="5389" width="17" style="73" customWidth="1"/>
    <col min="5390" max="5407" width="15.7109375" style="73" customWidth="1"/>
    <col min="5408" max="5408" width="56" style="73" customWidth="1"/>
    <col min="5409" max="5409" width="13.42578125" style="73" customWidth="1"/>
    <col min="5410" max="5632" width="9.140625" style="73"/>
    <col min="5633" max="5633" width="45.42578125" style="73" customWidth="1"/>
    <col min="5634" max="5638" width="18.140625" style="73" customWidth="1"/>
    <col min="5639" max="5639" width="18" style="73" customWidth="1"/>
    <col min="5640" max="5640" width="21" style="73" customWidth="1"/>
    <col min="5641" max="5641" width="17.5703125" style="73" customWidth="1"/>
    <col min="5642" max="5643" width="18.5703125" style="73" customWidth="1"/>
    <col min="5644" max="5645" width="17" style="73" customWidth="1"/>
    <col min="5646" max="5663" width="15.7109375" style="73" customWidth="1"/>
    <col min="5664" max="5664" width="56" style="73" customWidth="1"/>
    <col min="5665" max="5665" width="13.42578125" style="73" customWidth="1"/>
    <col min="5666" max="5888" width="9.140625" style="73"/>
    <col min="5889" max="5889" width="45.42578125" style="73" customWidth="1"/>
    <col min="5890" max="5894" width="18.140625" style="73" customWidth="1"/>
    <col min="5895" max="5895" width="18" style="73" customWidth="1"/>
    <col min="5896" max="5896" width="21" style="73" customWidth="1"/>
    <col min="5897" max="5897" width="17.5703125" style="73" customWidth="1"/>
    <col min="5898" max="5899" width="18.5703125" style="73" customWidth="1"/>
    <col min="5900" max="5901" width="17" style="73" customWidth="1"/>
    <col min="5902" max="5919" width="15.7109375" style="73" customWidth="1"/>
    <col min="5920" max="5920" width="56" style="73" customWidth="1"/>
    <col min="5921" max="5921" width="13.42578125" style="73" customWidth="1"/>
    <col min="5922" max="6144" width="9.140625" style="73"/>
    <col min="6145" max="6145" width="45.42578125" style="73" customWidth="1"/>
    <col min="6146" max="6150" width="18.140625" style="73" customWidth="1"/>
    <col min="6151" max="6151" width="18" style="73" customWidth="1"/>
    <col min="6152" max="6152" width="21" style="73" customWidth="1"/>
    <col min="6153" max="6153" width="17.5703125" style="73" customWidth="1"/>
    <col min="6154" max="6155" width="18.5703125" style="73" customWidth="1"/>
    <col min="6156" max="6157" width="17" style="73" customWidth="1"/>
    <col min="6158" max="6175" width="15.7109375" style="73" customWidth="1"/>
    <col min="6176" max="6176" width="56" style="73" customWidth="1"/>
    <col min="6177" max="6177" width="13.42578125" style="73" customWidth="1"/>
    <col min="6178" max="6400" width="9.140625" style="73"/>
    <col min="6401" max="6401" width="45.42578125" style="73" customWidth="1"/>
    <col min="6402" max="6406" width="18.140625" style="73" customWidth="1"/>
    <col min="6407" max="6407" width="18" style="73" customWidth="1"/>
    <col min="6408" max="6408" width="21" style="73" customWidth="1"/>
    <col min="6409" max="6409" width="17.5703125" style="73" customWidth="1"/>
    <col min="6410" max="6411" width="18.5703125" style="73" customWidth="1"/>
    <col min="6412" max="6413" width="17" style="73" customWidth="1"/>
    <col min="6414" max="6431" width="15.7109375" style="73" customWidth="1"/>
    <col min="6432" max="6432" width="56" style="73" customWidth="1"/>
    <col min="6433" max="6433" width="13.42578125" style="73" customWidth="1"/>
    <col min="6434" max="6656" width="9.140625" style="73"/>
    <col min="6657" max="6657" width="45.42578125" style="73" customWidth="1"/>
    <col min="6658" max="6662" width="18.140625" style="73" customWidth="1"/>
    <col min="6663" max="6663" width="18" style="73" customWidth="1"/>
    <col min="6664" max="6664" width="21" style="73" customWidth="1"/>
    <col min="6665" max="6665" width="17.5703125" style="73" customWidth="1"/>
    <col min="6666" max="6667" width="18.5703125" style="73" customWidth="1"/>
    <col min="6668" max="6669" width="17" style="73" customWidth="1"/>
    <col min="6670" max="6687" width="15.7109375" style="73" customWidth="1"/>
    <col min="6688" max="6688" width="56" style="73" customWidth="1"/>
    <col min="6689" max="6689" width="13.42578125" style="73" customWidth="1"/>
    <col min="6690" max="6912" width="9.140625" style="73"/>
    <col min="6913" max="6913" width="45.42578125" style="73" customWidth="1"/>
    <col min="6914" max="6918" width="18.140625" style="73" customWidth="1"/>
    <col min="6919" max="6919" width="18" style="73" customWidth="1"/>
    <col min="6920" max="6920" width="21" style="73" customWidth="1"/>
    <col min="6921" max="6921" width="17.5703125" style="73" customWidth="1"/>
    <col min="6922" max="6923" width="18.5703125" style="73" customWidth="1"/>
    <col min="6924" max="6925" width="17" style="73" customWidth="1"/>
    <col min="6926" max="6943" width="15.7109375" style="73" customWidth="1"/>
    <col min="6944" max="6944" width="56" style="73" customWidth="1"/>
    <col min="6945" max="6945" width="13.42578125" style="73" customWidth="1"/>
    <col min="6946" max="7168" width="9.140625" style="73"/>
    <col min="7169" max="7169" width="45.42578125" style="73" customWidth="1"/>
    <col min="7170" max="7174" width="18.140625" style="73" customWidth="1"/>
    <col min="7175" max="7175" width="18" style="73" customWidth="1"/>
    <col min="7176" max="7176" width="21" style="73" customWidth="1"/>
    <col min="7177" max="7177" width="17.5703125" style="73" customWidth="1"/>
    <col min="7178" max="7179" width="18.5703125" style="73" customWidth="1"/>
    <col min="7180" max="7181" width="17" style="73" customWidth="1"/>
    <col min="7182" max="7199" width="15.7109375" style="73" customWidth="1"/>
    <col min="7200" max="7200" width="56" style="73" customWidth="1"/>
    <col min="7201" max="7201" width="13.42578125" style="73" customWidth="1"/>
    <col min="7202" max="7424" width="9.140625" style="73"/>
    <col min="7425" max="7425" width="45.42578125" style="73" customWidth="1"/>
    <col min="7426" max="7430" width="18.140625" style="73" customWidth="1"/>
    <col min="7431" max="7431" width="18" style="73" customWidth="1"/>
    <col min="7432" max="7432" width="21" style="73" customWidth="1"/>
    <col min="7433" max="7433" width="17.5703125" style="73" customWidth="1"/>
    <col min="7434" max="7435" width="18.5703125" style="73" customWidth="1"/>
    <col min="7436" max="7437" width="17" style="73" customWidth="1"/>
    <col min="7438" max="7455" width="15.7109375" style="73" customWidth="1"/>
    <col min="7456" max="7456" width="56" style="73" customWidth="1"/>
    <col min="7457" max="7457" width="13.42578125" style="73" customWidth="1"/>
    <col min="7458" max="7680" width="9.140625" style="73"/>
    <col min="7681" max="7681" width="45.42578125" style="73" customWidth="1"/>
    <col min="7682" max="7686" width="18.140625" style="73" customWidth="1"/>
    <col min="7687" max="7687" width="18" style="73" customWidth="1"/>
    <col min="7688" max="7688" width="21" style="73" customWidth="1"/>
    <col min="7689" max="7689" width="17.5703125" style="73" customWidth="1"/>
    <col min="7690" max="7691" width="18.5703125" style="73" customWidth="1"/>
    <col min="7692" max="7693" width="17" style="73" customWidth="1"/>
    <col min="7694" max="7711" width="15.7109375" style="73" customWidth="1"/>
    <col min="7712" max="7712" width="56" style="73" customWidth="1"/>
    <col min="7713" max="7713" width="13.42578125" style="73" customWidth="1"/>
    <col min="7714" max="7936" width="9.140625" style="73"/>
    <col min="7937" max="7937" width="45.42578125" style="73" customWidth="1"/>
    <col min="7938" max="7942" width="18.140625" style="73" customWidth="1"/>
    <col min="7943" max="7943" width="18" style="73" customWidth="1"/>
    <col min="7944" max="7944" width="21" style="73" customWidth="1"/>
    <col min="7945" max="7945" width="17.5703125" style="73" customWidth="1"/>
    <col min="7946" max="7947" width="18.5703125" style="73" customWidth="1"/>
    <col min="7948" max="7949" width="17" style="73" customWidth="1"/>
    <col min="7950" max="7967" width="15.7109375" style="73" customWidth="1"/>
    <col min="7968" max="7968" width="56" style="73" customWidth="1"/>
    <col min="7969" max="7969" width="13.42578125" style="73" customWidth="1"/>
    <col min="7970" max="8192" width="9.140625" style="73"/>
    <col min="8193" max="8193" width="45.42578125" style="73" customWidth="1"/>
    <col min="8194" max="8198" width="18.140625" style="73" customWidth="1"/>
    <col min="8199" max="8199" width="18" style="73" customWidth="1"/>
    <col min="8200" max="8200" width="21" style="73" customWidth="1"/>
    <col min="8201" max="8201" width="17.5703125" style="73" customWidth="1"/>
    <col min="8202" max="8203" width="18.5703125" style="73" customWidth="1"/>
    <col min="8204" max="8205" width="17" style="73" customWidth="1"/>
    <col min="8206" max="8223" width="15.7109375" style="73" customWidth="1"/>
    <col min="8224" max="8224" width="56" style="73" customWidth="1"/>
    <col min="8225" max="8225" width="13.42578125" style="73" customWidth="1"/>
    <col min="8226" max="8448" width="9.140625" style="73"/>
    <col min="8449" max="8449" width="45.42578125" style="73" customWidth="1"/>
    <col min="8450" max="8454" width="18.140625" style="73" customWidth="1"/>
    <col min="8455" max="8455" width="18" style="73" customWidth="1"/>
    <col min="8456" max="8456" width="21" style="73" customWidth="1"/>
    <col min="8457" max="8457" width="17.5703125" style="73" customWidth="1"/>
    <col min="8458" max="8459" width="18.5703125" style="73" customWidth="1"/>
    <col min="8460" max="8461" width="17" style="73" customWidth="1"/>
    <col min="8462" max="8479" width="15.7109375" style="73" customWidth="1"/>
    <col min="8480" max="8480" width="56" style="73" customWidth="1"/>
    <col min="8481" max="8481" width="13.42578125" style="73" customWidth="1"/>
    <col min="8482" max="8704" width="9.140625" style="73"/>
    <col min="8705" max="8705" width="45.42578125" style="73" customWidth="1"/>
    <col min="8706" max="8710" width="18.140625" style="73" customWidth="1"/>
    <col min="8711" max="8711" width="18" style="73" customWidth="1"/>
    <col min="8712" max="8712" width="21" style="73" customWidth="1"/>
    <col min="8713" max="8713" width="17.5703125" style="73" customWidth="1"/>
    <col min="8714" max="8715" width="18.5703125" style="73" customWidth="1"/>
    <col min="8716" max="8717" width="17" style="73" customWidth="1"/>
    <col min="8718" max="8735" width="15.7109375" style="73" customWidth="1"/>
    <col min="8736" max="8736" width="56" style="73" customWidth="1"/>
    <col min="8737" max="8737" width="13.42578125" style="73" customWidth="1"/>
    <col min="8738" max="8960" width="9.140625" style="73"/>
    <col min="8961" max="8961" width="45.42578125" style="73" customWidth="1"/>
    <col min="8962" max="8966" width="18.140625" style="73" customWidth="1"/>
    <col min="8967" max="8967" width="18" style="73" customWidth="1"/>
    <col min="8968" max="8968" width="21" style="73" customWidth="1"/>
    <col min="8969" max="8969" width="17.5703125" style="73" customWidth="1"/>
    <col min="8970" max="8971" width="18.5703125" style="73" customWidth="1"/>
    <col min="8972" max="8973" width="17" style="73" customWidth="1"/>
    <col min="8974" max="8991" width="15.7109375" style="73" customWidth="1"/>
    <col min="8992" max="8992" width="56" style="73" customWidth="1"/>
    <col min="8993" max="8993" width="13.42578125" style="73" customWidth="1"/>
    <col min="8994" max="9216" width="9.140625" style="73"/>
    <col min="9217" max="9217" width="45.42578125" style="73" customWidth="1"/>
    <col min="9218" max="9222" width="18.140625" style="73" customWidth="1"/>
    <col min="9223" max="9223" width="18" style="73" customWidth="1"/>
    <col min="9224" max="9224" width="21" style="73" customWidth="1"/>
    <col min="9225" max="9225" width="17.5703125" style="73" customWidth="1"/>
    <col min="9226" max="9227" width="18.5703125" style="73" customWidth="1"/>
    <col min="9228" max="9229" width="17" style="73" customWidth="1"/>
    <col min="9230" max="9247" width="15.7109375" style="73" customWidth="1"/>
    <col min="9248" max="9248" width="56" style="73" customWidth="1"/>
    <col min="9249" max="9249" width="13.42578125" style="73" customWidth="1"/>
    <col min="9250" max="9472" width="9.140625" style="73"/>
    <col min="9473" max="9473" width="45.42578125" style="73" customWidth="1"/>
    <col min="9474" max="9478" width="18.140625" style="73" customWidth="1"/>
    <col min="9479" max="9479" width="18" style="73" customWidth="1"/>
    <col min="9480" max="9480" width="21" style="73" customWidth="1"/>
    <col min="9481" max="9481" width="17.5703125" style="73" customWidth="1"/>
    <col min="9482" max="9483" width="18.5703125" style="73" customWidth="1"/>
    <col min="9484" max="9485" width="17" style="73" customWidth="1"/>
    <col min="9486" max="9503" width="15.7109375" style="73" customWidth="1"/>
    <col min="9504" max="9504" width="56" style="73" customWidth="1"/>
    <col min="9505" max="9505" width="13.42578125" style="73" customWidth="1"/>
    <col min="9506" max="9728" width="9.140625" style="73"/>
    <col min="9729" max="9729" width="45.42578125" style="73" customWidth="1"/>
    <col min="9730" max="9734" width="18.140625" style="73" customWidth="1"/>
    <col min="9735" max="9735" width="18" style="73" customWidth="1"/>
    <col min="9736" max="9736" width="21" style="73" customWidth="1"/>
    <col min="9737" max="9737" width="17.5703125" style="73" customWidth="1"/>
    <col min="9738" max="9739" width="18.5703125" style="73" customWidth="1"/>
    <col min="9740" max="9741" width="17" style="73" customWidth="1"/>
    <col min="9742" max="9759" width="15.7109375" style="73" customWidth="1"/>
    <col min="9760" max="9760" width="56" style="73" customWidth="1"/>
    <col min="9761" max="9761" width="13.42578125" style="73" customWidth="1"/>
    <col min="9762" max="9984" width="9.140625" style="73"/>
    <col min="9985" max="9985" width="45.42578125" style="73" customWidth="1"/>
    <col min="9986" max="9990" width="18.140625" style="73" customWidth="1"/>
    <col min="9991" max="9991" width="18" style="73" customWidth="1"/>
    <col min="9992" max="9992" width="21" style="73" customWidth="1"/>
    <col min="9993" max="9993" width="17.5703125" style="73" customWidth="1"/>
    <col min="9994" max="9995" width="18.5703125" style="73" customWidth="1"/>
    <col min="9996" max="9997" width="17" style="73" customWidth="1"/>
    <col min="9998" max="10015" width="15.7109375" style="73" customWidth="1"/>
    <col min="10016" max="10016" width="56" style="73" customWidth="1"/>
    <col min="10017" max="10017" width="13.42578125" style="73" customWidth="1"/>
    <col min="10018" max="10240" width="9.140625" style="73"/>
    <col min="10241" max="10241" width="45.42578125" style="73" customWidth="1"/>
    <col min="10242" max="10246" width="18.140625" style="73" customWidth="1"/>
    <col min="10247" max="10247" width="18" style="73" customWidth="1"/>
    <col min="10248" max="10248" width="21" style="73" customWidth="1"/>
    <col min="10249" max="10249" width="17.5703125" style="73" customWidth="1"/>
    <col min="10250" max="10251" width="18.5703125" style="73" customWidth="1"/>
    <col min="10252" max="10253" width="17" style="73" customWidth="1"/>
    <col min="10254" max="10271" width="15.7109375" style="73" customWidth="1"/>
    <col min="10272" max="10272" width="56" style="73" customWidth="1"/>
    <col min="10273" max="10273" width="13.42578125" style="73" customWidth="1"/>
    <col min="10274" max="10496" width="9.140625" style="73"/>
    <col min="10497" max="10497" width="45.42578125" style="73" customWidth="1"/>
    <col min="10498" max="10502" width="18.140625" style="73" customWidth="1"/>
    <col min="10503" max="10503" width="18" style="73" customWidth="1"/>
    <col min="10504" max="10504" width="21" style="73" customWidth="1"/>
    <col min="10505" max="10505" width="17.5703125" style="73" customWidth="1"/>
    <col min="10506" max="10507" width="18.5703125" style="73" customWidth="1"/>
    <col min="10508" max="10509" width="17" style="73" customWidth="1"/>
    <col min="10510" max="10527" width="15.7109375" style="73" customWidth="1"/>
    <col min="10528" max="10528" width="56" style="73" customWidth="1"/>
    <col min="10529" max="10529" width="13.42578125" style="73" customWidth="1"/>
    <col min="10530" max="10752" width="9.140625" style="73"/>
    <col min="10753" max="10753" width="45.42578125" style="73" customWidth="1"/>
    <col min="10754" max="10758" width="18.140625" style="73" customWidth="1"/>
    <col min="10759" max="10759" width="18" style="73" customWidth="1"/>
    <col min="10760" max="10760" width="21" style="73" customWidth="1"/>
    <col min="10761" max="10761" width="17.5703125" style="73" customWidth="1"/>
    <col min="10762" max="10763" width="18.5703125" style="73" customWidth="1"/>
    <col min="10764" max="10765" width="17" style="73" customWidth="1"/>
    <col min="10766" max="10783" width="15.7109375" style="73" customWidth="1"/>
    <col min="10784" max="10784" width="56" style="73" customWidth="1"/>
    <col min="10785" max="10785" width="13.42578125" style="73" customWidth="1"/>
    <col min="10786" max="11008" width="9.140625" style="73"/>
    <col min="11009" max="11009" width="45.42578125" style="73" customWidth="1"/>
    <col min="11010" max="11014" width="18.140625" style="73" customWidth="1"/>
    <col min="11015" max="11015" width="18" style="73" customWidth="1"/>
    <col min="11016" max="11016" width="21" style="73" customWidth="1"/>
    <col min="11017" max="11017" width="17.5703125" style="73" customWidth="1"/>
    <col min="11018" max="11019" width="18.5703125" style="73" customWidth="1"/>
    <col min="11020" max="11021" width="17" style="73" customWidth="1"/>
    <col min="11022" max="11039" width="15.7109375" style="73" customWidth="1"/>
    <col min="11040" max="11040" width="56" style="73" customWidth="1"/>
    <col min="11041" max="11041" width="13.42578125" style="73" customWidth="1"/>
    <col min="11042" max="11264" width="9.140625" style="73"/>
    <col min="11265" max="11265" width="45.42578125" style="73" customWidth="1"/>
    <col min="11266" max="11270" width="18.140625" style="73" customWidth="1"/>
    <col min="11271" max="11271" width="18" style="73" customWidth="1"/>
    <col min="11272" max="11272" width="21" style="73" customWidth="1"/>
    <col min="11273" max="11273" width="17.5703125" style="73" customWidth="1"/>
    <col min="11274" max="11275" width="18.5703125" style="73" customWidth="1"/>
    <col min="11276" max="11277" width="17" style="73" customWidth="1"/>
    <col min="11278" max="11295" width="15.7109375" style="73" customWidth="1"/>
    <col min="11296" max="11296" width="56" style="73" customWidth="1"/>
    <col min="11297" max="11297" width="13.42578125" style="73" customWidth="1"/>
    <col min="11298" max="11520" width="9.140625" style="73"/>
    <col min="11521" max="11521" width="45.42578125" style="73" customWidth="1"/>
    <col min="11522" max="11526" width="18.140625" style="73" customWidth="1"/>
    <col min="11527" max="11527" width="18" style="73" customWidth="1"/>
    <col min="11528" max="11528" width="21" style="73" customWidth="1"/>
    <col min="11529" max="11529" width="17.5703125" style="73" customWidth="1"/>
    <col min="11530" max="11531" width="18.5703125" style="73" customWidth="1"/>
    <col min="11532" max="11533" width="17" style="73" customWidth="1"/>
    <col min="11534" max="11551" width="15.7109375" style="73" customWidth="1"/>
    <col min="11552" max="11552" width="56" style="73" customWidth="1"/>
    <col min="11553" max="11553" width="13.42578125" style="73" customWidth="1"/>
    <col min="11554" max="11776" width="9.140625" style="73"/>
    <col min="11777" max="11777" width="45.42578125" style="73" customWidth="1"/>
    <col min="11778" max="11782" width="18.140625" style="73" customWidth="1"/>
    <col min="11783" max="11783" width="18" style="73" customWidth="1"/>
    <col min="11784" max="11784" width="21" style="73" customWidth="1"/>
    <col min="11785" max="11785" width="17.5703125" style="73" customWidth="1"/>
    <col min="11786" max="11787" width="18.5703125" style="73" customWidth="1"/>
    <col min="11788" max="11789" width="17" style="73" customWidth="1"/>
    <col min="11790" max="11807" width="15.7109375" style="73" customWidth="1"/>
    <col min="11808" max="11808" width="56" style="73" customWidth="1"/>
    <col min="11809" max="11809" width="13.42578125" style="73" customWidth="1"/>
    <col min="11810" max="12032" width="9.140625" style="73"/>
    <col min="12033" max="12033" width="45.42578125" style="73" customWidth="1"/>
    <col min="12034" max="12038" width="18.140625" style="73" customWidth="1"/>
    <col min="12039" max="12039" width="18" style="73" customWidth="1"/>
    <col min="12040" max="12040" width="21" style="73" customWidth="1"/>
    <col min="12041" max="12041" width="17.5703125" style="73" customWidth="1"/>
    <col min="12042" max="12043" width="18.5703125" style="73" customWidth="1"/>
    <col min="12044" max="12045" width="17" style="73" customWidth="1"/>
    <col min="12046" max="12063" width="15.7109375" style="73" customWidth="1"/>
    <col min="12064" max="12064" width="56" style="73" customWidth="1"/>
    <col min="12065" max="12065" width="13.42578125" style="73" customWidth="1"/>
    <col min="12066" max="12288" width="9.140625" style="73"/>
    <col min="12289" max="12289" width="45.42578125" style="73" customWidth="1"/>
    <col min="12290" max="12294" width="18.140625" style="73" customWidth="1"/>
    <col min="12295" max="12295" width="18" style="73" customWidth="1"/>
    <col min="12296" max="12296" width="21" style="73" customWidth="1"/>
    <col min="12297" max="12297" width="17.5703125" style="73" customWidth="1"/>
    <col min="12298" max="12299" width="18.5703125" style="73" customWidth="1"/>
    <col min="12300" max="12301" width="17" style="73" customWidth="1"/>
    <col min="12302" max="12319" width="15.7109375" style="73" customWidth="1"/>
    <col min="12320" max="12320" width="56" style="73" customWidth="1"/>
    <col min="12321" max="12321" width="13.42578125" style="73" customWidth="1"/>
    <col min="12322" max="12544" width="9.140625" style="73"/>
    <col min="12545" max="12545" width="45.42578125" style="73" customWidth="1"/>
    <col min="12546" max="12550" width="18.140625" style="73" customWidth="1"/>
    <col min="12551" max="12551" width="18" style="73" customWidth="1"/>
    <col min="12552" max="12552" width="21" style="73" customWidth="1"/>
    <col min="12553" max="12553" width="17.5703125" style="73" customWidth="1"/>
    <col min="12554" max="12555" width="18.5703125" style="73" customWidth="1"/>
    <col min="12556" max="12557" width="17" style="73" customWidth="1"/>
    <col min="12558" max="12575" width="15.7109375" style="73" customWidth="1"/>
    <col min="12576" max="12576" width="56" style="73" customWidth="1"/>
    <col min="12577" max="12577" width="13.42578125" style="73" customWidth="1"/>
    <col min="12578" max="12800" width="9.140625" style="73"/>
    <col min="12801" max="12801" width="45.42578125" style="73" customWidth="1"/>
    <col min="12802" max="12806" width="18.140625" style="73" customWidth="1"/>
    <col min="12807" max="12807" width="18" style="73" customWidth="1"/>
    <col min="12808" max="12808" width="21" style="73" customWidth="1"/>
    <col min="12809" max="12809" width="17.5703125" style="73" customWidth="1"/>
    <col min="12810" max="12811" width="18.5703125" style="73" customWidth="1"/>
    <col min="12812" max="12813" width="17" style="73" customWidth="1"/>
    <col min="12814" max="12831" width="15.7109375" style="73" customWidth="1"/>
    <col min="12832" max="12832" width="56" style="73" customWidth="1"/>
    <col min="12833" max="12833" width="13.42578125" style="73" customWidth="1"/>
    <col min="12834" max="13056" width="9.140625" style="73"/>
    <col min="13057" max="13057" width="45.42578125" style="73" customWidth="1"/>
    <col min="13058" max="13062" width="18.140625" style="73" customWidth="1"/>
    <col min="13063" max="13063" width="18" style="73" customWidth="1"/>
    <col min="13064" max="13064" width="21" style="73" customWidth="1"/>
    <col min="13065" max="13065" width="17.5703125" style="73" customWidth="1"/>
    <col min="13066" max="13067" width="18.5703125" style="73" customWidth="1"/>
    <col min="13068" max="13069" width="17" style="73" customWidth="1"/>
    <col min="13070" max="13087" width="15.7109375" style="73" customWidth="1"/>
    <col min="13088" max="13088" width="56" style="73" customWidth="1"/>
    <col min="13089" max="13089" width="13.42578125" style="73" customWidth="1"/>
    <col min="13090" max="13312" width="9.140625" style="73"/>
    <col min="13313" max="13313" width="45.42578125" style="73" customWidth="1"/>
    <col min="13314" max="13318" width="18.140625" style="73" customWidth="1"/>
    <col min="13319" max="13319" width="18" style="73" customWidth="1"/>
    <col min="13320" max="13320" width="21" style="73" customWidth="1"/>
    <col min="13321" max="13321" width="17.5703125" style="73" customWidth="1"/>
    <col min="13322" max="13323" width="18.5703125" style="73" customWidth="1"/>
    <col min="13324" max="13325" width="17" style="73" customWidth="1"/>
    <col min="13326" max="13343" width="15.7109375" style="73" customWidth="1"/>
    <col min="13344" max="13344" width="56" style="73" customWidth="1"/>
    <col min="13345" max="13345" width="13.42578125" style="73" customWidth="1"/>
    <col min="13346" max="13568" width="9.140625" style="73"/>
    <col min="13569" max="13569" width="45.42578125" style="73" customWidth="1"/>
    <col min="13570" max="13574" width="18.140625" style="73" customWidth="1"/>
    <col min="13575" max="13575" width="18" style="73" customWidth="1"/>
    <col min="13576" max="13576" width="21" style="73" customWidth="1"/>
    <col min="13577" max="13577" width="17.5703125" style="73" customWidth="1"/>
    <col min="13578" max="13579" width="18.5703125" style="73" customWidth="1"/>
    <col min="13580" max="13581" width="17" style="73" customWidth="1"/>
    <col min="13582" max="13599" width="15.7109375" style="73" customWidth="1"/>
    <col min="13600" max="13600" width="56" style="73" customWidth="1"/>
    <col min="13601" max="13601" width="13.42578125" style="73" customWidth="1"/>
    <col min="13602" max="13824" width="9.140625" style="73"/>
    <col min="13825" max="13825" width="45.42578125" style="73" customWidth="1"/>
    <col min="13826" max="13830" width="18.140625" style="73" customWidth="1"/>
    <col min="13831" max="13831" width="18" style="73" customWidth="1"/>
    <col min="13832" max="13832" width="21" style="73" customWidth="1"/>
    <col min="13833" max="13833" width="17.5703125" style="73" customWidth="1"/>
    <col min="13834" max="13835" width="18.5703125" style="73" customWidth="1"/>
    <col min="13836" max="13837" width="17" style="73" customWidth="1"/>
    <col min="13838" max="13855" width="15.7109375" style="73" customWidth="1"/>
    <col min="13856" max="13856" width="56" style="73" customWidth="1"/>
    <col min="13857" max="13857" width="13.42578125" style="73" customWidth="1"/>
    <col min="13858" max="14080" width="9.140625" style="73"/>
    <col min="14081" max="14081" width="45.42578125" style="73" customWidth="1"/>
    <col min="14082" max="14086" width="18.140625" style="73" customWidth="1"/>
    <col min="14087" max="14087" width="18" style="73" customWidth="1"/>
    <col min="14088" max="14088" width="21" style="73" customWidth="1"/>
    <col min="14089" max="14089" width="17.5703125" style="73" customWidth="1"/>
    <col min="14090" max="14091" width="18.5703125" style="73" customWidth="1"/>
    <col min="14092" max="14093" width="17" style="73" customWidth="1"/>
    <col min="14094" max="14111" width="15.7109375" style="73" customWidth="1"/>
    <col min="14112" max="14112" width="56" style="73" customWidth="1"/>
    <col min="14113" max="14113" width="13.42578125" style="73" customWidth="1"/>
    <col min="14114" max="14336" width="9.140625" style="73"/>
    <col min="14337" max="14337" width="45.42578125" style="73" customWidth="1"/>
    <col min="14338" max="14342" width="18.140625" style="73" customWidth="1"/>
    <col min="14343" max="14343" width="18" style="73" customWidth="1"/>
    <col min="14344" max="14344" width="21" style="73" customWidth="1"/>
    <col min="14345" max="14345" width="17.5703125" style="73" customWidth="1"/>
    <col min="14346" max="14347" width="18.5703125" style="73" customWidth="1"/>
    <col min="14348" max="14349" width="17" style="73" customWidth="1"/>
    <col min="14350" max="14367" width="15.7109375" style="73" customWidth="1"/>
    <col min="14368" max="14368" width="56" style="73" customWidth="1"/>
    <col min="14369" max="14369" width="13.42578125" style="73" customWidth="1"/>
    <col min="14370" max="14592" width="9.140625" style="73"/>
    <col min="14593" max="14593" width="45.42578125" style="73" customWidth="1"/>
    <col min="14594" max="14598" width="18.140625" style="73" customWidth="1"/>
    <col min="14599" max="14599" width="18" style="73" customWidth="1"/>
    <col min="14600" max="14600" width="21" style="73" customWidth="1"/>
    <col min="14601" max="14601" width="17.5703125" style="73" customWidth="1"/>
    <col min="14602" max="14603" width="18.5703125" style="73" customWidth="1"/>
    <col min="14604" max="14605" width="17" style="73" customWidth="1"/>
    <col min="14606" max="14623" width="15.7109375" style="73" customWidth="1"/>
    <col min="14624" max="14624" width="56" style="73" customWidth="1"/>
    <col min="14625" max="14625" width="13.42578125" style="73" customWidth="1"/>
    <col min="14626" max="14848" width="9.140625" style="73"/>
    <col min="14849" max="14849" width="45.42578125" style="73" customWidth="1"/>
    <col min="14850" max="14854" width="18.140625" style="73" customWidth="1"/>
    <col min="14855" max="14855" width="18" style="73" customWidth="1"/>
    <col min="14856" max="14856" width="21" style="73" customWidth="1"/>
    <col min="14857" max="14857" width="17.5703125" style="73" customWidth="1"/>
    <col min="14858" max="14859" width="18.5703125" style="73" customWidth="1"/>
    <col min="14860" max="14861" width="17" style="73" customWidth="1"/>
    <col min="14862" max="14879" width="15.7109375" style="73" customWidth="1"/>
    <col min="14880" max="14880" width="56" style="73" customWidth="1"/>
    <col min="14881" max="14881" width="13.42578125" style="73" customWidth="1"/>
    <col min="14882" max="15104" width="9.140625" style="73"/>
    <col min="15105" max="15105" width="45.42578125" style="73" customWidth="1"/>
    <col min="15106" max="15110" width="18.140625" style="73" customWidth="1"/>
    <col min="15111" max="15111" width="18" style="73" customWidth="1"/>
    <col min="15112" max="15112" width="21" style="73" customWidth="1"/>
    <col min="15113" max="15113" width="17.5703125" style="73" customWidth="1"/>
    <col min="15114" max="15115" width="18.5703125" style="73" customWidth="1"/>
    <col min="15116" max="15117" width="17" style="73" customWidth="1"/>
    <col min="15118" max="15135" width="15.7109375" style="73" customWidth="1"/>
    <col min="15136" max="15136" width="56" style="73" customWidth="1"/>
    <col min="15137" max="15137" width="13.42578125" style="73" customWidth="1"/>
    <col min="15138" max="15360" width="9.140625" style="73"/>
    <col min="15361" max="15361" width="45.42578125" style="73" customWidth="1"/>
    <col min="15362" max="15366" width="18.140625" style="73" customWidth="1"/>
    <col min="15367" max="15367" width="18" style="73" customWidth="1"/>
    <col min="15368" max="15368" width="21" style="73" customWidth="1"/>
    <col min="15369" max="15369" width="17.5703125" style="73" customWidth="1"/>
    <col min="15370" max="15371" width="18.5703125" style="73" customWidth="1"/>
    <col min="15372" max="15373" width="17" style="73" customWidth="1"/>
    <col min="15374" max="15391" width="15.7109375" style="73" customWidth="1"/>
    <col min="15392" max="15392" width="56" style="73" customWidth="1"/>
    <col min="15393" max="15393" width="13.42578125" style="73" customWidth="1"/>
    <col min="15394" max="15616" width="9.140625" style="73"/>
    <col min="15617" max="15617" width="45.42578125" style="73" customWidth="1"/>
    <col min="15618" max="15622" width="18.140625" style="73" customWidth="1"/>
    <col min="15623" max="15623" width="18" style="73" customWidth="1"/>
    <col min="15624" max="15624" width="21" style="73" customWidth="1"/>
    <col min="15625" max="15625" width="17.5703125" style="73" customWidth="1"/>
    <col min="15626" max="15627" width="18.5703125" style="73" customWidth="1"/>
    <col min="15628" max="15629" width="17" style="73" customWidth="1"/>
    <col min="15630" max="15647" width="15.7109375" style="73" customWidth="1"/>
    <col min="15648" max="15648" width="56" style="73" customWidth="1"/>
    <col min="15649" max="15649" width="13.42578125" style="73" customWidth="1"/>
    <col min="15650" max="15872" width="9.140625" style="73"/>
    <col min="15873" max="15873" width="45.42578125" style="73" customWidth="1"/>
    <col min="15874" max="15878" width="18.140625" style="73" customWidth="1"/>
    <col min="15879" max="15879" width="18" style="73" customWidth="1"/>
    <col min="15880" max="15880" width="21" style="73" customWidth="1"/>
    <col min="15881" max="15881" width="17.5703125" style="73" customWidth="1"/>
    <col min="15882" max="15883" width="18.5703125" style="73" customWidth="1"/>
    <col min="15884" max="15885" width="17" style="73" customWidth="1"/>
    <col min="15886" max="15903" width="15.7109375" style="73" customWidth="1"/>
    <col min="15904" max="15904" width="56" style="73" customWidth="1"/>
    <col min="15905" max="15905" width="13.42578125" style="73" customWidth="1"/>
    <col min="15906" max="16128" width="9.140625" style="73"/>
    <col min="16129" max="16129" width="45.42578125" style="73" customWidth="1"/>
    <col min="16130" max="16134" width="18.140625" style="73" customWidth="1"/>
    <col min="16135" max="16135" width="18" style="73" customWidth="1"/>
    <col min="16136" max="16136" width="21" style="73" customWidth="1"/>
    <col min="16137" max="16137" width="17.5703125" style="73" customWidth="1"/>
    <col min="16138" max="16139" width="18.5703125" style="73" customWidth="1"/>
    <col min="16140" max="16141" width="17" style="73" customWidth="1"/>
    <col min="16142" max="16159" width="15.7109375" style="73" customWidth="1"/>
    <col min="16160" max="16160" width="56" style="73" customWidth="1"/>
    <col min="16161" max="16161" width="13.42578125" style="73" customWidth="1"/>
    <col min="16162" max="16384" width="9.140625" style="73"/>
  </cols>
  <sheetData>
    <row r="1" spans="1:194" ht="15" customHeight="1" x14ac:dyDescent="0.25">
      <c r="Z1" s="158" t="s">
        <v>25</v>
      </c>
      <c r="AA1" s="158"/>
      <c r="AB1" s="158"/>
      <c r="AC1" s="158"/>
      <c r="AD1" s="158"/>
      <c r="AE1" s="109"/>
    </row>
    <row r="2" spans="1:194" ht="15" customHeight="1" x14ac:dyDescent="0.25">
      <c r="Z2" s="158" t="s">
        <v>26</v>
      </c>
      <c r="AA2" s="158"/>
      <c r="AB2" s="158"/>
      <c r="AC2" s="158"/>
      <c r="AD2" s="158"/>
      <c r="AE2" s="109"/>
    </row>
    <row r="3" spans="1:194" ht="15" customHeight="1" x14ac:dyDescent="0.25">
      <c r="Z3" s="158" t="s">
        <v>27</v>
      </c>
      <c r="AA3" s="158"/>
      <c r="AB3" s="158"/>
      <c r="AC3" s="158"/>
      <c r="AD3" s="158"/>
      <c r="AE3" s="109"/>
    </row>
    <row r="4" spans="1:194" ht="28.5" customHeight="1" x14ac:dyDescent="0.25">
      <c r="A4" s="159" t="s">
        <v>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10"/>
    </row>
    <row r="5" spans="1:194" ht="27" customHeight="1" x14ac:dyDescent="0.25">
      <c r="A5" s="160" t="s">
        <v>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11"/>
    </row>
    <row r="6" spans="1:194" ht="20.25" customHeight="1" x14ac:dyDescent="0.25">
      <c r="A6" s="112"/>
      <c r="B6" s="111"/>
      <c r="C6" s="111"/>
      <c r="D6" s="111"/>
      <c r="E6" s="111"/>
      <c r="F6" s="111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56" t="s">
        <v>29</v>
      </c>
      <c r="AC6" s="156"/>
      <c r="AD6" s="157"/>
      <c r="AE6" s="113"/>
    </row>
    <row r="7" spans="1:194" s="1" customFormat="1" ht="61.5" customHeight="1" x14ac:dyDescent="0.25">
      <c r="A7" s="146" t="s">
        <v>0</v>
      </c>
      <c r="B7" s="152" t="s">
        <v>30</v>
      </c>
      <c r="C7" s="152" t="s">
        <v>85</v>
      </c>
      <c r="D7" s="152" t="s">
        <v>86</v>
      </c>
      <c r="E7" s="152" t="s">
        <v>87</v>
      </c>
      <c r="F7" s="154" t="s">
        <v>31</v>
      </c>
      <c r="G7" s="155"/>
      <c r="H7" s="149" t="s">
        <v>1</v>
      </c>
      <c r="I7" s="150"/>
      <c r="J7" s="149" t="s">
        <v>2</v>
      </c>
      <c r="K7" s="150"/>
      <c r="L7" s="149" t="s">
        <v>3</v>
      </c>
      <c r="M7" s="150"/>
      <c r="N7" s="149" t="s">
        <v>4</v>
      </c>
      <c r="O7" s="150"/>
      <c r="P7" s="149" t="s">
        <v>5</v>
      </c>
      <c r="Q7" s="150"/>
      <c r="R7" s="149" t="s">
        <v>6</v>
      </c>
      <c r="S7" s="150"/>
      <c r="T7" s="149" t="s">
        <v>7</v>
      </c>
      <c r="U7" s="150"/>
      <c r="V7" s="149" t="s">
        <v>8</v>
      </c>
      <c r="W7" s="150"/>
      <c r="X7" s="149" t="s">
        <v>9</v>
      </c>
      <c r="Y7" s="150"/>
      <c r="Z7" s="149" t="s">
        <v>10</v>
      </c>
      <c r="AA7" s="150"/>
      <c r="AB7" s="149" t="s">
        <v>11</v>
      </c>
      <c r="AC7" s="150"/>
      <c r="AD7" s="151" t="s">
        <v>12</v>
      </c>
      <c r="AE7" s="151"/>
      <c r="AF7" s="146" t="s">
        <v>32</v>
      </c>
    </row>
    <row r="8" spans="1:194" s="1" customFormat="1" ht="63.75" customHeight="1" x14ac:dyDescent="0.25">
      <c r="A8" s="147"/>
      <c r="B8" s="153"/>
      <c r="C8" s="153"/>
      <c r="D8" s="153"/>
      <c r="E8" s="153"/>
      <c r="F8" s="2" t="s">
        <v>13</v>
      </c>
      <c r="G8" s="2" t="s">
        <v>14</v>
      </c>
      <c r="H8" s="3" t="s">
        <v>15</v>
      </c>
      <c r="I8" s="3" t="s">
        <v>33</v>
      </c>
      <c r="J8" s="3" t="s">
        <v>15</v>
      </c>
      <c r="K8" s="3" t="s">
        <v>33</v>
      </c>
      <c r="L8" s="3" t="s">
        <v>15</v>
      </c>
      <c r="M8" s="3" t="s">
        <v>33</v>
      </c>
      <c r="N8" s="3" t="s">
        <v>15</v>
      </c>
      <c r="O8" s="3" t="s">
        <v>33</v>
      </c>
      <c r="P8" s="3" t="s">
        <v>15</v>
      </c>
      <c r="Q8" s="96" t="s">
        <v>33</v>
      </c>
      <c r="R8" s="3" t="s">
        <v>15</v>
      </c>
      <c r="S8" s="3" t="s">
        <v>33</v>
      </c>
      <c r="T8" s="3" t="s">
        <v>15</v>
      </c>
      <c r="U8" s="3" t="s">
        <v>33</v>
      </c>
      <c r="V8" s="3" t="s">
        <v>15</v>
      </c>
      <c r="W8" s="3" t="s">
        <v>33</v>
      </c>
      <c r="X8" s="3" t="s">
        <v>15</v>
      </c>
      <c r="Y8" s="3" t="s">
        <v>33</v>
      </c>
      <c r="Z8" s="3" t="s">
        <v>15</v>
      </c>
      <c r="AA8" s="3" t="s">
        <v>33</v>
      </c>
      <c r="AB8" s="3" t="s">
        <v>15</v>
      </c>
      <c r="AC8" s="3" t="s">
        <v>33</v>
      </c>
      <c r="AD8" s="3" t="s">
        <v>15</v>
      </c>
      <c r="AE8" s="3" t="s">
        <v>33</v>
      </c>
      <c r="AF8" s="147"/>
    </row>
    <row r="9" spans="1:194" s="115" customFormat="1" ht="24.75" customHeight="1" x14ac:dyDescent="0.25">
      <c r="A9" s="4">
        <v>1</v>
      </c>
      <c r="B9" s="4">
        <v>2</v>
      </c>
      <c r="C9" s="4"/>
      <c r="D9" s="4"/>
      <c r="E9" s="4"/>
      <c r="F9" s="4"/>
      <c r="G9" s="4"/>
      <c r="H9" s="4">
        <v>3</v>
      </c>
      <c r="I9" s="4">
        <v>4</v>
      </c>
      <c r="J9" s="4">
        <v>5</v>
      </c>
      <c r="K9" s="4"/>
      <c r="L9" s="4">
        <v>6</v>
      </c>
      <c r="M9" s="4"/>
      <c r="N9" s="4">
        <v>7</v>
      </c>
      <c r="O9" s="4"/>
      <c r="P9" s="4">
        <v>8</v>
      </c>
      <c r="Q9" s="4"/>
      <c r="R9" s="4">
        <v>9</v>
      </c>
      <c r="S9" s="4"/>
      <c r="T9" s="4">
        <v>10</v>
      </c>
      <c r="U9" s="4"/>
      <c r="V9" s="4">
        <v>11</v>
      </c>
      <c r="W9" s="4"/>
      <c r="X9" s="4">
        <v>12</v>
      </c>
      <c r="Y9" s="4"/>
      <c r="Z9" s="4">
        <v>13</v>
      </c>
      <c r="AA9" s="4"/>
      <c r="AB9" s="4">
        <v>14</v>
      </c>
      <c r="AC9" s="4"/>
      <c r="AD9" s="4">
        <v>15</v>
      </c>
      <c r="AE9" s="4"/>
      <c r="AF9" s="114"/>
    </row>
    <row r="10" spans="1:194" s="118" customFormat="1" ht="18.75" customHeight="1" x14ac:dyDescent="0.25">
      <c r="A10" s="148" t="s">
        <v>34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06"/>
      <c r="AF10" s="116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</row>
    <row r="11" spans="1:194" s="118" customFormat="1" ht="39" customHeight="1" x14ac:dyDescent="0.25">
      <c r="A11" s="134" t="s">
        <v>22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6"/>
      <c r="AF11" s="116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</row>
    <row r="12" spans="1:194" s="120" customFormat="1" x14ac:dyDescent="0.3">
      <c r="A12" s="75" t="s">
        <v>16</v>
      </c>
      <c r="B12" s="76">
        <f>B13+B14+B15+B16+B17</f>
        <v>117693.25</v>
      </c>
      <c r="C12" s="76">
        <f>C13+C14+C15</f>
        <v>17267.050000000003</v>
      </c>
      <c r="D12" s="76">
        <f>D13+D14+D15</f>
        <v>65885.989000000001</v>
      </c>
      <c r="E12" s="76">
        <f>E13+E14+E15</f>
        <v>65885.989000000001</v>
      </c>
      <c r="F12" s="76">
        <f>E12/B12*100</f>
        <v>55.981111066267609</v>
      </c>
      <c r="G12" s="76">
        <f>E12/C12*100</f>
        <v>381.5706157102689</v>
      </c>
      <c r="H12" s="78">
        <f>H13+H14+H15</f>
        <v>5877.3</v>
      </c>
      <c r="I12" s="78">
        <f t="shared" ref="I12:AE12" si="0">I13+I14+I15</f>
        <v>3847.52</v>
      </c>
      <c r="J12" s="18">
        <f>J13+J14+J15</f>
        <v>11389.75</v>
      </c>
      <c r="K12" s="78">
        <f t="shared" si="0"/>
        <v>7769.2900000000009</v>
      </c>
      <c r="L12" s="78">
        <f t="shared" si="0"/>
        <v>11359.04</v>
      </c>
      <c r="M12" s="78">
        <f t="shared" si="0"/>
        <v>9038.0399999999991</v>
      </c>
      <c r="N12" s="78">
        <f t="shared" si="0"/>
        <v>12429.300000000001</v>
      </c>
      <c r="O12" s="78">
        <f t="shared" si="0"/>
        <v>10459.630000000001</v>
      </c>
      <c r="P12" s="78">
        <f>P13+P14+P15+P17</f>
        <v>12641.77</v>
      </c>
      <c r="Q12" s="18">
        <f>Q13+Q14+Q15+Q17</f>
        <v>10665.48</v>
      </c>
      <c r="R12" s="78">
        <f>R13+R14+R15+R16+R17</f>
        <v>12960.99</v>
      </c>
      <c r="S12" s="18">
        <f>S13+S14+S15+S16+S17</f>
        <v>13543.928</v>
      </c>
      <c r="T12" s="78">
        <f t="shared" si="0"/>
        <v>12864.71</v>
      </c>
      <c r="U12" s="18">
        <f t="shared" si="0"/>
        <v>11250.369999999999</v>
      </c>
      <c r="V12" s="78">
        <f t="shared" si="0"/>
        <v>7594.3799999999992</v>
      </c>
      <c r="W12" s="78">
        <f t="shared" si="0"/>
        <v>0</v>
      </c>
      <c r="X12" s="78">
        <f t="shared" si="0"/>
        <v>8411.34</v>
      </c>
      <c r="Y12" s="78">
        <f t="shared" si="0"/>
        <v>0</v>
      </c>
      <c r="Z12" s="78">
        <f t="shared" si="0"/>
        <v>8899.5400000000009</v>
      </c>
      <c r="AA12" s="78">
        <f t="shared" si="0"/>
        <v>0</v>
      </c>
      <c r="AB12" s="78">
        <f t="shared" si="0"/>
        <v>6875.2599999999993</v>
      </c>
      <c r="AC12" s="78">
        <f t="shared" si="0"/>
        <v>0</v>
      </c>
      <c r="AD12" s="78">
        <f t="shared" si="0"/>
        <v>6389.869999999999</v>
      </c>
      <c r="AE12" s="78">
        <f t="shared" si="0"/>
        <v>0</v>
      </c>
      <c r="AF12" s="116"/>
      <c r="AG12" s="119">
        <f t="shared" ref="AG12:AG17" si="1">H12+J12+L12+N12+P12+R12+T12+V12+X12+Z12+AB12+AD12</f>
        <v>117693.25000000001</v>
      </c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</row>
    <row r="13" spans="1:194" s="120" customFormat="1" x14ac:dyDescent="0.3">
      <c r="A13" s="19" t="s">
        <v>19</v>
      </c>
      <c r="B13" s="20">
        <f t="shared" ref="B13:E15" si="2">SUM(B20,B58,B94)</f>
        <v>126.1</v>
      </c>
      <c r="C13" s="20">
        <f t="shared" si="2"/>
        <v>0</v>
      </c>
      <c r="D13" s="20">
        <f t="shared" si="2"/>
        <v>126.1</v>
      </c>
      <c r="E13" s="20">
        <f t="shared" si="2"/>
        <v>126.1</v>
      </c>
      <c r="F13" s="20">
        <f>E13/B13*100</f>
        <v>100</v>
      </c>
      <c r="G13" s="77">
        <f>IFERROR(E13/C13*100,0)</f>
        <v>0</v>
      </c>
      <c r="H13" s="20">
        <f t="shared" ref="H13:AE13" si="3">SUM(H20,H58,H94)</f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126.1</v>
      </c>
      <c r="Q13" s="20">
        <f t="shared" si="3"/>
        <v>0</v>
      </c>
      <c r="R13" s="20">
        <f t="shared" si="3"/>
        <v>0</v>
      </c>
      <c r="S13" s="20">
        <f t="shared" si="3"/>
        <v>126.1</v>
      </c>
      <c r="T13" s="20">
        <f t="shared" si="3"/>
        <v>0</v>
      </c>
      <c r="U13" s="20">
        <f t="shared" si="3"/>
        <v>0</v>
      </c>
      <c r="V13" s="20">
        <f t="shared" si="3"/>
        <v>0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116"/>
      <c r="AG13" s="119">
        <f t="shared" si="1"/>
        <v>126.1</v>
      </c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</row>
    <row r="14" spans="1:194" s="120" customFormat="1" x14ac:dyDescent="0.3">
      <c r="A14" s="19" t="s">
        <v>17</v>
      </c>
      <c r="B14" s="20">
        <f t="shared" si="2"/>
        <v>704.52</v>
      </c>
      <c r="C14" s="20">
        <f t="shared" si="2"/>
        <v>0</v>
      </c>
      <c r="D14" s="20">
        <f t="shared" si="2"/>
        <v>511.75</v>
      </c>
      <c r="E14" s="20">
        <f t="shared" si="2"/>
        <v>511.75</v>
      </c>
      <c r="F14" s="20">
        <f>E14/B14*100</f>
        <v>72.638108215522621</v>
      </c>
      <c r="G14" s="77">
        <f>IFERROR(E14/C14*100,0)</f>
        <v>0</v>
      </c>
      <c r="H14" s="20">
        <f t="shared" ref="H14:AE14" si="4">SUM(H21,H59,H95)</f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182.35</v>
      </c>
      <c r="M14" s="20">
        <f t="shared" si="4"/>
        <v>131.22999999999999</v>
      </c>
      <c r="N14" s="20">
        <f t="shared" si="4"/>
        <v>13.88</v>
      </c>
      <c r="O14" s="20">
        <f t="shared" si="4"/>
        <v>65</v>
      </c>
      <c r="P14" s="20">
        <f t="shared" si="4"/>
        <v>269.56</v>
      </c>
      <c r="Q14" s="20">
        <f t="shared" si="4"/>
        <v>115.44</v>
      </c>
      <c r="R14" s="20">
        <f t="shared" si="4"/>
        <v>22.98</v>
      </c>
      <c r="S14" s="20">
        <f>SUM(S21,S59,S95)</f>
        <v>177.1</v>
      </c>
      <c r="T14" s="20">
        <f t="shared" si="4"/>
        <v>22.98</v>
      </c>
      <c r="U14" s="20">
        <f t="shared" si="4"/>
        <v>22.98</v>
      </c>
      <c r="V14" s="20">
        <f t="shared" si="4"/>
        <v>22.98</v>
      </c>
      <c r="W14" s="20">
        <f t="shared" si="4"/>
        <v>0</v>
      </c>
      <c r="X14" s="20">
        <f t="shared" si="4"/>
        <v>22.98</v>
      </c>
      <c r="Y14" s="20">
        <f t="shared" si="4"/>
        <v>0</v>
      </c>
      <c r="Z14" s="20">
        <f t="shared" si="4"/>
        <v>90.18</v>
      </c>
      <c r="AA14" s="20">
        <f t="shared" si="4"/>
        <v>0</v>
      </c>
      <c r="AB14" s="20">
        <f t="shared" si="4"/>
        <v>22.98</v>
      </c>
      <c r="AC14" s="20">
        <f t="shared" si="4"/>
        <v>0</v>
      </c>
      <c r="AD14" s="20">
        <f t="shared" si="4"/>
        <v>33.65</v>
      </c>
      <c r="AE14" s="20">
        <f t="shared" si="4"/>
        <v>0</v>
      </c>
      <c r="AF14" s="116"/>
      <c r="AG14" s="119">
        <f t="shared" si="1"/>
        <v>704.5200000000001</v>
      </c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</row>
    <row r="15" spans="1:194" s="120" customFormat="1" x14ac:dyDescent="0.3">
      <c r="A15" s="19" t="s">
        <v>18</v>
      </c>
      <c r="B15" s="20">
        <f t="shared" si="2"/>
        <v>116015.21</v>
      </c>
      <c r="C15" s="20">
        <f t="shared" si="2"/>
        <v>17267.050000000003</v>
      </c>
      <c r="D15" s="20">
        <f t="shared" si="2"/>
        <v>65248.139000000003</v>
      </c>
      <c r="E15" s="20">
        <f t="shared" si="2"/>
        <v>65248.139000000003</v>
      </c>
      <c r="F15" s="20">
        <f>E15/B15*100</f>
        <v>56.24102132815171</v>
      </c>
      <c r="G15" s="77">
        <f>IFERROR(E15/C15*100,0)</f>
        <v>377.87658575147458</v>
      </c>
      <c r="H15" s="20">
        <f t="shared" ref="H15:AE15" si="5">SUM(H22,H60,H96)</f>
        <v>5877.3</v>
      </c>
      <c r="I15" s="20">
        <f t="shared" si="5"/>
        <v>3847.52</v>
      </c>
      <c r="J15" s="20">
        <f t="shared" si="5"/>
        <v>11389.75</v>
      </c>
      <c r="K15" s="20">
        <f t="shared" si="5"/>
        <v>7769.2900000000009</v>
      </c>
      <c r="L15" s="20">
        <f t="shared" si="5"/>
        <v>11176.69</v>
      </c>
      <c r="M15" s="20">
        <f t="shared" si="5"/>
        <v>8906.81</v>
      </c>
      <c r="N15" s="20">
        <f t="shared" si="5"/>
        <v>12415.420000000002</v>
      </c>
      <c r="O15" s="20">
        <f t="shared" si="5"/>
        <v>10394.630000000001</v>
      </c>
      <c r="P15" s="20">
        <f t="shared" si="5"/>
        <v>12106.11</v>
      </c>
      <c r="Q15" s="20">
        <f t="shared" si="5"/>
        <v>10410.039999999999</v>
      </c>
      <c r="R15" s="20">
        <f t="shared" si="5"/>
        <v>12230.59</v>
      </c>
      <c r="S15" s="20">
        <f t="shared" si="5"/>
        <v>12692.458999999999</v>
      </c>
      <c r="T15" s="20">
        <f t="shared" si="5"/>
        <v>12841.73</v>
      </c>
      <c r="U15" s="20">
        <f t="shared" si="5"/>
        <v>11227.39</v>
      </c>
      <c r="V15" s="20">
        <f t="shared" si="5"/>
        <v>7571.4</v>
      </c>
      <c r="W15" s="20">
        <f t="shared" si="5"/>
        <v>0</v>
      </c>
      <c r="X15" s="20">
        <f t="shared" si="5"/>
        <v>8388.36</v>
      </c>
      <c r="Y15" s="20">
        <f t="shared" si="5"/>
        <v>0</v>
      </c>
      <c r="Z15" s="20">
        <f t="shared" si="5"/>
        <v>8809.36</v>
      </c>
      <c r="AA15" s="20">
        <f t="shared" si="5"/>
        <v>0</v>
      </c>
      <c r="AB15" s="20">
        <f t="shared" si="5"/>
        <v>6852.28</v>
      </c>
      <c r="AC15" s="20">
        <f t="shared" si="5"/>
        <v>0</v>
      </c>
      <c r="AD15" s="20">
        <f t="shared" si="5"/>
        <v>6356.2199999999993</v>
      </c>
      <c r="AE15" s="20">
        <f t="shared" si="5"/>
        <v>0</v>
      </c>
      <c r="AF15" s="116"/>
      <c r="AG15" s="119">
        <f t="shared" si="1"/>
        <v>116015.20999999999</v>
      </c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</row>
    <row r="16" spans="1:194" s="120" customFormat="1" ht="37.5" x14ac:dyDescent="0.3">
      <c r="A16" s="19" t="s">
        <v>91</v>
      </c>
      <c r="B16" s="20">
        <f>B97</f>
        <v>271.42</v>
      </c>
      <c r="C16" s="20"/>
      <c r="D16" s="20"/>
      <c r="E16" s="20"/>
      <c r="F16" s="20"/>
      <c r="G16" s="7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R154</f>
        <v>271.42</v>
      </c>
      <c r="S16" s="20">
        <f>S154</f>
        <v>217.066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16"/>
      <c r="AG16" s="119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</row>
    <row r="17" spans="1:194" s="120" customFormat="1" x14ac:dyDescent="0.3">
      <c r="A17" s="19" t="s">
        <v>92</v>
      </c>
      <c r="B17" s="20">
        <f>B98</f>
        <v>576</v>
      </c>
      <c r="C17" s="20">
        <f t="shared" ref="C17:E17" si="6">SUM(C23,C61,C97)</f>
        <v>0</v>
      </c>
      <c r="D17" s="20">
        <f t="shared" si="6"/>
        <v>0</v>
      </c>
      <c r="E17" s="20">
        <f t="shared" si="6"/>
        <v>0</v>
      </c>
      <c r="F17" s="121">
        <f>IFERROR(E17/B17*100,0)</f>
        <v>0</v>
      </c>
      <c r="G17" s="121">
        <f t="shared" ref="G17" si="7">IFERROR(E17/C17*100,0)</f>
        <v>0</v>
      </c>
      <c r="H17" s="20">
        <f t="shared" ref="H17:AE17" si="8">SUM(H23,H61,H97)</f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20">
        <f t="shared" si="8"/>
        <v>0</v>
      </c>
      <c r="M17" s="20">
        <f t="shared" si="8"/>
        <v>0</v>
      </c>
      <c r="N17" s="20">
        <f t="shared" si="8"/>
        <v>0</v>
      </c>
      <c r="O17" s="20">
        <f t="shared" si="8"/>
        <v>0</v>
      </c>
      <c r="P17" s="20">
        <f>P155</f>
        <v>140</v>
      </c>
      <c r="Q17" s="20">
        <f>Q155</f>
        <v>140</v>
      </c>
      <c r="R17" s="20">
        <f>R155</f>
        <v>436</v>
      </c>
      <c r="S17" s="20">
        <f>S155</f>
        <v>331.20299999999997</v>
      </c>
      <c r="T17" s="20">
        <f t="shared" si="8"/>
        <v>0</v>
      </c>
      <c r="U17" s="20">
        <f>SUM(U23,U61,U98)</f>
        <v>104.797</v>
      </c>
      <c r="V17" s="20">
        <f t="shared" si="8"/>
        <v>0</v>
      </c>
      <c r="W17" s="20">
        <f t="shared" si="8"/>
        <v>0</v>
      </c>
      <c r="X17" s="20">
        <f t="shared" si="8"/>
        <v>0</v>
      </c>
      <c r="Y17" s="20">
        <f t="shared" si="8"/>
        <v>0</v>
      </c>
      <c r="Z17" s="20">
        <f t="shared" si="8"/>
        <v>0</v>
      </c>
      <c r="AA17" s="20">
        <f t="shared" si="8"/>
        <v>0</v>
      </c>
      <c r="AB17" s="20">
        <f t="shared" si="8"/>
        <v>0</v>
      </c>
      <c r="AC17" s="20">
        <f t="shared" si="8"/>
        <v>0</v>
      </c>
      <c r="AD17" s="20">
        <f t="shared" si="8"/>
        <v>0</v>
      </c>
      <c r="AE17" s="20">
        <f t="shared" si="8"/>
        <v>0</v>
      </c>
      <c r="AF17" s="116"/>
      <c r="AG17" s="119">
        <f t="shared" si="1"/>
        <v>576</v>
      </c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</row>
    <row r="18" spans="1:194" s="117" customFormat="1" ht="21" customHeight="1" x14ac:dyDescent="0.3">
      <c r="A18" s="5" t="s">
        <v>35</v>
      </c>
      <c r="B18" s="6"/>
      <c r="C18" s="6"/>
      <c r="D18" s="6"/>
      <c r="E18" s="6"/>
      <c r="F18" s="6"/>
      <c r="G18" s="6"/>
      <c r="H18" s="7"/>
      <c r="I18" s="7"/>
      <c r="J18" s="92"/>
      <c r="K18" s="7"/>
      <c r="L18" s="7"/>
      <c r="M18" s="7"/>
      <c r="N18" s="7"/>
      <c r="O18" s="7"/>
      <c r="P18" s="7"/>
      <c r="Q18" s="92"/>
      <c r="R18" s="7"/>
      <c r="S18" s="92"/>
      <c r="T18" s="7"/>
      <c r="U18" s="9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16"/>
    </row>
    <row r="19" spans="1:194" s="120" customFormat="1" x14ac:dyDescent="0.3">
      <c r="A19" s="8" t="s">
        <v>16</v>
      </c>
      <c r="B19" s="9">
        <f>B20+B21+B22</f>
        <v>57712.23</v>
      </c>
      <c r="C19" s="9">
        <f>C20+C21+C22</f>
        <v>7812.83</v>
      </c>
      <c r="D19" s="9">
        <f>D20+D21+D22</f>
        <v>33130.869999999995</v>
      </c>
      <c r="E19" s="9">
        <f>E20+E21+E22</f>
        <v>33130.869999999995</v>
      </c>
      <c r="F19" s="9">
        <f>E19/B19*100</f>
        <v>57.40701754203571</v>
      </c>
      <c r="G19" s="9">
        <f>E19/C19*100</f>
        <v>424.05722382286564</v>
      </c>
      <c r="H19" s="10">
        <f>H20+H21+H22</f>
        <v>2027.5</v>
      </c>
      <c r="I19" s="10">
        <f t="shared" ref="I19:AE19" si="9">I20+I21+I22</f>
        <v>1654.79</v>
      </c>
      <c r="J19" s="18">
        <f t="shared" si="9"/>
        <v>5785.33</v>
      </c>
      <c r="K19" s="10">
        <f t="shared" si="9"/>
        <v>3881.1</v>
      </c>
      <c r="L19" s="10">
        <f t="shared" si="9"/>
        <v>6012.72</v>
      </c>
      <c r="M19" s="10">
        <f t="shared" si="9"/>
        <v>4293.1600000000008</v>
      </c>
      <c r="N19" s="10">
        <f>N20+N21+N22</f>
        <v>6122.1</v>
      </c>
      <c r="O19" s="10">
        <f t="shared" si="9"/>
        <v>4351.9400000000005</v>
      </c>
      <c r="P19" s="10">
        <f t="shared" si="9"/>
        <v>6755.92</v>
      </c>
      <c r="Q19" s="18">
        <f t="shared" si="9"/>
        <v>5336.9</v>
      </c>
      <c r="R19" s="10">
        <f t="shared" si="9"/>
        <v>6701.57</v>
      </c>
      <c r="S19" s="18">
        <f t="shared" si="9"/>
        <v>7113.8499999999995</v>
      </c>
      <c r="T19" s="10">
        <f t="shared" si="9"/>
        <v>6526.5099999999993</v>
      </c>
      <c r="U19" s="18">
        <f t="shared" si="9"/>
        <v>6499.13</v>
      </c>
      <c r="V19" s="10">
        <f t="shared" si="9"/>
        <v>2559.0699999999997</v>
      </c>
      <c r="W19" s="10">
        <f t="shared" si="9"/>
        <v>0</v>
      </c>
      <c r="X19" s="10">
        <f t="shared" si="9"/>
        <v>3994.56</v>
      </c>
      <c r="Y19" s="10">
        <f t="shared" si="9"/>
        <v>0</v>
      </c>
      <c r="Z19" s="10">
        <f t="shared" si="9"/>
        <v>3844.96</v>
      </c>
      <c r="AA19" s="10">
        <f t="shared" si="9"/>
        <v>0</v>
      </c>
      <c r="AB19" s="10">
        <f t="shared" si="9"/>
        <v>3564.56</v>
      </c>
      <c r="AC19" s="10">
        <f t="shared" si="9"/>
        <v>0</v>
      </c>
      <c r="AD19" s="10">
        <f t="shared" si="9"/>
        <v>3817.43</v>
      </c>
      <c r="AE19" s="10">
        <f t="shared" si="9"/>
        <v>0</v>
      </c>
      <c r="AF19" s="116"/>
      <c r="AG19" s="119">
        <f t="shared" ref="AG19:AG82" si="10">H19+J19+L19+N19+P19+R19+T19+V19+X19+Z19+AB19+AD19</f>
        <v>57712.229999999996</v>
      </c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</row>
    <row r="20" spans="1:194" s="120" customFormat="1" x14ac:dyDescent="0.3">
      <c r="A20" s="11" t="s">
        <v>19</v>
      </c>
      <c r="B20" s="12">
        <f>B26+B33+B39+B45</f>
        <v>126.1</v>
      </c>
      <c r="C20" s="12">
        <f>C26+C33+C39+C45</f>
        <v>0</v>
      </c>
      <c r="D20" s="12">
        <f t="shared" ref="C20:E22" si="11">D26+D33+D39+D45</f>
        <v>126.1</v>
      </c>
      <c r="E20" s="12">
        <f t="shared" si="11"/>
        <v>126.1</v>
      </c>
      <c r="F20" s="6">
        <f>IFERROR(E20/B20*100,0)</f>
        <v>100</v>
      </c>
      <c r="G20" s="6">
        <f>IFERROR(E20/C20*100,0)</f>
        <v>0</v>
      </c>
      <c r="H20" s="12">
        <f t="shared" ref="H20:AE20" si="12">H26+H33+H39+H45</f>
        <v>0</v>
      </c>
      <c r="I20" s="12">
        <f t="shared" ref="I20:K20" si="13">I26+I33+I39+I45</f>
        <v>0</v>
      </c>
      <c r="J20" s="20">
        <f t="shared" si="12"/>
        <v>0</v>
      </c>
      <c r="K20" s="12">
        <f t="shared" si="13"/>
        <v>0</v>
      </c>
      <c r="L20" s="12">
        <f>L26+L33+L39+L45</f>
        <v>0</v>
      </c>
      <c r="M20" s="12">
        <f t="shared" si="12"/>
        <v>0</v>
      </c>
      <c r="N20" s="12">
        <f>N26+N33+N39+N45</f>
        <v>0</v>
      </c>
      <c r="O20" s="12">
        <f t="shared" si="12"/>
        <v>0</v>
      </c>
      <c r="P20" s="12">
        <f t="shared" si="12"/>
        <v>126.1</v>
      </c>
      <c r="Q20" s="20">
        <f t="shared" si="12"/>
        <v>0</v>
      </c>
      <c r="R20" s="12">
        <f t="shared" si="12"/>
        <v>0</v>
      </c>
      <c r="S20" s="20">
        <f t="shared" si="12"/>
        <v>126.1</v>
      </c>
      <c r="T20" s="12">
        <f t="shared" si="12"/>
        <v>0</v>
      </c>
      <c r="U20" s="20">
        <f t="shared" si="12"/>
        <v>0</v>
      </c>
      <c r="V20" s="12">
        <f t="shared" si="12"/>
        <v>0</v>
      </c>
      <c r="W20" s="12">
        <f t="shared" si="12"/>
        <v>0</v>
      </c>
      <c r="X20" s="12">
        <f t="shared" si="12"/>
        <v>0</v>
      </c>
      <c r="Y20" s="12">
        <f t="shared" si="12"/>
        <v>0</v>
      </c>
      <c r="Z20" s="12">
        <f t="shared" si="12"/>
        <v>0</v>
      </c>
      <c r="AA20" s="12">
        <f t="shared" si="12"/>
        <v>0</v>
      </c>
      <c r="AB20" s="12">
        <f t="shared" si="12"/>
        <v>0</v>
      </c>
      <c r="AC20" s="12">
        <f t="shared" si="12"/>
        <v>0</v>
      </c>
      <c r="AD20" s="12">
        <f t="shared" si="12"/>
        <v>0</v>
      </c>
      <c r="AE20" s="12">
        <f t="shared" si="12"/>
        <v>0</v>
      </c>
      <c r="AF20" s="116"/>
      <c r="AG20" s="119">
        <f t="shared" si="10"/>
        <v>126.1</v>
      </c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</row>
    <row r="21" spans="1:194" s="120" customFormat="1" x14ac:dyDescent="0.3">
      <c r="A21" s="11" t="s">
        <v>17</v>
      </c>
      <c r="B21" s="12">
        <f>B27+B34+B40+B46+B53</f>
        <v>524.52</v>
      </c>
      <c r="C21" s="12">
        <f t="shared" si="11"/>
        <v>0</v>
      </c>
      <c r="D21" s="12">
        <f t="shared" si="11"/>
        <v>331.75</v>
      </c>
      <c r="E21" s="12">
        <f t="shared" si="11"/>
        <v>331.75</v>
      </c>
      <c r="F21" s="6">
        <f t="shared" ref="F21:F23" si="14">IFERROR(E21/B21*100,0)</f>
        <v>63.248303210554411</v>
      </c>
      <c r="G21" s="6">
        <f>IFERROR(E21/C21*100,0)</f>
        <v>0</v>
      </c>
      <c r="H21" s="12">
        <f>H27+H34+H40+H46+H53</f>
        <v>0</v>
      </c>
      <c r="I21" s="12">
        <f>I27+I34+I40+I46+I53</f>
        <v>0</v>
      </c>
      <c r="J21" s="20">
        <f t="shared" ref="J21:AD21" si="15">J27+J34+J40+J46+J53</f>
        <v>0</v>
      </c>
      <c r="K21" s="12">
        <f>K27+K34+K40+K46+K53</f>
        <v>0</v>
      </c>
      <c r="L21" s="12">
        <f t="shared" si="15"/>
        <v>2.35</v>
      </c>
      <c r="M21" s="12">
        <f>M27+M34+M40+M46+M53</f>
        <v>2.35</v>
      </c>
      <c r="N21" s="12">
        <f t="shared" si="15"/>
        <v>13.88</v>
      </c>
      <c r="O21" s="12">
        <f>O27+O34+O40+O46+O53</f>
        <v>13.88</v>
      </c>
      <c r="P21" s="12">
        <f t="shared" si="15"/>
        <v>269.56</v>
      </c>
      <c r="Q21" s="20">
        <f>Q27+Q34+Q40+Q46+Q53</f>
        <v>115.44</v>
      </c>
      <c r="R21" s="12">
        <f t="shared" si="15"/>
        <v>22.98</v>
      </c>
      <c r="S21" s="20">
        <f>S27+S34+S40+S46+S53</f>
        <v>177.1</v>
      </c>
      <c r="T21" s="12">
        <f t="shared" si="15"/>
        <v>22.98</v>
      </c>
      <c r="U21" s="20">
        <f>U27+U34+U40+U46+U53</f>
        <v>22.98</v>
      </c>
      <c r="V21" s="12">
        <f t="shared" si="15"/>
        <v>22.98</v>
      </c>
      <c r="W21" s="12">
        <f>W27+W34+W40+W46+W53</f>
        <v>0</v>
      </c>
      <c r="X21" s="12">
        <f t="shared" si="15"/>
        <v>22.98</v>
      </c>
      <c r="Y21" s="12">
        <f>Y27+Y34+Y40+Y46+Y53</f>
        <v>0</v>
      </c>
      <c r="Z21" s="12">
        <f t="shared" si="15"/>
        <v>90.18</v>
      </c>
      <c r="AA21" s="12">
        <f>AA27+AA34+AA40+AA46+AA53</f>
        <v>0</v>
      </c>
      <c r="AB21" s="12">
        <f t="shared" si="15"/>
        <v>22.98</v>
      </c>
      <c r="AC21" s="12">
        <f>AC27+AC34+AC40+AC46+AC53</f>
        <v>0</v>
      </c>
      <c r="AD21" s="12">
        <f t="shared" si="15"/>
        <v>33.65</v>
      </c>
      <c r="AE21" s="12">
        <f>AE27+AE34+AE40+AE46+AE53</f>
        <v>0</v>
      </c>
      <c r="AF21" s="116"/>
      <c r="AG21" s="119">
        <f t="shared" si="10"/>
        <v>524.5200000000001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</row>
    <row r="22" spans="1:194" s="120" customFormat="1" x14ac:dyDescent="0.3">
      <c r="A22" s="11" t="s">
        <v>18</v>
      </c>
      <c r="B22" s="12">
        <f>B28+B35+B41+B47+B54</f>
        <v>57061.61</v>
      </c>
      <c r="C22" s="12">
        <f t="shared" si="11"/>
        <v>7812.83</v>
      </c>
      <c r="D22" s="12">
        <f t="shared" si="11"/>
        <v>32673.019999999997</v>
      </c>
      <c r="E22" s="12">
        <f>E28+E35+E41+E47</f>
        <v>32673.019999999997</v>
      </c>
      <c r="F22" s="6">
        <f t="shared" si="14"/>
        <v>57.259197558568708</v>
      </c>
      <c r="G22" s="6">
        <f>IFERROR(E22/C22*100,0)</f>
        <v>418.19699135908496</v>
      </c>
      <c r="H22" s="12">
        <f t="shared" ref="H22:AD22" si="16">H28+H35+H41+H47+H54</f>
        <v>2027.5</v>
      </c>
      <c r="I22" s="12">
        <f>I28+I35+I41+I47+I54</f>
        <v>1654.79</v>
      </c>
      <c r="J22" s="20">
        <f t="shared" si="16"/>
        <v>5785.33</v>
      </c>
      <c r="K22" s="12">
        <f>K28+K35+K41+K47+K54</f>
        <v>3881.1</v>
      </c>
      <c r="L22" s="12">
        <f t="shared" si="16"/>
        <v>6010.37</v>
      </c>
      <c r="M22" s="12">
        <f>M28+M35+M41+M47+M54</f>
        <v>4290.8100000000004</v>
      </c>
      <c r="N22" s="12">
        <f t="shared" si="16"/>
        <v>6108.22</v>
      </c>
      <c r="O22" s="12">
        <f>O28+O35+O41+O47+O54</f>
        <v>4338.0600000000004</v>
      </c>
      <c r="P22" s="12">
        <f>P28+P35+P41+P47+P54</f>
        <v>6360.26</v>
      </c>
      <c r="Q22" s="20">
        <f>Q28+Q35+Q41+Q47+Q54</f>
        <v>5221.46</v>
      </c>
      <c r="R22" s="12">
        <f t="shared" si="16"/>
        <v>6678.59</v>
      </c>
      <c r="S22" s="20">
        <f>S28+S35+S41+S47+S54</f>
        <v>6810.65</v>
      </c>
      <c r="T22" s="12">
        <f t="shared" si="16"/>
        <v>6503.53</v>
      </c>
      <c r="U22" s="20">
        <f>U28+U35+U41+U47+U54</f>
        <v>6476.1500000000005</v>
      </c>
      <c r="V22" s="12">
        <f t="shared" si="16"/>
        <v>2536.0899999999997</v>
      </c>
      <c r="W22" s="12">
        <f>W28+W35+W41+W47+W54</f>
        <v>0</v>
      </c>
      <c r="X22" s="12">
        <f t="shared" si="16"/>
        <v>3971.58</v>
      </c>
      <c r="Y22" s="12">
        <f>Y28+Y35+Y41+Y47+Y54</f>
        <v>0</v>
      </c>
      <c r="Z22" s="12">
        <f t="shared" si="16"/>
        <v>3754.78</v>
      </c>
      <c r="AA22" s="12">
        <f>AA28+AA35+AA41+AA47+AA54</f>
        <v>0</v>
      </c>
      <c r="AB22" s="12">
        <f t="shared" si="16"/>
        <v>3541.58</v>
      </c>
      <c r="AC22" s="12">
        <f>AC28+AC35+AC41+AC47+AC54</f>
        <v>0</v>
      </c>
      <c r="AD22" s="12">
        <f t="shared" si="16"/>
        <v>3783.7799999999997</v>
      </c>
      <c r="AE22" s="12">
        <f>AE28+AE35+AE41+AE47+AE54</f>
        <v>0</v>
      </c>
      <c r="AF22" s="116"/>
      <c r="AG22" s="119">
        <f t="shared" si="10"/>
        <v>57061.61</v>
      </c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</row>
    <row r="23" spans="1:194" s="120" customFormat="1" x14ac:dyDescent="0.3">
      <c r="A23" s="11" t="s">
        <v>20</v>
      </c>
      <c r="B23" s="12">
        <f>B30+B36+B42+B49</f>
        <v>0</v>
      </c>
      <c r="C23" s="12">
        <f>C30+C36+C42+C49</f>
        <v>0</v>
      </c>
      <c r="D23" s="12">
        <f>D30+D36+D42+D49</f>
        <v>0</v>
      </c>
      <c r="E23" s="12">
        <f>E30+E36+E42+E49</f>
        <v>0</v>
      </c>
      <c r="F23" s="6">
        <f t="shared" si="14"/>
        <v>0</v>
      </c>
      <c r="G23" s="6">
        <f>IFERROR(E23/C23*100,0)</f>
        <v>0</v>
      </c>
      <c r="H23" s="12">
        <f t="shared" ref="H23:AE23" si="17">H30+H36+H42+H49</f>
        <v>0</v>
      </c>
      <c r="I23" s="12">
        <f t="shared" ref="I23:K23" si="18">I30+I36+I42+I49</f>
        <v>0</v>
      </c>
      <c r="J23" s="20">
        <f t="shared" si="17"/>
        <v>0</v>
      </c>
      <c r="K23" s="12">
        <f t="shared" si="18"/>
        <v>0</v>
      </c>
      <c r="L23" s="12">
        <f t="shared" si="17"/>
        <v>0</v>
      </c>
      <c r="M23" s="12">
        <f t="shared" si="17"/>
        <v>0</v>
      </c>
      <c r="N23" s="12">
        <f t="shared" si="17"/>
        <v>0</v>
      </c>
      <c r="O23" s="12">
        <f t="shared" si="17"/>
        <v>0</v>
      </c>
      <c r="P23" s="12">
        <f t="shared" si="17"/>
        <v>0</v>
      </c>
      <c r="Q23" s="20">
        <f t="shared" si="17"/>
        <v>0</v>
      </c>
      <c r="R23" s="12">
        <f t="shared" si="17"/>
        <v>0</v>
      </c>
      <c r="S23" s="20">
        <f t="shared" si="17"/>
        <v>0</v>
      </c>
      <c r="T23" s="12">
        <f t="shared" si="17"/>
        <v>0</v>
      </c>
      <c r="U23" s="20">
        <f t="shared" si="17"/>
        <v>0</v>
      </c>
      <c r="V23" s="12">
        <f t="shared" si="17"/>
        <v>0</v>
      </c>
      <c r="W23" s="12">
        <f t="shared" si="17"/>
        <v>0</v>
      </c>
      <c r="X23" s="12">
        <f t="shared" si="17"/>
        <v>0</v>
      </c>
      <c r="Y23" s="12">
        <f t="shared" si="17"/>
        <v>0</v>
      </c>
      <c r="Z23" s="12">
        <f t="shared" si="17"/>
        <v>0</v>
      </c>
      <c r="AA23" s="12">
        <f t="shared" si="17"/>
        <v>0</v>
      </c>
      <c r="AB23" s="12">
        <f t="shared" si="17"/>
        <v>0</v>
      </c>
      <c r="AC23" s="12">
        <f t="shared" si="17"/>
        <v>0</v>
      </c>
      <c r="AD23" s="12">
        <f t="shared" si="17"/>
        <v>0</v>
      </c>
      <c r="AE23" s="12">
        <f t="shared" si="17"/>
        <v>0</v>
      </c>
      <c r="AF23" s="116"/>
      <c r="AG23" s="119">
        <f t="shared" si="10"/>
        <v>0</v>
      </c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</row>
    <row r="24" spans="1:194" s="120" customFormat="1" ht="59.25" customHeight="1" x14ac:dyDescent="0.3">
      <c r="A24" s="13" t="s">
        <v>36</v>
      </c>
      <c r="B24" s="14"/>
      <c r="C24" s="14"/>
      <c r="D24" s="14"/>
      <c r="E24" s="14"/>
      <c r="F24" s="81"/>
      <c r="G24" s="81"/>
      <c r="H24" s="15"/>
      <c r="I24" s="15"/>
      <c r="J24" s="18"/>
      <c r="K24" s="15"/>
      <c r="L24" s="15"/>
      <c r="M24" s="15"/>
      <c r="N24" s="15"/>
      <c r="O24" s="15"/>
      <c r="P24" s="15"/>
      <c r="Q24" s="18"/>
      <c r="R24" s="15"/>
      <c r="S24" s="18"/>
      <c r="T24" s="15"/>
      <c r="U24" s="1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29" t="s">
        <v>100</v>
      </c>
      <c r="AG24" s="119">
        <f t="shared" si="10"/>
        <v>0</v>
      </c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</row>
    <row r="25" spans="1:194" s="117" customFormat="1" ht="56.25" x14ac:dyDescent="0.3">
      <c r="A25" s="16" t="s">
        <v>16</v>
      </c>
      <c r="B25" s="17">
        <f>B27+B28+B26</f>
        <v>1243.1999999999998</v>
      </c>
      <c r="C25" s="17">
        <f>C26+C27+C28</f>
        <v>209.28</v>
      </c>
      <c r="D25" s="17">
        <f>D26+D27+D28</f>
        <v>1119.06</v>
      </c>
      <c r="E25" s="17">
        <f>E26+E27+E28</f>
        <v>1119.06</v>
      </c>
      <c r="F25" s="122">
        <f>E25/B25*100</f>
        <v>90.014478764478781</v>
      </c>
      <c r="G25" s="122">
        <f t="shared" ref="G25:G30" si="19">IFERROR(E25/C25*100,0)</f>
        <v>534.7190366972477</v>
      </c>
      <c r="H25" s="18">
        <f>H27+H28+H26</f>
        <v>0</v>
      </c>
      <c r="I25" s="18">
        <f t="shared" ref="I25:AE25" si="20">I27+I28+I26</f>
        <v>0</v>
      </c>
      <c r="J25" s="18">
        <f>J27+J28+J26</f>
        <v>209.28</v>
      </c>
      <c r="K25" s="18">
        <f t="shared" si="20"/>
        <v>209.28</v>
      </c>
      <c r="L25" s="18">
        <f>L27+L28+L26</f>
        <v>261.87</v>
      </c>
      <c r="M25" s="18">
        <f t="shared" si="20"/>
        <v>261.87</v>
      </c>
      <c r="N25" s="18">
        <f>N27+N28+N26</f>
        <v>11.870000000000001</v>
      </c>
      <c r="O25" s="18">
        <f t="shared" si="20"/>
        <v>11.870000000000001</v>
      </c>
      <c r="P25" s="18">
        <f t="shared" si="20"/>
        <v>407.76</v>
      </c>
      <c r="Q25" s="18">
        <f t="shared" si="20"/>
        <v>57.44</v>
      </c>
      <c r="R25" s="18">
        <f t="shared" si="20"/>
        <v>269.37</v>
      </c>
      <c r="S25" s="18">
        <f t="shared" si="20"/>
        <v>566.73</v>
      </c>
      <c r="T25" s="18">
        <f t="shared" si="20"/>
        <v>11.870000000000001</v>
      </c>
      <c r="U25" s="18">
        <f t="shared" si="20"/>
        <v>11.870000000000001</v>
      </c>
      <c r="V25" s="18">
        <f t="shared" si="20"/>
        <v>11.870000000000001</v>
      </c>
      <c r="W25" s="18">
        <f t="shared" si="20"/>
        <v>0</v>
      </c>
      <c r="X25" s="18">
        <f t="shared" si="20"/>
        <v>11.860000000000001</v>
      </c>
      <c r="Y25" s="18">
        <f t="shared" si="20"/>
        <v>0</v>
      </c>
      <c r="Z25" s="18">
        <f t="shared" si="20"/>
        <v>11.860000000000001</v>
      </c>
      <c r="AA25" s="18">
        <f t="shared" si="20"/>
        <v>0</v>
      </c>
      <c r="AB25" s="18">
        <f t="shared" si="20"/>
        <v>11.860000000000001</v>
      </c>
      <c r="AC25" s="18">
        <f t="shared" si="20"/>
        <v>0</v>
      </c>
      <c r="AD25" s="18">
        <f t="shared" si="20"/>
        <v>23.729999999999997</v>
      </c>
      <c r="AE25" s="18">
        <f t="shared" si="20"/>
        <v>0</v>
      </c>
      <c r="AF25" s="129" t="s">
        <v>101</v>
      </c>
      <c r="AG25" s="119">
        <f t="shared" si="10"/>
        <v>1243.1999999999996</v>
      </c>
    </row>
    <row r="26" spans="1:194" s="117" customFormat="1" x14ac:dyDescent="0.3">
      <c r="A26" s="19" t="s">
        <v>19</v>
      </c>
      <c r="B26" s="20">
        <f>H26+J26+L26+N26+P26+R26+T26+V26+X26+Z26+AB26+AD26</f>
        <v>126.1</v>
      </c>
      <c r="C26" s="80">
        <f>SUM(H26,J26)</f>
        <v>0</v>
      </c>
      <c r="D26" s="80">
        <f>E26</f>
        <v>126.1</v>
      </c>
      <c r="E26" s="80">
        <f>SUM(I26,K26,M26,O26,Q26,S26,U26,W26,Y26,AA26,AC26,AE26)</f>
        <v>126.1</v>
      </c>
      <c r="F26" s="122">
        <f>IFERROR(E26/B26*100,0)</f>
        <v>100</v>
      </c>
      <c r="G26" s="122">
        <f t="shared" si="19"/>
        <v>0</v>
      </c>
      <c r="H26" s="21"/>
      <c r="I26" s="21"/>
      <c r="J26" s="21"/>
      <c r="K26" s="22"/>
      <c r="L26" s="21"/>
      <c r="M26" s="21"/>
      <c r="N26" s="21">
        <v>0</v>
      </c>
      <c r="O26" s="22">
        <v>0</v>
      </c>
      <c r="P26" s="21">
        <v>126.1</v>
      </c>
      <c r="Q26" s="21">
        <v>0</v>
      </c>
      <c r="R26" s="21">
        <v>0</v>
      </c>
      <c r="S26" s="21">
        <v>126.1</v>
      </c>
      <c r="T26" s="21">
        <v>0</v>
      </c>
      <c r="U26" s="21">
        <v>0</v>
      </c>
      <c r="V26" s="21"/>
      <c r="W26" s="22"/>
      <c r="X26" s="21"/>
      <c r="Y26" s="22"/>
      <c r="Z26" s="21"/>
      <c r="AA26" s="22"/>
      <c r="AB26" s="21"/>
      <c r="AC26" s="22"/>
      <c r="AD26" s="22"/>
      <c r="AE26" s="22"/>
      <c r="AF26" s="116"/>
      <c r="AG26" s="119">
        <f t="shared" si="10"/>
        <v>126.1</v>
      </c>
    </row>
    <row r="27" spans="1:194" s="117" customFormat="1" ht="56.25" x14ac:dyDescent="0.3">
      <c r="A27" s="19" t="s">
        <v>17</v>
      </c>
      <c r="B27" s="20">
        <f>H27+J27+L27+N27+P27+R27+T27+V27+X27+Z27+AB27+AD27</f>
        <v>302.42</v>
      </c>
      <c r="C27" s="80">
        <f>SUM(H27,J27)</f>
        <v>0</v>
      </c>
      <c r="D27" s="80">
        <f t="shared" ref="D27:D28" si="21">E27</f>
        <v>236.85</v>
      </c>
      <c r="E27" s="80">
        <f t="shared" ref="E27:E28" si="22">SUM(I27,K27,M27,O27,Q27,S27,U27,W27,Y27,AA27,AC27,AE27)</f>
        <v>236.85</v>
      </c>
      <c r="F27" s="122">
        <f t="shared" ref="F27" si="23">IFERROR(E27/B27*100,0)</f>
        <v>78.318232921103089</v>
      </c>
      <c r="G27" s="122">
        <f t="shared" si="19"/>
        <v>0</v>
      </c>
      <c r="H27" s="116"/>
      <c r="I27" s="116"/>
      <c r="J27" s="87"/>
      <c r="K27" s="23"/>
      <c r="L27" s="87">
        <v>2.35</v>
      </c>
      <c r="M27" s="87">
        <v>2.35</v>
      </c>
      <c r="N27" s="88">
        <v>10.98</v>
      </c>
      <c r="O27" s="24">
        <v>10.98</v>
      </c>
      <c r="P27" s="88">
        <v>201.56</v>
      </c>
      <c r="Q27" s="88">
        <v>47.44</v>
      </c>
      <c r="R27" s="88">
        <v>10.98</v>
      </c>
      <c r="S27" s="88">
        <v>165.1</v>
      </c>
      <c r="T27" s="88">
        <v>10.98</v>
      </c>
      <c r="U27" s="88">
        <v>10.98</v>
      </c>
      <c r="V27" s="88">
        <v>10.98</v>
      </c>
      <c r="W27" s="25"/>
      <c r="X27" s="88">
        <v>10.98</v>
      </c>
      <c r="Y27" s="25"/>
      <c r="Z27" s="88">
        <v>10.98</v>
      </c>
      <c r="AA27" s="25"/>
      <c r="AB27" s="88">
        <v>10.98</v>
      </c>
      <c r="AC27" s="25"/>
      <c r="AD27" s="25">
        <v>21.65</v>
      </c>
      <c r="AE27" s="25"/>
      <c r="AF27" s="129" t="s">
        <v>102</v>
      </c>
      <c r="AG27" s="119">
        <f t="shared" si="10"/>
        <v>302.42</v>
      </c>
    </row>
    <row r="28" spans="1:194" s="117" customFormat="1" ht="56.25" x14ac:dyDescent="0.3">
      <c r="A28" s="19" t="s">
        <v>18</v>
      </c>
      <c r="B28" s="20">
        <f>H28+J28+L28+N28+P28+R28+T28+V28+X28+Z28+AB28+AD28</f>
        <v>814.68</v>
      </c>
      <c r="C28" s="80">
        <f>SUM(H28,J28)</f>
        <v>209.28</v>
      </c>
      <c r="D28" s="80">
        <f t="shared" si="21"/>
        <v>756.1099999999999</v>
      </c>
      <c r="E28" s="80">
        <f t="shared" si="22"/>
        <v>756.1099999999999</v>
      </c>
      <c r="F28" s="122">
        <f>IFERROR(E28/B28*100,0)</f>
        <v>92.810674129719644</v>
      </c>
      <c r="G28" s="122">
        <f t="shared" si="19"/>
        <v>361.29109327217122</v>
      </c>
      <c r="H28" s="116"/>
      <c r="I28" s="116"/>
      <c r="J28" s="88">
        <v>209.28</v>
      </c>
      <c r="K28" s="24">
        <v>209.28</v>
      </c>
      <c r="L28" s="88">
        <v>259.52</v>
      </c>
      <c r="M28" s="88">
        <v>259.52</v>
      </c>
      <c r="N28" s="88">
        <v>0.89</v>
      </c>
      <c r="O28" s="24">
        <v>0.89</v>
      </c>
      <c r="P28" s="88">
        <v>80.099999999999994</v>
      </c>
      <c r="Q28" s="88">
        <v>10</v>
      </c>
      <c r="R28" s="88">
        <v>258.39</v>
      </c>
      <c r="S28" s="88">
        <v>275.52999999999997</v>
      </c>
      <c r="T28" s="88">
        <v>0.89</v>
      </c>
      <c r="U28" s="88">
        <v>0.89</v>
      </c>
      <c r="V28" s="88">
        <v>0.89</v>
      </c>
      <c r="W28" s="25"/>
      <c r="X28" s="88">
        <v>0.88</v>
      </c>
      <c r="Y28" s="25"/>
      <c r="Z28" s="88">
        <v>0.88</v>
      </c>
      <c r="AA28" s="25"/>
      <c r="AB28" s="88">
        <v>0.88</v>
      </c>
      <c r="AC28" s="25"/>
      <c r="AD28" s="25">
        <v>2.08</v>
      </c>
      <c r="AE28" s="25"/>
      <c r="AF28" s="129" t="s">
        <v>103</v>
      </c>
      <c r="AG28" s="119">
        <f t="shared" si="10"/>
        <v>814.68</v>
      </c>
    </row>
    <row r="29" spans="1:194" s="126" customFormat="1" ht="37.5" x14ac:dyDescent="0.3">
      <c r="A29" s="26" t="s">
        <v>37</v>
      </c>
      <c r="B29" s="89">
        <f>H29+J29+L29+N29+P29+R29+T29+V29+X29+Z29+AB29+AD29</f>
        <v>107.17999999999998</v>
      </c>
      <c r="C29" s="123">
        <f>SUM(H29,J29)</f>
        <v>9.2799999999999994</v>
      </c>
      <c r="D29" s="28">
        <f>E29</f>
        <v>101.57</v>
      </c>
      <c r="E29" s="28">
        <f>SUM(I29,K29,M29,O29,Q29,S29,U29,W29,Y29,AA29,AC29,AE29)</f>
        <v>101.57</v>
      </c>
      <c r="F29" s="124">
        <f>IFERROR(E29/B29*100,0)</f>
        <v>94.765814517633899</v>
      </c>
      <c r="G29" s="124">
        <f t="shared" si="19"/>
        <v>1094.5043103448277</v>
      </c>
      <c r="H29" s="125"/>
      <c r="I29" s="125"/>
      <c r="J29" s="93">
        <v>9.2799999999999994</v>
      </c>
      <c r="K29" s="29">
        <v>9.2799999999999994</v>
      </c>
      <c r="L29" s="29">
        <v>9.52</v>
      </c>
      <c r="M29" s="29">
        <v>9.52</v>
      </c>
      <c r="N29" s="29">
        <v>0.89</v>
      </c>
      <c r="O29" s="29">
        <v>0.89</v>
      </c>
      <c r="P29" s="29">
        <v>80.099999999999994</v>
      </c>
      <c r="Q29" s="93">
        <v>10</v>
      </c>
      <c r="R29" s="29">
        <v>0.89</v>
      </c>
      <c r="S29" s="93">
        <v>70.989999999999995</v>
      </c>
      <c r="T29" s="29">
        <v>0.89</v>
      </c>
      <c r="U29" s="93">
        <v>0.89</v>
      </c>
      <c r="V29" s="29">
        <v>0.89</v>
      </c>
      <c r="W29" s="29"/>
      <c r="X29" s="29">
        <v>0.88</v>
      </c>
      <c r="Y29" s="29"/>
      <c r="Z29" s="29">
        <v>0.88</v>
      </c>
      <c r="AA29" s="29"/>
      <c r="AB29" s="29">
        <v>0.88</v>
      </c>
      <c r="AC29" s="29"/>
      <c r="AD29" s="29">
        <v>2.08</v>
      </c>
      <c r="AE29" s="29"/>
      <c r="AF29" s="116"/>
      <c r="AG29" s="119">
        <f t="shared" si="10"/>
        <v>107.17999999999998</v>
      </c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</row>
    <row r="30" spans="1:194" s="117" customFormat="1" x14ac:dyDescent="0.3">
      <c r="A30" s="19" t="s">
        <v>20</v>
      </c>
      <c r="B30" s="20">
        <f>H30+J30+L30+N30+P30+R30+T30+V30+X30+Z30+AB30+AD30</f>
        <v>0</v>
      </c>
      <c r="C30" s="80">
        <f>SUM(H30,J30)</f>
        <v>0</v>
      </c>
      <c r="D30" s="80">
        <f>E30</f>
        <v>0</v>
      </c>
      <c r="E30" s="80">
        <f>SUM(I30,K30,M30,O30,Q30,S30,U30,W30,Y30,AA30,AC30,AE30)</f>
        <v>0</v>
      </c>
      <c r="F30" s="122">
        <f>IFERROR(E30/B30*100,0)</f>
        <v>0</v>
      </c>
      <c r="G30" s="122">
        <f t="shared" si="19"/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16"/>
      <c r="AG30" s="119">
        <f t="shared" si="10"/>
        <v>0</v>
      </c>
    </row>
    <row r="31" spans="1:194" s="117" customFormat="1" ht="66" customHeight="1" x14ac:dyDescent="0.3">
      <c r="A31" s="30" t="s">
        <v>38</v>
      </c>
      <c r="B31" s="17"/>
      <c r="C31" s="17"/>
      <c r="D31" s="17"/>
      <c r="E31" s="17"/>
      <c r="F31" s="82"/>
      <c r="G31" s="8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29" t="s">
        <v>104</v>
      </c>
      <c r="AG31" s="119">
        <f t="shared" si="10"/>
        <v>0</v>
      </c>
    </row>
    <row r="32" spans="1:194" s="117" customFormat="1" x14ac:dyDescent="0.3">
      <c r="A32" s="16" t="s">
        <v>16</v>
      </c>
      <c r="B32" s="17">
        <f>B34+B35+B33</f>
        <v>144.60000000000002</v>
      </c>
      <c r="C32" s="17">
        <f>C33+C34+C35</f>
        <v>44.45</v>
      </c>
      <c r="D32" s="17">
        <f>D33+D34+D35</f>
        <v>144.60000000000002</v>
      </c>
      <c r="E32" s="17">
        <f>E33+E34+E35</f>
        <v>144.60000000000002</v>
      </c>
      <c r="F32" s="122">
        <f>E32/B32*100</f>
        <v>100</v>
      </c>
      <c r="G32" s="122">
        <f>IFERROR(E32/C32*100,0)</f>
        <v>325.30933633295842</v>
      </c>
      <c r="H32" s="18">
        <f>H33+H34+H35</f>
        <v>0</v>
      </c>
      <c r="I32" s="18">
        <f t="shared" ref="I32:AE32" si="24">I33+I34+I35</f>
        <v>0</v>
      </c>
      <c r="J32" s="18">
        <f t="shared" si="24"/>
        <v>44.45</v>
      </c>
      <c r="K32" s="18">
        <f t="shared" si="24"/>
        <v>44.45</v>
      </c>
      <c r="L32" s="18">
        <f t="shared" si="24"/>
        <v>100.15</v>
      </c>
      <c r="M32" s="18">
        <f t="shared" si="24"/>
        <v>100.15</v>
      </c>
      <c r="N32" s="18">
        <f t="shared" si="24"/>
        <v>0</v>
      </c>
      <c r="O32" s="18">
        <f t="shared" si="24"/>
        <v>0</v>
      </c>
      <c r="P32" s="18">
        <f t="shared" si="24"/>
        <v>0</v>
      </c>
      <c r="Q32" s="18">
        <f t="shared" si="24"/>
        <v>0</v>
      </c>
      <c r="R32" s="18">
        <f t="shared" si="24"/>
        <v>0</v>
      </c>
      <c r="S32" s="18">
        <f t="shared" si="24"/>
        <v>0</v>
      </c>
      <c r="T32" s="18">
        <f t="shared" si="24"/>
        <v>0</v>
      </c>
      <c r="U32" s="18">
        <f t="shared" si="24"/>
        <v>0</v>
      </c>
      <c r="V32" s="18">
        <f t="shared" si="24"/>
        <v>0</v>
      </c>
      <c r="W32" s="18">
        <f t="shared" si="24"/>
        <v>0</v>
      </c>
      <c r="X32" s="18">
        <f t="shared" si="24"/>
        <v>0</v>
      </c>
      <c r="Y32" s="18">
        <f t="shared" si="24"/>
        <v>0</v>
      </c>
      <c r="Z32" s="18">
        <f t="shared" si="24"/>
        <v>0</v>
      </c>
      <c r="AA32" s="18">
        <f t="shared" si="24"/>
        <v>0</v>
      </c>
      <c r="AB32" s="18">
        <f t="shared" si="24"/>
        <v>0</v>
      </c>
      <c r="AC32" s="18">
        <f t="shared" si="24"/>
        <v>0</v>
      </c>
      <c r="AD32" s="18">
        <f t="shared" si="24"/>
        <v>0</v>
      </c>
      <c r="AE32" s="18">
        <f t="shared" si="24"/>
        <v>0</v>
      </c>
      <c r="AF32" s="116"/>
      <c r="AG32" s="119">
        <f t="shared" si="10"/>
        <v>144.60000000000002</v>
      </c>
    </row>
    <row r="33" spans="1:194" s="117" customFormat="1" x14ac:dyDescent="0.3">
      <c r="A33" s="19" t="s">
        <v>19</v>
      </c>
      <c r="B33" s="20">
        <f>H33+J33+L33+N33+P33+R33+T33+V33+X33+Z33+AB33+AD33</f>
        <v>0</v>
      </c>
      <c r="C33" s="80">
        <f>SUM(H33,J33)</f>
        <v>0</v>
      </c>
      <c r="D33" s="80">
        <f>E33</f>
        <v>0</v>
      </c>
      <c r="E33" s="80">
        <f>SUM(I33,K33,M33,O33,Q33,S33,U33,W33,Y33,AA33,AC33,AE33)</f>
        <v>0</v>
      </c>
      <c r="F33" s="122">
        <f>IFERROR(E33/B33*100,0)</f>
        <v>0</v>
      </c>
      <c r="G33" s="122">
        <f>IFERROR(E33/C33*100,0)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16"/>
      <c r="AG33" s="119">
        <f t="shared" si="10"/>
        <v>0</v>
      </c>
    </row>
    <row r="34" spans="1:194" s="117" customFormat="1" x14ac:dyDescent="0.3">
      <c r="A34" s="19" t="s">
        <v>17</v>
      </c>
      <c r="B34" s="20">
        <f>H34+J34+L34+N34+P34+R34+T34+V34+X34+Z34+AB34+AD34</f>
        <v>0</v>
      </c>
      <c r="C34" s="80">
        <f>SUM(H34,J34)</f>
        <v>0</v>
      </c>
      <c r="D34" s="80">
        <f t="shared" ref="D34:D36" si="25">E34</f>
        <v>0</v>
      </c>
      <c r="E34" s="80">
        <f t="shared" ref="E34:E35" si="26">SUM(I34,K34,M34,O34,Q34,S34,U34,W34,Y34,AA34,AC34,AE34)</f>
        <v>0</v>
      </c>
      <c r="F34" s="122">
        <f t="shared" ref="F34" si="27">IFERROR(E34/B34*100,0)</f>
        <v>0</v>
      </c>
      <c r="G34" s="122">
        <f>IFERROR(E34/C34*100,0)</f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6"/>
      <c r="AG34" s="119">
        <f t="shared" si="10"/>
        <v>0</v>
      </c>
    </row>
    <row r="35" spans="1:194" s="117" customFormat="1" x14ac:dyDescent="0.3">
      <c r="A35" s="19" t="s">
        <v>18</v>
      </c>
      <c r="B35" s="20">
        <f>H35+J35+L35+N35+P35+R35+T35+V35+X35+Z35+AB35+AD35</f>
        <v>144.60000000000002</v>
      </c>
      <c r="C35" s="80">
        <f>SUM(H35,J35)</f>
        <v>44.45</v>
      </c>
      <c r="D35" s="80">
        <f t="shared" si="25"/>
        <v>144.60000000000002</v>
      </c>
      <c r="E35" s="80">
        <f t="shared" si="26"/>
        <v>144.60000000000002</v>
      </c>
      <c r="F35" s="122">
        <f>IFERROR(E35/B35*100,0)</f>
        <v>100</v>
      </c>
      <c r="G35" s="122">
        <f>IFERROR(E35/C35*100,0)</f>
        <v>325.30933633295842</v>
      </c>
      <c r="H35" s="21"/>
      <c r="I35" s="21"/>
      <c r="J35" s="21">
        <v>44.45</v>
      </c>
      <c r="K35" s="21">
        <v>44.45</v>
      </c>
      <c r="L35" s="21">
        <v>100.15</v>
      </c>
      <c r="M35" s="21">
        <v>100.15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16"/>
      <c r="AG35" s="119">
        <f t="shared" si="10"/>
        <v>144.60000000000002</v>
      </c>
    </row>
    <row r="36" spans="1:194" s="117" customFormat="1" x14ac:dyDescent="0.3">
      <c r="A36" s="19" t="s">
        <v>20</v>
      </c>
      <c r="B36" s="20">
        <f>H36+J36+L36+N36+P36+R36+T36+V36+X36+Z36+AB36+AD36</f>
        <v>0</v>
      </c>
      <c r="C36" s="80">
        <f>SUM(H36,J36)</f>
        <v>0</v>
      </c>
      <c r="D36" s="80">
        <f t="shared" si="25"/>
        <v>0</v>
      </c>
      <c r="E36" s="80">
        <f>SUM(I36,K36,M36,O36,Q36,S36,U36,W36,Y36,AA36,AC36,AE36)</f>
        <v>0</v>
      </c>
      <c r="F36" s="122">
        <f>IFERROR(E36/B36*100,0)</f>
        <v>0</v>
      </c>
      <c r="G36" s="122">
        <f>IFERROR(E36/C36*100,0)</f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16"/>
      <c r="AG36" s="119">
        <f t="shared" si="10"/>
        <v>0</v>
      </c>
    </row>
    <row r="37" spans="1:194" s="117" customFormat="1" ht="81" customHeight="1" x14ac:dyDescent="0.3">
      <c r="A37" s="31" t="s">
        <v>39</v>
      </c>
      <c r="B37" s="17"/>
      <c r="C37" s="17"/>
      <c r="D37" s="17"/>
      <c r="E37" s="17"/>
      <c r="F37" s="82"/>
      <c r="G37" s="8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37" t="s">
        <v>105</v>
      </c>
      <c r="AG37" s="119">
        <f t="shared" si="10"/>
        <v>0</v>
      </c>
    </row>
    <row r="38" spans="1:194" s="117" customFormat="1" ht="28.5" customHeight="1" x14ac:dyDescent="0.3">
      <c r="A38" s="16" t="s">
        <v>16</v>
      </c>
      <c r="B38" s="17">
        <f>B40+B41+B39</f>
        <v>56046.8</v>
      </c>
      <c r="C38" s="17">
        <f>C39+C40+C41</f>
        <v>7559.1</v>
      </c>
      <c r="D38" s="17">
        <f>D39+D40+D41</f>
        <v>31737.079999999998</v>
      </c>
      <c r="E38" s="17">
        <f>E39+E40+E41</f>
        <v>31737.079999999998</v>
      </c>
      <c r="F38" s="122">
        <f>E38/B38*100</f>
        <v>56.62603395733565</v>
      </c>
      <c r="G38" s="122">
        <f>IFERROR(E38/C38*100,0)</f>
        <v>419.85262795835479</v>
      </c>
      <c r="H38" s="18">
        <f>H39+H40+H41</f>
        <v>2027.5</v>
      </c>
      <c r="I38" s="18">
        <f t="shared" ref="I38" si="28">I39+I40+I41</f>
        <v>1654.79</v>
      </c>
      <c r="J38" s="18">
        <f>J39+J40+J41</f>
        <v>5531.6</v>
      </c>
      <c r="K38" s="18">
        <f t="shared" ref="K38:AD38" si="29">K39+K40+K41</f>
        <v>3627.37</v>
      </c>
      <c r="L38" s="18">
        <f t="shared" si="29"/>
        <v>5640.9</v>
      </c>
      <c r="M38" s="18">
        <f t="shared" si="29"/>
        <v>3921.34</v>
      </c>
      <c r="N38" s="18">
        <f t="shared" si="29"/>
        <v>6098</v>
      </c>
      <c r="O38" s="18">
        <f t="shared" si="29"/>
        <v>4327.84</v>
      </c>
      <c r="P38" s="18">
        <f t="shared" si="29"/>
        <v>6265.46</v>
      </c>
      <c r="Q38" s="18">
        <f t="shared" si="29"/>
        <v>5196.76</v>
      </c>
      <c r="R38" s="18">
        <f t="shared" si="29"/>
        <v>6419.5</v>
      </c>
      <c r="S38" s="18">
        <f t="shared" si="29"/>
        <v>6534.42</v>
      </c>
      <c r="T38" s="18">
        <f t="shared" si="29"/>
        <v>6501.94</v>
      </c>
      <c r="U38" s="18">
        <f t="shared" si="29"/>
        <v>6474.56</v>
      </c>
      <c r="V38" s="18">
        <f t="shared" si="29"/>
        <v>2534.5</v>
      </c>
      <c r="W38" s="18">
        <f t="shared" si="29"/>
        <v>0</v>
      </c>
      <c r="X38" s="18">
        <f t="shared" si="29"/>
        <v>3970</v>
      </c>
      <c r="Y38" s="18">
        <f t="shared" si="29"/>
        <v>0</v>
      </c>
      <c r="Z38" s="18">
        <f t="shared" si="29"/>
        <v>3736.4</v>
      </c>
      <c r="AA38" s="18">
        <f t="shared" si="29"/>
        <v>0</v>
      </c>
      <c r="AB38" s="18">
        <f t="shared" si="29"/>
        <v>3540</v>
      </c>
      <c r="AC38" s="18">
        <f t="shared" si="29"/>
        <v>0</v>
      </c>
      <c r="AD38" s="18">
        <f t="shared" si="29"/>
        <v>3781</v>
      </c>
      <c r="AE38" s="18"/>
      <c r="AF38" s="138"/>
      <c r="AG38" s="119">
        <f t="shared" si="10"/>
        <v>56046.8</v>
      </c>
    </row>
    <row r="39" spans="1:194" s="117" customFormat="1" ht="33.75" customHeight="1" x14ac:dyDescent="0.3">
      <c r="A39" s="19" t="s">
        <v>19</v>
      </c>
      <c r="B39" s="20">
        <f>H39+J39+L39+N39+P39+R39+T39+V39+X39+Z39+AB39+AD39</f>
        <v>0</v>
      </c>
      <c r="C39" s="80">
        <f>SUM(H39,J39)</f>
        <v>0</v>
      </c>
      <c r="D39" s="80">
        <f>E39</f>
        <v>0</v>
      </c>
      <c r="E39" s="80">
        <f>SUM(I39,K39,M39,O39,Q39,S39,U39,W39,Y39,AA39,AC39,AE39)</f>
        <v>0</v>
      </c>
      <c r="F39" s="122">
        <f>IFERROR(E39/B39*100,0)</f>
        <v>0</v>
      </c>
      <c r="G39" s="122">
        <f>IFERROR(E39/C39*100,0)</f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38"/>
      <c r="AG39" s="119">
        <f t="shared" si="10"/>
        <v>0</v>
      </c>
    </row>
    <row r="40" spans="1:194" s="117" customFormat="1" ht="27" customHeight="1" x14ac:dyDescent="0.3">
      <c r="A40" s="19" t="s">
        <v>17</v>
      </c>
      <c r="B40" s="20">
        <f>H40+J40+L40+N40+P40+R40+T40+V40+X40+Z40+AB40+AD40</f>
        <v>0</v>
      </c>
      <c r="C40" s="80">
        <f>SUM(H40,J40)</f>
        <v>0</v>
      </c>
      <c r="D40" s="80">
        <f t="shared" ref="D40:D42" si="30">E40</f>
        <v>0</v>
      </c>
      <c r="E40" s="80">
        <f t="shared" ref="E40:E41" si="31">SUM(I40,K40,M40,O40,Q40,S40,U40,W40,Y40,AA40,AC40,AE40)</f>
        <v>0</v>
      </c>
      <c r="F40" s="122">
        <f t="shared" ref="F40" si="32">IFERROR(E40/B40*100,0)</f>
        <v>0</v>
      </c>
      <c r="G40" s="122">
        <f>IFERROR(E40/C40*100,0)</f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38"/>
      <c r="AG40" s="119">
        <f t="shared" si="10"/>
        <v>0</v>
      </c>
    </row>
    <row r="41" spans="1:194" s="117" customFormat="1" ht="29.25" customHeight="1" x14ac:dyDescent="0.3">
      <c r="A41" s="19" t="s">
        <v>18</v>
      </c>
      <c r="B41" s="20">
        <f>H41+J41+L41+N41+P41+R41+T41+V41+X41+Z41+AB41+AD41</f>
        <v>56046.8</v>
      </c>
      <c r="C41" s="80">
        <f>SUM(H41,J41)</f>
        <v>7559.1</v>
      </c>
      <c r="D41" s="80">
        <f t="shared" si="30"/>
        <v>31737.079999999998</v>
      </c>
      <c r="E41" s="80">
        <f t="shared" si="31"/>
        <v>31737.079999999998</v>
      </c>
      <c r="F41" s="122">
        <f>IFERROR(E41/B41*100,0)</f>
        <v>56.62603395733565</v>
      </c>
      <c r="G41" s="122">
        <f>IFERROR(E41/C41*100,0)</f>
        <v>419.85262795835479</v>
      </c>
      <c r="H41" s="21">
        <v>2027.5</v>
      </c>
      <c r="I41" s="21">
        <v>1654.79</v>
      </c>
      <c r="J41" s="21">
        <v>5531.6</v>
      </c>
      <c r="K41" s="21">
        <v>3627.37</v>
      </c>
      <c r="L41" s="21">
        <v>5640.9</v>
      </c>
      <c r="M41" s="21">
        <v>3921.34</v>
      </c>
      <c r="N41" s="21">
        <v>6098</v>
      </c>
      <c r="O41" s="21">
        <v>4327.84</v>
      </c>
      <c r="P41" s="21">
        <v>6265.46</v>
      </c>
      <c r="Q41" s="21">
        <v>5196.76</v>
      </c>
      <c r="R41" s="21">
        <v>6419.5</v>
      </c>
      <c r="S41" s="21">
        <v>6534.42</v>
      </c>
      <c r="T41" s="21">
        <v>6501.94</v>
      </c>
      <c r="U41" s="21">
        <v>6474.56</v>
      </c>
      <c r="V41" s="21">
        <v>2534.5</v>
      </c>
      <c r="W41" s="21"/>
      <c r="X41" s="21">
        <v>3970</v>
      </c>
      <c r="Y41" s="21"/>
      <c r="Z41" s="21">
        <v>3736.4</v>
      </c>
      <c r="AA41" s="21"/>
      <c r="AB41" s="21">
        <v>3540</v>
      </c>
      <c r="AC41" s="21"/>
      <c r="AD41" s="21">
        <v>3781</v>
      </c>
      <c r="AE41" s="21"/>
      <c r="AF41" s="138"/>
      <c r="AG41" s="119">
        <f t="shared" si="10"/>
        <v>56046.8</v>
      </c>
    </row>
    <row r="42" spans="1:194" s="117" customFormat="1" ht="26.25" customHeight="1" x14ac:dyDescent="0.3">
      <c r="A42" s="19" t="s">
        <v>20</v>
      </c>
      <c r="B42" s="20">
        <f>H42+J42+L42+N42+P42+R42+T42+V42+X42+Z42+AB42+AD42</f>
        <v>0</v>
      </c>
      <c r="C42" s="80">
        <f>SUM(H42,J42)</f>
        <v>0</v>
      </c>
      <c r="D42" s="80">
        <f t="shared" si="30"/>
        <v>0</v>
      </c>
      <c r="E42" s="80">
        <f>SUM(I42,K42,M42,O42,Q42,S42,U42,W42,Y42,AA42,AC42,AE42)</f>
        <v>0</v>
      </c>
      <c r="F42" s="122">
        <f>IFERROR(E42/B42*100,0)</f>
        <v>0</v>
      </c>
      <c r="G42" s="122">
        <f>IFERROR(E42/C42*100,0)</f>
        <v>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9"/>
      <c r="AG42" s="119">
        <f t="shared" si="10"/>
        <v>0</v>
      </c>
    </row>
    <row r="43" spans="1:194" s="117" customFormat="1" ht="120.75" customHeight="1" x14ac:dyDescent="0.3">
      <c r="A43" s="32" t="s">
        <v>40</v>
      </c>
      <c r="B43" s="20"/>
      <c r="C43" s="20"/>
      <c r="D43" s="20"/>
      <c r="E43" s="20"/>
      <c r="F43" s="83"/>
      <c r="G43" s="8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16"/>
      <c r="AG43" s="119">
        <f t="shared" si="10"/>
        <v>0</v>
      </c>
    </row>
    <row r="44" spans="1:194" s="117" customFormat="1" ht="37.5" x14ac:dyDescent="0.3">
      <c r="A44" s="33" t="s">
        <v>16</v>
      </c>
      <c r="B44" s="17">
        <f>B46+B47+B45</f>
        <v>277.63000000000005</v>
      </c>
      <c r="C44" s="17">
        <f>C45+C46+C47</f>
        <v>0</v>
      </c>
      <c r="D44" s="17">
        <f>D45+D46+D47</f>
        <v>130.13</v>
      </c>
      <c r="E44" s="17">
        <f>E45+E46+E47</f>
        <v>130.13</v>
      </c>
      <c r="F44" s="122">
        <f>E44/B44*100</f>
        <v>46.87173576342613</v>
      </c>
      <c r="G44" s="122">
        <f t="shared" ref="G44:G49" si="33">IFERROR(E44/C44*100,0)</f>
        <v>0</v>
      </c>
      <c r="H44" s="17">
        <f>H46+H47+H45</f>
        <v>0</v>
      </c>
      <c r="I44" s="17">
        <f t="shared" ref="I44:AD44" si="34">I46+I47+I45</f>
        <v>0</v>
      </c>
      <c r="J44" s="17">
        <f t="shared" si="34"/>
        <v>0</v>
      </c>
      <c r="K44" s="17">
        <f t="shared" si="34"/>
        <v>0</v>
      </c>
      <c r="L44" s="17">
        <f t="shared" si="34"/>
        <v>9.8000000000000007</v>
      </c>
      <c r="M44" s="17">
        <f t="shared" si="34"/>
        <v>9.8000000000000007</v>
      </c>
      <c r="N44" s="17">
        <f t="shared" si="34"/>
        <v>12.23</v>
      </c>
      <c r="O44" s="17">
        <f t="shared" si="34"/>
        <v>12.23</v>
      </c>
      <c r="P44" s="17">
        <f t="shared" si="34"/>
        <v>82.7</v>
      </c>
      <c r="Q44" s="17">
        <f t="shared" si="34"/>
        <v>82.7</v>
      </c>
      <c r="R44" s="17">
        <f t="shared" si="34"/>
        <v>12.7</v>
      </c>
      <c r="S44" s="17">
        <f t="shared" si="34"/>
        <v>12.7</v>
      </c>
      <c r="T44" s="17">
        <f t="shared" si="34"/>
        <v>12.7</v>
      </c>
      <c r="U44" s="17">
        <f t="shared" si="34"/>
        <v>12.7</v>
      </c>
      <c r="V44" s="17">
        <f t="shared" si="34"/>
        <v>12.7</v>
      </c>
      <c r="W44" s="17">
        <f t="shared" si="34"/>
        <v>0</v>
      </c>
      <c r="X44" s="17">
        <f t="shared" si="34"/>
        <v>12.7</v>
      </c>
      <c r="Y44" s="17">
        <f t="shared" si="34"/>
        <v>0</v>
      </c>
      <c r="Z44" s="17">
        <f t="shared" si="34"/>
        <v>96.7</v>
      </c>
      <c r="AA44" s="17">
        <f t="shared" si="34"/>
        <v>0</v>
      </c>
      <c r="AB44" s="17">
        <f t="shared" si="34"/>
        <v>12.7</v>
      </c>
      <c r="AC44" s="17">
        <f t="shared" si="34"/>
        <v>0</v>
      </c>
      <c r="AD44" s="17">
        <f t="shared" si="34"/>
        <v>12.7</v>
      </c>
      <c r="AE44" s="17"/>
      <c r="AF44" s="129" t="s">
        <v>106</v>
      </c>
      <c r="AG44" s="119">
        <f t="shared" si="10"/>
        <v>277.62999999999994</v>
      </c>
    </row>
    <row r="45" spans="1:194" s="117" customFormat="1" x14ac:dyDescent="0.3">
      <c r="A45" s="34" t="s">
        <v>19</v>
      </c>
      <c r="B45" s="20">
        <f>H45+J45+L45+N45+P45+R45+T45+V45+X45+Z45+AB45+AD45</f>
        <v>0</v>
      </c>
      <c r="C45" s="80">
        <f>SUM(H45,J45)</f>
        <v>0</v>
      </c>
      <c r="D45" s="80">
        <f>E45</f>
        <v>0</v>
      </c>
      <c r="E45" s="80">
        <f>SUM(I45,K45,M45,O45,Q45,S45,U45,W45,Y45,AA45,AC45,AE45)</f>
        <v>0</v>
      </c>
      <c r="F45" s="122">
        <f>IFERROR(E45/B45*100,0)</f>
        <v>0</v>
      </c>
      <c r="G45" s="122">
        <f t="shared" si="33"/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16"/>
      <c r="AG45" s="119">
        <f t="shared" si="10"/>
        <v>0</v>
      </c>
    </row>
    <row r="46" spans="1:194" s="117" customFormat="1" ht="37.5" x14ac:dyDescent="0.3">
      <c r="A46" s="34" t="s">
        <v>17</v>
      </c>
      <c r="B46" s="20">
        <f>H46+J46+L46+N46+P46+R46+T46+V46+X46+Z46+AB46+AD46</f>
        <v>222.10000000000002</v>
      </c>
      <c r="C46" s="80">
        <f>SUM(H46,J46)</f>
        <v>0</v>
      </c>
      <c r="D46" s="80">
        <f t="shared" ref="D46:D47" si="35">E46</f>
        <v>94.9</v>
      </c>
      <c r="E46" s="80">
        <f t="shared" ref="E46:E47" si="36">SUM(I46,K46,M46,O46,Q46,S46,U46,W46,Y46,AA46,AC46,AE46)</f>
        <v>94.9</v>
      </c>
      <c r="F46" s="122">
        <f t="shared" ref="F46" si="37">IFERROR(E46/B46*100,0)</f>
        <v>42.72850067537145</v>
      </c>
      <c r="G46" s="122">
        <f t="shared" si="33"/>
        <v>0</v>
      </c>
      <c r="H46" s="21"/>
      <c r="I46" s="21"/>
      <c r="J46" s="21"/>
      <c r="K46" s="21"/>
      <c r="L46" s="21"/>
      <c r="M46" s="21"/>
      <c r="N46" s="21">
        <v>2.9</v>
      </c>
      <c r="O46" s="21">
        <v>2.9</v>
      </c>
      <c r="P46" s="21">
        <v>68</v>
      </c>
      <c r="Q46" s="21">
        <v>68</v>
      </c>
      <c r="R46" s="21">
        <v>12</v>
      </c>
      <c r="S46" s="21">
        <v>12</v>
      </c>
      <c r="T46" s="21">
        <v>12</v>
      </c>
      <c r="U46" s="21">
        <v>12</v>
      </c>
      <c r="V46" s="21">
        <v>12</v>
      </c>
      <c r="W46" s="21"/>
      <c r="X46" s="21">
        <v>12</v>
      </c>
      <c r="Y46" s="21"/>
      <c r="Z46" s="21">
        <v>79.2</v>
      </c>
      <c r="AA46" s="21"/>
      <c r="AB46" s="21">
        <v>12</v>
      </c>
      <c r="AC46" s="21"/>
      <c r="AD46" s="21">
        <v>12</v>
      </c>
      <c r="AE46" s="21"/>
      <c r="AF46" s="129" t="s">
        <v>107</v>
      </c>
      <c r="AG46" s="119">
        <f t="shared" si="10"/>
        <v>222.10000000000002</v>
      </c>
    </row>
    <row r="47" spans="1:194" s="117" customFormat="1" x14ac:dyDescent="0.3">
      <c r="A47" s="34" t="s">
        <v>18</v>
      </c>
      <c r="B47" s="20">
        <f>H47+J47+L47+N47+P47+R47+T47+V47+X47+Z47+AB47+AD47</f>
        <v>55.530000000000015</v>
      </c>
      <c r="C47" s="80">
        <f>SUM(H47,J47)</f>
        <v>0</v>
      </c>
      <c r="D47" s="80">
        <f t="shared" si="35"/>
        <v>35.230000000000004</v>
      </c>
      <c r="E47" s="80">
        <f t="shared" si="36"/>
        <v>35.230000000000004</v>
      </c>
      <c r="F47" s="122">
        <f>IFERROR(E47/B47*100,0)</f>
        <v>63.443183864577691</v>
      </c>
      <c r="G47" s="122">
        <f t="shared" si="33"/>
        <v>0</v>
      </c>
      <c r="H47" s="21"/>
      <c r="I47" s="21"/>
      <c r="J47" s="21"/>
      <c r="K47" s="21"/>
      <c r="L47" s="21">
        <v>9.8000000000000007</v>
      </c>
      <c r="M47" s="21">
        <v>9.8000000000000007</v>
      </c>
      <c r="N47" s="21">
        <v>9.33</v>
      </c>
      <c r="O47" s="21">
        <v>9.33</v>
      </c>
      <c r="P47" s="21">
        <v>14.7</v>
      </c>
      <c r="Q47" s="21">
        <v>14.7</v>
      </c>
      <c r="R47" s="21">
        <v>0.7</v>
      </c>
      <c r="S47" s="21">
        <v>0.7</v>
      </c>
      <c r="T47" s="21">
        <v>0.7</v>
      </c>
      <c r="U47" s="21">
        <v>0.7</v>
      </c>
      <c r="V47" s="21">
        <v>0.7</v>
      </c>
      <c r="W47" s="21"/>
      <c r="X47" s="21">
        <v>0.7</v>
      </c>
      <c r="Y47" s="21"/>
      <c r="Z47" s="21">
        <v>17.5</v>
      </c>
      <c r="AA47" s="21"/>
      <c r="AB47" s="21">
        <v>0.7</v>
      </c>
      <c r="AC47" s="21"/>
      <c r="AD47" s="21">
        <v>0.7</v>
      </c>
      <c r="AE47" s="21"/>
      <c r="AF47" s="116"/>
      <c r="AG47" s="119">
        <f t="shared" si="10"/>
        <v>55.530000000000015</v>
      </c>
    </row>
    <row r="48" spans="1:194" s="126" customFormat="1" ht="37.5" x14ac:dyDescent="0.3">
      <c r="A48" s="26" t="s">
        <v>37</v>
      </c>
      <c r="B48" s="27">
        <f>H48+J48+L48+N48+P48+R48+T48+V48+X48+Z48+AB48+AD48</f>
        <v>55.530000000000015</v>
      </c>
      <c r="C48" s="123">
        <f>SUM(H48,J48)</f>
        <v>0</v>
      </c>
      <c r="D48" s="28">
        <f>E48</f>
        <v>35.230000000000004</v>
      </c>
      <c r="E48" s="28">
        <f>SUM(I48,K48,M48,O48,Q48,S48,U48,W48,Y48,AA48,AC48,AE48)</f>
        <v>35.230000000000004</v>
      </c>
      <c r="F48" s="124">
        <f>IFERROR(E48/B48*100,0)</f>
        <v>63.443183864577691</v>
      </c>
      <c r="G48" s="124">
        <f t="shared" si="33"/>
        <v>0</v>
      </c>
      <c r="H48" s="27">
        <v>0</v>
      </c>
      <c r="I48" s="27">
        <v>0</v>
      </c>
      <c r="J48" s="21">
        <v>0</v>
      </c>
      <c r="K48" s="35">
        <v>0</v>
      </c>
      <c r="L48" s="35">
        <f>L47</f>
        <v>9.8000000000000007</v>
      </c>
      <c r="M48" s="35">
        <v>9.8000000000000007</v>
      </c>
      <c r="N48" s="35">
        <v>9.33</v>
      </c>
      <c r="O48" s="35">
        <v>9.33</v>
      </c>
      <c r="P48" s="35">
        <f>P47</f>
        <v>14.7</v>
      </c>
      <c r="Q48" s="21">
        <v>14.7</v>
      </c>
      <c r="R48" s="35">
        <f>R47</f>
        <v>0.7</v>
      </c>
      <c r="S48" s="21">
        <v>0.7</v>
      </c>
      <c r="T48" s="35">
        <f>T47</f>
        <v>0.7</v>
      </c>
      <c r="U48" s="21">
        <v>0.7</v>
      </c>
      <c r="V48" s="35">
        <f>V47</f>
        <v>0.7</v>
      </c>
      <c r="W48" s="35"/>
      <c r="X48" s="35">
        <f>X47</f>
        <v>0.7</v>
      </c>
      <c r="Y48" s="35"/>
      <c r="Z48" s="35">
        <f>Z47</f>
        <v>17.5</v>
      </c>
      <c r="AA48" s="35"/>
      <c r="AB48" s="35">
        <f>AB47</f>
        <v>0.7</v>
      </c>
      <c r="AC48" s="35"/>
      <c r="AD48" s="35">
        <f>AD47</f>
        <v>0.7</v>
      </c>
      <c r="AE48" s="35"/>
      <c r="AF48" s="116"/>
      <c r="AG48" s="119">
        <f t="shared" si="10"/>
        <v>55.530000000000015</v>
      </c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</row>
    <row r="49" spans="1:33" s="117" customFormat="1" x14ac:dyDescent="0.3">
      <c r="A49" s="34" t="s">
        <v>20</v>
      </c>
      <c r="B49" s="20">
        <f>H49+J49+L49+N49+P49+R49+T49+V49+X49+Z49+AB49+AD49</f>
        <v>0</v>
      </c>
      <c r="C49" s="80">
        <f>SUM(H49,J49)</f>
        <v>0</v>
      </c>
      <c r="D49" s="80">
        <f>E49</f>
        <v>0</v>
      </c>
      <c r="E49" s="80">
        <f>SUM(I49,K49,M49,O49,Q49,S49,U49,W49,Y49,AA49,AC49,AE49)</f>
        <v>0</v>
      </c>
      <c r="F49" s="122">
        <f>IFERROR(E49/B49*100,0)</f>
        <v>0</v>
      </c>
      <c r="G49" s="122">
        <f t="shared" si="33"/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16"/>
      <c r="AG49" s="119">
        <f t="shared" si="10"/>
        <v>0</v>
      </c>
    </row>
    <row r="50" spans="1:33" s="117" customFormat="1" ht="46.5" customHeight="1" x14ac:dyDescent="0.3">
      <c r="A50" s="31" t="s">
        <v>41</v>
      </c>
      <c r="B50" s="17"/>
      <c r="C50" s="17"/>
      <c r="D50" s="17"/>
      <c r="E50" s="17"/>
      <c r="F50" s="82"/>
      <c r="G50" s="8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16"/>
      <c r="AG50" s="119">
        <f t="shared" si="10"/>
        <v>0</v>
      </c>
    </row>
    <row r="51" spans="1:33" s="117" customFormat="1" x14ac:dyDescent="0.3">
      <c r="A51" s="16" t="s">
        <v>16</v>
      </c>
      <c r="B51" s="17">
        <f>B53+B54+B52</f>
        <v>0</v>
      </c>
      <c r="C51" s="17">
        <f>C52+C53+C54</f>
        <v>0</v>
      </c>
      <c r="D51" s="17">
        <f>D52+D53+D54</f>
        <v>0</v>
      </c>
      <c r="E51" s="17">
        <f>E52+E53+E54</f>
        <v>0</v>
      </c>
      <c r="F51" s="122">
        <f>IFERROR(E51/B51*100,0)</f>
        <v>0</v>
      </c>
      <c r="G51" s="122">
        <f>IFERROR(E51/C51*100,0)</f>
        <v>0</v>
      </c>
      <c r="H51" s="17">
        <f>H53+H54+H52</f>
        <v>0</v>
      </c>
      <c r="I51" s="17">
        <f t="shared" ref="I51:AD51" si="38">I53+I54+I52</f>
        <v>0</v>
      </c>
      <c r="J51" s="17">
        <f t="shared" si="38"/>
        <v>0</v>
      </c>
      <c r="K51" s="17">
        <f t="shared" si="38"/>
        <v>0</v>
      </c>
      <c r="L51" s="17">
        <f t="shared" si="38"/>
        <v>0</v>
      </c>
      <c r="M51" s="17">
        <f t="shared" si="38"/>
        <v>0</v>
      </c>
      <c r="N51" s="17">
        <f t="shared" si="38"/>
        <v>0</v>
      </c>
      <c r="O51" s="17">
        <f t="shared" si="38"/>
        <v>0</v>
      </c>
      <c r="P51" s="17">
        <f t="shared" si="38"/>
        <v>0</v>
      </c>
      <c r="Q51" s="17">
        <f t="shared" si="38"/>
        <v>0</v>
      </c>
      <c r="R51" s="17">
        <f t="shared" si="38"/>
        <v>0</v>
      </c>
      <c r="S51" s="17">
        <f t="shared" si="38"/>
        <v>0</v>
      </c>
      <c r="T51" s="17">
        <f t="shared" si="38"/>
        <v>0</v>
      </c>
      <c r="U51" s="17">
        <f t="shared" si="38"/>
        <v>0</v>
      </c>
      <c r="V51" s="17">
        <f t="shared" si="38"/>
        <v>0</v>
      </c>
      <c r="W51" s="17">
        <f t="shared" si="38"/>
        <v>0</v>
      </c>
      <c r="X51" s="17">
        <f t="shared" si="38"/>
        <v>0</v>
      </c>
      <c r="Y51" s="17">
        <f t="shared" si="38"/>
        <v>0</v>
      </c>
      <c r="Z51" s="17">
        <f t="shared" si="38"/>
        <v>0</v>
      </c>
      <c r="AA51" s="17">
        <f t="shared" si="38"/>
        <v>0</v>
      </c>
      <c r="AB51" s="17">
        <f t="shared" si="38"/>
        <v>0</v>
      </c>
      <c r="AC51" s="17">
        <f t="shared" si="38"/>
        <v>0</v>
      </c>
      <c r="AD51" s="17">
        <f t="shared" si="38"/>
        <v>0</v>
      </c>
      <c r="AE51" s="17"/>
      <c r="AF51" s="116"/>
      <c r="AG51" s="119">
        <f t="shared" si="10"/>
        <v>0</v>
      </c>
    </row>
    <row r="52" spans="1:33" s="117" customFormat="1" x14ac:dyDescent="0.3">
      <c r="A52" s="19" t="s">
        <v>19</v>
      </c>
      <c r="B52" s="20">
        <f>H52+J52+L52+N52+P52+R52+T52+V52+X52+Z52+AB52+AD52</f>
        <v>0</v>
      </c>
      <c r="C52" s="80">
        <f>SUM(H52,J52)</f>
        <v>0</v>
      </c>
      <c r="D52" s="80">
        <f>E52</f>
        <v>0</v>
      </c>
      <c r="E52" s="80">
        <f>SUM(I52,K52,M52,O52,Q52,S52,U52,W52,Y52,AA52,AC52,AE52)</f>
        <v>0</v>
      </c>
      <c r="F52" s="122">
        <f>IFERROR(E52/B52*100,0)</f>
        <v>0</v>
      </c>
      <c r="G52" s="122">
        <f>IFERROR(E52/C52*100,0)</f>
        <v>0</v>
      </c>
      <c r="H52" s="21">
        <v>0</v>
      </c>
      <c r="I52" s="21"/>
      <c r="J52" s="21">
        <v>0</v>
      </c>
      <c r="K52" s="21"/>
      <c r="L52" s="21">
        <v>0</v>
      </c>
      <c r="M52" s="21"/>
      <c r="N52" s="21">
        <v>0</v>
      </c>
      <c r="O52" s="21"/>
      <c r="P52" s="21">
        <v>0</v>
      </c>
      <c r="Q52" s="21">
        <v>0</v>
      </c>
      <c r="R52" s="21">
        <v>0</v>
      </c>
      <c r="S52" s="21"/>
      <c r="T52" s="21">
        <v>0</v>
      </c>
      <c r="U52" s="21"/>
      <c r="V52" s="21">
        <v>0</v>
      </c>
      <c r="W52" s="21"/>
      <c r="X52" s="21">
        <v>0</v>
      </c>
      <c r="Y52" s="21"/>
      <c r="Z52" s="21">
        <v>0</v>
      </c>
      <c r="AA52" s="21"/>
      <c r="AB52" s="21">
        <v>0</v>
      </c>
      <c r="AC52" s="21"/>
      <c r="AD52" s="21">
        <v>0</v>
      </c>
      <c r="AE52" s="21"/>
      <c r="AF52" s="116"/>
      <c r="AG52" s="119">
        <f t="shared" si="10"/>
        <v>0</v>
      </c>
    </row>
    <row r="53" spans="1:33" s="117" customFormat="1" x14ac:dyDescent="0.3">
      <c r="A53" s="19" t="s">
        <v>17</v>
      </c>
      <c r="B53" s="20">
        <f>H53+J53+L53+N53+P53+R53+T53+V53+X53+Z53+AB53+AD53</f>
        <v>0</v>
      </c>
      <c r="C53" s="80">
        <f>SUM(H53,J53)</f>
        <v>0</v>
      </c>
      <c r="D53" s="80">
        <f t="shared" ref="D53:D55" si="39">E53</f>
        <v>0</v>
      </c>
      <c r="E53" s="80">
        <f t="shared" ref="E53:E54" si="40">SUM(I53,K53,M53,O53,Q53,S53,U53,W53,Y53,AA53,AC53,AE53)</f>
        <v>0</v>
      </c>
      <c r="F53" s="122">
        <f t="shared" ref="F53" si="41">IFERROR(E53/B53*100,0)</f>
        <v>0</v>
      </c>
      <c r="G53" s="122">
        <f>IFERROR(E53/C53*100,0)</f>
        <v>0</v>
      </c>
      <c r="H53" s="21">
        <v>0</v>
      </c>
      <c r="I53" s="21"/>
      <c r="J53" s="21">
        <v>0</v>
      </c>
      <c r="K53" s="21"/>
      <c r="L53" s="21">
        <v>0</v>
      </c>
      <c r="M53" s="21"/>
      <c r="N53" s="21">
        <v>0</v>
      </c>
      <c r="O53" s="21"/>
      <c r="P53" s="21"/>
      <c r="Q53" s="21"/>
      <c r="R53" s="21">
        <v>0</v>
      </c>
      <c r="S53" s="21"/>
      <c r="T53" s="21">
        <v>0</v>
      </c>
      <c r="U53" s="21"/>
      <c r="V53" s="21">
        <v>0</v>
      </c>
      <c r="W53" s="21"/>
      <c r="X53" s="21">
        <v>0</v>
      </c>
      <c r="Y53" s="21"/>
      <c r="Z53" s="21">
        <v>0</v>
      </c>
      <c r="AA53" s="21"/>
      <c r="AB53" s="21">
        <v>0</v>
      </c>
      <c r="AC53" s="21"/>
      <c r="AD53" s="21">
        <v>0</v>
      </c>
      <c r="AE53" s="21"/>
      <c r="AF53" s="116"/>
      <c r="AG53" s="119">
        <f t="shared" si="10"/>
        <v>0</v>
      </c>
    </row>
    <row r="54" spans="1:33" s="117" customFormat="1" x14ac:dyDescent="0.3">
      <c r="A54" s="19" t="s">
        <v>18</v>
      </c>
      <c r="B54" s="20">
        <f>H54+J54+L54+N54+P54+R54+T54+V54+X54+Z54+AB54+AD54</f>
        <v>0</v>
      </c>
      <c r="C54" s="80">
        <f>SUM(H54,J54)</f>
        <v>0</v>
      </c>
      <c r="D54" s="80">
        <f t="shared" si="39"/>
        <v>0</v>
      </c>
      <c r="E54" s="80">
        <f t="shared" si="40"/>
        <v>0</v>
      </c>
      <c r="F54" s="122">
        <f>IFERROR(E54/B54*100,0)</f>
        <v>0</v>
      </c>
      <c r="G54" s="122">
        <f>IFERROR(E54/C54*100,0)</f>
        <v>0</v>
      </c>
      <c r="H54" s="21">
        <v>0</v>
      </c>
      <c r="I54" s="21"/>
      <c r="J54" s="21">
        <v>0</v>
      </c>
      <c r="K54" s="21"/>
      <c r="L54" s="21">
        <v>0</v>
      </c>
      <c r="M54" s="21"/>
      <c r="N54" s="21">
        <v>0</v>
      </c>
      <c r="O54" s="21"/>
      <c r="P54" s="21"/>
      <c r="Q54" s="21"/>
      <c r="R54" s="21">
        <v>0</v>
      </c>
      <c r="S54" s="21"/>
      <c r="T54" s="21">
        <v>0</v>
      </c>
      <c r="U54" s="21"/>
      <c r="V54" s="21">
        <v>0</v>
      </c>
      <c r="W54" s="21"/>
      <c r="X54" s="21">
        <v>0</v>
      </c>
      <c r="Y54" s="21"/>
      <c r="Z54" s="21">
        <v>0</v>
      </c>
      <c r="AA54" s="21"/>
      <c r="AB54" s="21">
        <v>0</v>
      </c>
      <c r="AC54" s="21"/>
      <c r="AD54" s="21">
        <v>0</v>
      </c>
      <c r="AE54" s="21"/>
      <c r="AF54" s="116"/>
      <c r="AG54" s="119">
        <f t="shared" si="10"/>
        <v>0</v>
      </c>
    </row>
    <row r="55" spans="1:33" s="117" customFormat="1" x14ac:dyDescent="0.3">
      <c r="A55" s="19" t="s">
        <v>20</v>
      </c>
      <c r="B55" s="20">
        <f>H55+J55+L55+N55+P55+R55+T55+V55+X55+Z55+AB55+AD55</f>
        <v>0</v>
      </c>
      <c r="C55" s="80">
        <f>SUM(H55,J55)</f>
        <v>0</v>
      </c>
      <c r="D55" s="80">
        <f t="shared" si="39"/>
        <v>0</v>
      </c>
      <c r="E55" s="80">
        <f>SUM(I55,K55,M55,O55,Q55,S55,U55,W55,Y55,AA55,AC55,AE55)</f>
        <v>0</v>
      </c>
      <c r="F55" s="122">
        <f>IFERROR(E55/B55*100,0)</f>
        <v>0</v>
      </c>
      <c r="G55" s="122">
        <f>IFERROR(E55/C55*100,0)</f>
        <v>0</v>
      </c>
      <c r="H55" s="21">
        <v>0</v>
      </c>
      <c r="I55" s="21"/>
      <c r="J55" s="21">
        <v>0</v>
      </c>
      <c r="K55" s="21"/>
      <c r="L55" s="21">
        <v>0</v>
      </c>
      <c r="M55" s="21"/>
      <c r="N55" s="21">
        <v>0</v>
      </c>
      <c r="O55" s="21"/>
      <c r="P55" s="21"/>
      <c r="Q55" s="21"/>
      <c r="R55" s="21">
        <v>0</v>
      </c>
      <c r="S55" s="21"/>
      <c r="T55" s="21">
        <v>0</v>
      </c>
      <c r="U55" s="21"/>
      <c r="V55" s="21">
        <v>0</v>
      </c>
      <c r="W55" s="21"/>
      <c r="X55" s="21">
        <v>0</v>
      </c>
      <c r="Y55" s="21"/>
      <c r="Z55" s="21">
        <v>0</v>
      </c>
      <c r="AA55" s="21"/>
      <c r="AB55" s="21">
        <v>0</v>
      </c>
      <c r="AC55" s="21"/>
      <c r="AD55" s="21">
        <v>0</v>
      </c>
      <c r="AE55" s="21"/>
      <c r="AF55" s="116"/>
      <c r="AG55" s="119">
        <f t="shared" si="10"/>
        <v>0</v>
      </c>
    </row>
    <row r="56" spans="1:33" s="117" customFormat="1" ht="18.75" customHeight="1" x14ac:dyDescent="0.3">
      <c r="A56" s="37" t="s">
        <v>42</v>
      </c>
      <c r="B56" s="9"/>
      <c r="C56" s="9"/>
      <c r="D56" s="9"/>
      <c r="E56" s="9"/>
      <c r="F56" s="84"/>
      <c r="G56" s="84"/>
      <c r="H56" s="10"/>
      <c r="I56" s="10"/>
      <c r="J56" s="18"/>
      <c r="K56" s="10"/>
      <c r="L56" s="10"/>
      <c r="M56" s="10"/>
      <c r="N56" s="10"/>
      <c r="O56" s="10"/>
      <c r="P56" s="10"/>
      <c r="Q56" s="18"/>
      <c r="R56" s="10"/>
      <c r="S56" s="18"/>
      <c r="T56" s="10"/>
      <c r="U56" s="18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6"/>
      <c r="AG56" s="127">
        <f t="shared" si="10"/>
        <v>0</v>
      </c>
    </row>
    <row r="57" spans="1:33" s="120" customFormat="1" x14ac:dyDescent="0.3">
      <c r="A57" s="8" t="s">
        <v>16</v>
      </c>
      <c r="B57" s="9">
        <f>B58+B59+B60</f>
        <v>55852.299999999996</v>
      </c>
      <c r="C57" s="9">
        <f>C58+C59+C60</f>
        <v>8671.4000000000015</v>
      </c>
      <c r="D57" s="9">
        <f>D58+D59+D60</f>
        <v>30896.799000000003</v>
      </c>
      <c r="E57" s="9">
        <f>E58+E59+E60</f>
        <v>30896.799000000003</v>
      </c>
      <c r="F57" s="9">
        <f>E57/B57*100</f>
        <v>55.318758582905282</v>
      </c>
      <c r="G57" s="9">
        <f>E57/C57*100</f>
        <v>356.3069285236524</v>
      </c>
      <c r="H57" s="10">
        <f>H58+H59+H60</f>
        <v>3717.8</v>
      </c>
      <c r="I57" s="10">
        <f t="shared" ref="I57:AE57" si="42">I58+I59+I60</f>
        <v>2066.73</v>
      </c>
      <c r="J57" s="18">
        <f>J58+J59+J60</f>
        <v>4953.6000000000004</v>
      </c>
      <c r="K57" s="10">
        <f t="shared" si="42"/>
        <v>3676.67</v>
      </c>
      <c r="L57" s="10">
        <f t="shared" si="42"/>
        <v>4785.1000000000004</v>
      </c>
      <c r="M57" s="10">
        <f t="shared" si="42"/>
        <v>4362.58</v>
      </c>
      <c r="N57" s="10">
        <f t="shared" si="42"/>
        <v>5626.5</v>
      </c>
      <c r="O57" s="10">
        <f t="shared" si="42"/>
        <v>5454.09</v>
      </c>
      <c r="P57" s="10">
        <f t="shared" si="42"/>
        <v>5601.6</v>
      </c>
      <c r="Q57" s="18">
        <f t="shared" si="42"/>
        <v>4703.68</v>
      </c>
      <c r="R57" s="10">
        <f t="shared" si="42"/>
        <v>5552</v>
      </c>
      <c r="S57" s="18">
        <f t="shared" si="42"/>
        <v>5881.8090000000002</v>
      </c>
      <c r="T57" s="10">
        <f t="shared" si="42"/>
        <v>6338.2</v>
      </c>
      <c r="U57" s="18">
        <f t="shared" si="42"/>
        <v>4751.24</v>
      </c>
      <c r="V57" s="10">
        <f t="shared" si="42"/>
        <v>5006.3</v>
      </c>
      <c r="W57" s="10">
        <f t="shared" si="42"/>
        <v>0</v>
      </c>
      <c r="X57" s="10">
        <f t="shared" si="42"/>
        <v>4036.5</v>
      </c>
      <c r="Y57" s="10">
        <f t="shared" si="42"/>
        <v>0</v>
      </c>
      <c r="Z57" s="10">
        <f t="shared" si="42"/>
        <v>4550.8</v>
      </c>
      <c r="AA57" s="10">
        <f t="shared" si="42"/>
        <v>0</v>
      </c>
      <c r="AB57" s="10">
        <f t="shared" si="42"/>
        <v>3310.7</v>
      </c>
      <c r="AC57" s="10">
        <f t="shared" si="42"/>
        <v>0</v>
      </c>
      <c r="AD57" s="10">
        <f t="shared" si="42"/>
        <v>2373.1999999999998</v>
      </c>
      <c r="AE57" s="10">
        <f t="shared" si="42"/>
        <v>0</v>
      </c>
      <c r="AF57" s="128"/>
      <c r="AG57" s="127">
        <f t="shared" si="10"/>
        <v>55852.299999999996</v>
      </c>
    </row>
    <row r="58" spans="1:33" s="120" customFormat="1" x14ac:dyDescent="0.3">
      <c r="A58" s="11" t="s">
        <v>19</v>
      </c>
      <c r="B58" s="12">
        <f>B64+B70+B76+B82+B88</f>
        <v>0</v>
      </c>
      <c r="C58" s="12">
        <f>C64+C70+C76+C82+C88</f>
        <v>0</v>
      </c>
      <c r="D58" s="12">
        <f>D64+D70+D76+D82+D88</f>
        <v>0</v>
      </c>
      <c r="E58" s="12">
        <f>E64+E70+E76+E82+E88</f>
        <v>0</v>
      </c>
      <c r="F58" s="6">
        <f>IFERROR(E58/B58*100,0)</f>
        <v>0</v>
      </c>
      <c r="G58" s="6">
        <f>IFERROR(E58/C58*100,0)</f>
        <v>0</v>
      </c>
      <c r="H58" s="38">
        <f>H64+H70+H76+H82+H88</f>
        <v>0</v>
      </c>
      <c r="I58" s="38"/>
      <c r="J58" s="21">
        <f>J64+J70+J76+J82+J88</f>
        <v>0</v>
      </c>
      <c r="K58" s="38"/>
      <c r="L58" s="38">
        <f>L64+L70+L76+L82+L88</f>
        <v>0</v>
      </c>
      <c r="M58" s="38"/>
      <c r="N58" s="38">
        <f>N64+N70+N76+N82+N88</f>
        <v>0</v>
      </c>
      <c r="O58" s="38"/>
      <c r="P58" s="38">
        <f>P64+P70+P76+P82+P88</f>
        <v>0</v>
      </c>
      <c r="Q58" s="21"/>
      <c r="R58" s="38">
        <f>R64+R70+R76+R82+R88</f>
        <v>0</v>
      </c>
      <c r="S58" s="21"/>
      <c r="T58" s="38">
        <f>T64+T70+T76+T82+T88</f>
        <v>0</v>
      </c>
      <c r="U58" s="21"/>
      <c r="V58" s="38">
        <f>V64+V70+V76+V82+V88</f>
        <v>0</v>
      </c>
      <c r="W58" s="38"/>
      <c r="X58" s="38">
        <f>X64+X70+X76+X82+X88</f>
        <v>0</v>
      </c>
      <c r="Y58" s="38"/>
      <c r="Z58" s="38">
        <f>Z64+Z70+Z76+Z82+Z88</f>
        <v>0</v>
      </c>
      <c r="AA58" s="38"/>
      <c r="AB58" s="38">
        <f>AB64+AB70+AB76+AB82+AB88</f>
        <v>0</v>
      </c>
      <c r="AC58" s="38"/>
      <c r="AD58" s="38">
        <f>AD64+AD70+AD76+AD82+AD88</f>
        <v>0</v>
      </c>
      <c r="AE58" s="38"/>
      <c r="AF58" s="128"/>
      <c r="AG58" s="127">
        <f t="shared" si="10"/>
        <v>0</v>
      </c>
    </row>
    <row r="59" spans="1:33" s="120" customFormat="1" x14ac:dyDescent="0.3">
      <c r="A59" s="11" t="s">
        <v>17</v>
      </c>
      <c r="B59" s="12">
        <f>B71+B83+B89</f>
        <v>180</v>
      </c>
      <c r="C59" s="12">
        <f>C71+C83+C89</f>
        <v>0</v>
      </c>
      <c r="D59" s="12">
        <f>D71+D83+D89</f>
        <v>180</v>
      </c>
      <c r="E59" s="12">
        <f>E71+E83+E89</f>
        <v>180</v>
      </c>
      <c r="F59" s="6">
        <f t="shared" ref="F59:F61" si="43">IFERROR(E59/B59*100,0)</f>
        <v>100</v>
      </c>
      <c r="G59" s="6">
        <f>IFERROR(E59/C59*100,0)</f>
        <v>0</v>
      </c>
      <c r="H59" s="38">
        <f>H65+H71+H77+H83+H89</f>
        <v>0</v>
      </c>
      <c r="I59" s="38"/>
      <c r="J59" s="21">
        <f>J65+J71+J77+J83+J89</f>
        <v>0</v>
      </c>
      <c r="K59" s="38"/>
      <c r="L59" s="38">
        <f>L65+L71+L77+L83+L89</f>
        <v>180</v>
      </c>
      <c r="M59" s="38">
        <f>M65+M71+M77+M83+M89</f>
        <v>128.88</v>
      </c>
      <c r="N59" s="38">
        <f>N65+N71+N77+N83+N89</f>
        <v>0</v>
      </c>
      <c r="O59" s="38">
        <f>O65+O71+O77+O83+O89</f>
        <v>51.12</v>
      </c>
      <c r="P59" s="38">
        <f>P65+P71+P77+P83+P89</f>
        <v>0</v>
      </c>
      <c r="Q59" s="21"/>
      <c r="R59" s="38">
        <f>R65+R71+R77+R83+R89</f>
        <v>0</v>
      </c>
      <c r="S59" s="21"/>
      <c r="T59" s="38">
        <f>T65+T71+T77+T83+T89</f>
        <v>0</v>
      </c>
      <c r="U59" s="21"/>
      <c r="V59" s="38">
        <f>V65+V71+V77+V83+V89</f>
        <v>0</v>
      </c>
      <c r="W59" s="38"/>
      <c r="X59" s="38">
        <f>X65+X71+X77+X83+X89</f>
        <v>0</v>
      </c>
      <c r="Y59" s="38"/>
      <c r="Z59" s="38">
        <f>Z65+Z71+Z77+Z83+Z89</f>
        <v>0</v>
      </c>
      <c r="AA59" s="38"/>
      <c r="AB59" s="38">
        <f>AB65+AB71+AB77+AB83+AB89</f>
        <v>0</v>
      </c>
      <c r="AC59" s="38"/>
      <c r="AD59" s="38">
        <f>AD65+AD71+AD77+AD83+AD89</f>
        <v>0</v>
      </c>
      <c r="AE59" s="38"/>
      <c r="AF59" s="128"/>
      <c r="AG59" s="127">
        <f t="shared" si="10"/>
        <v>180</v>
      </c>
    </row>
    <row r="60" spans="1:33" s="120" customFormat="1" x14ac:dyDescent="0.3">
      <c r="A60" s="11" t="s">
        <v>18</v>
      </c>
      <c r="B60" s="12">
        <f>B66+B72+B78++B90+B84</f>
        <v>55672.299999999996</v>
      </c>
      <c r="C60" s="12">
        <f>C66+C72+C78++C90+C84</f>
        <v>8671.4000000000015</v>
      </c>
      <c r="D60" s="12">
        <f>D66+D72+D78++D90+D84</f>
        <v>30716.799000000003</v>
      </c>
      <c r="E60" s="12">
        <f>E66+E72+E78++E90+E84</f>
        <v>30716.799000000003</v>
      </c>
      <c r="F60" s="6">
        <f t="shared" si="43"/>
        <v>55.174294936620193</v>
      </c>
      <c r="G60" s="6">
        <f>IFERROR(E60/C60*100,0)</f>
        <v>354.23113914708119</v>
      </c>
      <c r="H60" s="38">
        <f>H66+H72+H78+H90</f>
        <v>3717.8</v>
      </c>
      <c r="I60" s="38">
        <f>I66+I72+I78+I84+I90</f>
        <v>2066.73</v>
      </c>
      <c r="J60" s="21">
        <f>J66+J72+J78+J84+J90</f>
        <v>4953.6000000000004</v>
      </c>
      <c r="K60" s="38">
        <f>K66+K72+K78+K84+K90</f>
        <v>3676.67</v>
      </c>
      <c r="L60" s="38">
        <f>L66+L72+L78+L84+L90</f>
        <v>4605.1000000000004</v>
      </c>
      <c r="M60" s="38">
        <f>M66+M72+M78+M84+M90</f>
        <v>4233.7</v>
      </c>
      <c r="N60" s="38">
        <f>N66+N72+N78+N84+N90</f>
        <v>5626.5</v>
      </c>
      <c r="O60" s="38">
        <f>O66+O72+O78+O84+O90</f>
        <v>5402.97</v>
      </c>
      <c r="P60" s="38">
        <f>P66+P72+P78+P84+P90</f>
        <v>5601.6</v>
      </c>
      <c r="Q60" s="97">
        <f>Q66+Q72+Q78+Q84+Q90</f>
        <v>4703.68</v>
      </c>
      <c r="R60" s="38">
        <f>R66+R72+R78+R84+R90</f>
        <v>5552</v>
      </c>
      <c r="S60" s="21">
        <f>S66+S72+S78+S84+S90</f>
        <v>5881.8090000000002</v>
      </c>
      <c r="T60" s="38">
        <f>T66+T72+T78+T84+T90</f>
        <v>6338.2</v>
      </c>
      <c r="U60" s="21">
        <f>U66+U72+U78+U84+U90</f>
        <v>4751.24</v>
      </c>
      <c r="V60" s="38">
        <f>V66+V72+V78+V84+V90</f>
        <v>5006.3</v>
      </c>
      <c r="W60" s="38"/>
      <c r="X60" s="38">
        <f>X66+X72+X78+X84+X90</f>
        <v>4036.5</v>
      </c>
      <c r="Y60" s="38"/>
      <c r="Z60" s="38">
        <f>Z66+Z72+Z78+Z84+Z90</f>
        <v>4550.8</v>
      </c>
      <c r="AA60" s="38"/>
      <c r="AB60" s="38">
        <f>AB66+AB72+AB78+AB84+AB90</f>
        <v>3310.7</v>
      </c>
      <c r="AC60" s="38"/>
      <c r="AD60" s="38">
        <f>AD66+AD72+AD78+AD84+AD90</f>
        <v>2373.1999999999998</v>
      </c>
      <c r="AE60" s="38"/>
      <c r="AF60" s="128"/>
      <c r="AG60" s="127">
        <f t="shared" si="10"/>
        <v>55672.299999999996</v>
      </c>
    </row>
    <row r="61" spans="1:33" s="120" customFormat="1" x14ac:dyDescent="0.3">
      <c r="A61" s="11" t="s">
        <v>20</v>
      </c>
      <c r="B61" s="12">
        <f>B67+B73+B79++B91</f>
        <v>0</v>
      </c>
      <c r="C61" s="12">
        <f>C67+C73+C79++C91</f>
        <v>0</v>
      </c>
      <c r="D61" s="12">
        <f>D67+D73+D79++D91</f>
        <v>0</v>
      </c>
      <c r="E61" s="12">
        <f>E67+E73+E79++E91</f>
        <v>0</v>
      </c>
      <c r="F61" s="6">
        <f t="shared" si="43"/>
        <v>0</v>
      </c>
      <c r="G61" s="6">
        <f>IFERROR(E61/C61*100,0)</f>
        <v>0</v>
      </c>
      <c r="H61" s="38">
        <f>H67+H73+H79+H91</f>
        <v>0</v>
      </c>
      <c r="I61" s="38"/>
      <c r="J61" s="21">
        <f t="shared" ref="J61:AD61" si="44">J67+J73+J79+J91</f>
        <v>0</v>
      </c>
      <c r="K61" s="38"/>
      <c r="L61" s="38">
        <f>L67+L73+L79+L91</f>
        <v>0</v>
      </c>
      <c r="M61" s="38"/>
      <c r="N61" s="38">
        <f t="shared" si="44"/>
        <v>0</v>
      </c>
      <c r="O61" s="38"/>
      <c r="P61" s="38">
        <f t="shared" si="44"/>
        <v>0</v>
      </c>
      <c r="Q61" s="21"/>
      <c r="R61" s="38">
        <f t="shared" si="44"/>
        <v>0</v>
      </c>
      <c r="S61" s="21"/>
      <c r="T61" s="38">
        <f t="shared" si="44"/>
        <v>0</v>
      </c>
      <c r="U61" s="21"/>
      <c r="V61" s="38">
        <f t="shared" si="44"/>
        <v>0</v>
      </c>
      <c r="W61" s="38"/>
      <c r="X61" s="38">
        <f t="shared" si="44"/>
        <v>0</v>
      </c>
      <c r="Y61" s="38"/>
      <c r="Z61" s="38">
        <f t="shared" si="44"/>
        <v>0</v>
      </c>
      <c r="AA61" s="38"/>
      <c r="AB61" s="38">
        <f t="shared" si="44"/>
        <v>0</v>
      </c>
      <c r="AC61" s="38"/>
      <c r="AD61" s="38">
        <f t="shared" si="44"/>
        <v>0</v>
      </c>
      <c r="AE61" s="38"/>
      <c r="AF61" s="128"/>
      <c r="AG61" s="127">
        <f t="shared" si="10"/>
        <v>0</v>
      </c>
    </row>
    <row r="62" spans="1:33" s="120" customFormat="1" ht="37.5" x14ac:dyDescent="0.3">
      <c r="A62" s="13" t="s">
        <v>43</v>
      </c>
      <c r="B62" s="14"/>
      <c r="C62" s="14"/>
      <c r="D62" s="14"/>
      <c r="E62" s="14"/>
      <c r="F62" s="81"/>
      <c r="G62" s="81"/>
      <c r="H62" s="22"/>
      <c r="I62" s="22"/>
      <c r="J62" s="21"/>
      <c r="K62" s="22"/>
      <c r="L62" s="22"/>
      <c r="M62" s="22"/>
      <c r="N62" s="22"/>
      <c r="O62" s="22"/>
      <c r="P62" s="22"/>
      <c r="Q62" s="21"/>
      <c r="R62" s="22"/>
      <c r="S62" s="21"/>
      <c r="T62" s="22"/>
      <c r="U62" s="21"/>
      <c r="V62" s="22"/>
      <c r="W62" s="22"/>
      <c r="X62" s="15"/>
      <c r="Y62" s="15"/>
      <c r="Z62" s="15"/>
      <c r="AA62" s="15"/>
      <c r="AB62" s="15"/>
      <c r="AC62" s="15"/>
      <c r="AD62" s="15"/>
      <c r="AE62" s="15"/>
      <c r="AF62" s="128"/>
      <c r="AG62" s="127">
        <f t="shared" si="10"/>
        <v>0</v>
      </c>
    </row>
    <row r="63" spans="1:33" s="120" customFormat="1" x14ac:dyDescent="0.3">
      <c r="A63" s="39" t="s">
        <v>16</v>
      </c>
      <c r="B63" s="36">
        <f>B66+B65+B64</f>
        <v>314.7</v>
      </c>
      <c r="C63" s="36">
        <f>C64+C65+C66</f>
        <v>0</v>
      </c>
      <c r="D63" s="36">
        <f>D64+D65+D66</f>
        <v>0</v>
      </c>
      <c r="E63" s="36">
        <f>E64+E65+E66</f>
        <v>0</v>
      </c>
      <c r="F63" s="122">
        <f>IFERROR(E63/B63*100,0)</f>
        <v>0</v>
      </c>
      <c r="G63" s="122">
        <f>IFERROR(E63/C63*100,0)</f>
        <v>0</v>
      </c>
      <c r="H63" s="15">
        <f>H64+H65+H66</f>
        <v>0</v>
      </c>
      <c r="I63" s="15">
        <f t="shared" ref="I63:AE63" si="45">I64+I65+I66</f>
        <v>0</v>
      </c>
      <c r="J63" s="18">
        <f t="shared" si="45"/>
        <v>0</v>
      </c>
      <c r="K63" s="15">
        <f t="shared" si="45"/>
        <v>0</v>
      </c>
      <c r="L63" s="15">
        <f t="shared" si="45"/>
        <v>0</v>
      </c>
      <c r="M63" s="15">
        <f t="shared" si="45"/>
        <v>0</v>
      </c>
      <c r="N63" s="15">
        <f t="shared" si="45"/>
        <v>0</v>
      </c>
      <c r="O63" s="15">
        <f t="shared" si="45"/>
        <v>0</v>
      </c>
      <c r="P63" s="15">
        <f t="shared" si="45"/>
        <v>0</v>
      </c>
      <c r="Q63" s="18">
        <f t="shared" si="45"/>
        <v>0</v>
      </c>
      <c r="R63" s="15">
        <f t="shared" si="45"/>
        <v>0</v>
      </c>
      <c r="S63" s="18">
        <f t="shared" si="45"/>
        <v>0</v>
      </c>
      <c r="T63" s="15">
        <f t="shared" si="45"/>
        <v>0</v>
      </c>
      <c r="U63" s="18">
        <f t="shared" si="45"/>
        <v>0</v>
      </c>
      <c r="V63" s="15">
        <f t="shared" si="45"/>
        <v>314.7</v>
      </c>
      <c r="W63" s="15">
        <f t="shared" si="45"/>
        <v>0</v>
      </c>
      <c r="X63" s="15">
        <f t="shared" si="45"/>
        <v>0</v>
      </c>
      <c r="Y63" s="15">
        <f t="shared" si="45"/>
        <v>0</v>
      </c>
      <c r="Z63" s="15">
        <f t="shared" si="45"/>
        <v>0</v>
      </c>
      <c r="AA63" s="15">
        <f t="shared" si="45"/>
        <v>0</v>
      </c>
      <c r="AB63" s="15">
        <f t="shared" si="45"/>
        <v>0</v>
      </c>
      <c r="AC63" s="15">
        <f t="shared" si="45"/>
        <v>0</v>
      </c>
      <c r="AD63" s="15">
        <f t="shared" si="45"/>
        <v>0</v>
      </c>
      <c r="AE63" s="15">
        <f t="shared" si="45"/>
        <v>0</v>
      </c>
      <c r="AF63" s="128"/>
      <c r="AG63" s="127">
        <f t="shared" si="10"/>
        <v>314.7</v>
      </c>
    </row>
    <row r="64" spans="1:33" s="120" customFormat="1" x14ac:dyDescent="0.3">
      <c r="A64" s="40" t="s">
        <v>19</v>
      </c>
      <c r="B64" s="20">
        <f>H64+J64+L64+N64+P64+R64+T64+V64+X64+Z64+AB64+AD64</f>
        <v>0</v>
      </c>
      <c r="C64" s="80">
        <f>SUM(H64,J64)</f>
        <v>0</v>
      </c>
      <c r="D64" s="80">
        <f>E64</f>
        <v>0</v>
      </c>
      <c r="E64" s="80">
        <f>SUM(I64,K64,M64,O64,Q64,S64,U64,W64,Y64,AA64,AC64,AE64)</f>
        <v>0</v>
      </c>
      <c r="F64" s="122">
        <f>IFERROR(E64/B64*100,0)</f>
        <v>0</v>
      </c>
      <c r="G64" s="122">
        <f>IFERROR(E64/C64*100,0)</f>
        <v>0</v>
      </c>
      <c r="H64" s="22"/>
      <c r="I64" s="22"/>
      <c r="J64" s="21"/>
      <c r="K64" s="22"/>
      <c r="L64" s="22"/>
      <c r="M64" s="22"/>
      <c r="N64" s="22"/>
      <c r="O64" s="22"/>
      <c r="P64" s="22"/>
      <c r="Q64" s="21"/>
      <c r="R64" s="22"/>
      <c r="S64" s="21"/>
      <c r="T64" s="22"/>
      <c r="U64" s="21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28"/>
      <c r="AG64" s="127">
        <f t="shared" si="10"/>
        <v>0</v>
      </c>
    </row>
    <row r="65" spans="1:33" s="120" customFormat="1" x14ac:dyDescent="0.3">
      <c r="A65" s="40" t="s">
        <v>17</v>
      </c>
      <c r="B65" s="20">
        <f>H65+J65+L65+N65+P65+R65+T65+V65+X65+Z65+AB65+AD65</f>
        <v>0</v>
      </c>
      <c r="C65" s="80">
        <f>SUM(H65,J65)</f>
        <v>0</v>
      </c>
      <c r="D65" s="80">
        <f t="shared" ref="D65:D67" si="46">E65</f>
        <v>0</v>
      </c>
      <c r="E65" s="80">
        <f t="shared" ref="E65:E66" si="47">SUM(I65,K65,M65,O65,Q65,S65,U65,W65,Y65,AA65,AC65,AE65)</f>
        <v>0</v>
      </c>
      <c r="F65" s="122">
        <f t="shared" ref="F65" si="48">IFERROR(E65/B65*100,0)</f>
        <v>0</v>
      </c>
      <c r="G65" s="122">
        <f>IFERROR(E65/C65*100,0)</f>
        <v>0</v>
      </c>
      <c r="H65" s="22"/>
      <c r="I65" s="22"/>
      <c r="J65" s="21"/>
      <c r="K65" s="22"/>
      <c r="L65" s="22"/>
      <c r="M65" s="22"/>
      <c r="N65" s="22"/>
      <c r="O65" s="22"/>
      <c r="P65" s="22"/>
      <c r="Q65" s="21"/>
      <c r="R65" s="22"/>
      <c r="S65" s="21"/>
      <c r="T65" s="22"/>
      <c r="U65" s="21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128"/>
      <c r="AG65" s="127">
        <f t="shared" si="10"/>
        <v>0</v>
      </c>
    </row>
    <row r="66" spans="1:33" s="117" customFormat="1" x14ac:dyDescent="0.3">
      <c r="A66" s="19" t="s">
        <v>18</v>
      </c>
      <c r="B66" s="20">
        <f>H66+J66+L66+N66+P66+R66+T66+V66+X66+Z66+AB66+AD66</f>
        <v>314.7</v>
      </c>
      <c r="C66" s="80">
        <f>SUM(H66,J66)</f>
        <v>0</v>
      </c>
      <c r="D66" s="80">
        <f t="shared" si="46"/>
        <v>0</v>
      </c>
      <c r="E66" s="80">
        <f t="shared" si="47"/>
        <v>0</v>
      </c>
      <c r="F66" s="122">
        <f>IFERROR(E66/B66*100,0)</f>
        <v>0</v>
      </c>
      <c r="G66" s="122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>
        <v>314.7</v>
      </c>
      <c r="W66" s="21"/>
      <c r="X66" s="21"/>
      <c r="Y66" s="21"/>
      <c r="Z66" s="21"/>
      <c r="AA66" s="21"/>
      <c r="AB66" s="21"/>
      <c r="AC66" s="21"/>
      <c r="AD66" s="21"/>
      <c r="AE66" s="21"/>
      <c r="AF66" s="116"/>
      <c r="AG66" s="127">
        <f t="shared" si="10"/>
        <v>314.7</v>
      </c>
    </row>
    <row r="67" spans="1:33" s="117" customFormat="1" x14ac:dyDescent="0.3">
      <c r="A67" s="19" t="s">
        <v>20</v>
      </c>
      <c r="B67" s="20">
        <f>H67+J67+L67+N67+P67+R67+T67+V67+X67+Z67+AB67+AD67</f>
        <v>0</v>
      </c>
      <c r="C67" s="80">
        <f>SUM(H67,J67)</f>
        <v>0</v>
      </c>
      <c r="D67" s="80">
        <f t="shared" si="46"/>
        <v>0</v>
      </c>
      <c r="E67" s="80">
        <f>SUM(I67,K67,M67,O67,Q67,S67,U67,W67,Y67,AA67,AC67,AE67)</f>
        <v>0</v>
      </c>
      <c r="F67" s="122">
        <f>IFERROR(E67/B67*100,0)</f>
        <v>0</v>
      </c>
      <c r="G67" s="122">
        <f>IFERROR(E67/C67*100,0)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16"/>
      <c r="AG67" s="127">
        <f t="shared" si="10"/>
        <v>0</v>
      </c>
    </row>
    <row r="68" spans="1:33" s="117" customFormat="1" ht="37.5" x14ac:dyDescent="0.3">
      <c r="A68" s="31" t="s">
        <v>44</v>
      </c>
      <c r="B68" s="17"/>
      <c r="C68" s="17"/>
      <c r="D68" s="17"/>
      <c r="E68" s="17"/>
      <c r="F68" s="82"/>
      <c r="G68" s="8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16"/>
      <c r="AG68" s="127">
        <f t="shared" si="10"/>
        <v>0</v>
      </c>
    </row>
    <row r="69" spans="1:33" s="117" customFormat="1" x14ac:dyDescent="0.3">
      <c r="A69" s="16" t="s">
        <v>16</v>
      </c>
      <c r="B69" s="17">
        <f>B71+B72+B70</f>
        <v>114</v>
      </c>
      <c r="C69" s="36">
        <f>C70+C71+C72</f>
        <v>0</v>
      </c>
      <c r="D69" s="36">
        <f>D70+D71+D72</f>
        <v>114</v>
      </c>
      <c r="E69" s="36">
        <f>E70+E71+E72</f>
        <v>114</v>
      </c>
      <c r="F69" s="122">
        <f>IFERROR(E69/B69*100,0)</f>
        <v>100</v>
      </c>
      <c r="G69" s="122">
        <f>IFERROR(E69/C69*100,0)</f>
        <v>0</v>
      </c>
      <c r="H69" s="18">
        <f>H70+H71+H72</f>
        <v>0</v>
      </c>
      <c r="I69" s="18">
        <f t="shared" ref="I69:AE69" si="49">I70+I71+I72</f>
        <v>0</v>
      </c>
      <c r="J69" s="18">
        <f t="shared" si="49"/>
        <v>0</v>
      </c>
      <c r="K69" s="18">
        <f t="shared" si="49"/>
        <v>0</v>
      </c>
      <c r="L69" s="18">
        <f t="shared" si="49"/>
        <v>0</v>
      </c>
      <c r="M69" s="18">
        <f t="shared" si="49"/>
        <v>0</v>
      </c>
      <c r="N69" s="18">
        <f t="shared" si="49"/>
        <v>59</v>
      </c>
      <c r="O69" s="18">
        <f t="shared" si="49"/>
        <v>0</v>
      </c>
      <c r="P69" s="18">
        <f t="shared" si="49"/>
        <v>55</v>
      </c>
      <c r="Q69" s="18">
        <f t="shared" si="49"/>
        <v>114</v>
      </c>
      <c r="R69" s="18">
        <f t="shared" si="49"/>
        <v>0</v>
      </c>
      <c r="S69" s="18">
        <f t="shared" si="49"/>
        <v>0</v>
      </c>
      <c r="T69" s="18">
        <f t="shared" si="49"/>
        <v>0</v>
      </c>
      <c r="U69" s="18">
        <f t="shared" si="49"/>
        <v>0</v>
      </c>
      <c r="V69" s="18">
        <f t="shared" si="49"/>
        <v>0</v>
      </c>
      <c r="W69" s="18">
        <f t="shared" si="49"/>
        <v>0</v>
      </c>
      <c r="X69" s="18">
        <f t="shared" si="49"/>
        <v>0</v>
      </c>
      <c r="Y69" s="18">
        <f t="shared" si="49"/>
        <v>0</v>
      </c>
      <c r="Z69" s="18">
        <f t="shared" si="49"/>
        <v>0</v>
      </c>
      <c r="AA69" s="18">
        <f t="shared" si="49"/>
        <v>0</v>
      </c>
      <c r="AB69" s="18">
        <f t="shared" si="49"/>
        <v>0</v>
      </c>
      <c r="AC69" s="18">
        <f t="shared" si="49"/>
        <v>0</v>
      </c>
      <c r="AD69" s="18">
        <f t="shared" si="49"/>
        <v>0</v>
      </c>
      <c r="AE69" s="18">
        <f t="shared" si="49"/>
        <v>0</v>
      </c>
      <c r="AF69" s="116"/>
      <c r="AG69" s="127">
        <f t="shared" si="10"/>
        <v>114</v>
      </c>
    </row>
    <row r="70" spans="1:33" s="117" customFormat="1" x14ac:dyDescent="0.3">
      <c r="A70" s="19" t="s">
        <v>19</v>
      </c>
      <c r="B70" s="20">
        <f>H70+J70+L70+N70+P70+R70+T70+V70+X70+Z70+AB70+AD70</f>
        <v>0</v>
      </c>
      <c r="C70" s="80">
        <f>SUM(H70,J70)</f>
        <v>0</v>
      </c>
      <c r="D70" s="80">
        <f>E70</f>
        <v>0</v>
      </c>
      <c r="E70" s="80">
        <f>SUM(I70,K70,M70,O70,Q70,S70,U70,W70,Y70,AA70,AC70,AE70)</f>
        <v>0</v>
      </c>
      <c r="F70" s="122">
        <f>IFERROR(E70/B70*100,0)</f>
        <v>0</v>
      </c>
      <c r="G70" s="122">
        <f>IFERROR(E70/C70*100,0)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16"/>
      <c r="AG70" s="127">
        <f t="shared" si="10"/>
        <v>0</v>
      </c>
    </row>
    <row r="71" spans="1:33" s="117" customFormat="1" x14ac:dyDescent="0.3">
      <c r="A71" s="19" t="s">
        <v>17</v>
      </c>
      <c r="B71" s="20">
        <f>H71+J71+L71+N71+P71+R71+T71+V71+X71+Z71+AB71+AD71</f>
        <v>0</v>
      </c>
      <c r="C71" s="80">
        <f>SUM(H71,J71)</f>
        <v>0</v>
      </c>
      <c r="D71" s="80">
        <f t="shared" ref="D71:D73" si="50">E71</f>
        <v>0</v>
      </c>
      <c r="E71" s="80">
        <f t="shared" ref="E71:E72" si="51">SUM(I71,K71,M71,O71,Q71,S71,U71,W71,Y71,AA71,AC71,AE71)</f>
        <v>0</v>
      </c>
      <c r="F71" s="122">
        <f t="shared" ref="F71" si="52">IFERROR(E71/B71*100,0)</f>
        <v>0</v>
      </c>
      <c r="G71" s="122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116"/>
      <c r="AG71" s="127">
        <f t="shared" si="10"/>
        <v>0</v>
      </c>
    </row>
    <row r="72" spans="1:33" s="117" customFormat="1" x14ac:dyDescent="0.3">
      <c r="A72" s="19" t="s">
        <v>18</v>
      </c>
      <c r="B72" s="20">
        <f>H72+J72+L72+N72+P72+R72+T72+V72+X72+Z72+AB72+AD72</f>
        <v>114</v>
      </c>
      <c r="C72" s="80">
        <f>SUM(H72,J72)</f>
        <v>0</v>
      </c>
      <c r="D72" s="80">
        <f t="shared" si="50"/>
        <v>114</v>
      </c>
      <c r="E72" s="80">
        <f t="shared" si="51"/>
        <v>114</v>
      </c>
      <c r="F72" s="122">
        <f>IFERROR(E72/B72*100,0)</f>
        <v>100</v>
      </c>
      <c r="G72" s="122">
        <f>IFERROR(E72/C72*100,0)</f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59</v>
      </c>
      <c r="O72" s="21">
        <v>0</v>
      </c>
      <c r="P72" s="21">
        <v>55</v>
      </c>
      <c r="Q72" s="21">
        <v>114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116"/>
      <c r="AG72" s="127">
        <f t="shared" si="10"/>
        <v>114</v>
      </c>
    </row>
    <row r="73" spans="1:33" s="117" customFormat="1" x14ac:dyDescent="0.3">
      <c r="A73" s="19" t="s">
        <v>20</v>
      </c>
      <c r="B73" s="20">
        <f>H73+J73+L73+N73+P73+R73+T73+V73+X73+Z73+AB73+AD73</f>
        <v>0</v>
      </c>
      <c r="C73" s="80">
        <f>SUM(H73,J73)</f>
        <v>0</v>
      </c>
      <c r="D73" s="80">
        <f t="shared" si="50"/>
        <v>0</v>
      </c>
      <c r="E73" s="80">
        <f>SUM(I73,K73,M73,O73,Q73,S73,U73,W73,Y73,AA73,AC73,AE73)</f>
        <v>0</v>
      </c>
      <c r="F73" s="122">
        <f>IFERROR(E73/B73*100,0)</f>
        <v>0</v>
      </c>
      <c r="G73" s="122">
        <f>IFERROR(E73/C73*100,0)</f>
        <v>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16"/>
      <c r="AG73" s="127">
        <f t="shared" si="10"/>
        <v>0</v>
      </c>
    </row>
    <row r="74" spans="1:33" s="117" customFormat="1" ht="37.5" x14ac:dyDescent="0.3">
      <c r="A74" s="31" t="s">
        <v>45</v>
      </c>
      <c r="B74" s="17"/>
      <c r="C74" s="17"/>
      <c r="D74" s="17"/>
      <c r="E74" s="17"/>
      <c r="F74" s="82"/>
      <c r="G74" s="8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16"/>
      <c r="AG74" s="127">
        <f t="shared" si="10"/>
        <v>0</v>
      </c>
    </row>
    <row r="75" spans="1:33" s="117" customFormat="1" x14ac:dyDescent="0.3">
      <c r="A75" s="16" t="s">
        <v>16</v>
      </c>
      <c r="B75" s="17">
        <f>B78+B77+B76</f>
        <v>500</v>
      </c>
      <c r="C75" s="36">
        <f>C76+C77+C78</f>
        <v>171</v>
      </c>
      <c r="D75" s="36">
        <f>D76+D77+D78</f>
        <v>373.5</v>
      </c>
      <c r="E75" s="36">
        <f>E76+E77+E78</f>
        <v>373.5</v>
      </c>
      <c r="F75" s="122">
        <f>IFERROR(E75/B75*100,0)</f>
        <v>74.7</v>
      </c>
      <c r="G75" s="122">
        <f>IFERROR(E75/C75*100,0)</f>
        <v>218.42105263157893</v>
      </c>
      <c r="H75" s="18">
        <f t="shared" ref="H75:AE75" si="53">H76+H77+H78</f>
        <v>83</v>
      </c>
      <c r="I75" s="18">
        <f t="shared" si="53"/>
        <v>3</v>
      </c>
      <c r="J75" s="18">
        <f t="shared" si="53"/>
        <v>88</v>
      </c>
      <c r="K75" s="18">
        <f t="shared" si="53"/>
        <v>43</v>
      </c>
      <c r="L75" s="18">
        <f t="shared" si="53"/>
        <v>30.5</v>
      </c>
      <c r="M75" s="18">
        <f t="shared" si="53"/>
        <v>70.5</v>
      </c>
      <c r="N75" s="18">
        <f t="shared" si="53"/>
        <v>172</v>
      </c>
      <c r="O75" s="18">
        <f t="shared" si="53"/>
        <v>257</v>
      </c>
      <c r="P75" s="18">
        <f t="shared" si="53"/>
        <v>0</v>
      </c>
      <c r="Q75" s="18">
        <f t="shared" si="53"/>
        <v>0</v>
      </c>
      <c r="R75" s="18">
        <f t="shared" si="53"/>
        <v>0</v>
      </c>
      <c r="S75" s="18">
        <f t="shared" si="53"/>
        <v>0</v>
      </c>
      <c r="T75" s="18">
        <f t="shared" si="53"/>
        <v>0</v>
      </c>
      <c r="U75" s="18">
        <f t="shared" si="53"/>
        <v>0</v>
      </c>
      <c r="V75" s="18">
        <f t="shared" si="53"/>
        <v>126.5</v>
      </c>
      <c r="W75" s="18">
        <f t="shared" si="53"/>
        <v>0</v>
      </c>
      <c r="X75" s="18">
        <f t="shared" si="53"/>
        <v>0</v>
      </c>
      <c r="Y75" s="18">
        <f t="shared" si="53"/>
        <v>0</v>
      </c>
      <c r="Z75" s="18">
        <f t="shared" si="53"/>
        <v>0</v>
      </c>
      <c r="AA75" s="18">
        <f t="shared" si="53"/>
        <v>0</v>
      </c>
      <c r="AB75" s="18">
        <f t="shared" si="53"/>
        <v>0</v>
      </c>
      <c r="AC75" s="18">
        <f t="shared" si="53"/>
        <v>0</v>
      </c>
      <c r="AD75" s="18">
        <f t="shared" si="53"/>
        <v>0</v>
      </c>
      <c r="AE75" s="18">
        <f t="shared" si="53"/>
        <v>0</v>
      </c>
      <c r="AF75" s="116"/>
      <c r="AG75" s="127">
        <f t="shared" si="10"/>
        <v>500</v>
      </c>
    </row>
    <row r="76" spans="1:33" s="117" customFormat="1" x14ac:dyDescent="0.3">
      <c r="A76" s="19" t="s">
        <v>19</v>
      </c>
      <c r="B76" s="20">
        <f>H76+J76+L76+N76+P76+R76+T76+V76+X76+Z76+AB76+AD76</f>
        <v>0</v>
      </c>
      <c r="C76" s="80">
        <f>SUM(H76,J76)</f>
        <v>0</v>
      </c>
      <c r="D76" s="80">
        <f>E76</f>
        <v>0</v>
      </c>
      <c r="E76" s="80">
        <f>SUM(I76,K76,M76,O76,Q76,S76,U76,W76,Y76,AA76,AC76,AE76)</f>
        <v>0</v>
      </c>
      <c r="F76" s="122">
        <f>IFERROR(E76/B76*100,0)</f>
        <v>0</v>
      </c>
      <c r="G76" s="122">
        <f>IFERROR(E76/C76*100,0)</f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16"/>
      <c r="AG76" s="127">
        <f t="shared" si="10"/>
        <v>0</v>
      </c>
    </row>
    <row r="77" spans="1:33" s="117" customFormat="1" x14ac:dyDescent="0.3">
      <c r="A77" s="19" t="s">
        <v>17</v>
      </c>
      <c r="B77" s="20">
        <f>H77+J77+L77+N77+P77+R77+T77+V77+X77+Z77+AB77+AD77</f>
        <v>0</v>
      </c>
      <c r="C77" s="80">
        <f>SUM(H77,J77)</f>
        <v>0</v>
      </c>
      <c r="D77" s="80">
        <f t="shared" ref="D77:D79" si="54">E77</f>
        <v>0</v>
      </c>
      <c r="E77" s="80">
        <f t="shared" ref="E77:E78" si="55">SUM(I77,K77,M77,O77,Q77,S77,U77,W77,Y77,AA77,AC77,AE77)</f>
        <v>0</v>
      </c>
      <c r="F77" s="122">
        <f t="shared" ref="F77" si="56">IFERROR(E77/B77*100,0)</f>
        <v>0</v>
      </c>
      <c r="G77" s="122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16"/>
      <c r="AG77" s="127">
        <f t="shared" si="10"/>
        <v>0</v>
      </c>
    </row>
    <row r="78" spans="1:33" s="117" customFormat="1" ht="80.25" customHeight="1" x14ac:dyDescent="0.3">
      <c r="A78" s="19" t="s">
        <v>18</v>
      </c>
      <c r="B78" s="20">
        <f>H78+J78+L78+N78+P78+R78+T78+V78+X78+Z78+AB78+AD78</f>
        <v>500</v>
      </c>
      <c r="C78" s="80">
        <f>SUM(H78,J78)</f>
        <v>171</v>
      </c>
      <c r="D78" s="80">
        <f t="shared" si="54"/>
        <v>373.5</v>
      </c>
      <c r="E78" s="80">
        <f t="shared" si="55"/>
        <v>373.5</v>
      </c>
      <c r="F78" s="122">
        <f>IFERROR(E78/B78*100,0)</f>
        <v>74.7</v>
      </c>
      <c r="G78" s="122">
        <f>IFERROR(E78/C78*100,0)</f>
        <v>218.42105263157893</v>
      </c>
      <c r="H78" s="21">
        <v>83</v>
      </c>
      <c r="I78" s="21">
        <v>3</v>
      </c>
      <c r="J78" s="21">
        <v>88</v>
      </c>
      <c r="K78" s="21">
        <v>43</v>
      </c>
      <c r="L78" s="21">
        <v>30.5</v>
      </c>
      <c r="M78" s="21">
        <v>70.5</v>
      </c>
      <c r="N78" s="21">
        <v>172</v>
      </c>
      <c r="O78" s="21">
        <v>257</v>
      </c>
      <c r="P78" s="21">
        <v>0</v>
      </c>
      <c r="Q78" s="21">
        <v>0</v>
      </c>
      <c r="R78" s="21"/>
      <c r="S78" s="21"/>
      <c r="T78" s="21"/>
      <c r="U78" s="21"/>
      <c r="V78" s="21">
        <v>126.5</v>
      </c>
      <c r="W78" s="21"/>
      <c r="X78" s="21"/>
      <c r="Y78" s="21"/>
      <c r="Z78" s="21"/>
      <c r="AA78" s="21"/>
      <c r="AB78" s="21"/>
      <c r="AC78" s="21"/>
      <c r="AD78" s="21"/>
      <c r="AE78" s="21"/>
      <c r="AF78" s="116" t="s">
        <v>88</v>
      </c>
      <c r="AG78" s="127">
        <f t="shared" si="10"/>
        <v>500</v>
      </c>
    </row>
    <row r="79" spans="1:33" s="117" customFormat="1" x14ac:dyDescent="0.3">
      <c r="A79" s="19" t="s">
        <v>20</v>
      </c>
      <c r="B79" s="20">
        <f>H79+J79+L79+N79+P79+R79+T79+V79+X79+Z79+AB79+AD79</f>
        <v>0</v>
      </c>
      <c r="C79" s="80">
        <f>SUM(H79,J79)</f>
        <v>0</v>
      </c>
      <c r="D79" s="80">
        <f t="shared" si="54"/>
        <v>0</v>
      </c>
      <c r="E79" s="80">
        <f>SUM(I79,K79,M79,O79,Q79,S79,U79,W79,Y79,AA79,AC79,AE79)</f>
        <v>0</v>
      </c>
      <c r="F79" s="122">
        <f>IFERROR(E79/B79*100,0)</f>
        <v>0</v>
      </c>
      <c r="G79" s="122">
        <f>IFERROR(E79/C79*100,0)</f>
        <v>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16"/>
      <c r="AG79" s="127">
        <f t="shared" si="10"/>
        <v>0</v>
      </c>
    </row>
    <row r="80" spans="1:33" s="117" customFormat="1" ht="18.75" customHeight="1" x14ac:dyDescent="0.3">
      <c r="A80" s="31" t="s">
        <v>46</v>
      </c>
      <c r="B80" s="20"/>
      <c r="C80" s="20"/>
      <c r="D80" s="20"/>
      <c r="E80" s="20"/>
      <c r="F80" s="83"/>
      <c r="G80" s="8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16"/>
      <c r="AG80" s="127">
        <f t="shared" si="10"/>
        <v>0</v>
      </c>
    </row>
    <row r="81" spans="1:33" s="117" customFormat="1" ht="18.75" customHeight="1" x14ac:dyDescent="0.3">
      <c r="A81" s="16" t="s">
        <v>16</v>
      </c>
      <c r="B81" s="17">
        <f>B84+B83+B82</f>
        <v>395.8</v>
      </c>
      <c r="C81" s="36">
        <f>C82+C83+C84</f>
        <v>0</v>
      </c>
      <c r="D81" s="36">
        <f>D82+D83+D84</f>
        <v>395.8</v>
      </c>
      <c r="E81" s="36">
        <f>E82+E83+E84</f>
        <v>395.8</v>
      </c>
      <c r="F81" s="122">
        <f>IFERROR(E81/B81*100,0)</f>
        <v>100</v>
      </c>
      <c r="G81" s="122">
        <f>IFERROR(E81/C81*100,0)</f>
        <v>0</v>
      </c>
      <c r="H81" s="18">
        <f>H84+H83+H82</f>
        <v>0</v>
      </c>
      <c r="I81" s="18">
        <f t="shared" ref="I81:AE81" si="57">I84+I83+I82</f>
        <v>0</v>
      </c>
      <c r="J81" s="18">
        <f t="shared" si="57"/>
        <v>0</v>
      </c>
      <c r="K81" s="18">
        <f t="shared" si="57"/>
        <v>0</v>
      </c>
      <c r="L81" s="18">
        <f t="shared" si="57"/>
        <v>0</v>
      </c>
      <c r="M81" s="18">
        <f t="shared" si="57"/>
        <v>0</v>
      </c>
      <c r="N81" s="18">
        <f t="shared" si="57"/>
        <v>395.8</v>
      </c>
      <c r="O81" s="18">
        <f t="shared" si="57"/>
        <v>300</v>
      </c>
      <c r="P81" s="18">
        <f t="shared" si="57"/>
        <v>0</v>
      </c>
      <c r="Q81" s="18">
        <f t="shared" si="57"/>
        <v>95.8</v>
      </c>
      <c r="R81" s="18">
        <f t="shared" si="57"/>
        <v>0</v>
      </c>
      <c r="S81" s="18">
        <f t="shared" si="57"/>
        <v>0</v>
      </c>
      <c r="T81" s="18">
        <f t="shared" si="57"/>
        <v>0</v>
      </c>
      <c r="U81" s="18">
        <f t="shared" si="57"/>
        <v>0</v>
      </c>
      <c r="V81" s="18">
        <f t="shared" si="57"/>
        <v>0</v>
      </c>
      <c r="W81" s="18">
        <f t="shared" si="57"/>
        <v>0</v>
      </c>
      <c r="X81" s="18">
        <f t="shared" si="57"/>
        <v>0</v>
      </c>
      <c r="Y81" s="18">
        <f t="shared" si="57"/>
        <v>0</v>
      </c>
      <c r="Z81" s="18">
        <f t="shared" si="57"/>
        <v>0</v>
      </c>
      <c r="AA81" s="18">
        <f t="shared" si="57"/>
        <v>0</v>
      </c>
      <c r="AB81" s="18">
        <f t="shared" si="57"/>
        <v>0</v>
      </c>
      <c r="AC81" s="18">
        <f t="shared" si="57"/>
        <v>0</v>
      </c>
      <c r="AD81" s="18">
        <f t="shared" si="57"/>
        <v>0</v>
      </c>
      <c r="AE81" s="18">
        <f t="shared" si="57"/>
        <v>0</v>
      </c>
      <c r="AF81" s="116"/>
      <c r="AG81" s="127">
        <f t="shared" si="10"/>
        <v>395.8</v>
      </c>
    </row>
    <row r="82" spans="1:33" s="117" customFormat="1" ht="18.75" customHeight="1" x14ac:dyDescent="0.3">
      <c r="A82" s="19" t="s">
        <v>19</v>
      </c>
      <c r="B82" s="20">
        <f>H82+J82+L82+N82+P82+R82+T82+V82+X82+Z82+AB82+AD82</f>
        <v>0</v>
      </c>
      <c r="C82" s="80">
        <f>SUM(H82,J82)</f>
        <v>0</v>
      </c>
      <c r="D82" s="80">
        <f>E82</f>
        <v>0</v>
      </c>
      <c r="E82" s="80">
        <f>SUM(I82,K82,M82,O82,Q82,S82,U82,W82,Y82,AA82,AC82,AE82)</f>
        <v>0</v>
      </c>
      <c r="F82" s="122">
        <f>IFERROR(E82/B82*100,0)</f>
        <v>0</v>
      </c>
      <c r="G82" s="122">
        <f>IFERROR(E82/C82*100,0)</f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116"/>
      <c r="AG82" s="127">
        <f t="shared" si="10"/>
        <v>0</v>
      </c>
    </row>
    <row r="83" spans="1:33" s="117" customFormat="1" ht="18.75" customHeight="1" x14ac:dyDescent="0.3">
      <c r="A83" s="19" t="s">
        <v>17</v>
      </c>
      <c r="B83" s="20">
        <f>H83+J83+L83+N83+P83+R83+T83+V83+X83+Z83+AB83+AD83</f>
        <v>0</v>
      </c>
      <c r="C83" s="80">
        <f>SUM(H83,J83)</f>
        <v>0</v>
      </c>
      <c r="D83" s="80">
        <f t="shared" ref="D83:D85" si="58">E83</f>
        <v>0</v>
      </c>
      <c r="E83" s="80">
        <f t="shared" ref="E83:E84" si="59">SUM(I83,K83,M83,O83,Q83,S83,U83,W83,Y83,AA83,AC83,AE83)</f>
        <v>0</v>
      </c>
      <c r="F83" s="122">
        <f t="shared" ref="F83" si="60">IFERROR(E83/B83*100,0)</f>
        <v>0</v>
      </c>
      <c r="G83" s="122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116"/>
      <c r="AG83" s="127">
        <f t="shared" ref="AG83:AG148" si="61">H83+J83+L83+N83+P83+R83+T83+V83+X83+Z83+AB83+AD83</f>
        <v>0</v>
      </c>
    </row>
    <row r="84" spans="1:33" s="117" customFormat="1" x14ac:dyDescent="0.3">
      <c r="A84" s="19" t="s">
        <v>18</v>
      </c>
      <c r="B84" s="20">
        <f>H84+J84+L84+N84+P84+R84+T84+V84+X84+Z84+AB84+AD84</f>
        <v>395.8</v>
      </c>
      <c r="C84" s="80">
        <f>SUM(H84,J84)</f>
        <v>0</v>
      </c>
      <c r="D84" s="80">
        <f t="shared" si="58"/>
        <v>395.8</v>
      </c>
      <c r="E84" s="80">
        <f t="shared" si="59"/>
        <v>395.8</v>
      </c>
      <c r="F84" s="122">
        <f>IFERROR(E84/B84*100,0)</f>
        <v>100</v>
      </c>
      <c r="G84" s="122">
        <f>IFERROR(E84/C84*100,0)</f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395.8</v>
      </c>
      <c r="O84" s="21">
        <v>300</v>
      </c>
      <c r="P84" s="21">
        <v>0</v>
      </c>
      <c r="Q84" s="21">
        <v>95.8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116"/>
      <c r="AG84" s="127">
        <f t="shared" si="61"/>
        <v>395.8</v>
      </c>
    </row>
    <row r="85" spans="1:33" s="117" customFormat="1" x14ac:dyDescent="0.3">
      <c r="A85" s="19" t="s">
        <v>20</v>
      </c>
      <c r="B85" s="20">
        <f>H85+J85+L85+N85+P85+R85+T85+V85+X85+Z85+AB85+AD85</f>
        <v>0</v>
      </c>
      <c r="C85" s="80">
        <f>SUM(H85,J85)</f>
        <v>0</v>
      </c>
      <c r="D85" s="80">
        <f t="shared" si="58"/>
        <v>0</v>
      </c>
      <c r="E85" s="80">
        <f>SUM(I85,K85,M85,O85,Q85,S85,U85,W85,Y85,AA85,AC85,AE85)</f>
        <v>0</v>
      </c>
      <c r="F85" s="122">
        <f>IFERROR(E85/B85*100,0)</f>
        <v>0</v>
      </c>
      <c r="G85" s="122">
        <f>IFERROR(E85/C85*100,0)</f>
        <v>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116"/>
      <c r="AG85" s="127">
        <f t="shared" si="61"/>
        <v>0</v>
      </c>
    </row>
    <row r="86" spans="1:33" s="117" customFormat="1" ht="42.75" customHeight="1" x14ac:dyDescent="0.3">
      <c r="A86" s="31" t="s">
        <v>47</v>
      </c>
      <c r="B86" s="17"/>
      <c r="C86" s="17"/>
      <c r="D86" s="17"/>
      <c r="E86" s="17"/>
      <c r="F86" s="82"/>
      <c r="G86" s="8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37" t="s">
        <v>97</v>
      </c>
      <c r="AG86" s="127">
        <f t="shared" si="61"/>
        <v>0</v>
      </c>
    </row>
    <row r="87" spans="1:33" s="117" customFormat="1" ht="18.75" customHeight="1" x14ac:dyDescent="0.3">
      <c r="A87" s="16" t="s">
        <v>16</v>
      </c>
      <c r="B87" s="17">
        <f>B89+B90</f>
        <v>54527.799999999996</v>
      </c>
      <c r="C87" s="17">
        <f>C88+C89+C90</f>
        <v>8500.4000000000015</v>
      </c>
      <c r="D87" s="17">
        <f>D88+D89+D90</f>
        <v>30013.499000000003</v>
      </c>
      <c r="E87" s="17">
        <f>E88+E89+E90</f>
        <v>30013.499000000003</v>
      </c>
      <c r="F87" s="122">
        <f>IFERROR(E87/B87*100,0)</f>
        <v>55.042563609755035</v>
      </c>
      <c r="G87" s="122">
        <f>IFERROR(E87/C87*100,0)</f>
        <v>353.08337254717424</v>
      </c>
      <c r="H87" s="18">
        <f>H88+H89+H90</f>
        <v>3634.8</v>
      </c>
      <c r="I87" s="18">
        <f t="shared" ref="I87:AE87" si="62">I88+I89+I90</f>
        <v>2063.73</v>
      </c>
      <c r="J87" s="18">
        <f t="shared" si="62"/>
        <v>4865.6000000000004</v>
      </c>
      <c r="K87" s="18">
        <f t="shared" si="62"/>
        <v>3633.67</v>
      </c>
      <c r="L87" s="18">
        <f>L88+L89+L90</f>
        <v>4754.6000000000004</v>
      </c>
      <c r="M87" s="18">
        <f>M88+M89+M90</f>
        <v>4292.08</v>
      </c>
      <c r="N87" s="18">
        <f t="shared" si="62"/>
        <v>4999.7</v>
      </c>
      <c r="O87" s="18">
        <f>O88+O89+O90</f>
        <v>4897.09</v>
      </c>
      <c r="P87" s="18">
        <f t="shared" si="62"/>
        <v>5546.6</v>
      </c>
      <c r="Q87" s="18">
        <f t="shared" si="62"/>
        <v>4493.88</v>
      </c>
      <c r="R87" s="18">
        <f t="shared" si="62"/>
        <v>5552</v>
      </c>
      <c r="S87" s="18">
        <f t="shared" si="62"/>
        <v>5881.8090000000002</v>
      </c>
      <c r="T87" s="18">
        <f t="shared" si="62"/>
        <v>6338.2</v>
      </c>
      <c r="U87" s="18">
        <f t="shared" si="62"/>
        <v>4751.24</v>
      </c>
      <c r="V87" s="18">
        <f t="shared" si="62"/>
        <v>4565.1000000000004</v>
      </c>
      <c r="W87" s="18">
        <f t="shared" si="62"/>
        <v>0</v>
      </c>
      <c r="X87" s="18">
        <f t="shared" si="62"/>
        <v>4036.5</v>
      </c>
      <c r="Y87" s="18">
        <f t="shared" si="62"/>
        <v>0</v>
      </c>
      <c r="Z87" s="18">
        <f t="shared" si="62"/>
        <v>4550.8</v>
      </c>
      <c r="AA87" s="18">
        <f t="shared" si="62"/>
        <v>0</v>
      </c>
      <c r="AB87" s="18">
        <f t="shared" si="62"/>
        <v>3310.7</v>
      </c>
      <c r="AC87" s="18">
        <f t="shared" si="62"/>
        <v>0</v>
      </c>
      <c r="AD87" s="18">
        <f t="shared" si="62"/>
        <v>2373.1999999999998</v>
      </c>
      <c r="AE87" s="18">
        <f t="shared" si="62"/>
        <v>0</v>
      </c>
      <c r="AF87" s="138"/>
      <c r="AG87" s="127">
        <f t="shared" si="61"/>
        <v>54527.799999999996</v>
      </c>
    </row>
    <row r="88" spans="1:33" s="117" customFormat="1" ht="18.75" customHeight="1" x14ac:dyDescent="0.3">
      <c r="A88" s="19" t="s">
        <v>19</v>
      </c>
      <c r="B88" s="20">
        <f>H88+J88+L88+N88+P88+R88+T88+V88+X88+Z88+AB88+AD88</f>
        <v>0</v>
      </c>
      <c r="C88" s="80">
        <f>SUM(H88,J88)</f>
        <v>0</v>
      </c>
      <c r="D88" s="80">
        <f>E88</f>
        <v>0</v>
      </c>
      <c r="E88" s="80">
        <f>SUM(I88,K88,M88,O88,Q88,S88,U88,W88,Y88,AA88,AC88,AE88)</f>
        <v>0</v>
      </c>
      <c r="F88" s="122">
        <f>IFERROR(E88/B88*100,0)</f>
        <v>0</v>
      </c>
      <c r="G88" s="122">
        <f>IFERROR(E88/C88*100,0)</f>
        <v>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138"/>
      <c r="AG88" s="127">
        <f t="shared" si="61"/>
        <v>0</v>
      </c>
    </row>
    <row r="89" spans="1:33" s="117" customFormat="1" ht="45" customHeight="1" x14ac:dyDescent="0.3">
      <c r="A89" s="19" t="s">
        <v>84</v>
      </c>
      <c r="B89" s="20">
        <f>H89+J89+L89+N89+P89+R89+T89+V89+X89+Z89+AB89+AD89</f>
        <v>180</v>
      </c>
      <c r="C89" s="80">
        <f>SUM(H89,J89)</f>
        <v>0</v>
      </c>
      <c r="D89" s="80">
        <f t="shared" ref="D89:D91" si="63">E89</f>
        <v>180</v>
      </c>
      <c r="E89" s="80">
        <f t="shared" ref="E89:E90" si="64">SUM(I89,K89,M89,O89,Q89,S89,U89,W89,Y89,AA89,AC89,AE89)</f>
        <v>180</v>
      </c>
      <c r="F89" s="122">
        <f t="shared" ref="F89" si="65">IFERROR(E89/B89*100,0)</f>
        <v>100</v>
      </c>
      <c r="G89" s="122">
        <f>IFERROR(E89/C89*100,0)</f>
        <v>0</v>
      </c>
      <c r="H89" s="21">
        <v>0</v>
      </c>
      <c r="I89" s="21">
        <v>0</v>
      </c>
      <c r="J89" s="21">
        <v>0</v>
      </c>
      <c r="K89" s="21">
        <v>0</v>
      </c>
      <c r="L89" s="21">
        <v>180</v>
      </c>
      <c r="M89" s="91">
        <v>128.88</v>
      </c>
      <c r="N89" s="21">
        <v>0</v>
      </c>
      <c r="O89" s="91">
        <v>51.12</v>
      </c>
      <c r="P89" s="21">
        <v>0</v>
      </c>
      <c r="Q89" s="21">
        <v>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38"/>
      <c r="AG89" s="127">
        <f>H89+J89+L89+N89+P89+R89+T89+V89+X89+Z89+AB89+AD89</f>
        <v>180</v>
      </c>
    </row>
    <row r="90" spans="1:33" s="117" customFormat="1" ht="21.75" customHeight="1" x14ac:dyDescent="0.3">
      <c r="A90" s="19" t="s">
        <v>18</v>
      </c>
      <c r="B90" s="20">
        <f>H90+J90+L90+N90+P90+R90+T90+V90+X90+Z90+AB90+AD90</f>
        <v>54347.799999999996</v>
      </c>
      <c r="C90" s="80">
        <f>SUM(H90,J90)</f>
        <v>8500.4000000000015</v>
      </c>
      <c r="D90" s="80">
        <f t="shared" si="63"/>
        <v>29833.499000000003</v>
      </c>
      <c r="E90" s="80">
        <f t="shared" si="64"/>
        <v>29833.499000000003</v>
      </c>
      <c r="F90" s="122">
        <f>IFERROR(E90/B90*100,0)</f>
        <v>54.89366450895897</v>
      </c>
      <c r="G90" s="122">
        <f>IFERROR(E90/C90*100,0)</f>
        <v>350.96582513764054</v>
      </c>
      <c r="H90" s="21">
        <v>3634.8</v>
      </c>
      <c r="I90" s="21">
        <v>2063.73</v>
      </c>
      <c r="J90" s="21">
        <v>4865.6000000000004</v>
      </c>
      <c r="K90" s="21">
        <v>3633.67</v>
      </c>
      <c r="L90" s="21">
        <v>4574.6000000000004</v>
      </c>
      <c r="M90" s="21">
        <v>4163.2</v>
      </c>
      <c r="N90" s="21">
        <v>4999.7</v>
      </c>
      <c r="O90" s="21">
        <v>4845.97</v>
      </c>
      <c r="P90" s="21">
        <v>5546.6</v>
      </c>
      <c r="Q90" s="21">
        <v>4493.88</v>
      </c>
      <c r="R90" s="21">
        <v>5552</v>
      </c>
      <c r="S90" s="21">
        <v>5881.8090000000002</v>
      </c>
      <c r="T90" s="21">
        <v>6338.2</v>
      </c>
      <c r="U90" s="161">
        <v>4751.24</v>
      </c>
      <c r="V90" s="21">
        <v>4565.1000000000004</v>
      </c>
      <c r="W90" s="21"/>
      <c r="X90" s="21">
        <v>4036.5</v>
      </c>
      <c r="Y90" s="21"/>
      <c r="Z90" s="21">
        <v>4550.8</v>
      </c>
      <c r="AA90" s="21"/>
      <c r="AB90" s="21">
        <v>3310.7</v>
      </c>
      <c r="AC90" s="21"/>
      <c r="AD90" s="21">
        <v>2373.1999999999998</v>
      </c>
      <c r="AE90" s="21"/>
      <c r="AF90" s="138"/>
      <c r="AG90" s="127">
        <f t="shared" si="61"/>
        <v>54347.799999999996</v>
      </c>
    </row>
    <row r="91" spans="1:33" s="117" customFormat="1" ht="22.5" customHeight="1" x14ac:dyDescent="0.3">
      <c r="A91" s="19" t="s">
        <v>20</v>
      </c>
      <c r="B91" s="20">
        <f>H91+J91+L91+N91+P91+R91+T91+V91+X91+Z91+AB91+AD91</f>
        <v>0</v>
      </c>
      <c r="C91" s="80">
        <f>SUM(H91,J91)</f>
        <v>0</v>
      </c>
      <c r="D91" s="80">
        <f t="shared" si="63"/>
        <v>0</v>
      </c>
      <c r="E91" s="80">
        <f>SUM(I91,K91,M91,O91,Q91,S91,U91,W91,Y91,AA91,AC91,AE91)</f>
        <v>0</v>
      </c>
      <c r="F91" s="122">
        <f>IFERROR(E91/B91*100,0)</f>
        <v>0</v>
      </c>
      <c r="G91" s="122">
        <f>IFERROR(E91/C91*100,0)</f>
        <v>0</v>
      </c>
      <c r="H91" s="21"/>
      <c r="I91" s="21"/>
      <c r="J91" s="21"/>
      <c r="K91" s="21"/>
      <c r="L91" s="4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39"/>
      <c r="AG91" s="127">
        <f>H91+J91+L91+N91+P91+R91+T91+V91+X91+Z91+AB91+AD91</f>
        <v>0</v>
      </c>
    </row>
    <row r="92" spans="1:33" s="117" customFormat="1" ht="66" customHeight="1" x14ac:dyDescent="0.3">
      <c r="A92" s="37" t="s">
        <v>48</v>
      </c>
      <c r="B92" s="9"/>
      <c r="C92" s="9"/>
      <c r="D92" s="9"/>
      <c r="E92" s="9"/>
      <c r="F92" s="84"/>
      <c r="G92" s="84"/>
      <c r="H92" s="10"/>
      <c r="I92" s="10"/>
      <c r="J92" s="18"/>
      <c r="K92" s="10"/>
      <c r="L92" s="10"/>
      <c r="M92" s="10"/>
      <c r="N92" s="10"/>
      <c r="O92" s="10"/>
      <c r="P92" s="10"/>
      <c r="Q92" s="18"/>
      <c r="R92" s="10"/>
      <c r="S92" s="18"/>
      <c r="T92" s="10"/>
      <c r="U92" s="18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16"/>
      <c r="AG92" s="127">
        <f t="shared" si="61"/>
        <v>0</v>
      </c>
    </row>
    <row r="93" spans="1:33" s="120" customFormat="1" ht="18.75" customHeight="1" x14ac:dyDescent="0.3">
      <c r="A93" s="8" t="s">
        <v>16</v>
      </c>
      <c r="B93" s="9">
        <f>B94+B95+B96+B97+B98</f>
        <v>4128.7199999999993</v>
      </c>
      <c r="C93" s="9">
        <f>C94+C95+C96+C97+C98</f>
        <v>782.82</v>
      </c>
      <c r="D93" s="9">
        <f>D94+D95+D96+D97+D98</f>
        <v>1858.3200000000002</v>
      </c>
      <c r="E93" s="9">
        <f>E94+E95+E96+E97+E98</f>
        <v>1858.3200000000002</v>
      </c>
      <c r="F93" s="9">
        <f>E93/B93*100</f>
        <v>45.009591350345879</v>
      </c>
      <c r="G93" s="9">
        <f>E93/C93*100</f>
        <v>237.3879052655783</v>
      </c>
      <c r="H93" s="9">
        <f>H94+H95+H96</f>
        <v>132</v>
      </c>
      <c r="I93" s="9">
        <f t="shared" ref="I93:M93" si="66">I94+I95+I96</f>
        <v>126</v>
      </c>
      <c r="J93" s="17">
        <f t="shared" si="66"/>
        <v>650.82000000000005</v>
      </c>
      <c r="K93" s="9">
        <f t="shared" si="66"/>
        <v>211.52</v>
      </c>
      <c r="L93" s="9">
        <f t="shared" si="66"/>
        <v>561.22</v>
      </c>
      <c r="M93" s="9">
        <f t="shared" si="66"/>
        <v>382.3</v>
      </c>
      <c r="N93" s="9">
        <f t="shared" ref="N93" si="67">N94+N95+N96</f>
        <v>680.7</v>
      </c>
      <c r="O93" s="9">
        <f t="shared" ref="O93" si="68">O94+O95+O96</f>
        <v>653.6</v>
      </c>
      <c r="P93" s="9">
        <f>P94+P95+P96+P98</f>
        <v>284.25</v>
      </c>
      <c r="Q93" s="17">
        <f>Q94+Q95+Q96+Q97+Q98</f>
        <v>624.9</v>
      </c>
      <c r="R93" s="9">
        <f>R94+R95+R96+R97+R98</f>
        <v>707.42000000000007</v>
      </c>
      <c r="S93" s="17">
        <f>S94+S95+S96+S97+S98</f>
        <v>548.26900000000001</v>
      </c>
      <c r="T93" s="9">
        <f>T94+T95+T96+T97+T98</f>
        <v>0</v>
      </c>
      <c r="U93" s="17">
        <f>U94+U95+U96+U97+U98</f>
        <v>104.797</v>
      </c>
      <c r="V93" s="9">
        <f t="shared" ref="V93" si="69">V94+V95+V96</f>
        <v>29.01</v>
      </c>
      <c r="W93" s="9">
        <f t="shared" ref="W93" si="70">W94+W95+W96</f>
        <v>0</v>
      </c>
      <c r="X93" s="9">
        <f t="shared" ref="X93" si="71">X94+X95+X96</f>
        <v>380.28</v>
      </c>
      <c r="Y93" s="9">
        <f t="shared" ref="Y93" si="72">Y94+Y95+Y96</f>
        <v>0</v>
      </c>
      <c r="Z93" s="9">
        <f t="shared" ref="Z93" si="73">Z94+Z95+Z96</f>
        <v>503.78</v>
      </c>
      <c r="AA93" s="9">
        <f t="shared" ref="AA93" si="74">AA94+AA95+AA96</f>
        <v>0</v>
      </c>
      <c r="AB93" s="9">
        <f t="shared" ref="AB93" si="75">AB94+AB95+AB96</f>
        <v>0</v>
      </c>
      <c r="AC93" s="9">
        <f t="shared" ref="AC93" si="76">AC94+AC95+AC96</f>
        <v>0</v>
      </c>
      <c r="AD93" s="9">
        <f t="shared" ref="AD93" si="77">AD94+AD95+AD96</f>
        <v>199.24</v>
      </c>
      <c r="AE93" s="9">
        <f t="shared" ref="AE93" si="78">AE94+AE95+AE96</f>
        <v>0</v>
      </c>
      <c r="AF93" s="128"/>
      <c r="AG93" s="127">
        <f t="shared" si="61"/>
        <v>4128.7199999999993</v>
      </c>
    </row>
    <row r="94" spans="1:33" s="120" customFormat="1" ht="18.75" customHeight="1" x14ac:dyDescent="0.3">
      <c r="A94" s="11" t="s">
        <v>19</v>
      </c>
      <c r="B94" s="12">
        <f>B101</f>
        <v>0</v>
      </c>
      <c r="C94" s="12">
        <f>C101</f>
        <v>0</v>
      </c>
      <c r="D94" s="12">
        <f>D101</f>
        <v>0</v>
      </c>
      <c r="E94" s="12">
        <f t="shared" ref="B94:E97" si="79">E101</f>
        <v>0</v>
      </c>
      <c r="F94" s="6">
        <f>IFERROR(E94/B94*100,0)</f>
        <v>0</v>
      </c>
      <c r="G94" s="6">
        <f>IFERROR(E94/C94*100,0)</f>
        <v>0</v>
      </c>
      <c r="H94" s="12">
        <f>H101+H127</f>
        <v>0</v>
      </c>
      <c r="I94" s="12"/>
      <c r="J94" s="20">
        <f>J101+J127</f>
        <v>0</v>
      </c>
      <c r="K94" s="12"/>
      <c r="L94" s="12">
        <f>L101+L127</f>
        <v>0</v>
      </c>
      <c r="M94" s="12"/>
      <c r="N94" s="12">
        <f>N101+N127</f>
        <v>0</v>
      </c>
      <c r="O94" s="12"/>
      <c r="P94" s="12">
        <f>P101+P127</f>
        <v>0</v>
      </c>
      <c r="Q94" s="20"/>
      <c r="R94" s="12">
        <f>R101+R127</f>
        <v>0</v>
      </c>
      <c r="S94" s="20"/>
      <c r="T94" s="12">
        <f>T101+T127</f>
        <v>0</v>
      </c>
      <c r="U94" s="20"/>
      <c r="V94" s="12">
        <f>V101+V127</f>
        <v>0</v>
      </c>
      <c r="W94" s="12"/>
      <c r="X94" s="12">
        <f>X101+X127</f>
        <v>0</v>
      </c>
      <c r="Y94" s="12"/>
      <c r="Z94" s="12">
        <f>Z101+Z127</f>
        <v>0</v>
      </c>
      <c r="AA94" s="12"/>
      <c r="AB94" s="12">
        <f>AB101+AB127</f>
        <v>0</v>
      </c>
      <c r="AC94" s="12"/>
      <c r="AD94" s="12">
        <f>AD101+AD127</f>
        <v>0</v>
      </c>
      <c r="AE94" s="12"/>
      <c r="AF94" s="128"/>
      <c r="AG94" s="127">
        <f t="shared" si="61"/>
        <v>0</v>
      </c>
    </row>
    <row r="95" spans="1:33" s="120" customFormat="1" ht="18.75" customHeight="1" x14ac:dyDescent="0.3">
      <c r="A95" s="11" t="s">
        <v>17</v>
      </c>
      <c r="B95" s="12">
        <f t="shared" si="79"/>
        <v>0</v>
      </c>
      <c r="C95" s="12">
        <f t="shared" si="79"/>
        <v>0</v>
      </c>
      <c r="D95" s="12">
        <f t="shared" si="79"/>
        <v>0</v>
      </c>
      <c r="E95" s="12">
        <f t="shared" si="79"/>
        <v>0</v>
      </c>
      <c r="F95" s="6">
        <f t="shared" ref="F95:F97" si="80">IFERROR(E95/B95*100,0)</f>
        <v>0</v>
      </c>
      <c r="G95" s="6">
        <f>IFERROR(E95/C95*100,0)</f>
        <v>0</v>
      </c>
      <c r="H95" s="12">
        <f>H102+H128</f>
        <v>0</v>
      </c>
      <c r="I95" s="12"/>
      <c r="J95" s="20">
        <f>J102+J128</f>
        <v>0</v>
      </c>
      <c r="K95" s="12"/>
      <c r="L95" s="12">
        <f>L102+L128</f>
        <v>0</v>
      </c>
      <c r="M95" s="12"/>
      <c r="N95" s="12">
        <f>N102+N128</f>
        <v>0</v>
      </c>
      <c r="O95" s="12"/>
      <c r="P95" s="12">
        <f>P102+P128</f>
        <v>0</v>
      </c>
      <c r="Q95" s="20"/>
      <c r="R95" s="12">
        <f>R102+R128</f>
        <v>0</v>
      </c>
      <c r="S95" s="20"/>
      <c r="T95" s="12">
        <f>T102+T128</f>
        <v>0</v>
      </c>
      <c r="U95" s="20"/>
      <c r="V95" s="12">
        <f>V102+V128</f>
        <v>0</v>
      </c>
      <c r="W95" s="12"/>
      <c r="X95" s="12">
        <f>X102+X128</f>
        <v>0</v>
      </c>
      <c r="Y95" s="12"/>
      <c r="Z95" s="12">
        <f>Z102+Z128</f>
        <v>0</v>
      </c>
      <c r="AA95" s="12"/>
      <c r="AB95" s="12">
        <f>AB102+AB128</f>
        <v>0</v>
      </c>
      <c r="AC95" s="12"/>
      <c r="AD95" s="12">
        <f>AD102+AD128</f>
        <v>0</v>
      </c>
      <c r="AE95" s="12"/>
      <c r="AF95" s="128"/>
      <c r="AG95" s="127">
        <f t="shared" si="61"/>
        <v>0</v>
      </c>
    </row>
    <row r="96" spans="1:33" s="120" customFormat="1" ht="18.75" customHeight="1" x14ac:dyDescent="0.3">
      <c r="A96" s="11" t="s">
        <v>18</v>
      </c>
      <c r="B96" s="12">
        <f>H96+J96+L96+N96+P96+R96+T96+V96+X96+Z96+AB96+AD96</f>
        <v>3281.2999999999993</v>
      </c>
      <c r="C96" s="12">
        <f>C103</f>
        <v>782.82</v>
      </c>
      <c r="D96" s="12">
        <f t="shared" si="79"/>
        <v>1858.3200000000002</v>
      </c>
      <c r="E96" s="12">
        <f>E103</f>
        <v>1858.3200000000002</v>
      </c>
      <c r="F96" s="6">
        <f t="shared" si="80"/>
        <v>56.633651296742158</v>
      </c>
      <c r="G96" s="6">
        <f>IFERROR(E96/C96*100,0)</f>
        <v>237.3879052655783</v>
      </c>
      <c r="H96" s="12">
        <f>H103+H129</f>
        <v>132</v>
      </c>
      <c r="I96" s="12">
        <f>I103+I129</f>
        <v>126</v>
      </c>
      <c r="J96" s="20">
        <f>J103+J129</f>
        <v>650.82000000000005</v>
      </c>
      <c r="K96" s="90">
        <f>K103+K129</f>
        <v>211.52</v>
      </c>
      <c r="L96" s="12">
        <f>L103+L129</f>
        <v>561.22</v>
      </c>
      <c r="M96" s="12">
        <f>M103</f>
        <v>382.3</v>
      </c>
      <c r="N96" s="12">
        <f>N103+N129</f>
        <v>680.7</v>
      </c>
      <c r="O96" s="12">
        <f>O103</f>
        <v>653.6</v>
      </c>
      <c r="P96" s="12">
        <f>P103+P123</f>
        <v>144.25</v>
      </c>
      <c r="Q96" s="20">
        <f>Q103+Q123</f>
        <v>484.9</v>
      </c>
      <c r="R96" s="12">
        <f>R103+R129</f>
        <v>0</v>
      </c>
      <c r="S96" s="20"/>
      <c r="T96" s="12">
        <f>T103+T129</f>
        <v>0</v>
      </c>
      <c r="U96" s="20"/>
      <c r="V96" s="12">
        <f>V103+V129</f>
        <v>29.01</v>
      </c>
      <c r="W96" s="12"/>
      <c r="X96" s="12">
        <f>X103+X129</f>
        <v>380.28</v>
      </c>
      <c r="Y96" s="12"/>
      <c r="Z96" s="12">
        <f>Z103+Z129</f>
        <v>503.78</v>
      </c>
      <c r="AA96" s="12"/>
      <c r="AB96" s="12">
        <f>AB103+AB129</f>
        <v>0</v>
      </c>
      <c r="AC96" s="12"/>
      <c r="AD96" s="12">
        <f>AD103+AD129</f>
        <v>199.24</v>
      </c>
      <c r="AE96" s="12"/>
      <c r="AF96" s="128"/>
      <c r="AG96" s="127">
        <f t="shared" si="61"/>
        <v>3281.2999999999993</v>
      </c>
    </row>
    <row r="97" spans="1:33" s="120" customFormat="1" ht="37.5" x14ac:dyDescent="0.3">
      <c r="A97" s="42" t="s">
        <v>91</v>
      </c>
      <c r="B97" s="12">
        <f>B154</f>
        <v>271.42</v>
      </c>
      <c r="C97" s="12">
        <f t="shared" si="79"/>
        <v>0</v>
      </c>
      <c r="D97" s="12">
        <f t="shared" si="79"/>
        <v>0</v>
      </c>
      <c r="E97" s="12">
        <f t="shared" si="79"/>
        <v>0</v>
      </c>
      <c r="F97" s="6">
        <f t="shared" si="80"/>
        <v>0</v>
      </c>
      <c r="G97" s="6">
        <f>IFERROR(E97/C97*100,0)</f>
        <v>0</v>
      </c>
      <c r="H97" s="43">
        <f>H104+H130</f>
        <v>0</v>
      </c>
      <c r="I97" s="43"/>
      <c r="J97" s="45">
        <f>J104+J130</f>
        <v>0</v>
      </c>
      <c r="K97" s="43"/>
      <c r="L97" s="43">
        <f>L104+L130</f>
        <v>0</v>
      </c>
      <c r="M97" s="43"/>
      <c r="N97" s="43">
        <f>N104+N130</f>
        <v>0</v>
      </c>
      <c r="O97" s="43"/>
      <c r="P97" s="43"/>
      <c r="Q97" s="45"/>
      <c r="R97" s="43">
        <f t="shared" ref="R97:U98" si="81">R154</f>
        <v>271.42</v>
      </c>
      <c r="S97" s="45">
        <f t="shared" si="81"/>
        <v>217.066</v>
      </c>
      <c r="T97" s="43">
        <f t="shared" si="81"/>
        <v>0</v>
      </c>
      <c r="U97" s="45">
        <f t="shared" si="81"/>
        <v>0</v>
      </c>
      <c r="V97" s="43">
        <f>V104+V130</f>
        <v>0</v>
      </c>
      <c r="W97" s="43"/>
      <c r="X97" s="43">
        <f>X104+X130</f>
        <v>0</v>
      </c>
      <c r="Y97" s="43"/>
      <c r="Z97" s="43">
        <f>Z104+Z130</f>
        <v>0</v>
      </c>
      <c r="AA97" s="43"/>
      <c r="AB97" s="43">
        <f>AB104+AB130</f>
        <v>0</v>
      </c>
      <c r="AC97" s="43"/>
      <c r="AD97" s="43">
        <f>AD104+AD130</f>
        <v>0</v>
      </c>
      <c r="AE97" s="43"/>
      <c r="AF97" s="128"/>
      <c r="AG97" s="127">
        <f t="shared" si="61"/>
        <v>271.42</v>
      </c>
    </row>
    <row r="98" spans="1:33" s="120" customFormat="1" ht="18.75" customHeight="1" x14ac:dyDescent="0.3">
      <c r="A98" s="42" t="s">
        <v>92</v>
      </c>
      <c r="B98" s="12">
        <f>B155</f>
        <v>576</v>
      </c>
      <c r="C98" s="12"/>
      <c r="D98" s="12"/>
      <c r="E98" s="12"/>
      <c r="F98" s="6"/>
      <c r="G98" s="6"/>
      <c r="H98" s="43"/>
      <c r="I98" s="43"/>
      <c r="J98" s="45"/>
      <c r="K98" s="43"/>
      <c r="L98" s="43"/>
      <c r="M98" s="43"/>
      <c r="N98" s="43"/>
      <c r="O98" s="43"/>
      <c r="P98" s="43">
        <f>P155</f>
        <v>140</v>
      </c>
      <c r="Q98" s="45">
        <f>Q155</f>
        <v>140</v>
      </c>
      <c r="R98" s="43">
        <f t="shared" si="81"/>
        <v>436</v>
      </c>
      <c r="S98" s="45">
        <f t="shared" si="81"/>
        <v>331.20299999999997</v>
      </c>
      <c r="T98" s="43">
        <f t="shared" si="81"/>
        <v>0</v>
      </c>
      <c r="U98" s="45">
        <f t="shared" si="81"/>
        <v>104.797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128"/>
      <c r="AG98" s="127"/>
    </row>
    <row r="99" spans="1:33" s="120" customFormat="1" ht="56.25" customHeight="1" x14ac:dyDescent="0.3">
      <c r="A99" s="13" t="s">
        <v>49</v>
      </c>
      <c r="B99" s="36"/>
      <c r="C99" s="36"/>
      <c r="D99" s="36"/>
      <c r="E99" s="36"/>
      <c r="F99" s="85"/>
      <c r="G99" s="85"/>
      <c r="H99" s="15"/>
      <c r="I99" s="15"/>
      <c r="J99" s="18"/>
      <c r="K99" s="15"/>
      <c r="L99" s="15"/>
      <c r="M99" s="15"/>
      <c r="N99" s="15"/>
      <c r="O99" s="15"/>
      <c r="P99" s="15"/>
      <c r="Q99" s="18"/>
      <c r="R99" s="15"/>
      <c r="S99" s="18"/>
      <c r="T99" s="15"/>
      <c r="U99" s="18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28"/>
      <c r="AG99" s="127">
        <f>H99+J99+L99+N99+P99+R99+T99+V99+X99+Z99+AB99+AD99</f>
        <v>0</v>
      </c>
    </row>
    <row r="100" spans="1:33" s="120" customFormat="1" ht="20.25" customHeight="1" x14ac:dyDescent="0.3">
      <c r="A100" s="16" t="s">
        <v>16</v>
      </c>
      <c r="B100" s="36">
        <f>B101+B102+B103+B104</f>
        <v>3281.2999999999993</v>
      </c>
      <c r="C100" s="17">
        <f>C101+C102+C103</f>
        <v>782.82</v>
      </c>
      <c r="D100" s="17">
        <f>D101+D102+D103</f>
        <v>1858.3200000000002</v>
      </c>
      <c r="E100" s="17">
        <f>E101+E102+E103</f>
        <v>1858.3200000000002</v>
      </c>
      <c r="F100" s="122">
        <f>IFERROR(E100/B100*100,0)</f>
        <v>56.633651296742158</v>
      </c>
      <c r="G100" s="122">
        <f>IFERROR(E100/C100*100,0)</f>
        <v>237.3879052655783</v>
      </c>
      <c r="H100" s="36">
        <f>H101+H102+H103+H104</f>
        <v>132</v>
      </c>
      <c r="I100" s="36">
        <f t="shared" ref="I100:AE100" si="82">I101+I102+I103+I104</f>
        <v>126</v>
      </c>
      <c r="J100" s="17">
        <f t="shared" si="82"/>
        <v>650.82000000000005</v>
      </c>
      <c r="K100" s="36">
        <f t="shared" si="82"/>
        <v>211.52</v>
      </c>
      <c r="L100" s="36">
        <f t="shared" si="82"/>
        <v>561.22</v>
      </c>
      <c r="M100" s="36">
        <f t="shared" si="82"/>
        <v>382.3</v>
      </c>
      <c r="N100" s="36">
        <f t="shared" si="82"/>
        <v>680.7</v>
      </c>
      <c r="O100" s="36">
        <f t="shared" si="82"/>
        <v>653.6</v>
      </c>
      <c r="P100" s="36">
        <f t="shared" si="82"/>
        <v>144.25</v>
      </c>
      <c r="Q100" s="17">
        <f t="shared" si="82"/>
        <v>484.9</v>
      </c>
      <c r="R100" s="36">
        <f t="shared" si="82"/>
        <v>0</v>
      </c>
      <c r="S100" s="17">
        <f t="shared" si="82"/>
        <v>0</v>
      </c>
      <c r="T100" s="36">
        <f t="shared" si="82"/>
        <v>0</v>
      </c>
      <c r="U100" s="17">
        <f t="shared" si="82"/>
        <v>0</v>
      </c>
      <c r="V100" s="36">
        <f t="shared" si="82"/>
        <v>29.01</v>
      </c>
      <c r="W100" s="36">
        <f t="shared" si="82"/>
        <v>0</v>
      </c>
      <c r="X100" s="36">
        <f t="shared" si="82"/>
        <v>380.28</v>
      </c>
      <c r="Y100" s="36">
        <f t="shared" si="82"/>
        <v>0</v>
      </c>
      <c r="Z100" s="36">
        <f t="shared" si="82"/>
        <v>503.78</v>
      </c>
      <c r="AA100" s="36">
        <f t="shared" si="82"/>
        <v>0</v>
      </c>
      <c r="AB100" s="36">
        <f t="shared" si="82"/>
        <v>0</v>
      </c>
      <c r="AC100" s="36">
        <f t="shared" si="82"/>
        <v>0</v>
      </c>
      <c r="AD100" s="36">
        <f t="shared" si="82"/>
        <v>199.24</v>
      </c>
      <c r="AE100" s="36">
        <f t="shared" si="82"/>
        <v>0</v>
      </c>
      <c r="AF100" s="128"/>
      <c r="AG100" s="127">
        <f t="shared" si="61"/>
        <v>3281.2999999999993</v>
      </c>
    </row>
    <row r="101" spans="1:33" s="120" customFormat="1" ht="18.75" customHeight="1" x14ac:dyDescent="0.3">
      <c r="A101" s="19" t="s">
        <v>19</v>
      </c>
      <c r="B101" s="20">
        <f t="shared" ref="B101:E104" si="83">B108+B114+B121</f>
        <v>0</v>
      </c>
      <c r="C101" s="20">
        <f t="shared" si="83"/>
        <v>0</v>
      </c>
      <c r="D101" s="20">
        <f t="shared" si="83"/>
        <v>0</v>
      </c>
      <c r="E101" s="20">
        <f t="shared" si="83"/>
        <v>0</v>
      </c>
      <c r="F101" s="122">
        <f>IFERROR(E101/B101*100,0)</f>
        <v>0</v>
      </c>
      <c r="G101" s="122">
        <f>IFERROR(E101/C101*100,0)</f>
        <v>0</v>
      </c>
      <c r="H101" s="14">
        <f>H108+H114+H121</f>
        <v>0</v>
      </c>
      <c r="I101" s="14"/>
      <c r="J101" s="20">
        <f>J108+J114+J121</f>
        <v>0</v>
      </c>
      <c r="K101" s="14"/>
      <c r="L101" s="14">
        <f>L108+L114+L121</f>
        <v>0</v>
      </c>
      <c r="M101" s="14"/>
      <c r="N101" s="14">
        <f>N108+N114+N121</f>
        <v>0</v>
      </c>
      <c r="O101" s="14"/>
      <c r="P101" s="14">
        <f>P108+P114+P121</f>
        <v>0</v>
      </c>
      <c r="Q101" s="20"/>
      <c r="R101" s="14">
        <f>R108+R114+R121</f>
        <v>0</v>
      </c>
      <c r="S101" s="20"/>
      <c r="T101" s="14">
        <f>T108+T114+T121</f>
        <v>0</v>
      </c>
      <c r="U101" s="20"/>
      <c r="V101" s="14">
        <f>V108+V114+V121</f>
        <v>0</v>
      </c>
      <c r="W101" s="14"/>
      <c r="X101" s="14">
        <f>X108+X114+X121</f>
        <v>0</v>
      </c>
      <c r="Y101" s="14"/>
      <c r="Z101" s="14">
        <f>Z108+Z114+Z121</f>
        <v>0</v>
      </c>
      <c r="AA101" s="14"/>
      <c r="AB101" s="14">
        <f>AB108+AB114+AB121</f>
        <v>0</v>
      </c>
      <c r="AC101" s="14"/>
      <c r="AD101" s="14">
        <f>AD108+AD114+AD121</f>
        <v>0</v>
      </c>
      <c r="AE101" s="14"/>
      <c r="AF101" s="128"/>
      <c r="AG101" s="127">
        <f t="shared" si="61"/>
        <v>0</v>
      </c>
    </row>
    <row r="102" spans="1:33" s="120" customFormat="1" ht="18.75" customHeight="1" x14ac:dyDescent="0.3">
      <c r="A102" s="19" t="s">
        <v>17</v>
      </c>
      <c r="B102" s="14">
        <f t="shared" si="83"/>
        <v>0</v>
      </c>
      <c r="C102" s="20">
        <f t="shared" si="83"/>
        <v>0</v>
      </c>
      <c r="D102" s="20">
        <f t="shared" si="83"/>
        <v>0</v>
      </c>
      <c r="E102" s="20">
        <f t="shared" si="83"/>
        <v>0</v>
      </c>
      <c r="F102" s="122">
        <f t="shared" ref="F102" si="84">IFERROR(E102/B102*100,0)</f>
        <v>0</v>
      </c>
      <c r="G102" s="122">
        <f>IFERROR(E102/C102*100,0)</f>
        <v>0</v>
      </c>
      <c r="H102" s="14">
        <f>H109+H115+H122</f>
        <v>0</v>
      </c>
      <c r="I102" s="14"/>
      <c r="J102" s="20">
        <f>J109+J115+J122</f>
        <v>0</v>
      </c>
      <c r="K102" s="14"/>
      <c r="L102" s="14">
        <f>L109+L115+L122</f>
        <v>0</v>
      </c>
      <c r="M102" s="14"/>
      <c r="N102" s="14">
        <f>N109+N115+N122</f>
        <v>0</v>
      </c>
      <c r="O102" s="14"/>
      <c r="P102" s="14">
        <f>P109+P115+P122</f>
        <v>0</v>
      </c>
      <c r="Q102" s="20"/>
      <c r="R102" s="14">
        <f>R109+R115+R122</f>
        <v>0</v>
      </c>
      <c r="S102" s="20"/>
      <c r="T102" s="14">
        <f>T109+T115+T122</f>
        <v>0</v>
      </c>
      <c r="U102" s="20"/>
      <c r="V102" s="14">
        <f>V109+V115+V122</f>
        <v>0</v>
      </c>
      <c r="W102" s="14"/>
      <c r="X102" s="14">
        <f>X109+X115+X122</f>
        <v>0</v>
      </c>
      <c r="Y102" s="14"/>
      <c r="Z102" s="14">
        <f>Z109+Z115+Z122</f>
        <v>0</v>
      </c>
      <c r="AA102" s="14"/>
      <c r="AB102" s="14">
        <f>AB109+AB115+AB122</f>
        <v>0</v>
      </c>
      <c r="AC102" s="14"/>
      <c r="AD102" s="14">
        <f>AD109+AD115+AD122</f>
        <v>0</v>
      </c>
      <c r="AE102" s="14"/>
      <c r="AF102" s="128"/>
      <c r="AG102" s="127">
        <f t="shared" si="61"/>
        <v>0</v>
      </c>
    </row>
    <row r="103" spans="1:33" s="120" customFormat="1" ht="18.75" customHeight="1" x14ac:dyDescent="0.3">
      <c r="A103" s="19" t="s">
        <v>18</v>
      </c>
      <c r="B103" s="14">
        <f t="shared" si="83"/>
        <v>3281.2999999999993</v>
      </c>
      <c r="C103" s="20">
        <f t="shared" si="83"/>
        <v>782.82</v>
      </c>
      <c r="D103" s="20">
        <f t="shared" si="83"/>
        <v>1858.3200000000002</v>
      </c>
      <c r="E103" s="20">
        <f t="shared" si="83"/>
        <v>1858.3200000000002</v>
      </c>
      <c r="F103" s="122">
        <f>IFERROR(E103/B103*100,0)</f>
        <v>56.633651296742158</v>
      </c>
      <c r="G103" s="122">
        <f>IFERROR(E103/C103*100,0)</f>
        <v>237.3879052655783</v>
      </c>
      <c r="H103" s="14">
        <f>H110+H116+H123</f>
        <v>132</v>
      </c>
      <c r="I103" s="14">
        <f>I110+I116+I123</f>
        <v>126</v>
      </c>
      <c r="J103" s="20">
        <f>J110+J116+J123</f>
        <v>650.82000000000005</v>
      </c>
      <c r="K103" s="14">
        <f>K110+K116+K123</f>
        <v>211.52</v>
      </c>
      <c r="L103" s="14">
        <f>L110+L116+L123</f>
        <v>561.22</v>
      </c>
      <c r="M103" s="14">
        <f>M110+M116+M123</f>
        <v>382.3</v>
      </c>
      <c r="N103" s="14">
        <f>N110+N116+N123</f>
        <v>680.7</v>
      </c>
      <c r="O103" s="14">
        <f>O110+O123+O116</f>
        <v>653.6</v>
      </c>
      <c r="P103" s="14">
        <f>P110+P116+P123</f>
        <v>144.25</v>
      </c>
      <c r="Q103" s="20">
        <f>Q110+Q116+Q123</f>
        <v>484.9</v>
      </c>
      <c r="R103" s="14">
        <f>R110+R116+R123</f>
        <v>0</v>
      </c>
      <c r="S103" s="20">
        <v>0</v>
      </c>
      <c r="T103" s="14">
        <f>T110+T116+T123</f>
        <v>0</v>
      </c>
      <c r="U103" s="20"/>
      <c r="V103" s="14">
        <f>V110+V116+V123</f>
        <v>29.01</v>
      </c>
      <c r="W103" s="14"/>
      <c r="X103" s="14">
        <f>X110+X116+X123</f>
        <v>380.28</v>
      </c>
      <c r="Y103" s="14"/>
      <c r="Z103" s="14">
        <f>Z110+Z116+Z123</f>
        <v>503.78</v>
      </c>
      <c r="AA103" s="14"/>
      <c r="AB103" s="14">
        <f>AB110+AB116+AB123</f>
        <v>0</v>
      </c>
      <c r="AC103" s="14"/>
      <c r="AD103" s="14">
        <f>AD110+AD116+AD123</f>
        <v>199.24</v>
      </c>
      <c r="AE103" s="14"/>
      <c r="AF103" s="128"/>
      <c r="AG103" s="127">
        <f t="shared" si="61"/>
        <v>3281.2999999999993</v>
      </c>
    </row>
    <row r="104" spans="1:33" s="120" customFormat="1" ht="18.75" customHeight="1" x14ac:dyDescent="0.3">
      <c r="A104" s="31" t="s">
        <v>20</v>
      </c>
      <c r="B104" s="14">
        <f t="shared" si="83"/>
        <v>0</v>
      </c>
      <c r="C104" s="20">
        <f t="shared" si="83"/>
        <v>0</v>
      </c>
      <c r="D104" s="20">
        <f t="shared" si="83"/>
        <v>0</v>
      </c>
      <c r="E104" s="20">
        <f t="shared" si="83"/>
        <v>0</v>
      </c>
      <c r="F104" s="122">
        <f>IFERROR(E104/B104*100,0)</f>
        <v>0</v>
      </c>
      <c r="G104" s="122">
        <f>IFERROR(E104/C104*100,0)</f>
        <v>0</v>
      </c>
      <c r="H104" s="14">
        <f>H111+H117+H124</f>
        <v>0</v>
      </c>
      <c r="I104" s="14"/>
      <c r="J104" s="20">
        <f>J111+J117+J124</f>
        <v>0</v>
      </c>
      <c r="K104" s="14"/>
      <c r="L104" s="14">
        <f>L111+L117+L124</f>
        <v>0</v>
      </c>
      <c r="M104" s="14"/>
      <c r="N104" s="14">
        <f>N111+N117+N124</f>
        <v>0</v>
      </c>
      <c r="O104" s="14"/>
      <c r="P104" s="14">
        <f>P111+P117+P124</f>
        <v>0</v>
      </c>
      <c r="Q104" s="20"/>
      <c r="R104" s="14">
        <f>R111+R117+R124</f>
        <v>0</v>
      </c>
      <c r="S104" s="20"/>
      <c r="T104" s="14">
        <f>T111+T117+T124</f>
        <v>0</v>
      </c>
      <c r="U104" s="20"/>
      <c r="V104" s="14">
        <f>V111+V117+V124</f>
        <v>0</v>
      </c>
      <c r="W104" s="14"/>
      <c r="X104" s="14">
        <f>X111+X117+X124</f>
        <v>0</v>
      </c>
      <c r="Y104" s="14"/>
      <c r="Z104" s="14">
        <f>Z111+Z117+Z124</f>
        <v>0</v>
      </c>
      <c r="AA104" s="14"/>
      <c r="AB104" s="14">
        <f>AB111+AB117+AB124</f>
        <v>0</v>
      </c>
      <c r="AC104" s="14"/>
      <c r="AD104" s="14">
        <f>AD111+AD117+AD124</f>
        <v>0</v>
      </c>
      <c r="AE104" s="14"/>
      <c r="AF104" s="128"/>
      <c r="AG104" s="127">
        <f t="shared" si="61"/>
        <v>0</v>
      </c>
    </row>
    <row r="105" spans="1:33" s="120" customFormat="1" ht="18.75" customHeight="1" x14ac:dyDescent="0.3">
      <c r="A105" s="44" t="s">
        <v>50</v>
      </c>
      <c r="B105" s="36"/>
      <c r="C105" s="36"/>
      <c r="D105" s="36"/>
      <c r="E105" s="36"/>
      <c r="F105" s="85"/>
      <c r="G105" s="85"/>
      <c r="H105" s="15"/>
      <c r="I105" s="15"/>
      <c r="J105" s="18"/>
      <c r="K105" s="15"/>
      <c r="L105" s="15"/>
      <c r="M105" s="15"/>
      <c r="N105" s="15"/>
      <c r="O105" s="15"/>
      <c r="P105" s="15"/>
      <c r="Q105" s="18"/>
      <c r="R105" s="15"/>
      <c r="S105" s="18"/>
      <c r="T105" s="15"/>
      <c r="U105" s="18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28"/>
      <c r="AG105" s="127">
        <f t="shared" si="61"/>
        <v>0</v>
      </c>
    </row>
    <row r="106" spans="1:33" s="120" customFormat="1" ht="18.75" customHeight="1" x14ac:dyDescent="0.3">
      <c r="A106" s="13" t="s">
        <v>51</v>
      </c>
      <c r="B106" s="36"/>
      <c r="C106" s="36"/>
      <c r="D106" s="36"/>
      <c r="E106" s="36"/>
      <c r="F106" s="85"/>
      <c r="G106" s="85"/>
      <c r="H106" s="15"/>
      <c r="I106" s="15"/>
      <c r="J106" s="18"/>
      <c r="K106" s="15"/>
      <c r="L106" s="15"/>
      <c r="M106" s="15"/>
      <c r="N106" s="15"/>
      <c r="O106" s="15"/>
      <c r="P106" s="15"/>
      <c r="Q106" s="18"/>
      <c r="R106" s="15"/>
      <c r="S106" s="18"/>
      <c r="T106" s="15"/>
      <c r="U106" s="18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28"/>
      <c r="AG106" s="127">
        <f t="shared" si="61"/>
        <v>0</v>
      </c>
    </row>
    <row r="107" spans="1:33" s="117" customFormat="1" ht="18.75" customHeight="1" x14ac:dyDescent="0.3">
      <c r="A107" s="16" t="s">
        <v>16</v>
      </c>
      <c r="B107" s="17">
        <f>B108+B109+B110</f>
        <v>3281.2999999999993</v>
      </c>
      <c r="C107" s="17">
        <f>C108+C109+C110</f>
        <v>782.82</v>
      </c>
      <c r="D107" s="17">
        <f>D108+D109+D110</f>
        <v>1858.3200000000002</v>
      </c>
      <c r="E107" s="17">
        <f>E108+E109+E110</f>
        <v>1858.3200000000002</v>
      </c>
      <c r="F107" s="122">
        <f>IFERROR(E107/B107*100,0)</f>
        <v>56.633651296742158</v>
      </c>
      <c r="G107" s="122">
        <f>IFERROR(E107/C107*100,0)</f>
        <v>237.3879052655783</v>
      </c>
      <c r="H107" s="18">
        <f>H108+H109+H110</f>
        <v>132</v>
      </c>
      <c r="I107" s="18">
        <f t="shared" ref="I107:AE107" si="85">I108+I109+I110</f>
        <v>126</v>
      </c>
      <c r="J107" s="18">
        <f t="shared" si="85"/>
        <v>650.82000000000005</v>
      </c>
      <c r="K107" s="18">
        <f t="shared" si="85"/>
        <v>211.52</v>
      </c>
      <c r="L107" s="18">
        <f t="shared" si="85"/>
        <v>561.22</v>
      </c>
      <c r="M107" s="18">
        <f t="shared" si="85"/>
        <v>382.3</v>
      </c>
      <c r="N107" s="18">
        <f t="shared" si="85"/>
        <v>680.7</v>
      </c>
      <c r="O107" s="18">
        <f t="shared" si="85"/>
        <v>653.6</v>
      </c>
      <c r="P107" s="18">
        <f t="shared" si="85"/>
        <v>144.25</v>
      </c>
      <c r="Q107" s="18">
        <f t="shared" si="85"/>
        <v>484.9</v>
      </c>
      <c r="R107" s="18">
        <f t="shared" si="85"/>
        <v>0</v>
      </c>
      <c r="S107" s="18">
        <f t="shared" si="85"/>
        <v>0</v>
      </c>
      <c r="T107" s="18">
        <f t="shared" si="85"/>
        <v>0</v>
      </c>
      <c r="U107" s="18">
        <f t="shared" si="85"/>
        <v>0</v>
      </c>
      <c r="V107" s="18">
        <f t="shared" si="85"/>
        <v>29.01</v>
      </c>
      <c r="W107" s="18">
        <f t="shared" si="85"/>
        <v>0</v>
      </c>
      <c r="X107" s="18">
        <f t="shared" si="85"/>
        <v>380.28</v>
      </c>
      <c r="Y107" s="18">
        <f t="shared" si="85"/>
        <v>0</v>
      </c>
      <c r="Z107" s="18">
        <f t="shared" si="85"/>
        <v>503.78</v>
      </c>
      <c r="AA107" s="18">
        <f t="shared" si="85"/>
        <v>0</v>
      </c>
      <c r="AB107" s="18">
        <f t="shared" si="85"/>
        <v>0</v>
      </c>
      <c r="AC107" s="18">
        <f t="shared" si="85"/>
        <v>0</v>
      </c>
      <c r="AD107" s="18">
        <f t="shared" si="85"/>
        <v>199.24</v>
      </c>
      <c r="AE107" s="18">
        <f t="shared" si="85"/>
        <v>0</v>
      </c>
      <c r="AF107" s="116"/>
      <c r="AG107" s="127">
        <f t="shared" si="61"/>
        <v>3281.2999999999993</v>
      </c>
    </row>
    <row r="108" spans="1:33" s="117" customFormat="1" ht="18.75" customHeight="1" x14ac:dyDescent="0.3">
      <c r="A108" s="19" t="s">
        <v>19</v>
      </c>
      <c r="B108" s="20">
        <f>H108+J108+L108+N108+P108+R108+T108+V108+X108+Z108+AB108+AD108</f>
        <v>0</v>
      </c>
      <c r="C108" s="80">
        <f>SUM(H108,J108)</f>
        <v>0</v>
      </c>
      <c r="D108" s="80">
        <f>E108</f>
        <v>0</v>
      </c>
      <c r="E108" s="80">
        <f>SUM(I108,K108,M108,O108,Q108,S108,U108,W108,Y108,AA108,AC108,AE108)</f>
        <v>0</v>
      </c>
      <c r="F108" s="122">
        <f>IFERROR(E108/B108*100,0)</f>
        <v>0</v>
      </c>
      <c r="G108" s="122">
        <f>IFERROR(E108/C108*100,0)</f>
        <v>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165" t="s">
        <v>96</v>
      </c>
      <c r="AG108" s="127">
        <f t="shared" si="61"/>
        <v>0</v>
      </c>
    </row>
    <row r="109" spans="1:33" s="117" customFormat="1" ht="18.75" customHeight="1" x14ac:dyDescent="0.3">
      <c r="A109" s="19" t="s">
        <v>17</v>
      </c>
      <c r="B109" s="20">
        <f>H109+J109+L109+N109+P109+R109+T109+V109+X109+Z109+AB109+AD109</f>
        <v>0</v>
      </c>
      <c r="C109" s="80">
        <f>SUM(H109,J109)</f>
        <v>0</v>
      </c>
      <c r="D109" s="80">
        <f t="shared" ref="D109:D111" si="86">E109</f>
        <v>0</v>
      </c>
      <c r="E109" s="80">
        <f t="shared" ref="E109:E110" si="87">SUM(I109,K109,M109,O109,Q109,S109,U109,W109,Y109,AA109,AC109,AE109)</f>
        <v>0</v>
      </c>
      <c r="F109" s="122">
        <f t="shared" ref="F109" si="88">IFERROR(E109/B109*100,0)</f>
        <v>0</v>
      </c>
      <c r="G109" s="122">
        <f>IFERROR(E109/C109*100,0)</f>
        <v>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66"/>
      <c r="AG109" s="127">
        <f t="shared" si="61"/>
        <v>0</v>
      </c>
    </row>
    <row r="110" spans="1:33" s="117" customFormat="1" ht="33" customHeight="1" x14ac:dyDescent="0.3">
      <c r="A110" s="19" t="s">
        <v>18</v>
      </c>
      <c r="B110" s="20">
        <f>H110+J110+L110+N110+P110+R110+T110+V110+X110+Z110+AB110+AD110</f>
        <v>3281.2999999999993</v>
      </c>
      <c r="C110" s="80">
        <f>SUM(H110,J110)</f>
        <v>782.82</v>
      </c>
      <c r="D110" s="80">
        <f t="shared" si="86"/>
        <v>1858.3200000000002</v>
      </c>
      <c r="E110" s="80">
        <f t="shared" si="87"/>
        <v>1858.3200000000002</v>
      </c>
      <c r="F110" s="122">
        <f>IFERROR(E110/B110*100,0)</f>
        <v>56.633651296742158</v>
      </c>
      <c r="G110" s="122">
        <f>IFERROR(E110/C110*100,0)</f>
        <v>237.3879052655783</v>
      </c>
      <c r="H110" s="21">
        <v>132</v>
      </c>
      <c r="I110" s="21">
        <v>126</v>
      </c>
      <c r="J110" s="21">
        <v>650.82000000000005</v>
      </c>
      <c r="K110" s="21">
        <v>211.52</v>
      </c>
      <c r="L110" s="21">
        <v>561.22</v>
      </c>
      <c r="M110" s="21">
        <v>382.3</v>
      </c>
      <c r="N110" s="21">
        <v>680.7</v>
      </c>
      <c r="O110" s="21">
        <v>653.6</v>
      </c>
      <c r="P110" s="21">
        <v>144.25</v>
      </c>
      <c r="Q110" s="21">
        <v>484.9</v>
      </c>
      <c r="R110" s="21">
        <v>0</v>
      </c>
      <c r="S110" s="21">
        <v>0</v>
      </c>
      <c r="T110" s="21">
        <v>0</v>
      </c>
      <c r="U110" s="21"/>
      <c r="V110" s="21">
        <v>29.01</v>
      </c>
      <c r="W110" s="21"/>
      <c r="X110" s="21">
        <v>380.28</v>
      </c>
      <c r="Y110" s="21"/>
      <c r="Z110" s="21">
        <v>503.78</v>
      </c>
      <c r="AA110" s="21"/>
      <c r="AB110" s="21">
        <v>0</v>
      </c>
      <c r="AC110" s="21"/>
      <c r="AD110" s="21">
        <v>199.24</v>
      </c>
      <c r="AE110" s="21"/>
      <c r="AF110" s="167"/>
      <c r="AG110" s="127">
        <f t="shared" si="61"/>
        <v>3281.2999999999993</v>
      </c>
    </row>
    <row r="111" spans="1:33" s="117" customFormat="1" ht="18.75" customHeight="1" x14ac:dyDescent="0.3">
      <c r="A111" s="31" t="s">
        <v>20</v>
      </c>
      <c r="B111" s="20">
        <f>H111+J111+L111+N111+P111+R111+T111+V111+X111+Z111+AB111+AD111</f>
        <v>0</v>
      </c>
      <c r="C111" s="80">
        <f>SUM(H111,J111)</f>
        <v>0</v>
      </c>
      <c r="D111" s="80">
        <f t="shared" si="86"/>
        <v>0</v>
      </c>
      <c r="E111" s="80">
        <f>SUM(I111,K111,M111,O111,Q111,S111,U111,W111,Y111,AA111,AC111,AE111)</f>
        <v>0</v>
      </c>
      <c r="F111" s="122">
        <f>IFERROR(E111/B111*100,0)</f>
        <v>0</v>
      </c>
      <c r="G111" s="122">
        <f>IFERROR(E111/C111*100,0)</f>
        <v>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16"/>
      <c r="AG111" s="127">
        <f t="shared" si="61"/>
        <v>0</v>
      </c>
    </row>
    <row r="112" spans="1:33" s="117" customFormat="1" ht="18.75" customHeight="1" x14ac:dyDescent="0.3">
      <c r="A112" s="19" t="s">
        <v>52</v>
      </c>
      <c r="B112" s="20"/>
      <c r="C112" s="20"/>
      <c r="D112" s="20"/>
      <c r="E112" s="20"/>
      <c r="F112" s="83"/>
      <c r="G112" s="8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16"/>
      <c r="AG112" s="127">
        <f t="shared" si="61"/>
        <v>0</v>
      </c>
    </row>
    <row r="113" spans="1:33" s="117" customFormat="1" ht="18.75" customHeight="1" x14ac:dyDescent="0.3">
      <c r="A113" s="16" t="s">
        <v>16</v>
      </c>
      <c r="B113" s="17">
        <f>B114+B115+B116</f>
        <v>0</v>
      </c>
      <c r="C113" s="17">
        <f>C114+C115+C116</f>
        <v>0</v>
      </c>
      <c r="D113" s="17">
        <f>D114+D115+D116</f>
        <v>0</v>
      </c>
      <c r="E113" s="17">
        <f>E114+E115+E116</f>
        <v>0</v>
      </c>
      <c r="F113" s="122">
        <f>IFERROR(E113/B113*100,0)</f>
        <v>0</v>
      </c>
      <c r="G113" s="122">
        <f>IFERROR(E113/C113*100,0)</f>
        <v>0</v>
      </c>
      <c r="H113" s="18">
        <f>H114+H115+H116</f>
        <v>0</v>
      </c>
      <c r="I113" s="18">
        <f t="shared" ref="I113:AE113" si="89">I114+I115+I116</f>
        <v>0</v>
      </c>
      <c r="J113" s="18">
        <f t="shared" si="89"/>
        <v>0</v>
      </c>
      <c r="K113" s="18">
        <f t="shared" si="89"/>
        <v>0</v>
      </c>
      <c r="L113" s="18">
        <f t="shared" si="89"/>
        <v>0</v>
      </c>
      <c r="M113" s="18">
        <f t="shared" si="89"/>
        <v>0</v>
      </c>
      <c r="N113" s="18">
        <f t="shared" si="89"/>
        <v>0</v>
      </c>
      <c r="O113" s="18">
        <f t="shared" si="89"/>
        <v>0</v>
      </c>
      <c r="P113" s="18">
        <f t="shared" si="89"/>
        <v>0</v>
      </c>
      <c r="Q113" s="18">
        <f t="shared" si="89"/>
        <v>0</v>
      </c>
      <c r="R113" s="18">
        <f t="shared" si="89"/>
        <v>0</v>
      </c>
      <c r="S113" s="18">
        <f t="shared" si="89"/>
        <v>0</v>
      </c>
      <c r="T113" s="18">
        <f t="shared" si="89"/>
        <v>0</v>
      </c>
      <c r="U113" s="18">
        <f t="shared" si="89"/>
        <v>0</v>
      </c>
      <c r="V113" s="18">
        <f t="shared" si="89"/>
        <v>0</v>
      </c>
      <c r="W113" s="18">
        <f t="shared" si="89"/>
        <v>0</v>
      </c>
      <c r="X113" s="18">
        <f t="shared" si="89"/>
        <v>0</v>
      </c>
      <c r="Y113" s="18">
        <f t="shared" si="89"/>
        <v>0</v>
      </c>
      <c r="Z113" s="18">
        <f t="shared" si="89"/>
        <v>0</v>
      </c>
      <c r="AA113" s="18">
        <f t="shared" si="89"/>
        <v>0</v>
      </c>
      <c r="AB113" s="18">
        <f t="shared" si="89"/>
        <v>0</v>
      </c>
      <c r="AC113" s="18">
        <f t="shared" si="89"/>
        <v>0</v>
      </c>
      <c r="AD113" s="18">
        <f t="shared" si="89"/>
        <v>0</v>
      </c>
      <c r="AE113" s="18">
        <f t="shared" si="89"/>
        <v>0</v>
      </c>
      <c r="AF113" s="116"/>
      <c r="AG113" s="127">
        <f t="shared" si="61"/>
        <v>0</v>
      </c>
    </row>
    <row r="114" spans="1:33" s="117" customFormat="1" ht="18.75" customHeight="1" x14ac:dyDescent="0.3">
      <c r="A114" s="19" t="s">
        <v>19</v>
      </c>
      <c r="B114" s="20">
        <f>H114+J114+L114+N114+P114+R114+T114+V114+X114+Z114+AB114+AD114</f>
        <v>0</v>
      </c>
      <c r="C114" s="80">
        <f>SUM(H114,J114)</f>
        <v>0</v>
      </c>
      <c r="D114" s="80">
        <f>E114</f>
        <v>0</v>
      </c>
      <c r="E114" s="80">
        <f>SUM(I114,K114,M114,O114,Q114,S114,U114,W114,Y114,AA114,AC114,AE114)</f>
        <v>0</v>
      </c>
      <c r="F114" s="122">
        <f>IFERROR(E114/B114*100,0)</f>
        <v>0</v>
      </c>
      <c r="G114" s="122">
        <f>IFERROR(E114/C114*100,0)</f>
        <v>0</v>
      </c>
      <c r="H114" s="21">
        <v>0</v>
      </c>
      <c r="I114" s="21"/>
      <c r="J114" s="21">
        <v>0</v>
      </c>
      <c r="K114" s="21"/>
      <c r="L114" s="21">
        <v>0</v>
      </c>
      <c r="M114" s="21"/>
      <c r="N114" s="21">
        <v>0</v>
      </c>
      <c r="O114" s="21"/>
      <c r="P114" s="21">
        <v>0</v>
      </c>
      <c r="Q114" s="21"/>
      <c r="R114" s="21">
        <v>0</v>
      </c>
      <c r="S114" s="21"/>
      <c r="T114" s="21">
        <v>0</v>
      </c>
      <c r="U114" s="21"/>
      <c r="V114" s="21">
        <v>0</v>
      </c>
      <c r="W114" s="21"/>
      <c r="X114" s="21">
        <v>0</v>
      </c>
      <c r="Y114" s="21"/>
      <c r="Z114" s="21">
        <v>0</v>
      </c>
      <c r="AA114" s="21"/>
      <c r="AB114" s="21">
        <v>0</v>
      </c>
      <c r="AC114" s="21"/>
      <c r="AD114" s="21">
        <v>0</v>
      </c>
      <c r="AE114" s="21"/>
      <c r="AF114" s="116"/>
      <c r="AG114" s="127">
        <f t="shared" si="61"/>
        <v>0</v>
      </c>
    </row>
    <row r="115" spans="1:33" s="117" customFormat="1" ht="18.75" customHeight="1" x14ac:dyDescent="0.3">
      <c r="A115" s="19" t="s">
        <v>17</v>
      </c>
      <c r="B115" s="20">
        <f>H115+J115+L115+N115+P115+R115+T115+V115+X115+Z115+AB115+AD115</f>
        <v>0</v>
      </c>
      <c r="C115" s="80">
        <f>SUM(H115,J115)</f>
        <v>0</v>
      </c>
      <c r="D115" s="80">
        <f t="shared" ref="D115:D117" si="90">E115</f>
        <v>0</v>
      </c>
      <c r="E115" s="80">
        <f t="shared" ref="E115:E116" si="91">SUM(I115,K115,M115,O115,Q115,S115,U115,W115,Y115,AA115,AC115,AE115)</f>
        <v>0</v>
      </c>
      <c r="F115" s="122">
        <f t="shared" ref="F115" si="92">IFERROR(E115/B115*100,0)</f>
        <v>0</v>
      </c>
      <c r="G115" s="122">
        <f>IFERROR(E115/C115*100,0)</f>
        <v>0</v>
      </c>
      <c r="H115" s="21">
        <v>0</v>
      </c>
      <c r="I115" s="21"/>
      <c r="J115" s="21">
        <v>0</v>
      </c>
      <c r="K115" s="21"/>
      <c r="L115" s="21">
        <v>0</v>
      </c>
      <c r="M115" s="21"/>
      <c r="N115" s="21">
        <v>0</v>
      </c>
      <c r="O115" s="21"/>
      <c r="P115" s="21">
        <v>0</v>
      </c>
      <c r="Q115" s="21"/>
      <c r="R115" s="21">
        <v>0</v>
      </c>
      <c r="S115" s="21"/>
      <c r="T115" s="21">
        <v>0</v>
      </c>
      <c r="U115" s="21"/>
      <c r="V115" s="21">
        <v>0</v>
      </c>
      <c r="W115" s="21"/>
      <c r="X115" s="21">
        <v>0</v>
      </c>
      <c r="Y115" s="21"/>
      <c r="Z115" s="21">
        <v>0</v>
      </c>
      <c r="AA115" s="21"/>
      <c r="AB115" s="21">
        <v>0</v>
      </c>
      <c r="AC115" s="21"/>
      <c r="AD115" s="21">
        <v>0</v>
      </c>
      <c r="AE115" s="21"/>
      <c r="AF115" s="116"/>
      <c r="AG115" s="127">
        <f t="shared" si="61"/>
        <v>0</v>
      </c>
    </row>
    <row r="116" spans="1:33" s="117" customFormat="1" ht="18.75" customHeight="1" x14ac:dyDescent="0.3">
      <c r="A116" s="19" t="s">
        <v>18</v>
      </c>
      <c r="B116" s="20">
        <f>H116+J116+L116+N116+P116+R116+T116+V116+X116+Z116+AB116+AD116</f>
        <v>0</v>
      </c>
      <c r="C116" s="80">
        <f>SUM(H116,J116)</f>
        <v>0</v>
      </c>
      <c r="D116" s="80">
        <f t="shared" si="90"/>
        <v>0</v>
      </c>
      <c r="E116" s="80">
        <f t="shared" si="91"/>
        <v>0</v>
      </c>
      <c r="F116" s="122">
        <f>IFERROR(E116/B116*100,0)</f>
        <v>0</v>
      </c>
      <c r="G116" s="122">
        <f>IFERROR(E116/C116*100,0)</f>
        <v>0</v>
      </c>
      <c r="H116" s="21">
        <v>0</v>
      </c>
      <c r="I116" s="21"/>
      <c r="J116" s="21">
        <v>0</v>
      </c>
      <c r="K116" s="21"/>
      <c r="L116" s="21">
        <v>0</v>
      </c>
      <c r="M116" s="21"/>
      <c r="N116" s="21">
        <v>0</v>
      </c>
      <c r="O116" s="21"/>
      <c r="P116" s="21">
        <v>0</v>
      </c>
      <c r="Q116" s="21">
        <v>0</v>
      </c>
      <c r="R116" s="21">
        <v>0</v>
      </c>
      <c r="S116" s="21"/>
      <c r="T116" s="21">
        <v>0</v>
      </c>
      <c r="U116" s="21"/>
      <c r="V116" s="21">
        <v>0</v>
      </c>
      <c r="W116" s="21"/>
      <c r="X116" s="21">
        <v>0</v>
      </c>
      <c r="Y116" s="21"/>
      <c r="Z116" s="21">
        <v>0</v>
      </c>
      <c r="AA116" s="21"/>
      <c r="AB116" s="21">
        <v>0</v>
      </c>
      <c r="AC116" s="21"/>
      <c r="AD116" s="21">
        <v>0</v>
      </c>
      <c r="AE116" s="21"/>
      <c r="AF116" s="116"/>
      <c r="AG116" s="127">
        <f t="shared" si="61"/>
        <v>0</v>
      </c>
    </row>
    <row r="117" spans="1:33" s="117" customFormat="1" ht="18.75" customHeight="1" x14ac:dyDescent="0.3">
      <c r="A117" s="31" t="s">
        <v>20</v>
      </c>
      <c r="B117" s="20">
        <f>H117+J117+L117+N117+P117+R117+T117+V117+X117+Z117+AB117+AD117</f>
        <v>0</v>
      </c>
      <c r="C117" s="80">
        <f>SUM(H117,J117)</f>
        <v>0</v>
      </c>
      <c r="D117" s="80">
        <f t="shared" si="90"/>
        <v>0</v>
      </c>
      <c r="E117" s="80">
        <f>SUM(I117,K117,M117,O117,Q117,S117,U117,W117,Y117,AA117,AC117,AE117)</f>
        <v>0</v>
      </c>
      <c r="F117" s="122">
        <f>IFERROR(E117/B117*100,0)</f>
        <v>0</v>
      </c>
      <c r="G117" s="122">
        <f>IFERROR(E117/C117*100,0)</f>
        <v>0</v>
      </c>
      <c r="H117" s="21">
        <v>0</v>
      </c>
      <c r="I117" s="21"/>
      <c r="J117" s="21">
        <v>0</v>
      </c>
      <c r="K117" s="21"/>
      <c r="L117" s="21">
        <v>0</v>
      </c>
      <c r="M117" s="21"/>
      <c r="N117" s="21">
        <v>0</v>
      </c>
      <c r="O117" s="21"/>
      <c r="P117" s="21">
        <v>0</v>
      </c>
      <c r="Q117" s="21"/>
      <c r="R117" s="21">
        <v>0</v>
      </c>
      <c r="S117" s="21"/>
      <c r="T117" s="21">
        <v>0</v>
      </c>
      <c r="U117" s="21"/>
      <c r="V117" s="21">
        <v>0</v>
      </c>
      <c r="W117" s="21"/>
      <c r="X117" s="21">
        <v>0</v>
      </c>
      <c r="Y117" s="21"/>
      <c r="Z117" s="21">
        <v>0</v>
      </c>
      <c r="AA117" s="21"/>
      <c r="AB117" s="21">
        <v>0</v>
      </c>
      <c r="AC117" s="21"/>
      <c r="AD117" s="21">
        <v>0</v>
      </c>
      <c r="AE117" s="21"/>
      <c r="AF117" s="116"/>
      <c r="AG117" s="127">
        <f t="shared" si="61"/>
        <v>0</v>
      </c>
    </row>
    <row r="118" spans="1:33" s="120" customFormat="1" ht="56.25" customHeight="1" x14ac:dyDescent="0.3">
      <c r="A118" s="13" t="s">
        <v>89</v>
      </c>
      <c r="B118" s="36"/>
      <c r="C118" s="36"/>
      <c r="D118" s="36"/>
      <c r="E118" s="36"/>
      <c r="F118" s="85"/>
      <c r="G118" s="85"/>
      <c r="H118" s="15"/>
      <c r="I118" s="15"/>
      <c r="J118" s="18"/>
      <c r="K118" s="15"/>
      <c r="L118" s="15"/>
      <c r="M118" s="15"/>
      <c r="N118" s="15"/>
      <c r="O118" s="15"/>
      <c r="P118" s="15"/>
      <c r="Q118" s="18"/>
      <c r="R118" s="15"/>
      <c r="S118" s="18"/>
      <c r="T118" s="15"/>
      <c r="U118" s="18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68" t="s">
        <v>98</v>
      </c>
      <c r="AG118" s="127">
        <f>H118+J118+L118+N118+P118+R118+T118+V118+X118+Z118+AB118+AD118</f>
        <v>0</v>
      </c>
    </row>
    <row r="119" spans="1:33" s="117" customFormat="1" ht="18.75" customHeight="1" x14ac:dyDescent="0.3">
      <c r="A119" s="19" t="s">
        <v>53</v>
      </c>
      <c r="B119" s="20"/>
      <c r="C119" s="20"/>
      <c r="D119" s="20"/>
      <c r="E119" s="20"/>
      <c r="F119" s="83"/>
      <c r="G119" s="8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116"/>
      <c r="AG119" s="127">
        <f t="shared" si="61"/>
        <v>0</v>
      </c>
    </row>
    <row r="120" spans="1:33" s="117" customFormat="1" ht="18.75" customHeight="1" x14ac:dyDescent="0.3">
      <c r="A120" s="16" t="s">
        <v>16</v>
      </c>
      <c r="B120" s="17">
        <f>B154+B155</f>
        <v>847.42000000000007</v>
      </c>
      <c r="C120" s="17">
        <f>C121+C122+C123</f>
        <v>0</v>
      </c>
      <c r="D120" s="17">
        <f>D121+D122+D123</f>
        <v>0</v>
      </c>
      <c r="E120" s="17">
        <f>E121+E122+E123</f>
        <v>0</v>
      </c>
      <c r="F120" s="122">
        <f>IFERROR(E120/B120*100,0)</f>
        <v>0</v>
      </c>
      <c r="G120" s="122">
        <f>IFERROR(E120/C120*100,0)</f>
        <v>0</v>
      </c>
      <c r="H120" s="18">
        <f t="shared" ref="H120:O120" si="93">H121+H122+H123</f>
        <v>0</v>
      </c>
      <c r="I120" s="18">
        <f t="shared" si="93"/>
        <v>0</v>
      </c>
      <c r="J120" s="18">
        <f t="shared" si="93"/>
        <v>0</v>
      </c>
      <c r="K120" s="18">
        <f t="shared" si="93"/>
        <v>0</v>
      </c>
      <c r="L120" s="18">
        <f t="shared" si="93"/>
        <v>0</v>
      </c>
      <c r="M120" s="18">
        <f t="shared" si="93"/>
        <v>0</v>
      </c>
      <c r="N120" s="18">
        <f t="shared" si="93"/>
        <v>0</v>
      </c>
      <c r="O120" s="18">
        <f t="shared" si="93"/>
        <v>0</v>
      </c>
      <c r="P120" s="18">
        <f>P121+P122+P123+P155</f>
        <v>140</v>
      </c>
      <c r="Q120" s="18">
        <f>Q121+Q122+Q123+Q155</f>
        <v>140</v>
      </c>
      <c r="R120" s="18">
        <f>R121+R122+R123+R154+R155</f>
        <v>707.42000000000007</v>
      </c>
      <c r="S120" s="18">
        <f>S121+S122+S123+S154+S155</f>
        <v>548.26900000000001</v>
      </c>
      <c r="T120" s="18">
        <f>T121+T122+T123+T154+T155</f>
        <v>0</v>
      </c>
      <c r="U120" s="18">
        <f>U121+U122+U123+U154+U155</f>
        <v>104.797</v>
      </c>
      <c r="V120" s="18">
        <f t="shared" ref="V120:AE120" si="94">V121+V122+V123</f>
        <v>0</v>
      </c>
      <c r="W120" s="18">
        <f t="shared" si="94"/>
        <v>0</v>
      </c>
      <c r="X120" s="18">
        <f t="shared" si="94"/>
        <v>0</v>
      </c>
      <c r="Y120" s="18">
        <f t="shared" si="94"/>
        <v>0</v>
      </c>
      <c r="Z120" s="18">
        <f t="shared" si="94"/>
        <v>0</v>
      </c>
      <c r="AA120" s="18">
        <f t="shared" si="94"/>
        <v>0</v>
      </c>
      <c r="AB120" s="18">
        <f t="shared" si="94"/>
        <v>0</v>
      </c>
      <c r="AC120" s="18">
        <f t="shared" si="94"/>
        <v>0</v>
      </c>
      <c r="AD120" s="18">
        <f t="shared" si="94"/>
        <v>0</v>
      </c>
      <c r="AE120" s="18">
        <f t="shared" si="94"/>
        <v>0</v>
      </c>
      <c r="AF120" s="116"/>
      <c r="AG120" s="127">
        <f t="shared" si="61"/>
        <v>847.42000000000007</v>
      </c>
    </row>
    <row r="121" spans="1:33" s="117" customFormat="1" ht="18.75" customHeight="1" x14ac:dyDescent="0.3">
      <c r="A121" s="19" t="s">
        <v>19</v>
      </c>
      <c r="B121" s="20">
        <f>H121+J121+L121+N121+P121+R121+T121+V121+X121+Z121+AB121+AD121</f>
        <v>0</v>
      </c>
      <c r="C121" s="80">
        <f>SUM(H121,J121)</f>
        <v>0</v>
      </c>
      <c r="D121" s="80">
        <f>E121</f>
        <v>0</v>
      </c>
      <c r="E121" s="80">
        <f>SUM(I121,K121,M121,O121,Q121,S121,U121,W121,Y121,AA121,AC121,AE121)</f>
        <v>0</v>
      </c>
      <c r="F121" s="122">
        <f>IFERROR(E121/B121*100,0)</f>
        <v>0</v>
      </c>
      <c r="G121" s="122">
        <f>IFERROR(E121/C121*100,0)</f>
        <v>0</v>
      </c>
      <c r="H121" s="21">
        <v>0</v>
      </c>
      <c r="I121" s="21"/>
      <c r="J121" s="21">
        <v>0</v>
      </c>
      <c r="K121" s="21"/>
      <c r="L121" s="21">
        <v>0</v>
      </c>
      <c r="M121" s="21"/>
      <c r="N121" s="21">
        <v>0</v>
      </c>
      <c r="O121" s="21"/>
      <c r="P121" s="21">
        <v>0</v>
      </c>
      <c r="Q121" s="21"/>
      <c r="R121" s="21">
        <v>0</v>
      </c>
      <c r="S121" s="21"/>
      <c r="T121" s="21">
        <v>0</v>
      </c>
      <c r="U121" s="21"/>
      <c r="V121" s="21">
        <v>0</v>
      </c>
      <c r="W121" s="21"/>
      <c r="X121" s="21">
        <v>0</v>
      </c>
      <c r="Y121" s="21"/>
      <c r="Z121" s="21">
        <v>0</v>
      </c>
      <c r="AA121" s="21"/>
      <c r="AB121" s="21">
        <v>0</v>
      </c>
      <c r="AC121" s="21"/>
      <c r="AD121" s="21">
        <v>0</v>
      </c>
      <c r="AE121" s="21"/>
      <c r="AF121" s="116"/>
      <c r="AG121" s="127">
        <f t="shared" si="61"/>
        <v>0</v>
      </c>
    </row>
    <row r="122" spans="1:33" s="117" customFormat="1" ht="18.75" customHeight="1" x14ac:dyDescent="0.3">
      <c r="A122" s="19" t="s">
        <v>17</v>
      </c>
      <c r="B122" s="20">
        <f>H122+J122+L122+N122+P122+R122+T122+V122+X122+Z122+AB122+AD122</f>
        <v>0</v>
      </c>
      <c r="C122" s="80">
        <f>SUM(H122,J122)</f>
        <v>0</v>
      </c>
      <c r="D122" s="80">
        <f t="shared" ref="D122:D124" si="95">E122</f>
        <v>0</v>
      </c>
      <c r="E122" s="80">
        <f t="shared" ref="E122:E123" si="96">SUM(I122,K122,M122,O122,Q122,S122,U122,W122,Y122,AA122,AC122,AE122)</f>
        <v>0</v>
      </c>
      <c r="F122" s="122">
        <f t="shared" ref="F122" si="97">IFERROR(E122/B122*100,0)</f>
        <v>0</v>
      </c>
      <c r="G122" s="122">
        <f>IFERROR(E122/C122*100,0)</f>
        <v>0</v>
      </c>
      <c r="H122" s="21">
        <v>0</v>
      </c>
      <c r="I122" s="21"/>
      <c r="J122" s="21">
        <v>0</v>
      </c>
      <c r="K122" s="21"/>
      <c r="L122" s="21">
        <v>0</v>
      </c>
      <c r="M122" s="21"/>
      <c r="N122" s="21">
        <v>0</v>
      </c>
      <c r="O122" s="21"/>
      <c r="P122" s="21">
        <v>0</v>
      </c>
      <c r="Q122" s="21"/>
      <c r="R122" s="21">
        <v>0</v>
      </c>
      <c r="S122" s="21"/>
      <c r="T122" s="21">
        <v>0</v>
      </c>
      <c r="U122" s="21"/>
      <c r="V122" s="21">
        <v>0</v>
      </c>
      <c r="W122" s="21"/>
      <c r="X122" s="21">
        <v>0</v>
      </c>
      <c r="Y122" s="21"/>
      <c r="Z122" s="21">
        <v>0</v>
      </c>
      <c r="AA122" s="21"/>
      <c r="AB122" s="21">
        <v>0</v>
      </c>
      <c r="AC122" s="21"/>
      <c r="AD122" s="21">
        <v>0</v>
      </c>
      <c r="AE122" s="21"/>
      <c r="AF122" s="116"/>
      <c r="AG122" s="119">
        <f t="shared" si="61"/>
        <v>0</v>
      </c>
    </row>
    <row r="123" spans="1:33" s="117" customFormat="1" ht="18.75" customHeight="1" x14ac:dyDescent="0.3">
      <c r="A123" s="19" t="s">
        <v>18</v>
      </c>
      <c r="B123" s="20">
        <f>H123+J123+L123+N123+P123+R123+T123+V123+X123+Z123+AB123+AD123</f>
        <v>0</v>
      </c>
      <c r="C123" s="80">
        <f>SUM(H123,J123)</f>
        <v>0</v>
      </c>
      <c r="D123" s="80">
        <f t="shared" si="95"/>
        <v>0</v>
      </c>
      <c r="E123" s="80">
        <f t="shared" si="96"/>
        <v>0</v>
      </c>
      <c r="F123" s="122">
        <f>IFERROR(E123/B123*100,0)</f>
        <v>0</v>
      </c>
      <c r="G123" s="122">
        <f>IFERROR(E123/C123*100,0)</f>
        <v>0</v>
      </c>
      <c r="H123" s="21">
        <v>0</v>
      </c>
      <c r="I123" s="21"/>
      <c r="J123" s="21">
        <v>0</v>
      </c>
      <c r="K123" s="21"/>
      <c r="L123" s="21">
        <v>0</v>
      </c>
      <c r="M123" s="21"/>
      <c r="N123" s="21">
        <v>0</v>
      </c>
      <c r="O123" s="21"/>
      <c r="P123" s="21">
        <v>0</v>
      </c>
      <c r="Q123" s="21">
        <v>0</v>
      </c>
      <c r="R123" s="21">
        <v>0</v>
      </c>
      <c r="S123" s="21"/>
      <c r="T123" s="21">
        <v>0</v>
      </c>
      <c r="U123" s="21"/>
      <c r="V123" s="21">
        <v>0</v>
      </c>
      <c r="W123" s="21"/>
      <c r="X123" s="21">
        <v>0</v>
      </c>
      <c r="Y123" s="21"/>
      <c r="Z123" s="21">
        <v>0</v>
      </c>
      <c r="AA123" s="21"/>
      <c r="AB123" s="21">
        <v>0</v>
      </c>
      <c r="AC123" s="21"/>
      <c r="AD123" s="21">
        <v>0</v>
      </c>
      <c r="AE123" s="21"/>
      <c r="AF123" s="116"/>
      <c r="AG123" s="119">
        <f t="shared" si="61"/>
        <v>0</v>
      </c>
    </row>
    <row r="124" spans="1:33" s="117" customFormat="1" ht="18.75" hidden="1" customHeight="1" x14ac:dyDescent="0.3">
      <c r="A124" s="31" t="s">
        <v>20</v>
      </c>
      <c r="B124" s="20">
        <f>H124+J124+L124+N124+P124+R124+T124+V124+X124+Z124+AB124+AD124</f>
        <v>0</v>
      </c>
      <c r="C124" s="80">
        <f>SUM(H124,J124)</f>
        <v>0</v>
      </c>
      <c r="D124" s="80">
        <f t="shared" si="95"/>
        <v>0</v>
      </c>
      <c r="E124" s="80">
        <f>SUM(I124,K124,M124,O124,Q124,S124,U124,W124,Y124,AA124,AC124,AE124)</f>
        <v>0</v>
      </c>
      <c r="F124" s="122">
        <f>IFERROR(E124/B124*100,0)</f>
        <v>0</v>
      </c>
      <c r="G124" s="122">
        <f>IFERROR(E124/C124*100,0)</f>
        <v>0</v>
      </c>
      <c r="H124" s="21">
        <v>0</v>
      </c>
      <c r="I124" s="21"/>
      <c r="J124" s="21">
        <v>0</v>
      </c>
      <c r="K124" s="21"/>
      <c r="L124" s="21">
        <v>0</v>
      </c>
      <c r="M124" s="21"/>
      <c r="N124" s="21">
        <v>0</v>
      </c>
      <c r="O124" s="21"/>
      <c r="P124" s="21">
        <v>0</v>
      </c>
      <c r="Q124" s="21"/>
      <c r="R124" s="21">
        <v>0</v>
      </c>
      <c r="S124" s="21"/>
      <c r="T124" s="21">
        <v>0</v>
      </c>
      <c r="U124" s="21"/>
      <c r="V124" s="21">
        <v>0</v>
      </c>
      <c r="W124" s="21"/>
      <c r="X124" s="21">
        <v>0</v>
      </c>
      <c r="Y124" s="21"/>
      <c r="Z124" s="21">
        <v>0</v>
      </c>
      <c r="AA124" s="21"/>
      <c r="AB124" s="21">
        <v>0</v>
      </c>
      <c r="AC124" s="21"/>
      <c r="AD124" s="21">
        <v>0</v>
      </c>
      <c r="AE124" s="21"/>
      <c r="AF124" s="116"/>
      <c r="AG124" s="119">
        <f t="shared" si="61"/>
        <v>0</v>
      </c>
    </row>
    <row r="125" spans="1:33" s="117" customFormat="1" ht="96" hidden="1" customHeight="1" x14ac:dyDescent="0.3">
      <c r="A125" s="31" t="s">
        <v>54</v>
      </c>
      <c r="B125" s="20"/>
      <c r="C125" s="20"/>
      <c r="D125" s="20"/>
      <c r="E125" s="20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116"/>
      <c r="AG125" s="119">
        <f t="shared" si="61"/>
        <v>0</v>
      </c>
    </row>
    <row r="126" spans="1:33" s="117" customFormat="1" ht="18.75" hidden="1" customHeight="1" x14ac:dyDescent="0.3">
      <c r="A126" s="16" t="s">
        <v>16</v>
      </c>
      <c r="B126" s="17">
        <f>B127+B128+B129</f>
        <v>0</v>
      </c>
      <c r="C126" s="17"/>
      <c r="D126" s="17"/>
      <c r="E126" s="17"/>
      <c r="F126" s="17"/>
      <c r="G126" s="17"/>
      <c r="H126" s="18">
        <f>H127+H128+H129</f>
        <v>0</v>
      </c>
      <c r="I126" s="18"/>
      <c r="J126" s="18">
        <f>J127+J128+J129</f>
        <v>0</v>
      </c>
      <c r="K126" s="18"/>
      <c r="L126" s="18">
        <f>L127+L128+L129</f>
        <v>0</v>
      </c>
      <c r="M126" s="18"/>
      <c r="N126" s="18">
        <f>N127+N128+N129</f>
        <v>0</v>
      </c>
      <c r="O126" s="18"/>
      <c r="P126" s="18">
        <f>P127+P128+P129</f>
        <v>0</v>
      </c>
      <c r="Q126" s="18"/>
      <c r="R126" s="18">
        <f>R127+R128+R129</f>
        <v>0</v>
      </c>
      <c r="S126" s="18"/>
      <c r="T126" s="18">
        <f>T127+T128+T129</f>
        <v>0</v>
      </c>
      <c r="U126" s="18"/>
      <c r="V126" s="18">
        <f>V127+V128+V129</f>
        <v>0</v>
      </c>
      <c r="W126" s="18"/>
      <c r="X126" s="18">
        <f>X127+X128+X129</f>
        <v>0</v>
      </c>
      <c r="Y126" s="18"/>
      <c r="Z126" s="18">
        <f>Z127+Z128+Z129</f>
        <v>0</v>
      </c>
      <c r="AA126" s="18"/>
      <c r="AB126" s="18">
        <f>AB127+AB128+AB129</f>
        <v>0</v>
      </c>
      <c r="AC126" s="18"/>
      <c r="AD126" s="18">
        <f>AD127+AD128+AD129</f>
        <v>0</v>
      </c>
      <c r="AE126" s="18"/>
      <c r="AF126" s="116"/>
      <c r="AG126" s="119">
        <f t="shared" si="61"/>
        <v>0</v>
      </c>
    </row>
    <row r="127" spans="1:33" s="117" customFormat="1" ht="18.75" hidden="1" customHeight="1" x14ac:dyDescent="0.3">
      <c r="A127" s="19" t="s">
        <v>19</v>
      </c>
      <c r="B127" s="20">
        <f>H127+J127+L127+N127+P127+R127+T127+V127+X127+Z127+AB127+AD127</f>
        <v>0</v>
      </c>
      <c r="C127" s="20"/>
      <c r="D127" s="20"/>
      <c r="E127" s="20"/>
      <c r="F127" s="20"/>
      <c r="G127" s="20"/>
      <c r="H127" s="21">
        <v>0</v>
      </c>
      <c r="I127" s="21"/>
      <c r="J127" s="21">
        <v>0</v>
      </c>
      <c r="K127" s="21"/>
      <c r="L127" s="21">
        <v>0</v>
      </c>
      <c r="M127" s="21"/>
      <c r="N127" s="21">
        <v>0</v>
      </c>
      <c r="O127" s="21"/>
      <c r="P127" s="21">
        <v>0</v>
      </c>
      <c r="Q127" s="21"/>
      <c r="R127" s="21">
        <v>0</v>
      </c>
      <c r="S127" s="21"/>
      <c r="T127" s="21">
        <v>0</v>
      </c>
      <c r="U127" s="21"/>
      <c r="V127" s="21">
        <v>0</v>
      </c>
      <c r="W127" s="21"/>
      <c r="X127" s="21">
        <v>0</v>
      </c>
      <c r="Y127" s="21"/>
      <c r="Z127" s="21">
        <v>0</v>
      </c>
      <c r="AA127" s="21"/>
      <c r="AB127" s="21">
        <v>0</v>
      </c>
      <c r="AC127" s="21"/>
      <c r="AD127" s="21">
        <v>0</v>
      </c>
      <c r="AE127" s="21"/>
      <c r="AF127" s="116"/>
      <c r="AG127" s="119">
        <f t="shared" si="61"/>
        <v>0</v>
      </c>
    </row>
    <row r="128" spans="1:33" s="117" customFormat="1" ht="18.75" hidden="1" customHeight="1" x14ac:dyDescent="0.3">
      <c r="A128" s="19" t="s">
        <v>17</v>
      </c>
      <c r="B128" s="20">
        <f>H128+J128+L128+N128+P128+R128+V128+X128+Z128+AB128+AD128+T128</f>
        <v>0</v>
      </c>
      <c r="C128" s="20"/>
      <c r="D128" s="20"/>
      <c r="E128" s="20"/>
      <c r="F128" s="20"/>
      <c r="G128" s="20"/>
      <c r="H128" s="21">
        <v>0</v>
      </c>
      <c r="I128" s="21"/>
      <c r="J128" s="21">
        <v>0</v>
      </c>
      <c r="K128" s="21"/>
      <c r="L128" s="21">
        <v>0</v>
      </c>
      <c r="M128" s="21"/>
      <c r="N128" s="21">
        <v>0</v>
      </c>
      <c r="O128" s="21"/>
      <c r="P128" s="21">
        <v>0</v>
      </c>
      <c r="Q128" s="21"/>
      <c r="R128" s="21">
        <v>0</v>
      </c>
      <c r="S128" s="21"/>
      <c r="T128" s="21">
        <v>0</v>
      </c>
      <c r="U128" s="21"/>
      <c r="V128" s="21">
        <v>0</v>
      </c>
      <c r="W128" s="21"/>
      <c r="X128" s="21">
        <v>0</v>
      </c>
      <c r="Y128" s="21"/>
      <c r="Z128" s="21">
        <v>0</v>
      </c>
      <c r="AA128" s="21"/>
      <c r="AB128" s="21">
        <v>0</v>
      </c>
      <c r="AC128" s="21"/>
      <c r="AD128" s="21">
        <v>0</v>
      </c>
      <c r="AE128" s="21"/>
      <c r="AF128" s="116"/>
      <c r="AG128" s="119">
        <f t="shared" si="61"/>
        <v>0</v>
      </c>
    </row>
    <row r="129" spans="1:205" s="117" customFormat="1" ht="18.75" hidden="1" customHeight="1" x14ac:dyDescent="0.3">
      <c r="A129" s="19" t="s">
        <v>18</v>
      </c>
      <c r="B129" s="20">
        <f>H129+J129+L129+N129+P129+R129+T129+V129+X129+Z129+AB129+AD129</f>
        <v>0</v>
      </c>
      <c r="C129" s="20"/>
      <c r="D129" s="20"/>
      <c r="E129" s="20"/>
      <c r="F129" s="20"/>
      <c r="G129" s="20"/>
      <c r="H129" s="21">
        <v>0</v>
      </c>
      <c r="I129" s="21"/>
      <c r="J129" s="21">
        <v>0</v>
      </c>
      <c r="K129" s="21"/>
      <c r="L129" s="21">
        <v>0</v>
      </c>
      <c r="M129" s="21"/>
      <c r="N129" s="21">
        <v>0</v>
      </c>
      <c r="O129" s="21"/>
      <c r="P129" s="21">
        <v>0</v>
      </c>
      <c r="Q129" s="21"/>
      <c r="R129" s="21">
        <v>0</v>
      </c>
      <c r="S129" s="21"/>
      <c r="T129" s="21">
        <v>0</v>
      </c>
      <c r="U129" s="21"/>
      <c r="V129" s="21">
        <v>0</v>
      </c>
      <c r="W129" s="21"/>
      <c r="X129" s="21">
        <v>0</v>
      </c>
      <c r="Y129" s="21"/>
      <c r="Z129" s="21">
        <v>0</v>
      </c>
      <c r="AA129" s="21"/>
      <c r="AB129" s="21">
        <v>0</v>
      </c>
      <c r="AC129" s="21"/>
      <c r="AD129" s="21">
        <v>0</v>
      </c>
      <c r="AE129" s="21"/>
      <c r="AF129" s="116"/>
      <c r="AG129" s="119">
        <f t="shared" si="61"/>
        <v>0</v>
      </c>
    </row>
    <row r="130" spans="1:205" s="117" customFormat="1" ht="18.75" hidden="1" customHeight="1" x14ac:dyDescent="0.3">
      <c r="A130" s="19" t="s">
        <v>20</v>
      </c>
      <c r="B130" s="20">
        <f>H130+J130+L130+N130+P130+R130+T130+V130+X130+Z130+AB130+AD130</f>
        <v>0</v>
      </c>
      <c r="C130" s="20"/>
      <c r="D130" s="20"/>
      <c r="E130" s="20"/>
      <c r="F130" s="20"/>
      <c r="G130" s="20"/>
      <c r="H130" s="21">
        <v>0</v>
      </c>
      <c r="I130" s="21"/>
      <c r="J130" s="21">
        <v>0</v>
      </c>
      <c r="K130" s="21"/>
      <c r="L130" s="21">
        <v>0</v>
      </c>
      <c r="M130" s="21"/>
      <c r="N130" s="21">
        <v>0</v>
      </c>
      <c r="O130" s="21"/>
      <c r="P130" s="21">
        <v>0</v>
      </c>
      <c r="Q130" s="21"/>
      <c r="R130" s="21">
        <v>0</v>
      </c>
      <c r="S130" s="21"/>
      <c r="T130" s="21">
        <v>0</v>
      </c>
      <c r="U130" s="21"/>
      <c r="V130" s="21">
        <v>0</v>
      </c>
      <c r="W130" s="21"/>
      <c r="X130" s="21">
        <v>0</v>
      </c>
      <c r="Y130" s="21"/>
      <c r="Z130" s="21">
        <v>0</v>
      </c>
      <c r="AA130" s="21"/>
      <c r="AB130" s="21">
        <v>0</v>
      </c>
      <c r="AC130" s="21"/>
      <c r="AD130" s="21">
        <v>0</v>
      </c>
      <c r="AE130" s="21"/>
      <c r="AF130" s="116"/>
      <c r="AG130" s="119">
        <f t="shared" si="61"/>
        <v>0</v>
      </c>
    </row>
    <row r="131" spans="1:205" s="117" customFormat="1" ht="18.75" hidden="1" customHeight="1" x14ac:dyDescent="0.25">
      <c r="A131" s="46" t="s">
        <v>50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116"/>
      <c r="AG131" s="119">
        <f t="shared" si="61"/>
        <v>0</v>
      </c>
    </row>
    <row r="132" spans="1:205" s="117" customFormat="1" ht="126" hidden="1" customHeight="1" x14ac:dyDescent="0.3">
      <c r="A132" s="31" t="s">
        <v>55</v>
      </c>
      <c r="B132" s="20"/>
      <c r="C132" s="20"/>
      <c r="D132" s="20"/>
      <c r="E132" s="20"/>
      <c r="F132" s="20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16"/>
      <c r="AG132" s="119">
        <f t="shared" si="61"/>
        <v>0</v>
      </c>
    </row>
    <row r="133" spans="1:205" s="116" customFormat="1" ht="18.75" hidden="1" customHeight="1" x14ac:dyDescent="0.3">
      <c r="A133" s="47" t="s">
        <v>16</v>
      </c>
      <c r="B133" s="48">
        <f>B134+B135+B136</f>
        <v>0</v>
      </c>
      <c r="C133" s="48"/>
      <c r="D133" s="48"/>
      <c r="E133" s="48"/>
      <c r="F133" s="48"/>
      <c r="G133" s="48"/>
      <c r="H133" s="18">
        <f>H134+H135+H136</f>
        <v>0</v>
      </c>
      <c r="I133" s="18"/>
      <c r="J133" s="18">
        <f>J134+J135+J136</f>
        <v>0</v>
      </c>
      <c r="K133" s="18"/>
      <c r="L133" s="18">
        <f>L134+L135+L136</f>
        <v>0</v>
      </c>
      <c r="M133" s="18"/>
      <c r="N133" s="18">
        <f>N134+N135+N136</f>
        <v>0</v>
      </c>
      <c r="O133" s="18"/>
      <c r="P133" s="18">
        <f>P134+P135+P136</f>
        <v>0</v>
      </c>
      <c r="Q133" s="18"/>
      <c r="R133" s="18">
        <f>R134+R135+R136</f>
        <v>0</v>
      </c>
      <c r="S133" s="18"/>
      <c r="T133" s="18">
        <f>T134+T135+T136</f>
        <v>0</v>
      </c>
      <c r="U133" s="18"/>
      <c r="V133" s="18">
        <f>V134+V135+V136</f>
        <v>0</v>
      </c>
      <c r="W133" s="18"/>
      <c r="X133" s="18">
        <f>X134+X135+X136</f>
        <v>0</v>
      </c>
      <c r="Y133" s="18"/>
      <c r="Z133" s="18">
        <f>Z134+Z135+Z136</f>
        <v>0</v>
      </c>
      <c r="AA133" s="18"/>
      <c r="AB133" s="18">
        <f>AB134+AB135+AB136</f>
        <v>0</v>
      </c>
      <c r="AC133" s="18"/>
      <c r="AD133" s="18">
        <f>AD134+AD135+AD136</f>
        <v>0</v>
      </c>
      <c r="AE133" s="18"/>
      <c r="AG133" s="119">
        <f t="shared" si="61"/>
        <v>0</v>
      </c>
      <c r="AH133" s="117"/>
      <c r="AI133" s="117"/>
      <c r="AJ133" s="117"/>
      <c r="AK133" s="117"/>
      <c r="AL133" s="117"/>
      <c r="AM133" s="117"/>
      <c r="AN133" s="117"/>
      <c r="AO133" s="117"/>
    </row>
    <row r="134" spans="1:205" s="116" customFormat="1" ht="18.75" hidden="1" customHeight="1" x14ac:dyDescent="0.3">
      <c r="A134" s="19" t="s">
        <v>19</v>
      </c>
      <c r="B134" s="20">
        <f>H134+J134+L134+N134+P134+R134+T134+V134+X134+Z134+AB134+AD134</f>
        <v>0</v>
      </c>
      <c r="C134" s="20"/>
      <c r="D134" s="20"/>
      <c r="E134" s="20"/>
      <c r="F134" s="20"/>
      <c r="G134" s="20"/>
      <c r="H134" s="21">
        <f>H140+H146+H151</f>
        <v>0</v>
      </c>
      <c r="I134" s="21"/>
      <c r="J134" s="21">
        <v>0</v>
      </c>
      <c r="K134" s="21"/>
      <c r="L134" s="21">
        <v>0</v>
      </c>
      <c r="M134" s="21"/>
      <c r="N134" s="21">
        <v>0</v>
      </c>
      <c r="O134" s="21"/>
      <c r="P134" s="21">
        <v>0</v>
      </c>
      <c r="Q134" s="21"/>
      <c r="R134" s="21">
        <v>0</v>
      </c>
      <c r="S134" s="21"/>
      <c r="T134" s="21">
        <v>0</v>
      </c>
      <c r="U134" s="21"/>
      <c r="V134" s="21">
        <v>0</v>
      </c>
      <c r="W134" s="21"/>
      <c r="X134" s="21">
        <v>0</v>
      </c>
      <c r="Y134" s="21"/>
      <c r="Z134" s="21">
        <v>0</v>
      </c>
      <c r="AA134" s="21"/>
      <c r="AB134" s="21">
        <v>0</v>
      </c>
      <c r="AC134" s="21"/>
      <c r="AD134" s="21">
        <v>0</v>
      </c>
      <c r="AE134" s="21"/>
      <c r="AG134" s="119">
        <f t="shared" si="61"/>
        <v>0</v>
      </c>
      <c r="AH134" s="117"/>
      <c r="AI134" s="117"/>
      <c r="AJ134" s="117"/>
      <c r="AK134" s="117"/>
      <c r="AL134" s="117"/>
      <c r="AM134" s="117"/>
      <c r="AN134" s="117"/>
      <c r="AO134" s="117"/>
    </row>
    <row r="135" spans="1:205" s="116" customFormat="1" ht="18.75" hidden="1" customHeight="1" x14ac:dyDescent="0.3">
      <c r="A135" s="19" t="s">
        <v>17</v>
      </c>
      <c r="B135" s="20">
        <f>H135+J135+L135+N135+P135+R135+T135+V135+X135+Z135+AB135+AD135</f>
        <v>0</v>
      </c>
      <c r="C135" s="20"/>
      <c r="D135" s="20"/>
      <c r="E135" s="20"/>
      <c r="F135" s="20"/>
      <c r="G135" s="20"/>
      <c r="H135" s="21">
        <f>H141+H147+H151</f>
        <v>0</v>
      </c>
      <c r="I135" s="21"/>
      <c r="J135" s="21">
        <f>J141+J147+J151</f>
        <v>0</v>
      </c>
      <c r="K135" s="21"/>
      <c r="L135" s="21">
        <f>L141+L147+L151</f>
        <v>0</v>
      </c>
      <c r="M135" s="21"/>
      <c r="N135" s="21">
        <f t="shared" ref="N135:AD135" si="98">N141+N147+N151</f>
        <v>0</v>
      </c>
      <c r="O135" s="21"/>
      <c r="P135" s="21">
        <f t="shared" si="98"/>
        <v>0</v>
      </c>
      <c r="Q135" s="21"/>
      <c r="R135" s="21">
        <f t="shared" si="98"/>
        <v>0</v>
      </c>
      <c r="S135" s="21"/>
      <c r="T135" s="21">
        <f t="shared" si="98"/>
        <v>0</v>
      </c>
      <c r="U135" s="21"/>
      <c r="V135" s="21">
        <f t="shared" si="98"/>
        <v>0</v>
      </c>
      <c r="W135" s="21"/>
      <c r="X135" s="21">
        <f t="shared" si="98"/>
        <v>0</v>
      </c>
      <c r="Y135" s="21"/>
      <c r="Z135" s="21">
        <f t="shared" si="98"/>
        <v>0</v>
      </c>
      <c r="AA135" s="21"/>
      <c r="AB135" s="21">
        <f t="shared" si="98"/>
        <v>0</v>
      </c>
      <c r="AC135" s="21"/>
      <c r="AD135" s="21">
        <f t="shared" si="98"/>
        <v>0</v>
      </c>
      <c r="AE135" s="21"/>
      <c r="AG135" s="119">
        <f t="shared" si="61"/>
        <v>0</v>
      </c>
      <c r="AH135" s="117"/>
      <c r="AI135" s="117"/>
      <c r="AJ135" s="117"/>
      <c r="AK135" s="117"/>
      <c r="AL135" s="117"/>
      <c r="AM135" s="117"/>
      <c r="AN135" s="117"/>
      <c r="AO135" s="117"/>
    </row>
    <row r="136" spans="1:205" s="116" customFormat="1" ht="18.75" hidden="1" customHeight="1" x14ac:dyDescent="0.3">
      <c r="A136" s="19" t="s">
        <v>18</v>
      </c>
      <c r="B136" s="20">
        <f>H136+J136+L136+N136+P136+R136+T136+V136+X136+Z136+AB136+AD136</f>
        <v>0</v>
      </c>
      <c r="C136" s="20"/>
      <c r="D136" s="20"/>
      <c r="E136" s="20"/>
      <c r="F136" s="20"/>
      <c r="G136" s="20"/>
      <c r="H136" s="21">
        <v>0</v>
      </c>
      <c r="I136" s="21"/>
      <c r="J136" s="21">
        <v>0</v>
      </c>
      <c r="K136" s="21"/>
      <c r="L136" s="21">
        <v>0</v>
      </c>
      <c r="M136" s="21"/>
      <c r="N136" s="21">
        <v>0</v>
      </c>
      <c r="O136" s="21"/>
      <c r="P136" s="21">
        <v>0</v>
      </c>
      <c r="Q136" s="21"/>
      <c r="R136" s="21">
        <v>0</v>
      </c>
      <c r="S136" s="21"/>
      <c r="T136" s="21">
        <v>0</v>
      </c>
      <c r="U136" s="21"/>
      <c r="V136" s="21">
        <v>0</v>
      </c>
      <c r="W136" s="21"/>
      <c r="X136" s="21">
        <v>0</v>
      </c>
      <c r="Y136" s="21"/>
      <c r="Z136" s="21">
        <v>0</v>
      </c>
      <c r="AA136" s="21"/>
      <c r="AB136" s="21">
        <v>0</v>
      </c>
      <c r="AC136" s="21"/>
      <c r="AD136" s="21">
        <v>0</v>
      </c>
      <c r="AE136" s="21"/>
      <c r="AG136" s="119">
        <f t="shared" si="61"/>
        <v>0</v>
      </c>
      <c r="AH136" s="117"/>
      <c r="AI136" s="117"/>
      <c r="AJ136" s="117"/>
      <c r="AK136" s="117"/>
      <c r="AL136" s="117"/>
      <c r="AM136" s="117"/>
      <c r="AN136" s="117"/>
      <c r="AO136" s="117"/>
    </row>
    <row r="137" spans="1:205" s="125" customFormat="1" ht="36" hidden="1" customHeight="1" x14ac:dyDescent="0.25">
      <c r="A137" s="49" t="s">
        <v>37</v>
      </c>
      <c r="B137" s="27">
        <f>H137+J137+L137+N137+P137+R137+T137+V137+X137+Z137+AB137+AD137</f>
        <v>0</v>
      </c>
      <c r="C137" s="27"/>
      <c r="D137" s="27"/>
      <c r="E137" s="27"/>
      <c r="F137" s="27"/>
      <c r="G137" s="27"/>
      <c r="H137" s="35">
        <v>0</v>
      </c>
      <c r="I137" s="35"/>
      <c r="J137" s="21">
        <v>0</v>
      </c>
      <c r="K137" s="35"/>
      <c r="L137" s="35">
        <v>0</v>
      </c>
      <c r="M137" s="35"/>
      <c r="N137" s="35">
        <v>0</v>
      </c>
      <c r="O137" s="35"/>
      <c r="P137" s="35">
        <v>0</v>
      </c>
      <c r="Q137" s="21"/>
      <c r="R137" s="35">
        <v>0</v>
      </c>
      <c r="S137" s="21"/>
      <c r="T137" s="35">
        <v>0</v>
      </c>
      <c r="U137" s="21"/>
      <c r="V137" s="35">
        <v>0</v>
      </c>
      <c r="W137" s="35"/>
      <c r="X137" s="35">
        <v>0</v>
      </c>
      <c r="Y137" s="35"/>
      <c r="Z137" s="35">
        <v>0</v>
      </c>
      <c r="AA137" s="35"/>
      <c r="AB137" s="35">
        <v>0</v>
      </c>
      <c r="AC137" s="35"/>
      <c r="AD137" s="35">
        <v>0</v>
      </c>
      <c r="AE137" s="35"/>
      <c r="AF137" s="116"/>
      <c r="AG137" s="119">
        <f t="shared" si="61"/>
        <v>0</v>
      </c>
      <c r="AH137" s="117"/>
      <c r="AI137" s="117"/>
      <c r="AJ137" s="117"/>
      <c r="AK137" s="117"/>
      <c r="AL137" s="117"/>
      <c r="AM137" s="117"/>
      <c r="AN137" s="117"/>
      <c r="AO137" s="117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  <c r="FV137" s="116"/>
      <c r="FW137" s="116"/>
      <c r="FX137" s="116"/>
      <c r="FY137" s="116"/>
      <c r="FZ137" s="116"/>
      <c r="GA137" s="116"/>
      <c r="GB137" s="116"/>
      <c r="GC137" s="116"/>
      <c r="GD137" s="116"/>
      <c r="GE137" s="116"/>
      <c r="GF137" s="116"/>
      <c r="GG137" s="116"/>
      <c r="GH137" s="116"/>
      <c r="GI137" s="116"/>
      <c r="GJ137" s="116"/>
      <c r="GK137" s="116"/>
      <c r="GL137" s="116"/>
      <c r="GM137" s="116"/>
      <c r="GN137" s="116"/>
      <c r="GO137" s="116"/>
      <c r="GP137" s="116"/>
      <c r="GQ137" s="116"/>
      <c r="GR137" s="116"/>
      <c r="GS137" s="116"/>
      <c r="GT137" s="116"/>
      <c r="GU137" s="116"/>
      <c r="GV137" s="116"/>
      <c r="GW137" s="116"/>
    </row>
    <row r="138" spans="1:205" s="116" customFormat="1" ht="18.75" hidden="1" customHeight="1" x14ac:dyDescent="0.3">
      <c r="A138" s="31" t="s">
        <v>20</v>
      </c>
      <c r="B138" s="20">
        <f>H138+J138+L138+N138+P138+R138+T138+V138+X138+Z138+AB138+AD138</f>
        <v>0</v>
      </c>
      <c r="C138" s="20"/>
      <c r="D138" s="20"/>
      <c r="E138" s="20"/>
      <c r="F138" s="20"/>
      <c r="G138" s="20"/>
      <c r="H138" s="21">
        <v>0</v>
      </c>
      <c r="I138" s="21"/>
      <c r="J138" s="21">
        <v>0</v>
      </c>
      <c r="K138" s="21"/>
      <c r="L138" s="21">
        <v>0</v>
      </c>
      <c r="M138" s="21"/>
      <c r="N138" s="21">
        <v>0</v>
      </c>
      <c r="O138" s="21"/>
      <c r="P138" s="21">
        <v>0</v>
      </c>
      <c r="Q138" s="21"/>
      <c r="R138" s="21">
        <v>0</v>
      </c>
      <c r="S138" s="21"/>
      <c r="T138" s="21">
        <v>0</v>
      </c>
      <c r="U138" s="21"/>
      <c r="V138" s="21">
        <v>0</v>
      </c>
      <c r="W138" s="21"/>
      <c r="X138" s="21">
        <v>0</v>
      </c>
      <c r="Y138" s="21"/>
      <c r="Z138" s="21">
        <v>0</v>
      </c>
      <c r="AA138" s="21"/>
      <c r="AB138" s="21">
        <v>0</v>
      </c>
      <c r="AC138" s="21"/>
      <c r="AD138" s="21">
        <v>0</v>
      </c>
      <c r="AE138" s="21"/>
      <c r="AG138" s="119">
        <f t="shared" si="61"/>
        <v>0</v>
      </c>
      <c r="AH138" s="117"/>
      <c r="AI138" s="117"/>
      <c r="AJ138" s="117"/>
      <c r="AK138" s="117"/>
      <c r="AL138" s="117"/>
      <c r="AM138" s="117"/>
      <c r="AN138" s="117"/>
      <c r="AO138" s="117"/>
    </row>
    <row r="139" spans="1:205" s="116" customFormat="1" ht="36" hidden="1" customHeight="1" x14ac:dyDescent="0.3">
      <c r="A139" s="31" t="s">
        <v>56</v>
      </c>
      <c r="B139" s="20"/>
      <c r="C139" s="20"/>
      <c r="D139" s="20"/>
      <c r="E139" s="20"/>
      <c r="F139" s="20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G139" s="119">
        <f t="shared" si="61"/>
        <v>0</v>
      </c>
      <c r="AH139" s="117"/>
      <c r="AI139" s="117"/>
      <c r="AJ139" s="117"/>
      <c r="AK139" s="117"/>
      <c r="AL139" s="117"/>
      <c r="AM139" s="117"/>
      <c r="AN139" s="117"/>
      <c r="AO139" s="117"/>
    </row>
    <row r="140" spans="1:205" s="116" customFormat="1" ht="18.75" hidden="1" customHeight="1" x14ac:dyDescent="0.3">
      <c r="A140" s="47" t="s">
        <v>16</v>
      </c>
      <c r="B140" s="48">
        <f>B141+B142+B143</f>
        <v>0</v>
      </c>
      <c r="C140" s="48"/>
      <c r="D140" s="48"/>
      <c r="E140" s="48"/>
      <c r="F140" s="48"/>
      <c r="G140" s="48"/>
      <c r="H140" s="18">
        <f>H141+H142+H143</f>
        <v>0</v>
      </c>
      <c r="I140" s="18"/>
      <c r="J140" s="18">
        <f>J141+J142+J143</f>
        <v>0</v>
      </c>
      <c r="K140" s="18"/>
      <c r="L140" s="18">
        <f>L141+L142+L143</f>
        <v>0</v>
      </c>
      <c r="M140" s="18"/>
      <c r="N140" s="18">
        <f>N141+N142+N143</f>
        <v>0</v>
      </c>
      <c r="O140" s="18"/>
      <c r="P140" s="18">
        <f>P141+P142+P143</f>
        <v>0</v>
      </c>
      <c r="Q140" s="18"/>
      <c r="R140" s="18">
        <f>R141+R142+R143</f>
        <v>0</v>
      </c>
      <c r="S140" s="18"/>
      <c r="T140" s="18">
        <f>T141+T142+T143</f>
        <v>0</v>
      </c>
      <c r="U140" s="18"/>
      <c r="V140" s="18">
        <f>V141+V142+V143</f>
        <v>0</v>
      </c>
      <c r="W140" s="18"/>
      <c r="X140" s="18">
        <f>X141+X142+X143</f>
        <v>0</v>
      </c>
      <c r="Y140" s="18"/>
      <c r="Z140" s="18">
        <f>Z141+Z142+Z143</f>
        <v>0</v>
      </c>
      <c r="AA140" s="18"/>
      <c r="AB140" s="18">
        <f>AB141+AB142+AB143</f>
        <v>0</v>
      </c>
      <c r="AC140" s="18"/>
      <c r="AD140" s="18">
        <f>AD141+AD142+AD143</f>
        <v>0</v>
      </c>
      <c r="AE140" s="18"/>
      <c r="AG140" s="119">
        <f t="shared" si="61"/>
        <v>0</v>
      </c>
      <c r="AH140" s="117"/>
      <c r="AI140" s="117"/>
      <c r="AJ140" s="117"/>
      <c r="AK140" s="117"/>
      <c r="AL140" s="117"/>
      <c r="AM140" s="117"/>
      <c r="AN140" s="117"/>
      <c r="AO140" s="117"/>
    </row>
    <row r="141" spans="1:205" s="116" customFormat="1" ht="18.75" hidden="1" customHeight="1" x14ac:dyDescent="0.3">
      <c r="A141" s="19" t="s">
        <v>19</v>
      </c>
      <c r="B141" s="20">
        <f>H141+J141+L141+N141+P141+R141+T141+V141+X141+Z141+AB141+AD141</f>
        <v>0</v>
      </c>
      <c r="C141" s="20"/>
      <c r="D141" s="20"/>
      <c r="E141" s="20"/>
      <c r="F141" s="20"/>
      <c r="G141" s="20"/>
      <c r="H141" s="21">
        <v>0</v>
      </c>
      <c r="I141" s="21"/>
      <c r="J141" s="21">
        <v>0</v>
      </c>
      <c r="K141" s="21"/>
      <c r="L141" s="21">
        <v>0</v>
      </c>
      <c r="M141" s="21"/>
      <c r="N141" s="21">
        <v>0</v>
      </c>
      <c r="O141" s="21"/>
      <c r="P141" s="21">
        <v>0</v>
      </c>
      <c r="Q141" s="21"/>
      <c r="R141" s="21">
        <v>0</v>
      </c>
      <c r="S141" s="21"/>
      <c r="T141" s="21">
        <v>0</v>
      </c>
      <c r="U141" s="21"/>
      <c r="V141" s="21">
        <v>0</v>
      </c>
      <c r="W141" s="21"/>
      <c r="X141" s="21">
        <v>0</v>
      </c>
      <c r="Y141" s="21"/>
      <c r="Z141" s="21">
        <v>0</v>
      </c>
      <c r="AA141" s="21"/>
      <c r="AB141" s="21">
        <v>0</v>
      </c>
      <c r="AC141" s="21"/>
      <c r="AD141" s="21">
        <v>0</v>
      </c>
      <c r="AE141" s="21"/>
      <c r="AG141" s="119">
        <f t="shared" si="61"/>
        <v>0</v>
      </c>
      <c r="AH141" s="117"/>
      <c r="AI141" s="117"/>
      <c r="AJ141" s="117"/>
      <c r="AK141" s="117"/>
      <c r="AL141" s="117"/>
      <c r="AM141" s="117"/>
      <c r="AN141" s="117"/>
      <c r="AO141" s="117"/>
    </row>
    <row r="142" spans="1:205" s="116" customFormat="1" ht="18.75" hidden="1" customHeight="1" x14ac:dyDescent="0.3">
      <c r="A142" s="19" t="s">
        <v>17</v>
      </c>
      <c r="B142" s="20">
        <f>H142+J142+L142+N142+P142+R142+T142+V142+X142+Z142+AB142+AD142</f>
        <v>0</v>
      </c>
      <c r="C142" s="20"/>
      <c r="D142" s="20"/>
      <c r="E142" s="20"/>
      <c r="F142" s="20"/>
      <c r="G142" s="20"/>
      <c r="H142" s="21">
        <v>0</v>
      </c>
      <c r="I142" s="21"/>
      <c r="J142" s="21">
        <v>0</v>
      </c>
      <c r="K142" s="21"/>
      <c r="L142" s="21">
        <v>0</v>
      </c>
      <c r="M142" s="21"/>
      <c r="N142" s="21">
        <v>0</v>
      </c>
      <c r="O142" s="21"/>
      <c r="P142" s="21">
        <v>0</v>
      </c>
      <c r="Q142" s="21"/>
      <c r="R142" s="21">
        <v>0</v>
      </c>
      <c r="S142" s="21"/>
      <c r="T142" s="21">
        <v>0</v>
      </c>
      <c r="U142" s="21"/>
      <c r="V142" s="21">
        <v>0</v>
      </c>
      <c r="W142" s="21"/>
      <c r="X142" s="21">
        <v>0</v>
      </c>
      <c r="Y142" s="21"/>
      <c r="Z142" s="21">
        <v>0</v>
      </c>
      <c r="AA142" s="21"/>
      <c r="AB142" s="21">
        <v>0</v>
      </c>
      <c r="AC142" s="21"/>
      <c r="AD142" s="21">
        <v>0</v>
      </c>
      <c r="AE142" s="21"/>
      <c r="AG142" s="119">
        <f t="shared" si="61"/>
        <v>0</v>
      </c>
      <c r="AH142" s="117"/>
      <c r="AI142" s="117"/>
      <c r="AJ142" s="117"/>
      <c r="AK142" s="117"/>
      <c r="AL142" s="117"/>
      <c r="AM142" s="117"/>
      <c r="AN142" s="117"/>
      <c r="AO142" s="117"/>
    </row>
    <row r="143" spans="1:205" s="116" customFormat="1" ht="18.75" hidden="1" customHeight="1" x14ac:dyDescent="0.3">
      <c r="A143" s="19" t="s">
        <v>18</v>
      </c>
      <c r="B143" s="20">
        <f>H143+J143+L143+N143+P143+R143+T143+V143+X143+Z143+AB143+AD143</f>
        <v>0</v>
      </c>
      <c r="C143" s="20"/>
      <c r="D143" s="20"/>
      <c r="E143" s="20"/>
      <c r="F143" s="20"/>
      <c r="G143" s="20"/>
      <c r="H143" s="21">
        <v>0</v>
      </c>
      <c r="I143" s="21"/>
      <c r="J143" s="21">
        <v>0</v>
      </c>
      <c r="K143" s="21"/>
      <c r="L143" s="21">
        <v>0</v>
      </c>
      <c r="M143" s="21"/>
      <c r="N143" s="21">
        <v>0</v>
      </c>
      <c r="O143" s="21"/>
      <c r="P143" s="21">
        <v>0</v>
      </c>
      <c r="Q143" s="21"/>
      <c r="R143" s="21">
        <v>0</v>
      </c>
      <c r="S143" s="21"/>
      <c r="T143" s="21">
        <v>0</v>
      </c>
      <c r="U143" s="21"/>
      <c r="V143" s="21">
        <v>0</v>
      </c>
      <c r="W143" s="21"/>
      <c r="X143" s="21">
        <v>0</v>
      </c>
      <c r="Y143" s="21"/>
      <c r="Z143" s="21">
        <v>0</v>
      </c>
      <c r="AA143" s="21"/>
      <c r="AB143" s="21">
        <v>0</v>
      </c>
      <c r="AC143" s="21"/>
      <c r="AD143" s="21">
        <v>0</v>
      </c>
      <c r="AE143" s="21"/>
      <c r="AG143" s="119">
        <f t="shared" si="61"/>
        <v>0</v>
      </c>
      <c r="AH143" s="117"/>
      <c r="AI143" s="117"/>
      <c r="AJ143" s="117"/>
      <c r="AK143" s="117"/>
      <c r="AL143" s="117"/>
      <c r="AM143" s="117"/>
      <c r="AN143" s="117"/>
      <c r="AO143" s="117"/>
    </row>
    <row r="144" spans="1:205" s="125" customFormat="1" ht="37.5" hidden="1" customHeight="1" x14ac:dyDescent="0.25">
      <c r="A144" s="49" t="s">
        <v>37</v>
      </c>
      <c r="B144" s="27">
        <f>H144+J144+L144+N144+P144+R144+T144+V144+X144+Z144+AB144+AD144</f>
        <v>0</v>
      </c>
      <c r="C144" s="27"/>
      <c r="D144" s="27"/>
      <c r="E144" s="27"/>
      <c r="F144" s="27"/>
      <c r="G144" s="27"/>
      <c r="H144" s="35">
        <v>0</v>
      </c>
      <c r="I144" s="35"/>
      <c r="J144" s="21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21"/>
      <c r="R144" s="35">
        <v>0</v>
      </c>
      <c r="S144" s="21"/>
      <c r="T144" s="35">
        <v>0</v>
      </c>
      <c r="U144" s="21"/>
      <c r="V144" s="35">
        <v>0</v>
      </c>
      <c r="W144" s="35"/>
      <c r="X144" s="35">
        <v>0</v>
      </c>
      <c r="Y144" s="35"/>
      <c r="Z144" s="35">
        <v>0</v>
      </c>
      <c r="AA144" s="35"/>
      <c r="AB144" s="35">
        <v>0</v>
      </c>
      <c r="AC144" s="35"/>
      <c r="AD144" s="35">
        <v>0</v>
      </c>
      <c r="AE144" s="35"/>
      <c r="AF144" s="116"/>
      <c r="AG144" s="119">
        <f t="shared" si="61"/>
        <v>0</v>
      </c>
      <c r="AH144" s="117"/>
      <c r="AI144" s="117"/>
      <c r="AJ144" s="117"/>
      <c r="AK144" s="117"/>
      <c r="AL144" s="117"/>
      <c r="AM144" s="117"/>
      <c r="AN144" s="117"/>
      <c r="AO144" s="117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</row>
    <row r="145" spans="1:205" s="116" customFormat="1" ht="18.75" hidden="1" customHeight="1" x14ac:dyDescent="0.3">
      <c r="A145" s="31" t="s">
        <v>20</v>
      </c>
      <c r="B145" s="20">
        <f>H145+J145+L145+N145+P145+R145+T145+V145+X145+Z145+AB145+AD145</f>
        <v>0</v>
      </c>
      <c r="C145" s="20"/>
      <c r="D145" s="20"/>
      <c r="E145" s="20"/>
      <c r="F145" s="20"/>
      <c r="G145" s="20"/>
      <c r="H145" s="21">
        <v>0</v>
      </c>
      <c r="I145" s="21"/>
      <c r="J145" s="21">
        <v>0</v>
      </c>
      <c r="K145" s="21"/>
      <c r="L145" s="21">
        <v>0</v>
      </c>
      <c r="M145" s="21"/>
      <c r="N145" s="21">
        <v>0</v>
      </c>
      <c r="O145" s="21"/>
      <c r="P145" s="21">
        <v>0</v>
      </c>
      <c r="Q145" s="21"/>
      <c r="R145" s="21">
        <v>0</v>
      </c>
      <c r="S145" s="21"/>
      <c r="T145" s="21">
        <v>0</v>
      </c>
      <c r="U145" s="21"/>
      <c r="V145" s="21">
        <v>0</v>
      </c>
      <c r="W145" s="21"/>
      <c r="X145" s="21">
        <v>0</v>
      </c>
      <c r="Y145" s="21"/>
      <c r="Z145" s="21">
        <v>0</v>
      </c>
      <c r="AA145" s="21"/>
      <c r="AB145" s="21">
        <v>0</v>
      </c>
      <c r="AC145" s="21"/>
      <c r="AD145" s="21">
        <v>0</v>
      </c>
      <c r="AE145" s="21"/>
      <c r="AG145" s="119">
        <f t="shared" si="61"/>
        <v>0</v>
      </c>
      <c r="AH145" s="117"/>
      <c r="AI145" s="117"/>
      <c r="AJ145" s="117"/>
      <c r="AK145" s="117"/>
      <c r="AL145" s="117"/>
      <c r="AM145" s="117"/>
      <c r="AN145" s="117"/>
      <c r="AO145" s="117"/>
    </row>
    <row r="146" spans="1:205" s="116" customFormat="1" ht="39.75" hidden="1" customHeight="1" x14ac:dyDescent="0.3">
      <c r="A146" s="31" t="s">
        <v>57</v>
      </c>
      <c r="B146" s="20"/>
      <c r="C146" s="20"/>
      <c r="D146" s="20"/>
      <c r="E146" s="20"/>
      <c r="F146" s="20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G146" s="119">
        <f t="shared" si="61"/>
        <v>0</v>
      </c>
      <c r="AH146" s="117"/>
      <c r="AI146" s="117"/>
      <c r="AJ146" s="117"/>
      <c r="AK146" s="117"/>
      <c r="AL146" s="117"/>
      <c r="AM146" s="117"/>
      <c r="AN146" s="117"/>
      <c r="AO146" s="117"/>
    </row>
    <row r="147" spans="1:205" s="116" customFormat="1" ht="18.75" hidden="1" customHeight="1" x14ac:dyDescent="0.3">
      <c r="A147" s="47" t="s">
        <v>16</v>
      </c>
      <c r="B147" s="48">
        <f>B148+B149+B150</f>
        <v>0</v>
      </c>
      <c r="C147" s="48"/>
      <c r="D147" s="48"/>
      <c r="E147" s="48"/>
      <c r="F147" s="48"/>
      <c r="G147" s="48"/>
      <c r="H147" s="18">
        <f>H148+H149+H150</f>
        <v>0</v>
      </c>
      <c r="I147" s="18"/>
      <c r="J147" s="18">
        <f>J148+J149+J150</f>
        <v>0</v>
      </c>
      <c r="K147" s="18"/>
      <c r="L147" s="18">
        <f>L148+L149+L150</f>
        <v>0</v>
      </c>
      <c r="M147" s="18"/>
      <c r="N147" s="18">
        <f>N148+N149+N150</f>
        <v>0</v>
      </c>
      <c r="O147" s="18"/>
      <c r="P147" s="18">
        <f>P148+P149+P150</f>
        <v>0</v>
      </c>
      <c r="Q147" s="18"/>
      <c r="R147" s="18">
        <f>R148+R149+R150</f>
        <v>0</v>
      </c>
      <c r="S147" s="18"/>
      <c r="T147" s="18">
        <f>T148+T149+T150</f>
        <v>0</v>
      </c>
      <c r="U147" s="18"/>
      <c r="V147" s="18">
        <f>V148+V149+V150</f>
        <v>0</v>
      </c>
      <c r="W147" s="18"/>
      <c r="X147" s="18">
        <f>X148+X149+X150</f>
        <v>0</v>
      </c>
      <c r="Y147" s="18"/>
      <c r="Z147" s="18">
        <f>Z148+Z149+Z150</f>
        <v>0</v>
      </c>
      <c r="AA147" s="18"/>
      <c r="AB147" s="18">
        <f>AB148+AB149+AB150</f>
        <v>0</v>
      </c>
      <c r="AC147" s="18"/>
      <c r="AD147" s="18">
        <f>AD148+AD149+AD150</f>
        <v>0</v>
      </c>
      <c r="AE147" s="18"/>
      <c r="AG147" s="119">
        <f t="shared" si="61"/>
        <v>0</v>
      </c>
      <c r="AH147" s="117"/>
      <c r="AI147" s="117"/>
      <c r="AJ147" s="117"/>
      <c r="AK147" s="117"/>
      <c r="AL147" s="117"/>
      <c r="AM147" s="117"/>
      <c r="AN147" s="117"/>
      <c r="AO147" s="117"/>
    </row>
    <row r="148" spans="1:205" s="116" customFormat="1" ht="18.75" hidden="1" customHeight="1" x14ac:dyDescent="0.3">
      <c r="A148" s="19" t="s">
        <v>19</v>
      </c>
      <c r="B148" s="20">
        <f>H148+J148+L148+N148+P148+R148+T148+V148+X148+Z148+AB148+AD148</f>
        <v>0</v>
      </c>
      <c r="C148" s="20"/>
      <c r="D148" s="20"/>
      <c r="E148" s="20"/>
      <c r="F148" s="20"/>
      <c r="G148" s="20"/>
      <c r="H148" s="21">
        <v>0</v>
      </c>
      <c r="I148" s="21"/>
      <c r="J148" s="21">
        <v>0</v>
      </c>
      <c r="K148" s="21"/>
      <c r="L148" s="21">
        <v>0</v>
      </c>
      <c r="M148" s="21"/>
      <c r="N148" s="21">
        <v>0</v>
      </c>
      <c r="O148" s="21"/>
      <c r="P148" s="21">
        <v>0</v>
      </c>
      <c r="Q148" s="21"/>
      <c r="R148" s="21">
        <v>0</v>
      </c>
      <c r="S148" s="21"/>
      <c r="T148" s="21">
        <v>0</v>
      </c>
      <c r="U148" s="21"/>
      <c r="V148" s="21">
        <v>0</v>
      </c>
      <c r="W148" s="21"/>
      <c r="X148" s="21">
        <v>0</v>
      </c>
      <c r="Y148" s="21"/>
      <c r="Z148" s="21">
        <v>0</v>
      </c>
      <c r="AA148" s="21"/>
      <c r="AB148" s="21">
        <v>0</v>
      </c>
      <c r="AC148" s="21"/>
      <c r="AD148" s="21">
        <v>0</v>
      </c>
      <c r="AE148" s="21"/>
      <c r="AG148" s="119">
        <f t="shared" si="61"/>
        <v>0</v>
      </c>
      <c r="AH148" s="117"/>
      <c r="AI148" s="117"/>
      <c r="AJ148" s="117"/>
      <c r="AK148" s="117"/>
      <c r="AL148" s="117"/>
      <c r="AM148" s="117"/>
      <c r="AN148" s="117"/>
      <c r="AO148" s="117"/>
    </row>
    <row r="149" spans="1:205" s="116" customFormat="1" ht="18.75" hidden="1" customHeight="1" x14ac:dyDescent="0.3">
      <c r="A149" s="19" t="s">
        <v>17</v>
      </c>
      <c r="B149" s="20">
        <f>H149+J149+L149+N149+P149+R149+T149+V149+X149+Z149+AB149+AD149</f>
        <v>0</v>
      </c>
      <c r="C149" s="20"/>
      <c r="D149" s="20"/>
      <c r="E149" s="20"/>
      <c r="F149" s="20"/>
      <c r="G149" s="20"/>
      <c r="H149" s="21">
        <v>0</v>
      </c>
      <c r="I149" s="21"/>
      <c r="J149" s="21">
        <v>0</v>
      </c>
      <c r="K149" s="21"/>
      <c r="L149" s="21">
        <v>0</v>
      </c>
      <c r="M149" s="21"/>
      <c r="N149" s="21">
        <v>0</v>
      </c>
      <c r="O149" s="21"/>
      <c r="P149" s="21">
        <v>0</v>
      </c>
      <c r="Q149" s="21"/>
      <c r="R149" s="21">
        <v>0</v>
      </c>
      <c r="S149" s="21"/>
      <c r="T149" s="21">
        <v>0</v>
      </c>
      <c r="U149" s="21"/>
      <c r="V149" s="21">
        <v>0</v>
      </c>
      <c r="W149" s="21"/>
      <c r="X149" s="21">
        <v>0</v>
      </c>
      <c r="Y149" s="21"/>
      <c r="Z149" s="21">
        <v>0</v>
      </c>
      <c r="AA149" s="21"/>
      <c r="AB149" s="21">
        <v>0</v>
      </c>
      <c r="AC149" s="21"/>
      <c r="AD149" s="21">
        <v>0</v>
      </c>
      <c r="AE149" s="21"/>
      <c r="AG149" s="119">
        <f t="shared" ref="AG149:AG220" si="99">H149+J149+L149+N149+P149+R149+T149+V149+X149+Z149+AB149+AD149</f>
        <v>0</v>
      </c>
      <c r="AH149" s="117"/>
      <c r="AI149" s="117"/>
      <c r="AJ149" s="117"/>
      <c r="AK149" s="117"/>
      <c r="AL149" s="117"/>
      <c r="AM149" s="117"/>
      <c r="AN149" s="117"/>
      <c r="AO149" s="117"/>
    </row>
    <row r="150" spans="1:205" s="116" customFormat="1" ht="18.75" hidden="1" customHeight="1" x14ac:dyDescent="0.3">
      <c r="A150" s="19" t="s">
        <v>18</v>
      </c>
      <c r="B150" s="20">
        <f>H150+J150+L150+N150+P150+R150+T150+V150+X150+Z150+AB150+AD150</f>
        <v>0</v>
      </c>
      <c r="C150" s="20"/>
      <c r="D150" s="20"/>
      <c r="E150" s="20"/>
      <c r="F150" s="20"/>
      <c r="G150" s="20"/>
      <c r="H150" s="21">
        <v>0</v>
      </c>
      <c r="I150" s="21"/>
      <c r="J150" s="21">
        <v>0</v>
      </c>
      <c r="K150" s="21"/>
      <c r="L150" s="21">
        <v>0</v>
      </c>
      <c r="M150" s="21"/>
      <c r="N150" s="21">
        <v>0</v>
      </c>
      <c r="O150" s="21"/>
      <c r="P150" s="21">
        <v>0</v>
      </c>
      <c r="Q150" s="21"/>
      <c r="R150" s="21">
        <v>0</v>
      </c>
      <c r="S150" s="21"/>
      <c r="T150" s="21">
        <v>0</v>
      </c>
      <c r="U150" s="21"/>
      <c r="V150" s="21">
        <v>0</v>
      </c>
      <c r="W150" s="21"/>
      <c r="X150" s="21">
        <v>0</v>
      </c>
      <c r="Y150" s="21"/>
      <c r="Z150" s="21">
        <v>0</v>
      </c>
      <c r="AA150" s="21"/>
      <c r="AB150" s="21">
        <v>0</v>
      </c>
      <c r="AC150" s="21"/>
      <c r="AD150" s="21">
        <v>0</v>
      </c>
      <c r="AE150" s="21"/>
      <c r="AG150" s="119">
        <f t="shared" si="99"/>
        <v>0</v>
      </c>
      <c r="AH150" s="117"/>
      <c r="AI150" s="117"/>
      <c r="AJ150" s="117"/>
      <c r="AK150" s="117"/>
      <c r="AL150" s="117"/>
      <c r="AM150" s="117"/>
      <c r="AN150" s="117"/>
      <c r="AO150" s="117"/>
    </row>
    <row r="151" spans="1:205" s="125" customFormat="1" ht="39" hidden="1" customHeight="1" x14ac:dyDescent="0.25">
      <c r="A151" s="49" t="s">
        <v>37</v>
      </c>
      <c r="B151" s="27">
        <f>H151+J151+L151+N151+P151+R151+T151+V151+X151+Z151+AB151+AD151</f>
        <v>0</v>
      </c>
      <c r="C151" s="27"/>
      <c r="D151" s="27"/>
      <c r="E151" s="27"/>
      <c r="F151" s="27"/>
      <c r="G151" s="27"/>
      <c r="H151" s="35">
        <v>0</v>
      </c>
      <c r="I151" s="35"/>
      <c r="J151" s="21">
        <v>0</v>
      </c>
      <c r="K151" s="35"/>
      <c r="L151" s="35">
        <v>0</v>
      </c>
      <c r="M151" s="35"/>
      <c r="N151" s="35">
        <v>0</v>
      </c>
      <c r="O151" s="35"/>
      <c r="P151" s="35">
        <v>0</v>
      </c>
      <c r="Q151" s="21"/>
      <c r="R151" s="35">
        <v>0</v>
      </c>
      <c r="S151" s="21"/>
      <c r="T151" s="35">
        <v>0</v>
      </c>
      <c r="U151" s="21"/>
      <c r="V151" s="35">
        <v>0</v>
      </c>
      <c r="W151" s="35"/>
      <c r="X151" s="35">
        <v>0</v>
      </c>
      <c r="Y151" s="35"/>
      <c r="Z151" s="35">
        <v>0</v>
      </c>
      <c r="AA151" s="35"/>
      <c r="AB151" s="35">
        <v>0</v>
      </c>
      <c r="AC151" s="35"/>
      <c r="AD151" s="35">
        <v>0</v>
      </c>
      <c r="AE151" s="35"/>
      <c r="AF151" s="116"/>
      <c r="AG151" s="119">
        <f t="shared" si="99"/>
        <v>0</v>
      </c>
      <c r="AH151" s="117"/>
      <c r="AI151" s="117"/>
      <c r="AJ151" s="117"/>
      <c r="AK151" s="117"/>
      <c r="AL151" s="117"/>
      <c r="AM151" s="117"/>
      <c r="AN151" s="117"/>
      <c r="AO151" s="117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  <c r="GH151" s="116"/>
      <c r="GI151" s="116"/>
      <c r="GJ151" s="116"/>
      <c r="GK151" s="116"/>
      <c r="GL151" s="116"/>
      <c r="GM151" s="116"/>
      <c r="GN151" s="116"/>
      <c r="GO151" s="116"/>
      <c r="GP151" s="116"/>
      <c r="GQ151" s="116"/>
      <c r="GR151" s="116"/>
      <c r="GS151" s="116"/>
      <c r="GT151" s="116"/>
      <c r="GU151" s="116"/>
      <c r="GV151" s="116"/>
      <c r="GW151" s="116"/>
    </row>
    <row r="152" spans="1:205" s="117" customFormat="1" ht="18.75" hidden="1" customHeight="1" x14ac:dyDescent="0.3">
      <c r="A152" s="31" t="s">
        <v>20</v>
      </c>
      <c r="B152" s="20">
        <f>H152+J152+L152+N152+P152+R152+T152+V152+X152+Z152+AB152+AD152</f>
        <v>0</v>
      </c>
      <c r="C152" s="20"/>
      <c r="D152" s="20"/>
      <c r="E152" s="20"/>
      <c r="F152" s="20"/>
      <c r="G152" s="20"/>
      <c r="H152" s="21">
        <v>0</v>
      </c>
      <c r="I152" s="21"/>
      <c r="J152" s="21">
        <v>0</v>
      </c>
      <c r="K152" s="21"/>
      <c r="L152" s="21">
        <v>0</v>
      </c>
      <c r="M152" s="21"/>
      <c r="N152" s="21">
        <v>0</v>
      </c>
      <c r="O152" s="21"/>
      <c r="P152" s="21">
        <v>0</v>
      </c>
      <c r="Q152" s="21"/>
      <c r="R152" s="21">
        <v>0</v>
      </c>
      <c r="S152" s="21"/>
      <c r="T152" s="21">
        <v>0</v>
      </c>
      <c r="U152" s="21"/>
      <c r="V152" s="21">
        <v>0</v>
      </c>
      <c r="W152" s="21"/>
      <c r="X152" s="21">
        <v>0</v>
      </c>
      <c r="Y152" s="21"/>
      <c r="Z152" s="21">
        <v>0</v>
      </c>
      <c r="AA152" s="21"/>
      <c r="AB152" s="21">
        <v>0</v>
      </c>
      <c r="AC152" s="21"/>
      <c r="AD152" s="21">
        <v>0</v>
      </c>
      <c r="AE152" s="21"/>
      <c r="AF152" s="116"/>
      <c r="AG152" s="119">
        <f t="shared" si="99"/>
        <v>0</v>
      </c>
    </row>
    <row r="153" spans="1:205" s="118" customFormat="1" ht="18.75" hidden="1" customHeight="1" x14ac:dyDescent="0.25">
      <c r="A153" s="140" t="s">
        <v>58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50"/>
      <c r="AF153" s="116"/>
      <c r="AG153" s="119">
        <f t="shared" si="99"/>
        <v>0</v>
      </c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</row>
    <row r="154" spans="1:205" s="118" customFormat="1" ht="37.5" x14ac:dyDescent="0.25">
      <c r="A154" s="98" t="s">
        <v>91</v>
      </c>
      <c r="B154" s="99">
        <f>H154+J154+L154+N154+P154+R154+T154+V154+X154+Z154+AB154+AD154</f>
        <v>271.42</v>
      </c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99">
        <v>271.42</v>
      </c>
      <c r="S154" s="133">
        <v>217.066</v>
      </c>
      <c r="T154" s="104"/>
      <c r="U154" s="162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50"/>
      <c r="AF154" s="116"/>
      <c r="AG154" s="119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  <c r="GW154" s="117"/>
    </row>
    <row r="155" spans="1:205" s="117" customFormat="1" ht="18.75" customHeight="1" x14ac:dyDescent="0.3">
      <c r="A155" s="19" t="s">
        <v>92</v>
      </c>
      <c r="B155" s="20">
        <f>H155+J155+L155+N155+P155+R155+T155+V155+X155+AB155+AD155</f>
        <v>576</v>
      </c>
      <c r="C155" s="80">
        <f>SUM(H155,J155)</f>
        <v>0</v>
      </c>
      <c r="D155" s="80">
        <f t="shared" ref="D155" si="100">E155</f>
        <v>576</v>
      </c>
      <c r="E155" s="80">
        <f t="shared" ref="E155" si="101">SUM(I155,K155,M155,O155,Q155,S155,U155,W155,Y155,AA155,AC155,AE155)</f>
        <v>576</v>
      </c>
      <c r="F155" s="122">
        <f>IFERROR(E155/B155*100,0)</f>
        <v>100</v>
      </c>
      <c r="G155" s="122">
        <f>IFERROR(E155/C155*100,0)</f>
        <v>0</v>
      </c>
      <c r="H155" s="21">
        <v>0</v>
      </c>
      <c r="I155" s="21"/>
      <c r="J155" s="21">
        <v>0</v>
      </c>
      <c r="K155" s="21"/>
      <c r="L155" s="21">
        <v>0</v>
      </c>
      <c r="M155" s="21"/>
      <c r="N155" s="21">
        <v>0</v>
      </c>
      <c r="O155" s="21"/>
      <c r="P155" s="21">
        <v>140</v>
      </c>
      <c r="Q155" s="21">
        <v>140</v>
      </c>
      <c r="R155" s="21">
        <v>436</v>
      </c>
      <c r="S155" s="21">
        <v>331.20299999999997</v>
      </c>
      <c r="T155" s="21">
        <v>0</v>
      </c>
      <c r="U155" s="21">
        <v>104.797</v>
      </c>
      <c r="V155" s="21">
        <v>0</v>
      </c>
      <c r="W155" s="21"/>
      <c r="X155" s="21">
        <v>0</v>
      </c>
      <c r="Y155" s="21"/>
      <c r="Z155" s="21">
        <v>0</v>
      </c>
      <c r="AA155" s="21"/>
      <c r="AB155" s="21">
        <v>0</v>
      </c>
      <c r="AC155" s="21"/>
      <c r="AD155" s="21">
        <v>0</v>
      </c>
      <c r="AE155" s="21"/>
      <c r="AF155" s="116"/>
      <c r="AG155" s="119">
        <f t="shared" si="99"/>
        <v>576</v>
      </c>
    </row>
    <row r="156" spans="1:205" s="118" customFormat="1" ht="39" customHeight="1" x14ac:dyDescent="0.25">
      <c r="A156" s="134" t="s">
        <v>21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6"/>
      <c r="AF156" s="116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</row>
    <row r="157" spans="1:205" s="120" customFormat="1" x14ac:dyDescent="0.3">
      <c r="A157" s="75" t="s">
        <v>16</v>
      </c>
      <c r="B157" s="76">
        <f>B158+B159+B160</f>
        <v>147010.09899999999</v>
      </c>
      <c r="C157" s="76">
        <f>C158+C159+C160</f>
        <v>22622.23</v>
      </c>
      <c r="D157" s="76">
        <f>D158+D159+D160</f>
        <v>83144.673999999999</v>
      </c>
      <c r="E157" s="76">
        <f>E158+E159+E160</f>
        <v>83144.673999999999</v>
      </c>
      <c r="F157" s="76">
        <f>E157/B157*100</f>
        <v>56.557117208661978</v>
      </c>
      <c r="G157" s="76">
        <f>E157/C157*100</f>
        <v>367.5352695114496</v>
      </c>
      <c r="H157" s="78">
        <f>H158+H159+H160</f>
        <v>12954.58</v>
      </c>
      <c r="I157" s="78">
        <f t="shared" ref="I157:AE157" si="102">I158+I159+I160</f>
        <v>9425.74</v>
      </c>
      <c r="J157" s="18">
        <f t="shared" si="102"/>
        <v>9790.15</v>
      </c>
      <c r="K157" s="78">
        <f t="shared" si="102"/>
        <v>9407.5399999999991</v>
      </c>
      <c r="L157" s="78">
        <f t="shared" si="102"/>
        <v>12833.77</v>
      </c>
      <c r="M157" s="78">
        <f t="shared" si="102"/>
        <v>12023.691000000001</v>
      </c>
      <c r="N157" s="78">
        <f t="shared" si="102"/>
        <v>16038.600000000002</v>
      </c>
      <c r="O157" s="78">
        <f>O158+P161+O159+O160</f>
        <v>12984.962000000001</v>
      </c>
      <c r="P157" s="78">
        <f t="shared" si="102"/>
        <v>12859.523999999999</v>
      </c>
      <c r="Q157" s="18">
        <f t="shared" si="102"/>
        <v>10266.992</v>
      </c>
      <c r="R157" s="78">
        <f t="shared" si="102"/>
        <v>13476.826000000001</v>
      </c>
      <c r="S157" s="18">
        <f>S160+S161</f>
        <v>13124.232</v>
      </c>
      <c r="T157" s="78">
        <f t="shared" si="102"/>
        <v>15607.315000000001</v>
      </c>
      <c r="U157" s="18">
        <f t="shared" si="102"/>
        <v>16331.517</v>
      </c>
      <c r="V157" s="78">
        <f t="shared" si="102"/>
        <v>7260.6839999999993</v>
      </c>
      <c r="W157" s="78">
        <f t="shared" si="102"/>
        <v>0</v>
      </c>
      <c r="X157" s="78">
        <f t="shared" si="102"/>
        <v>11004.724</v>
      </c>
      <c r="Y157" s="78">
        <f t="shared" si="102"/>
        <v>0</v>
      </c>
      <c r="Z157" s="78">
        <f t="shared" si="102"/>
        <v>13437.349999999999</v>
      </c>
      <c r="AA157" s="78">
        <f t="shared" si="102"/>
        <v>0</v>
      </c>
      <c r="AB157" s="78">
        <f t="shared" si="102"/>
        <v>8340.0500000000011</v>
      </c>
      <c r="AC157" s="78">
        <f t="shared" si="102"/>
        <v>0</v>
      </c>
      <c r="AD157" s="78">
        <f t="shared" si="102"/>
        <v>13406.529999999999</v>
      </c>
      <c r="AE157" s="78">
        <f t="shared" si="102"/>
        <v>0</v>
      </c>
      <c r="AF157" s="116"/>
      <c r="AG157" s="119">
        <f t="shared" ref="AG157:AG161" si="103">H157+J157+L157+N157+P157+R157+T157+V157+X157+Z157+AB157+AD157</f>
        <v>147010.103</v>
      </c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</row>
    <row r="158" spans="1:205" s="120" customFormat="1" x14ac:dyDescent="0.3">
      <c r="A158" s="19" t="s">
        <v>19</v>
      </c>
      <c r="B158" s="20">
        <f t="shared" ref="B158:E161" si="104">SUM(B164,B201)</f>
        <v>0</v>
      </c>
      <c r="C158" s="20">
        <f t="shared" si="104"/>
        <v>0</v>
      </c>
      <c r="D158" s="20">
        <f t="shared" si="104"/>
        <v>0</v>
      </c>
      <c r="E158" s="20">
        <f t="shared" si="104"/>
        <v>0</v>
      </c>
      <c r="F158" s="79">
        <f>IFERROR(E158/B158*100,0)</f>
        <v>0</v>
      </c>
      <c r="G158" s="77">
        <f>IFERROR(E158/C158*100,0)</f>
        <v>0</v>
      </c>
      <c r="H158" s="20">
        <f t="shared" ref="H158:J161" si="105">SUM(H164,H201)</f>
        <v>0</v>
      </c>
      <c r="I158" s="20">
        <f t="shared" si="105"/>
        <v>0</v>
      </c>
      <c r="J158" s="20">
        <f t="shared" si="105"/>
        <v>0</v>
      </c>
      <c r="K158" s="20"/>
      <c r="L158" s="20">
        <f>SUM(L164,L201)</f>
        <v>0</v>
      </c>
      <c r="M158" s="20"/>
      <c r="N158" s="20">
        <f>SUM(N164,N201)</f>
        <v>0</v>
      </c>
      <c r="O158" s="20"/>
      <c r="P158" s="20">
        <f>SUM(P164,P201)</f>
        <v>0</v>
      </c>
      <c r="Q158" s="20"/>
      <c r="R158" s="20">
        <f>SUM(R164,R201)</f>
        <v>0</v>
      </c>
      <c r="S158" s="20"/>
      <c r="T158" s="20">
        <f>SUM(T164,T201)</f>
        <v>0</v>
      </c>
      <c r="U158" s="20"/>
      <c r="V158" s="20">
        <f>SUM(V164,V201)</f>
        <v>0</v>
      </c>
      <c r="W158" s="20"/>
      <c r="X158" s="20">
        <f>SUM(X164,X201)</f>
        <v>0</v>
      </c>
      <c r="Y158" s="20"/>
      <c r="Z158" s="20">
        <f>SUM(Z164,Z201)</f>
        <v>0</v>
      </c>
      <c r="AA158" s="20"/>
      <c r="AB158" s="20">
        <f>SUM(AB164,AB201)</f>
        <v>0</v>
      </c>
      <c r="AC158" s="20"/>
      <c r="AD158" s="20">
        <f>SUM(AD164,AD201)</f>
        <v>0</v>
      </c>
      <c r="AE158" s="20"/>
      <c r="AF158" s="116"/>
      <c r="AG158" s="119">
        <f t="shared" si="103"/>
        <v>0</v>
      </c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</row>
    <row r="159" spans="1:205" s="120" customFormat="1" x14ac:dyDescent="0.3">
      <c r="A159" s="19" t="s">
        <v>17</v>
      </c>
      <c r="B159" s="20">
        <f t="shared" si="104"/>
        <v>0</v>
      </c>
      <c r="C159" s="20">
        <f t="shared" si="104"/>
        <v>0</v>
      </c>
      <c r="D159" s="20">
        <f t="shared" si="104"/>
        <v>0</v>
      </c>
      <c r="E159" s="20">
        <f t="shared" si="104"/>
        <v>0</v>
      </c>
      <c r="F159" s="79">
        <f t="shared" ref="F159:F161" si="106">IFERROR(E159/B159*100,0)</f>
        <v>0</v>
      </c>
      <c r="G159" s="77">
        <f>IFERROR(E159/C159*100,0)</f>
        <v>0</v>
      </c>
      <c r="H159" s="20">
        <f t="shared" si="105"/>
        <v>0</v>
      </c>
      <c r="I159" s="20">
        <f t="shared" si="105"/>
        <v>0</v>
      </c>
      <c r="J159" s="20">
        <f t="shared" si="105"/>
        <v>0</v>
      </c>
      <c r="K159" s="20"/>
      <c r="L159" s="20">
        <f>SUM(L165,L202)</f>
        <v>0</v>
      </c>
      <c r="M159" s="20"/>
      <c r="N159" s="20">
        <f>SUM(N165,N202)</f>
        <v>0</v>
      </c>
      <c r="O159" s="20"/>
      <c r="P159" s="20">
        <f>SUM(P165,P202)</f>
        <v>0</v>
      </c>
      <c r="Q159" s="20"/>
      <c r="R159" s="20">
        <f>SUM(R165,R202)</f>
        <v>0</v>
      </c>
      <c r="S159" s="20"/>
      <c r="T159" s="20">
        <f>SUM(T165,T202)</f>
        <v>0</v>
      </c>
      <c r="U159" s="20"/>
      <c r="V159" s="20">
        <f>SUM(V165,V202)</f>
        <v>0</v>
      </c>
      <c r="W159" s="20"/>
      <c r="X159" s="20">
        <f>SUM(X165,X202)</f>
        <v>0</v>
      </c>
      <c r="Y159" s="20"/>
      <c r="Z159" s="20">
        <f>SUM(Z165,Z202)</f>
        <v>0</v>
      </c>
      <c r="AA159" s="20"/>
      <c r="AB159" s="20">
        <f>SUM(AB165,AB202)</f>
        <v>0</v>
      </c>
      <c r="AC159" s="20"/>
      <c r="AD159" s="20">
        <f>SUM(AD165,AD202)</f>
        <v>0</v>
      </c>
      <c r="AE159" s="20"/>
      <c r="AF159" s="116"/>
      <c r="AG159" s="119">
        <f t="shared" si="103"/>
        <v>0</v>
      </c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</row>
    <row r="160" spans="1:205" s="120" customFormat="1" x14ac:dyDescent="0.3">
      <c r="A160" s="19" t="s">
        <v>18</v>
      </c>
      <c r="B160" s="20">
        <f t="shared" si="104"/>
        <v>147010.09899999999</v>
      </c>
      <c r="C160" s="20">
        <f t="shared" si="104"/>
        <v>22622.23</v>
      </c>
      <c r="D160" s="20">
        <f t="shared" si="104"/>
        <v>83144.673999999999</v>
      </c>
      <c r="E160" s="20">
        <f t="shared" si="104"/>
        <v>83144.673999999999</v>
      </c>
      <c r="F160" s="79">
        <f t="shared" si="106"/>
        <v>56.557117208661978</v>
      </c>
      <c r="G160" s="77">
        <f>IFERROR(E160/C160*100,0)</f>
        <v>367.5352695114496</v>
      </c>
      <c r="H160" s="20">
        <f t="shared" si="105"/>
        <v>12954.58</v>
      </c>
      <c r="I160" s="20">
        <f t="shared" si="105"/>
        <v>9425.74</v>
      </c>
      <c r="J160" s="20">
        <f>J203+J166</f>
        <v>9790.15</v>
      </c>
      <c r="K160" s="20">
        <f>K166+K203</f>
        <v>9407.5399999999991</v>
      </c>
      <c r="L160" s="20">
        <f>SUM(L166,L203)</f>
        <v>12833.77</v>
      </c>
      <c r="M160" s="20">
        <f>M166+M203</f>
        <v>12023.691000000001</v>
      </c>
      <c r="N160" s="20">
        <f>SUM(N166,N203)</f>
        <v>16038.600000000002</v>
      </c>
      <c r="O160" s="20">
        <f>O166+O203</f>
        <v>12984.962000000001</v>
      </c>
      <c r="P160" s="20">
        <f>SUM(P166,P203)</f>
        <v>12859.523999999999</v>
      </c>
      <c r="Q160" s="20">
        <f>Q166+Q203</f>
        <v>10266.992</v>
      </c>
      <c r="R160" s="20">
        <f>SUM(R166,R203)</f>
        <v>13476.826000000001</v>
      </c>
      <c r="S160" s="20">
        <f>S166+S203</f>
        <v>12704.232</v>
      </c>
      <c r="T160" s="20">
        <f>SUM(T166,T203)</f>
        <v>15607.315000000001</v>
      </c>
      <c r="U160" s="20">
        <f>U166+U203</f>
        <v>16331.517</v>
      </c>
      <c r="V160" s="20">
        <f>SUM(V166,V203)</f>
        <v>7260.6839999999993</v>
      </c>
      <c r="W160" s="20"/>
      <c r="X160" s="20">
        <f>SUM(X166,X203)</f>
        <v>11004.724</v>
      </c>
      <c r="Y160" s="20"/>
      <c r="Z160" s="20">
        <f>SUM(Z166,Z203)</f>
        <v>13437.349999999999</v>
      </c>
      <c r="AA160" s="20"/>
      <c r="AB160" s="20">
        <f>SUM(AB166,AB203)</f>
        <v>8340.0500000000011</v>
      </c>
      <c r="AC160" s="20"/>
      <c r="AD160" s="20">
        <f>SUM(AD166,AD203)</f>
        <v>13406.529999999999</v>
      </c>
      <c r="AE160" s="20"/>
      <c r="AF160" s="116"/>
      <c r="AG160" s="119">
        <f t="shared" si="103"/>
        <v>147010.103</v>
      </c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</row>
    <row r="161" spans="1:194" s="120" customFormat="1" x14ac:dyDescent="0.3">
      <c r="A161" s="19" t="s">
        <v>20</v>
      </c>
      <c r="B161" s="20">
        <f t="shared" si="104"/>
        <v>3442.5549999999998</v>
      </c>
      <c r="C161" s="20">
        <f t="shared" si="104"/>
        <v>0</v>
      </c>
      <c r="D161" s="20">
        <f t="shared" si="104"/>
        <v>420</v>
      </c>
      <c r="E161" s="20">
        <f t="shared" si="104"/>
        <v>420</v>
      </c>
      <c r="F161" s="79">
        <f t="shared" si="106"/>
        <v>12.200240809515027</v>
      </c>
      <c r="G161" s="77">
        <f>IFERROR(E161/C161*100,0)</f>
        <v>0</v>
      </c>
      <c r="H161" s="20">
        <f t="shared" si="105"/>
        <v>0</v>
      </c>
      <c r="I161" s="20">
        <f t="shared" si="105"/>
        <v>0</v>
      </c>
      <c r="J161" s="20">
        <f t="shared" si="105"/>
        <v>0</v>
      </c>
      <c r="K161" s="20"/>
      <c r="L161" s="20">
        <f>SUM(L167,L204)</f>
        <v>0</v>
      </c>
      <c r="M161" s="20"/>
      <c r="N161" s="20">
        <f>SUM(N167,N204)</f>
        <v>0</v>
      </c>
      <c r="O161" s="20"/>
      <c r="P161" s="20">
        <f>SUM(P167,P204)</f>
        <v>0</v>
      </c>
      <c r="Q161" s="20"/>
      <c r="R161" s="20">
        <f>SUM(R167,R204)</f>
        <v>420</v>
      </c>
      <c r="S161" s="20">
        <f>S204</f>
        <v>420</v>
      </c>
      <c r="T161" s="20">
        <f>SUM(T167,T204)</f>
        <v>0</v>
      </c>
      <c r="U161" s="20"/>
      <c r="V161" s="20">
        <f>SUM(V167,V204)</f>
        <v>82.858999999999995</v>
      </c>
      <c r="W161" s="20"/>
      <c r="X161" s="20">
        <f>SUM(X167,X204)</f>
        <v>2939.6959999999999</v>
      </c>
      <c r="Y161" s="20"/>
      <c r="Z161" s="20">
        <f>SUM(Z167,Z204)</f>
        <v>0</v>
      </c>
      <c r="AA161" s="20"/>
      <c r="AB161" s="20">
        <f>SUM(AB167,AB204)</f>
        <v>0</v>
      </c>
      <c r="AC161" s="20"/>
      <c r="AD161" s="20">
        <f>SUM(AD167,AD204)</f>
        <v>0</v>
      </c>
      <c r="AE161" s="20"/>
      <c r="AF161" s="116"/>
      <c r="AG161" s="119">
        <f t="shared" si="103"/>
        <v>3442.5549999999998</v>
      </c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/>
      <c r="EY161" s="117"/>
      <c r="EZ161" s="117"/>
      <c r="FA161" s="117"/>
      <c r="FB161" s="117"/>
      <c r="FC161" s="117"/>
      <c r="FD161" s="117"/>
      <c r="FE161" s="117"/>
      <c r="FF161" s="117"/>
      <c r="FG161" s="117"/>
      <c r="FH161" s="117"/>
      <c r="FI161" s="117"/>
      <c r="FJ161" s="117"/>
      <c r="FK161" s="117"/>
      <c r="FL161" s="117"/>
      <c r="FM161" s="117"/>
      <c r="FN161" s="117"/>
      <c r="FO161" s="117"/>
      <c r="FP161" s="117"/>
      <c r="FQ161" s="117"/>
      <c r="FR161" s="117"/>
      <c r="FS161" s="117"/>
      <c r="FT161" s="117"/>
      <c r="FU161" s="117"/>
      <c r="FV161" s="117"/>
      <c r="FW161" s="117"/>
      <c r="FX161" s="117"/>
      <c r="FY161" s="117"/>
      <c r="FZ161" s="117"/>
      <c r="GA161" s="117"/>
      <c r="GB161" s="117"/>
      <c r="GC161" s="117"/>
      <c r="GD161" s="117"/>
      <c r="GE161" s="117"/>
      <c r="GF161" s="117"/>
      <c r="GG161" s="117"/>
      <c r="GH161" s="117"/>
      <c r="GI161" s="117"/>
      <c r="GJ161" s="117"/>
      <c r="GK161" s="117"/>
      <c r="GL161" s="117"/>
    </row>
    <row r="162" spans="1:194" s="117" customFormat="1" ht="76.5" customHeight="1" x14ac:dyDescent="0.3">
      <c r="A162" s="37" t="s">
        <v>59</v>
      </c>
      <c r="B162" s="51"/>
      <c r="C162" s="51"/>
      <c r="D162" s="51"/>
      <c r="E162" s="51"/>
      <c r="F162" s="51"/>
      <c r="G162" s="51"/>
      <c r="H162" s="52"/>
      <c r="I162" s="52"/>
      <c r="J162" s="94"/>
      <c r="K162" s="52"/>
      <c r="L162" s="52"/>
      <c r="M162" s="52"/>
      <c r="N162" s="52"/>
      <c r="O162" s="52"/>
      <c r="P162" s="52"/>
      <c r="Q162" s="94"/>
      <c r="R162" s="52"/>
      <c r="S162" s="94"/>
      <c r="T162" s="52"/>
      <c r="U162" s="94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116"/>
      <c r="AG162" s="119">
        <f t="shared" si="99"/>
        <v>0</v>
      </c>
    </row>
    <row r="163" spans="1:194" s="117" customFormat="1" ht="18.75" customHeight="1" x14ac:dyDescent="0.3">
      <c r="A163" s="8" t="s">
        <v>16</v>
      </c>
      <c r="B163" s="9">
        <f>B165+B166+B164</f>
        <v>369.70400000000001</v>
      </c>
      <c r="C163" s="9">
        <f>C165+C166+C164</f>
        <v>0</v>
      </c>
      <c r="D163" s="9">
        <f>D165+D166+D164</f>
        <v>105.1</v>
      </c>
      <c r="E163" s="9">
        <f>E165+E166+E164</f>
        <v>105.1</v>
      </c>
      <c r="F163" s="9">
        <f>E163/B163*100</f>
        <v>28.428147923744401</v>
      </c>
      <c r="G163" s="84">
        <f>IFERROR(E163/C163*100,0)</f>
        <v>0</v>
      </c>
      <c r="H163" s="9">
        <f>H165+H166+H164</f>
        <v>0</v>
      </c>
      <c r="I163" s="9">
        <f t="shared" ref="I163:AE163" si="107">I165+I166+I164</f>
        <v>0</v>
      </c>
      <c r="J163" s="17">
        <f t="shared" si="107"/>
        <v>0</v>
      </c>
      <c r="K163" s="9">
        <f t="shared" si="107"/>
        <v>0</v>
      </c>
      <c r="L163" s="9">
        <f t="shared" si="107"/>
        <v>116.95</v>
      </c>
      <c r="M163" s="9">
        <f t="shared" si="107"/>
        <v>90</v>
      </c>
      <c r="N163" s="9">
        <f t="shared" si="107"/>
        <v>41.87</v>
      </c>
      <c r="O163" s="9">
        <f t="shared" si="107"/>
        <v>15.1</v>
      </c>
      <c r="P163" s="9">
        <f t="shared" si="107"/>
        <v>10.884</v>
      </c>
      <c r="Q163" s="17">
        <f t="shared" si="107"/>
        <v>0</v>
      </c>
      <c r="R163" s="9">
        <f t="shared" si="107"/>
        <v>0</v>
      </c>
      <c r="S163" s="17">
        <f t="shared" si="107"/>
        <v>0</v>
      </c>
      <c r="T163" s="9">
        <f t="shared" si="107"/>
        <v>0</v>
      </c>
      <c r="U163" s="17">
        <f t="shared" si="107"/>
        <v>0</v>
      </c>
      <c r="V163" s="9">
        <f t="shared" si="107"/>
        <v>60</v>
      </c>
      <c r="W163" s="9">
        <f t="shared" si="107"/>
        <v>0</v>
      </c>
      <c r="X163" s="9">
        <f t="shared" si="107"/>
        <v>140</v>
      </c>
      <c r="Y163" s="9">
        <f t="shared" si="107"/>
        <v>0</v>
      </c>
      <c r="Z163" s="9">
        <f t="shared" si="107"/>
        <v>0</v>
      </c>
      <c r="AA163" s="9">
        <f t="shared" si="107"/>
        <v>0</v>
      </c>
      <c r="AB163" s="9">
        <f t="shared" si="107"/>
        <v>0</v>
      </c>
      <c r="AC163" s="9">
        <f t="shared" si="107"/>
        <v>0</v>
      </c>
      <c r="AD163" s="9">
        <f t="shared" si="107"/>
        <v>0</v>
      </c>
      <c r="AE163" s="9">
        <f t="shared" si="107"/>
        <v>0</v>
      </c>
      <c r="AF163" s="116"/>
      <c r="AG163" s="119">
        <f t="shared" si="99"/>
        <v>369.70400000000001</v>
      </c>
    </row>
    <row r="164" spans="1:194" s="117" customFormat="1" ht="18.75" customHeight="1" x14ac:dyDescent="0.3">
      <c r="A164" s="11" t="s">
        <v>19</v>
      </c>
      <c r="B164" s="12">
        <f>B170+B195</f>
        <v>0</v>
      </c>
      <c r="C164" s="12">
        <f>C170+C195</f>
        <v>0</v>
      </c>
      <c r="D164" s="12">
        <f>D170+D195</f>
        <v>0</v>
      </c>
      <c r="E164" s="12">
        <f>E170+E195</f>
        <v>0</v>
      </c>
      <c r="F164" s="6">
        <f>IFERROR(E164/B164*100,0)</f>
        <v>0</v>
      </c>
      <c r="G164" s="6">
        <f>IFERROR(E164/C164*100,0)</f>
        <v>0</v>
      </c>
      <c r="H164" s="12">
        <f>H170</f>
        <v>0</v>
      </c>
      <c r="I164" s="12"/>
      <c r="J164" s="20">
        <f>J170</f>
        <v>0</v>
      </c>
      <c r="K164" s="12"/>
      <c r="L164" s="12">
        <f>L170</f>
        <v>0</v>
      </c>
      <c r="M164" s="12"/>
      <c r="N164" s="12">
        <f>N170</f>
        <v>0</v>
      </c>
      <c r="O164" s="12"/>
      <c r="P164" s="12">
        <f>P170</f>
        <v>0</v>
      </c>
      <c r="Q164" s="20"/>
      <c r="R164" s="12">
        <f>R170</f>
        <v>0</v>
      </c>
      <c r="S164" s="20"/>
      <c r="T164" s="12">
        <f>T170</f>
        <v>0</v>
      </c>
      <c r="U164" s="20"/>
      <c r="V164" s="12">
        <f>V170</f>
        <v>0</v>
      </c>
      <c r="W164" s="12"/>
      <c r="X164" s="12">
        <f>X170</f>
        <v>0</v>
      </c>
      <c r="Y164" s="12"/>
      <c r="Z164" s="12">
        <f>Z170</f>
        <v>0</v>
      </c>
      <c r="AA164" s="12"/>
      <c r="AB164" s="12">
        <f>AB170</f>
        <v>0</v>
      </c>
      <c r="AC164" s="12"/>
      <c r="AD164" s="12">
        <f>AD170</f>
        <v>0</v>
      </c>
      <c r="AE164" s="12"/>
      <c r="AF164" s="116"/>
      <c r="AG164" s="119">
        <f t="shared" si="99"/>
        <v>0</v>
      </c>
    </row>
    <row r="165" spans="1:194" s="117" customFormat="1" ht="18.75" customHeight="1" x14ac:dyDescent="0.3">
      <c r="A165" s="11" t="s">
        <v>17</v>
      </c>
      <c r="B165" s="12">
        <f t="shared" ref="B165:E167" si="108">B171+B196</f>
        <v>0</v>
      </c>
      <c r="C165" s="12">
        <f>C171+C196</f>
        <v>0</v>
      </c>
      <c r="D165" s="12">
        <f t="shared" si="108"/>
        <v>0</v>
      </c>
      <c r="E165" s="12">
        <f t="shared" si="108"/>
        <v>0</v>
      </c>
      <c r="F165" s="6">
        <f t="shared" ref="F165:F167" si="109">IFERROR(E165/B165*100,0)</f>
        <v>0</v>
      </c>
      <c r="G165" s="6">
        <f>IFERROR(E165/C165*100,0)</f>
        <v>0</v>
      </c>
      <c r="H165" s="12">
        <f>H171</f>
        <v>0</v>
      </c>
      <c r="I165" s="12"/>
      <c r="J165" s="20">
        <f>J171</f>
        <v>0</v>
      </c>
      <c r="K165" s="12"/>
      <c r="L165" s="12">
        <f>L171</f>
        <v>0</v>
      </c>
      <c r="M165" s="12"/>
      <c r="N165" s="12">
        <f>N171</f>
        <v>0</v>
      </c>
      <c r="O165" s="12"/>
      <c r="P165" s="12">
        <f>P171</f>
        <v>0</v>
      </c>
      <c r="Q165" s="20"/>
      <c r="R165" s="12">
        <f>R171</f>
        <v>0</v>
      </c>
      <c r="S165" s="20"/>
      <c r="T165" s="12">
        <f>T171</f>
        <v>0</v>
      </c>
      <c r="U165" s="20"/>
      <c r="V165" s="12">
        <f>V171</f>
        <v>0</v>
      </c>
      <c r="W165" s="12"/>
      <c r="X165" s="12">
        <f>X171</f>
        <v>0</v>
      </c>
      <c r="Y165" s="12"/>
      <c r="Z165" s="12">
        <f>Z171</f>
        <v>0</v>
      </c>
      <c r="AA165" s="12"/>
      <c r="AB165" s="12">
        <f>AB171</f>
        <v>0</v>
      </c>
      <c r="AC165" s="12"/>
      <c r="AD165" s="12">
        <f>AD171</f>
        <v>0</v>
      </c>
      <c r="AE165" s="12"/>
      <c r="AF165" s="116"/>
      <c r="AG165" s="119">
        <f t="shared" si="99"/>
        <v>0</v>
      </c>
    </row>
    <row r="166" spans="1:194" s="117" customFormat="1" ht="18.75" customHeight="1" x14ac:dyDescent="0.3">
      <c r="A166" s="11" t="s">
        <v>18</v>
      </c>
      <c r="B166" s="12">
        <f t="shared" si="108"/>
        <v>369.70400000000001</v>
      </c>
      <c r="C166" s="12">
        <f t="shared" si="108"/>
        <v>0</v>
      </c>
      <c r="D166" s="12">
        <f t="shared" si="108"/>
        <v>105.1</v>
      </c>
      <c r="E166" s="12">
        <f t="shared" si="108"/>
        <v>105.1</v>
      </c>
      <c r="F166" s="6">
        <f t="shared" si="109"/>
        <v>28.428147923744401</v>
      </c>
      <c r="G166" s="6">
        <f>IFERROR(E166/C166*100,0)</f>
        <v>0</v>
      </c>
      <c r="H166" s="12">
        <f>H172</f>
        <v>0</v>
      </c>
      <c r="I166" s="12">
        <f>I172</f>
        <v>0</v>
      </c>
      <c r="J166" s="20">
        <f>J172</f>
        <v>0</v>
      </c>
      <c r="K166" s="12">
        <f>K172</f>
        <v>0</v>
      </c>
      <c r="L166" s="12">
        <f>L172</f>
        <v>116.95</v>
      </c>
      <c r="M166" s="12">
        <f>M172</f>
        <v>90</v>
      </c>
      <c r="N166" s="12">
        <f>N172</f>
        <v>41.87</v>
      </c>
      <c r="O166" s="12">
        <f>O172</f>
        <v>15.1</v>
      </c>
      <c r="P166" s="12">
        <f>P172</f>
        <v>10.884</v>
      </c>
      <c r="Q166" s="20">
        <f>Q172</f>
        <v>0</v>
      </c>
      <c r="R166" s="12">
        <f>R172</f>
        <v>0</v>
      </c>
      <c r="S166" s="20"/>
      <c r="T166" s="12">
        <f>T172</f>
        <v>0</v>
      </c>
      <c r="U166" s="20"/>
      <c r="V166" s="12">
        <f>V172</f>
        <v>60</v>
      </c>
      <c r="W166" s="12"/>
      <c r="X166" s="12">
        <f>X172</f>
        <v>140</v>
      </c>
      <c r="Y166" s="12"/>
      <c r="Z166" s="12">
        <f>Z172</f>
        <v>0</v>
      </c>
      <c r="AA166" s="12"/>
      <c r="AB166" s="12">
        <f>AB172</f>
        <v>0</v>
      </c>
      <c r="AC166" s="12"/>
      <c r="AD166" s="12">
        <f>AD172</f>
        <v>0</v>
      </c>
      <c r="AE166" s="12"/>
      <c r="AF166" s="116"/>
      <c r="AG166" s="119">
        <f t="shared" si="99"/>
        <v>369.70400000000001</v>
      </c>
    </row>
    <row r="167" spans="1:194" s="117" customFormat="1" ht="18.75" customHeight="1" x14ac:dyDescent="0.3">
      <c r="A167" s="11" t="s">
        <v>20</v>
      </c>
      <c r="B167" s="12">
        <f>B173+B198</f>
        <v>0</v>
      </c>
      <c r="C167" s="12">
        <f>C173+C198</f>
        <v>0</v>
      </c>
      <c r="D167" s="12">
        <f t="shared" si="108"/>
        <v>0</v>
      </c>
      <c r="E167" s="12">
        <f t="shared" si="108"/>
        <v>0</v>
      </c>
      <c r="F167" s="6">
        <f t="shared" si="109"/>
        <v>0</v>
      </c>
      <c r="G167" s="6">
        <f>IFERROR(E167/C167*100,0)</f>
        <v>0</v>
      </c>
      <c r="H167" s="12">
        <f>H173</f>
        <v>0</v>
      </c>
      <c r="I167" s="12"/>
      <c r="J167" s="20">
        <f>J173</f>
        <v>0</v>
      </c>
      <c r="K167" s="12"/>
      <c r="L167" s="12">
        <f>L173</f>
        <v>0</v>
      </c>
      <c r="M167" s="12"/>
      <c r="N167" s="12">
        <f>N173</f>
        <v>0</v>
      </c>
      <c r="O167" s="12"/>
      <c r="P167" s="12">
        <f>P173</f>
        <v>0</v>
      </c>
      <c r="Q167" s="20"/>
      <c r="R167" s="12">
        <f>R173</f>
        <v>0</v>
      </c>
      <c r="S167" s="20"/>
      <c r="T167" s="12">
        <f>T173</f>
        <v>0</v>
      </c>
      <c r="U167" s="20"/>
      <c r="V167" s="12">
        <f>V173</f>
        <v>0</v>
      </c>
      <c r="W167" s="12"/>
      <c r="X167" s="12">
        <f>X173</f>
        <v>0</v>
      </c>
      <c r="Y167" s="12"/>
      <c r="Z167" s="12">
        <f>Z173</f>
        <v>0</v>
      </c>
      <c r="AA167" s="12"/>
      <c r="AB167" s="12">
        <f>AB173</f>
        <v>0</v>
      </c>
      <c r="AC167" s="12"/>
      <c r="AD167" s="12">
        <f>AD173</f>
        <v>0</v>
      </c>
      <c r="AE167" s="12"/>
      <c r="AF167" s="116"/>
      <c r="AG167" s="119">
        <f t="shared" si="99"/>
        <v>0</v>
      </c>
    </row>
    <row r="168" spans="1:194" s="117" customFormat="1" ht="56.25" customHeight="1" x14ac:dyDescent="0.25">
      <c r="A168" s="31" t="s">
        <v>60</v>
      </c>
      <c r="B168" s="45"/>
      <c r="C168" s="45"/>
      <c r="D168" s="45"/>
      <c r="E168" s="45"/>
      <c r="F168" s="45"/>
      <c r="G168" s="45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116"/>
      <c r="AG168" s="119">
        <f t="shared" si="99"/>
        <v>0</v>
      </c>
    </row>
    <row r="169" spans="1:194" s="117" customFormat="1" ht="18.75" customHeight="1" x14ac:dyDescent="0.3">
      <c r="A169" s="47" t="s">
        <v>16</v>
      </c>
      <c r="B169" s="48">
        <f>B170+B171+B172</f>
        <v>369.70400000000001</v>
      </c>
      <c r="C169" s="17">
        <f>C170+C171+C172</f>
        <v>0</v>
      </c>
      <c r="D169" s="17">
        <f>D170+D171+D172</f>
        <v>105.1</v>
      </c>
      <c r="E169" s="17">
        <f>E170+E171+E172</f>
        <v>105.1</v>
      </c>
      <c r="F169" s="122">
        <f>IFERROR(E169/B169*100,0)</f>
        <v>28.428147923744401</v>
      </c>
      <c r="G169" s="122">
        <f>IFERROR(E169/C169*100,0)</f>
        <v>0</v>
      </c>
      <c r="H169" s="48">
        <f t="shared" ref="H169:AE169" si="110">H170+H171+H172</f>
        <v>0</v>
      </c>
      <c r="I169" s="48">
        <f t="shared" si="110"/>
        <v>0</v>
      </c>
      <c r="J169" s="48">
        <f t="shared" si="110"/>
        <v>0</v>
      </c>
      <c r="K169" s="48">
        <f t="shared" si="110"/>
        <v>0</v>
      </c>
      <c r="L169" s="48">
        <f>L170+L171+L172</f>
        <v>116.95</v>
      </c>
      <c r="M169" s="48">
        <f t="shared" si="110"/>
        <v>90</v>
      </c>
      <c r="N169" s="48">
        <f t="shared" si="110"/>
        <v>41.87</v>
      </c>
      <c r="O169" s="48">
        <f t="shared" si="110"/>
        <v>15.1</v>
      </c>
      <c r="P169" s="48">
        <f t="shared" si="110"/>
        <v>10.884</v>
      </c>
      <c r="Q169" s="48">
        <f t="shared" si="110"/>
        <v>0</v>
      </c>
      <c r="R169" s="48">
        <f t="shared" si="110"/>
        <v>0</v>
      </c>
      <c r="S169" s="48">
        <f t="shared" si="110"/>
        <v>0</v>
      </c>
      <c r="T169" s="48">
        <f t="shared" si="110"/>
        <v>0</v>
      </c>
      <c r="U169" s="48">
        <f t="shared" si="110"/>
        <v>0</v>
      </c>
      <c r="V169" s="48">
        <f t="shared" si="110"/>
        <v>60</v>
      </c>
      <c r="W169" s="48">
        <f t="shared" si="110"/>
        <v>0</v>
      </c>
      <c r="X169" s="48">
        <f t="shared" si="110"/>
        <v>140</v>
      </c>
      <c r="Y169" s="48">
        <f t="shared" si="110"/>
        <v>0</v>
      </c>
      <c r="Z169" s="48">
        <f t="shared" si="110"/>
        <v>0</v>
      </c>
      <c r="AA169" s="48">
        <f t="shared" si="110"/>
        <v>0</v>
      </c>
      <c r="AB169" s="48">
        <f t="shared" si="110"/>
        <v>0</v>
      </c>
      <c r="AC169" s="48">
        <f t="shared" si="110"/>
        <v>0</v>
      </c>
      <c r="AD169" s="48">
        <f t="shared" si="110"/>
        <v>0</v>
      </c>
      <c r="AE169" s="48">
        <f t="shared" si="110"/>
        <v>0</v>
      </c>
      <c r="AF169" s="116"/>
      <c r="AG169" s="119">
        <f t="shared" si="99"/>
        <v>369.70400000000001</v>
      </c>
    </row>
    <row r="170" spans="1:194" s="117" customFormat="1" ht="18.75" customHeight="1" x14ac:dyDescent="0.3">
      <c r="A170" s="19" t="s">
        <v>19</v>
      </c>
      <c r="B170" s="20">
        <f>B177+B183+B189</f>
        <v>0</v>
      </c>
      <c r="C170" s="20">
        <f>C177+C183+C189</f>
        <v>0</v>
      </c>
      <c r="D170" s="20">
        <f t="shared" ref="B170:E173" si="111">D177+D183+D189</f>
        <v>0</v>
      </c>
      <c r="E170" s="20">
        <f t="shared" si="111"/>
        <v>0</v>
      </c>
      <c r="F170" s="122">
        <f>IFERROR(E170/B170*100,0)</f>
        <v>0</v>
      </c>
      <c r="G170" s="122">
        <f>IFERROR(E170/C170*100,0)</f>
        <v>0</v>
      </c>
      <c r="H170" s="20">
        <f>H177+H183+H189</f>
        <v>0</v>
      </c>
      <c r="I170" s="20"/>
      <c r="J170" s="20">
        <f>J177+J183+J189</f>
        <v>0</v>
      </c>
      <c r="K170" s="20"/>
      <c r="L170" s="20">
        <f>L177+L183+L189</f>
        <v>0</v>
      </c>
      <c r="M170" s="20"/>
      <c r="N170" s="20">
        <f>N177+N183+N189</f>
        <v>0</v>
      </c>
      <c r="O170" s="20"/>
      <c r="P170" s="20">
        <f>P177+P183+P189</f>
        <v>0</v>
      </c>
      <c r="Q170" s="20"/>
      <c r="R170" s="20">
        <f>R177+R183+R189</f>
        <v>0</v>
      </c>
      <c r="S170" s="20"/>
      <c r="T170" s="20">
        <f>T177+T183+T189</f>
        <v>0</v>
      </c>
      <c r="U170" s="20"/>
      <c r="V170" s="20">
        <f>V177+V183+V189</f>
        <v>0</v>
      </c>
      <c r="W170" s="20"/>
      <c r="X170" s="20">
        <f>X177+X183+X189</f>
        <v>0</v>
      </c>
      <c r="Y170" s="20"/>
      <c r="Z170" s="20">
        <f>Z177+Z183+Z189</f>
        <v>0</v>
      </c>
      <c r="AA170" s="20"/>
      <c r="AB170" s="20">
        <f>AB177+AB183+AB189</f>
        <v>0</v>
      </c>
      <c r="AC170" s="20"/>
      <c r="AD170" s="20">
        <f>AD177+AD183+AD189</f>
        <v>0</v>
      </c>
      <c r="AE170" s="20"/>
      <c r="AF170" s="116"/>
      <c r="AG170" s="119">
        <f t="shared" si="99"/>
        <v>0</v>
      </c>
    </row>
    <row r="171" spans="1:194" s="117" customFormat="1" ht="18.75" customHeight="1" x14ac:dyDescent="0.3">
      <c r="A171" s="19" t="s">
        <v>17</v>
      </c>
      <c r="B171" s="20">
        <f t="shared" si="111"/>
        <v>0</v>
      </c>
      <c r="C171" s="20">
        <f t="shared" si="111"/>
        <v>0</v>
      </c>
      <c r="D171" s="20">
        <f t="shared" si="111"/>
        <v>0</v>
      </c>
      <c r="E171" s="20">
        <f t="shared" si="111"/>
        <v>0</v>
      </c>
      <c r="F171" s="122">
        <f t="shared" ref="F171" si="112">IFERROR(E171/B171*100,0)</f>
        <v>0</v>
      </c>
      <c r="G171" s="122">
        <f>IFERROR(E171/C171*100,0)</f>
        <v>0</v>
      </c>
      <c r="H171" s="20">
        <f>H178+H184+H190</f>
        <v>0</v>
      </c>
      <c r="I171" s="20"/>
      <c r="J171" s="20">
        <f>J178+J184+J190</f>
        <v>0</v>
      </c>
      <c r="K171" s="20"/>
      <c r="L171" s="20">
        <f>L178+L184+L190</f>
        <v>0</v>
      </c>
      <c r="M171" s="20"/>
      <c r="N171" s="20">
        <f>N178+N184+N190</f>
        <v>0</v>
      </c>
      <c r="O171" s="20"/>
      <c r="P171" s="20">
        <f>P178+P184+P190</f>
        <v>0</v>
      </c>
      <c r="Q171" s="20"/>
      <c r="R171" s="20">
        <f>R178+R184+R190</f>
        <v>0</v>
      </c>
      <c r="S171" s="20"/>
      <c r="T171" s="20">
        <f>T178+T184+T190</f>
        <v>0</v>
      </c>
      <c r="U171" s="20"/>
      <c r="V171" s="20">
        <f>V178+V184+V190</f>
        <v>0</v>
      </c>
      <c r="W171" s="20"/>
      <c r="X171" s="20">
        <f>X178+X184+X190</f>
        <v>0</v>
      </c>
      <c r="Y171" s="20"/>
      <c r="Z171" s="20">
        <f>Z178+Z184+Z190</f>
        <v>0</v>
      </c>
      <c r="AA171" s="20"/>
      <c r="AB171" s="20">
        <f>AB178+AB184+AB190</f>
        <v>0</v>
      </c>
      <c r="AC171" s="20"/>
      <c r="AD171" s="20">
        <f>AD178+AD184+AD190</f>
        <v>0</v>
      </c>
      <c r="AE171" s="20"/>
      <c r="AF171" s="116"/>
      <c r="AG171" s="119">
        <f t="shared" si="99"/>
        <v>0</v>
      </c>
    </row>
    <row r="172" spans="1:194" s="117" customFormat="1" ht="18.75" customHeight="1" x14ac:dyDescent="0.3">
      <c r="A172" s="19" t="s">
        <v>18</v>
      </c>
      <c r="B172" s="20">
        <f>B179+B185+B191</f>
        <v>369.70400000000001</v>
      </c>
      <c r="C172" s="20">
        <f t="shared" si="111"/>
        <v>0</v>
      </c>
      <c r="D172" s="20">
        <f t="shared" si="111"/>
        <v>105.1</v>
      </c>
      <c r="E172" s="20">
        <f t="shared" si="111"/>
        <v>105.1</v>
      </c>
      <c r="F172" s="122">
        <f>IFERROR(E172/B172*100,0)</f>
        <v>28.428147923744401</v>
      </c>
      <c r="G172" s="122">
        <f>IFERROR(E172/C172*100,0)</f>
        <v>0</v>
      </c>
      <c r="H172" s="20">
        <f>H179+H185+H191</f>
        <v>0</v>
      </c>
      <c r="I172" s="20">
        <f>I179+I185+I191</f>
        <v>0</v>
      </c>
      <c r="J172" s="20">
        <f>J179+J185+J191</f>
        <v>0</v>
      </c>
      <c r="K172" s="20">
        <f>K179+K185+K191</f>
        <v>0</v>
      </c>
      <c r="L172" s="20">
        <f>L179+L185+L191</f>
        <v>116.95</v>
      </c>
      <c r="M172" s="20">
        <f>M179+M185+M191</f>
        <v>90</v>
      </c>
      <c r="N172" s="20">
        <f>N179+N185+N191</f>
        <v>41.87</v>
      </c>
      <c r="O172" s="20">
        <f>O179+O185+O191</f>
        <v>15.1</v>
      </c>
      <c r="P172" s="20">
        <f>P179+P185+P191</f>
        <v>10.884</v>
      </c>
      <c r="Q172" s="20">
        <v>0</v>
      </c>
      <c r="R172" s="20">
        <f>R179+R185+R191</f>
        <v>0</v>
      </c>
      <c r="S172" s="20">
        <v>0</v>
      </c>
      <c r="T172" s="20">
        <f>T179+T185+T191</f>
        <v>0</v>
      </c>
      <c r="U172" s="20"/>
      <c r="V172" s="20">
        <f>V179+V185+V191</f>
        <v>60</v>
      </c>
      <c r="W172" s="20"/>
      <c r="X172" s="20">
        <f>X179+X185+X191</f>
        <v>140</v>
      </c>
      <c r="Y172" s="20"/>
      <c r="Z172" s="20">
        <f>Z179+Z185+Z191</f>
        <v>0</v>
      </c>
      <c r="AA172" s="20"/>
      <c r="AB172" s="20">
        <f>AB179+AB185+AB191</f>
        <v>0</v>
      </c>
      <c r="AC172" s="20"/>
      <c r="AD172" s="20">
        <f>AD179+AD185+AD191</f>
        <v>0</v>
      </c>
      <c r="AE172" s="20"/>
      <c r="AF172" s="116"/>
      <c r="AG172" s="119">
        <f t="shared" si="99"/>
        <v>369.70400000000001</v>
      </c>
    </row>
    <row r="173" spans="1:194" s="117" customFormat="1" ht="18.75" customHeight="1" x14ac:dyDescent="0.3">
      <c r="A173" s="19" t="s">
        <v>20</v>
      </c>
      <c r="B173" s="20">
        <v>0</v>
      </c>
      <c r="C173" s="20">
        <f t="shared" si="111"/>
        <v>0</v>
      </c>
      <c r="D173" s="20">
        <f t="shared" si="111"/>
        <v>0</v>
      </c>
      <c r="E173" s="20">
        <f t="shared" si="111"/>
        <v>0</v>
      </c>
      <c r="F173" s="122">
        <f>IFERROR(E173/B173*100,0)</f>
        <v>0</v>
      </c>
      <c r="G173" s="122">
        <f>IFERROR(E173/C173*100,0)</f>
        <v>0</v>
      </c>
      <c r="H173" s="20">
        <f>H180+H186+H192</f>
        <v>0</v>
      </c>
      <c r="I173" s="20"/>
      <c r="J173" s="20">
        <f>J180+J186+J192</f>
        <v>0</v>
      </c>
      <c r="K173" s="20"/>
      <c r="L173" s="20">
        <f>L180+L186+L192</f>
        <v>0</v>
      </c>
      <c r="M173" s="20"/>
      <c r="N173" s="20">
        <f>N180+N186+N192</f>
        <v>0</v>
      </c>
      <c r="O173" s="20"/>
      <c r="P173" s="20">
        <f>P180+P186+P192</f>
        <v>0</v>
      </c>
      <c r="Q173" s="20"/>
      <c r="R173" s="20">
        <f>R180+R186+R192</f>
        <v>0</v>
      </c>
      <c r="S173" s="20"/>
      <c r="T173" s="20">
        <f>T180+T186+T192</f>
        <v>0</v>
      </c>
      <c r="U173" s="20"/>
      <c r="V173" s="20">
        <v>0</v>
      </c>
      <c r="W173" s="20"/>
      <c r="X173" s="20">
        <v>0</v>
      </c>
      <c r="Y173" s="20"/>
      <c r="Z173" s="20">
        <f>Z180+Z186+Z192</f>
        <v>0</v>
      </c>
      <c r="AA173" s="20"/>
      <c r="AB173" s="20">
        <f>AB180+AB186+AB192</f>
        <v>0</v>
      </c>
      <c r="AC173" s="20"/>
      <c r="AD173" s="20">
        <f>AD180+AD186+AD192</f>
        <v>0</v>
      </c>
      <c r="AE173" s="20"/>
      <c r="AF173" s="116"/>
      <c r="AG173" s="119">
        <f t="shared" si="99"/>
        <v>0</v>
      </c>
    </row>
    <row r="174" spans="1:194" s="117" customFormat="1" ht="18.75" customHeight="1" x14ac:dyDescent="0.3">
      <c r="A174" s="46" t="s">
        <v>50</v>
      </c>
      <c r="B174" s="20"/>
      <c r="C174" s="20"/>
      <c r="D174" s="20"/>
      <c r="E174" s="20"/>
      <c r="F174" s="20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16"/>
      <c r="AG174" s="119">
        <f t="shared" si="99"/>
        <v>0</v>
      </c>
    </row>
    <row r="175" spans="1:194" s="117" customFormat="1" ht="18.75" customHeight="1" x14ac:dyDescent="0.25">
      <c r="A175" s="31" t="s">
        <v>61</v>
      </c>
      <c r="B175" s="45"/>
      <c r="C175" s="45"/>
      <c r="D175" s="45"/>
      <c r="E175" s="45"/>
      <c r="F175" s="45"/>
      <c r="G175" s="45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16"/>
      <c r="AG175" s="119">
        <f t="shared" si="99"/>
        <v>0</v>
      </c>
    </row>
    <row r="176" spans="1:194" s="117" customFormat="1" ht="18.75" customHeight="1" x14ac:dyDescent="0.3">
      <c r="A176" s="47" t="s">
        <v>16</v>
      </c>
      <c r="B176" s="48">
        <f>B177+B178+B179</f>
        <v>105.1</v>
      </c>
      <c r="C176" s="48">
        <f>C177+C178+C179</f>
        <v>0</v>
      </c>
      <c r="D176" s="48">
        <f>D177+D178+D179</f>
        <v>105.1</v>
      </c>
      <c r="E176" s="48">
        <f>E177+E178+E179</f>
        <v>105.1</v>
      </c>
      <c r="F176" s="122">
        <f>IFERROR(E176/B176*100,0)</f>
        <v>100</v>
      </c>
      <c r="G176" s="122">
        <f>IFERROR(E176/C176*100,0)</f>
        <v>0</v>
      </c>
      <c r="H176" s="18">
        <f>H177+H178+H179</f>
        <v>0</v>
      </c>
      <c r="I176" s="18">
        <f t="shared" ref="I176:AE176" si="113">I177+I178+I179</f>
        <v>0</v>
      </c>
      <c r="J176" s="18">
        <f t="shared" si="113"/>
        <v>0</v>
      </c>
      <c r="K176" s="18">
        <f t="shared" si="113"/>
        <v>0</v>
      </c>
      <c r="L176" s="18">
        <f t="shared" si="113"/>
        <v>90</v>
      </c>
      <c r="M176" s="18">
        <f t="shared" si="113"/>
        <v>90</v>
      </c>
      <c r="N176" s="18">
        <f t="shared" si="113"/>
        <v>15.1</v>
      </c>
      <c r="O176" s="18">
        <f t="shared" si="113"/>
        <v>15.1</v>
      </c>
      <c r="P176" s="18">
        <f t="shared" si="113"/>
        <v>0</v>
      </c>
      <c r="Q176" s="18">
        <f t="shared" si="113"/>
        <v>0</v>
      </c>
      <c r="R176" s="18">
        <f t="shared" si="113"/>
        <v>0</v>
      </c>
      <c r="S176" s="18">
        <f t="shared" si="113"/>
        <v>0</v>
      </c>
      <c r="T176" s="18">
        <f t="shared" si="113"/>
        <v>0</v>
      </c>
      <c r="U176" s="18">
        <f t="shared" si="113"/>
        <v>0</v>
      </c>
      <c r="V176" s="18">
        <f t="shared" si="113"/>
        <v>0</v>
      </c>
      <c r="W176" s="18">
        <f t="shared" si="113"/>
        <v>0</v>
      </c>
      <c r="X176" s="18">
        <f t="shared" si="113"/>
        <v>0</v>
      </c>
      <c r="Y176" s="18">
        <f t="shared" si="113"/>
        <v>0</v>
      </c>
      <c r="Z176" s="18">
        <f t="shared" si="113"/>
        <v>0</v>
      </c>
      <c r="AA176" s="18">
        <f t="shared" si="113"/>
        <v>0</v>
      </c>
      <c r="AB176" s="18">
        <f t="shared" si="113"/>
        <v>0</v>
      </c>
      <c r="AC176" s="18">
        <f t="shared" si="113"/>
        <v>0</v>
      </c>
      <c r="AD176" s="18">
        <f t="shared" si="113"/>
        <v>0</v>
      </c>
      <c r="AE176" s="18">
        <f t="shared" si="113"/>
        <v>0</v>
      </c>
      <c r="AF176" s="116"/>
      <c r="AG176" s="119">
        <f t="shared" si="99"/>
        <v>105.1</v>
      </c>
    </row>
    <row r="177" spans="1:33" s="117" customFormat="1" ht="18.75" customHeight="1" x14ac:dyDescent="0.3">
      <c r="A177" s="19" t="s">
        <v>19</v>
      </c>
      <c r="B177" s="20">
        <f>H177+J177+L177+N177+P177+R177+T177+V177+X177+Z177+AB177+AD177</f>
        <v>0</v>
      </c>
      <c r="C177" s="80">
        <f>SUM(H177,J177)</f>
        <v>0</v>
      </c>
      <c r="D177" s="80">
        <f>E177</f>
        <v>0</v>
      </c>
      <c r="E177" s="80">
        <f>SUM(I177,K177,M177,O177,Q177,S177,U177,W177,Y177,AA177,AC177,AE177)</f>
        <v>0</v>
      </c>
      <c r="F177" s="122">
        <f>IFERROR(E177/B177*100,0)</f>
        <v>0</v>
      </c>
      <c r="G177" s="122">
        <f>IFERROR(E177/C177*100,0)</f>
        <v>0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116"/>
      <c r="AG177" s="119">
        <f t="shared" si="99"/>
        <v>0</v>
      </c>
    </row>
    <row r="178" spans="1:33" s="117" customFormat="1" ht="18.75" customHeight="1" x14ac:dyDescent="0.3">
      <c r="A178" s="19" t="s">
        <v>17</v>
      </c>
      <c r="B178" s="20">
        <f>H178+J178+L178+N178+P178+R178+T178+V178+X178+Z178+AB178+AD178</f>
        <v>0</v>
      </c>
      <c r="C178" s="80">
        <f>SUM(H178,J178)</f>
        <v>0</v>
      </c>
      <c r="D178" s="80">
        <f t="shared" ref="D178:D180" si="114">E178</f>
        <v>0</v>
      </c>
      <c r="E178" s="80">
        <f t="shared" ref="E178:E179" si="115">SUM(I178,K178,M178,O178,Q178,S178,U178,W178,Y178,AA178,AC178,AE178)</f>
        <v>0</v>
      </c>
      <c r="F178" s="122">
        <f t="shared" ref="F178" si="116">IFERROR(E178/B178*100,0)</f>
        <v>0</v>
      </c>
      <c r="G178" s="122">
        <f>IFERROR(E178/C178*100,0)</f>
        <v>0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116"/>
      <c r="AG178" s="119">
        <f t="shared" si="99"/>
        <v>0</v>
      </c>
    </row>
    <row r="179" spans="1:33" s="117" customFormat="1" ht="18.75" customHeight="1" x14ac:dyDescent="0.3">
      <c r="A179" s="19" t="s">
        <v>18</v>
      </c>
      <c r="B179" s="20">
        <f>H179+J179+L179+N179+P179+R179+T179+V179+X179+Z179+AB179+AD179</f>
        <v>105.1</v>
      </c>
      <c r="C179" s="80">
        <f>SUM(H179,J179)</f>
        <v>0</v>
      </c>
      <c r="D179" s="80">
        <f t="shared" si="114"/>
        <v>105.1</v>
      </c>
      <c r="E179" s="80">
        <f t="shared" si="115"/>
        <v>105.1</v>
      </c>
      <c r="F179" s="122">
        <f>IFERROR(E179/B179*100,0)</f>
        <v>100</v>
      </c>
      <c r="G179" s="122">
        <f>IFERROR(E179/C179*100,0)</f>
        <v>0</v>
      </c>
      <c r="H179" s="21"/>
      <c r="I179" s="21"/>
      <c r="J179" s="21"/>
      <c r="K179" s="21"/>
      <c r="L179" s="21">
        <v>90</v>
      </c>
      <c r="M179" s="21">
        <v>90</v>
      </c>
      <c r="N179" s="21">
        <v>15.1</v>
      </c>
      <c r="O179" s="21">
        <v>15.1</v>
      </c>
      <c r="P179" s="21">
        <v>0</v>
      </c>
      <c r="Q179" s="21">
        <v>0</v>
      </c>
      <c r="R179" s="21">
        <v>0</v>
      </c>
      <c r="S179" s="21">
        <v>0</v>
      </c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116"/>
      <c r="AG179" s="119">
        <f t="shared" si="99"/>
        <v>105.1</v>
      </c>
    </row>
    <row r="180" spans="1:33" s="117" customFormat="1" ht="18.75" customHeight="1" x14ac:dyDescent="0.3">
      <c r="A180" s="19" t="s">
        <v>20</v>
      </c>
      <c r="B180" s="20">
        <v>0</v>
      </c>
      <c r="C180" s="80">
        <f>SUM(H180,J180)</f>
        <v>0</v>
      </c>
      <c r="D180" s="80">
        <f t="shared" si="114"/>
        <v>0</v>
      </c>
      <c r="E180" s="80">
        <f>SUM(I180,K180,M180,O180,Q180,S180,U180,W180,Y180,AA180,AC180,AE180)</f>
        <v>0</v>
      </c>
      <c r="F180" s="122">
        <f>IFERROR(E180/B180*100,0)</f>
        <v>0</v>
      </c>
      <c r="G180" s="122">
        <f>IFERROR(E180/C180*100,0)</f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>
        <v>82.86</v>
      </c>
      <c r="W180" s="21"/>
      <c r="X180" s="21">
        <v>2939.69</v>
      </c>
      <c r="Y180" s="21"/>
      <c r="Z180" s="21"/>
      <c r="AA180" s="21"/>
      <c r="AB180" s="21"/>
      <c r="AC180" s="21"/>
      <c r="AD180" s="21"/>
      <c r="AE180" s="21"/>
      <c r="AF180" s="116"/>
      <c r="AG180" s="119">
        <f t="shared" si="99"/>
        <v>3022.55</v>
      </c>
    </row>
    <row r="181" spans="1:33" s="117" customFormat="1" ht="18.75" customHeight="1" x14ac:dyDescent="0.25">
      <c r="A181" s="31" t="s">
        <v>53</v>
      </c>
      <c r="B181" s="45"/>
      <c r="C181" s="45"/>
      <c r="D181" s="45"/>
      <c r="E181" s="45"/>
      <c r="F181" s="45"/>
      <c r="G181" s="45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116"/>
      <c r="AG181" s="119">
        <f t="shared" si="99"/>
        <v>0</v>
      </c>
    </row>
    <row r="182" spans="1:33" s="117" customFormat="1" ht="18.75" customHeight="1" x14ac:dyDescent="0.3">
      <c r="A182" s="47" t="s">
        <v>16</v>
      </c>
      <c r="B182" s="48">
        <f>B183+B184+B185</f>
        <v>200</v>
      </c>
      <c r="C182" s="48">
        <f>C183+C184+C185</f>
        <v>0</v>
      </c>
      <c r="D182" s="48">
        <f>D183+D184+D185</f>
        <v>0</v>
      </c>
      <c r="E182" s="48">
        <f>E183+E184+E185</f>
        <v>0</v>
      </c>
      <c r="F182" s="122">
        <f>IFERROR(E182/B182*100,0)</f>
        <v>0</v>
      </c>
      <c r="G182" s="122">
        <f>IFERROR(E182/C182*100,0)</f>
        <v>0</v>
      </c>
      <c r="H182" s="18">
        <f>H183+H184+H185</f>
        <v>0</v>
      </c>
      <c r="I182" s="18">
        <f t="shared" ref="I182:AE182" si="117">I183+I184+I185</f>
        <v>0</v>
      </c>
      <c r="J182" s="18">
        <f t="shared" si="117"/>
        <v>0</v>
      </c>
      <c r="K182" s="18">
        <f t="shared" si="117"/>
        <v>0</v>
      </c>
      <c r="L182" s="18">
        <f t="shared" si="117"/>
        <v>0</v>
      </c>
      <c r="M182" s="18">
        <f t="shared" si="117"/>
        <v>0</v>
      </c>
      <c r="N182" s="18">
        <f t="shared" si="117"/>
        <v>0</v>
      </c>
      <c r="O182" s="18">
        <f t="shared" si="117"/>
        <v>0</v>
      </c>
      <c r="P182" s="18">
        <f t="shared" si="117"/>
        <v>0</v>
      </c>
      <c r="Q182" s="18">
        <f t="shared" si="117"/>
        <v>0</v>
      </c>
      <c r="R182" s="18">
        <f t="shared" si="117"/>
        <v>0</v>
      </c>
      <c r="S182" s="18">
        <f t="shared" si="117"/>
        <v>0</v>
      </c>
      <c r="T182" s="18">
        <f t="shared" si="117"/>
        <v>0</v>
      </c>
      <c r="U182" s="18">
        <f t="shared" si="117"/>
        <v>0</v>
      </c>
      <c r="V182" s="18">
        <f t="shared" si="117"/>
        <v>60</v>
      </c>
      <c r="W182" s="18">
        <f t="shared" si="117"/>
        <v>0</v>
      </c>
      <c r="X182" s="18">
        <f t="shared" si="117"/>
        <v>140</v>
      </c>
      <c r="Y182" s="18">
        <f t="shared" si="117"/>
        <v>0</v>
      </c>
      <c r="Z182" s="18">
        <f t="shared" si="117"/>
        <v>0</v>
      </c>
      <c r="AA182" s="18">
        <f t="shared" si="117"/>
        <v>0</v>
      </c>
      <c r="AB182" s="18">
        <f t="shared" si="117"/>
        <v>0</v>
      </c>
      <c r="AC182" s="18">
        <f t="shared" si="117"/>
        <v>0</v>
      </c>
      <c r="AD182" s="18">
        <f t="shared" si="117"/>
        <v>0</v>
      </c>
      <c r="AE182" s="18">
        <f t="shared" si="117"/>
        <v>0</v>
      </c>
      <c r="AF182" s="116"/>
      <c r="AG182" s="119">
        <f t="shared" si="99"/>
        <v>200</v>
      </c>
    </row>
    <row r="183" spans="1:33" s="117" customFormat="1" ht="18.75" customHeight="1" x14ac:dyDescent="0.3">
      <c r="A183" s="19" t="s">
        <v>19</v>
      </c>
      <c r="B183" s="20">
        <f>H183+J183+L183+N183+P183+R183+T183+V183+X183+Z183+AB183+AD183</f>
        <v>0</v>
      </c>
      <c r="C183" s="80">
        <f>SUM(H183,J183)</f>
        <v>0</v>
      </c>
      <c r="D183" s="80">
        <f>E183</f>
        <v>0</v>
      </c>
      <c r="E183" s="80">
        <f>SUM(I183,K183,M183,O183,Q183,S183,U183,W183,Y183,AA183,AC183,AE183)</f>
        <v>0</v>
      </c>
      <c r="F183" s="122">
        <f>IFERROR(E183/B183*100,0)</f>
        <v>0</v>
      </c>
      <c r="G183" s="122">
        <f>IFERROR(E183/C183*100,0)</f>
        <v>0</v>
      </c>
      <c r="H183" s="21">
        <v>0</v>
      </c>
      <c r="I183" s="21"/>
      <c r="J183" s="21">
        <v>0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116"/>
      <c r="AG183" s="119">
        <f t="shared" si="99"/>
        <v>0</v>
      </c>
    </row>
    <row r="184" spans="1:33" s="117" customFormat="1" ht="18.75" customHeight="1" x14ac:dyDescent="0.3">
      <c r="A184" s="19" t="s">
        <v>17</v>
      </c>
      <c r="B184" s="20">
        <f>H184+J184+L184+N184+P184+R184+T184+V184+X184+Z184+AB184+AD184</f>
        <v>0</v>
      </c>
      <c r="C184" s="80">
        <f>SUM(H184,J184)</f>
        <v>0</v>
      </c>
      <c r="D184" s="80">
        <f t="shared" ref="D184:D186" si="118">E184</f>
        <v>0</v>
      </c>
      <c r="E184" s="80">
        <f t="shared" ref="E184:E185" si="119">SUM(I184,K184,M184,O184,Q184,S184,U184,W184,Y184,AA184,AC184,AE184)</f>
        <v>0</v>
      </c>
      <c r="F184" s="122">
        <f t="shared" ref="F184" si="120">IFERROR(E184/B184*100,0)</f>
        <v>0</v>
      </c>
      <c r="G184" s="122">
        <f>IFERROR(E184/C184*100,0)</f>
        <v>0</v>
      </c>
      <c r="H184" s="21">
        <v>0</v>
      </c>
      <c r="I184" s="21"/>
      <c r="J184" s="21">
        <v>0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116"/>
      <c r="AG184" s="119">
        <f t="shared" si="99"/>
        <v>0</v>
      </c>
    </row>
    <row r="185" spans="1:33" s="117" customFormat="1" ht="18.75" customHeight="1" x14ac:dyDescent="0.3">
      <c r="A185" s="19" t="s">
        <v>18</v>
      </c>
      <c r="B185" s="20">
        <f>H185+J185+L185+N185+P185+R185+T185+V185+X185+Z185+AB185+AD185</f>
        <v>200</v>
      </c>
      <c r="C185" s="80">
        <f>SUM(H185,J185)</f>
        <v>0</v>
      </c>
      <c r="D185" s="80">
        <f t="shared" si="118"/>
        <v>0</v>
      </c>
      <c r="E185" s="80">
        <f t="shared" si="119"/>
        <v>0</v>
      </c>
      <c r="F185" s="122">
        <f>IFERROR(E185/B185*100,0)</f>
        <v>0</v>
      </c>
      <c r="G185" s="122">
        <f>IFERROR(E185/C185*100,0)</f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/>
      <c r="U185" s="21"/>
      <c r="V185" s="21">
        <v>60</v>
      </c>
      <c r="W185" s="21"/>
      <c r="X185" s="21">
        <v>140</v>
      </c>
      <c r="Y185" s="21"/>
      <c r="Z185" s="21"/>
      <c r="AA185" s="21"/>
      <c r="AB185" s="21"/>
      <c r="AC185" s="21"/>
      <c r="AD185" s="21"/>
      <c r="AE185" s="21"/>
      <c r="AF185" s="116"/>
      <c r="AG185" s="119">
        <f t="shared" si="99"/>
        <v>200</v>
      </c>
    </row>
    <row r="186" spans="1:33" s="117" customFormat="1" ht="18.75" customHeight="1" x14ac:dyDescent="0.3">
      <c r="A186" s="19" t="s">
        <v>20</v>
      </c>
      <c r="B186" s="20">
        <f>H186+J186+L186+N186+P186+R186+T186+V186+X186+Z186+AB186+AD186</f>
        <v>0</v>
      </c>
      <c r="C186" s="80">
        <f>SUM(H186,J186)</f>
        <v>0</v>
      </c>
      <c r="D186" s="80">
        <f t="shared" si="118"/>
        <v>0</v>
      </c>
      <c r="E186" s="80">
        <f>SUM(I186,K186,M186,O186,Q186,S186,U186,W186,Y186,AA186,AC186,AE186)</f>
        <v>0</v>
      </c>
      <c r="F186" s="122">
        <f>IFERROR(E186/B186*100,0)</f>
        <v>0</v>
      </c>
      <c r="G186" s="122">
        <f>IFERROR(E186/C186*100,0)</f>
        <v>0</v>
      </c>
      <c r="H186" s="21">
        <v>0</v>
      </c>
      <c r="I186" s="21"/>
      <c r="J186" s="21">
        <v>0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116"/>
      <c r="AG186" s="119">
        <f t="shared" si="99"/>
        <v>0</v>
      </c>
    </row>
    <row r="187" spans="1:33" s="117" customFormat="1" ht="18.75" customHeight="1" x14ac:dyDescent="0.25">
      <c r="A187" s="31" t="s">
        <v>62</v>
      </c>
      <c r="B187" s="45"/>
      <c r="C187" s="45"/>
      <c r="D187" s="45"/>
      <c r="E187" s="45"/>
      <c r="F187" s="45"/>
      <c r="G187" s="4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116"/>
      <c r="AG187" s="119">
        <f t="shared" si="99"/>
        <v>0</v>
      </c>
    </row>
    <row r="188" spans="1:33" s="117" customFormat="1" ht="18.75" customHeight="1" x14ac:dyDescent="0.3">
      <c r="A188" s="47" t="s">
        <v>16</v>
      </c>
      <c r="B188" s="48">
        <f>B189+B190+B191</f>
        <v>64.603999999999999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122">
        <f>IFERROR(E188/B188*100,0)</f>
        <v>0</v>
      </c>
      <c r="G188" s="122">
        <f>IFERROR(E188/C188*100,0)</f>
        <v>0</v>
      </c>
      <c r="H188" s="18">
        <f t="shared" ref="H188:AE188" si="121">H189+H190+H191</f>
        <v>0</v>
      </c>
      <c r="I188" s="18">
        <f t="shared" si="121"/>
        <v>0</v>
      </c>
      <c r="J188" s="18">
        <f t="shared" si="121"/>
        <v>0</v>
      </c>
      <c r="K188" s="18">
        <f t="shared" si="121"/>
        <v>0</v>
      </c>
      <c r="L188" s="18">
        <f t="shared" si="121"/>
        <v>26.95</v>
      </c>
      <c r="M188" s="18">
        <f t="shared" si="121"/>
        <v>0</v>
      </c>
      <c r="N188" s="18">
        <f t="shared" si="121"/>
        <v>26.77</v>
      </c>
      <c r="O188" s="18">
        <f t="shared" si="121"/>
        <v>0</v>
      </c>
      <c r="P188" s="18">
        <f t="shared" si="121"/>
        <v>10.884</v>
      </c>
      <c r="Q188" s="18">
        <f t="shared" si="121"/>
        <v>0</v>
      </c>
      <c r="R188" s="18">
        <f t="shared" si="121"/>
        <v>0</v>
      </c>
      <c r="S188" s="18">
        <f t="shared" si="121"/>
        <v>0</v>
      </c>
      <c r="T188" s="18">
        <f t="shared" si="121"/>
        <v>0</v>
      </c>
      <c r="U188" s="18">
        <f t="shared" si="121"/>
        <v>0</v>
      </c>
      <c r="V188" s="18">
        <f t="shared" si="121"/>
        <v>0</v>
      </c>
      <c r="W188" s="18">
        <f t="shared" si="121"/>
        <v>0</v>
      </c>
      <c r="X188" s="18">
        <f t="shared" si="121"/>
        <v>0</v>
      </c>
      <c r="Y188" s="18">
        <f t="shared" si="121"/>
        <v>0</v>
      </c>
      <c r="Z188" s="18">
        <f t="shared" si="121"/>
        <v>0</v>
      </c>
      <c r="AA188" s="18">
        <f t="shared" si="121"/>
        <v>0</v>
      </c>
      <c r="AB188" s="18">
        <f t="shared" si="121"/>
        <v>0</v>
      </c>
      <c r="AC188" s="18">
        <f t="shared" si="121"/>
        <v>0</v>
      </c>
      <c r="AD188" s="18">
        <f t="shared" si="121"/>
        <v>0</v>
      </c>
      <c r="AE188" s="18">
        <f t="shared" si="121"/>
        <v>0</v>
      </c>
      <c r="AF188" s="116"/>
      <c r="AG188" s="119">
        <f t="shared" si="99"/>
        <v>64.603999999999999</v>
      </c>
    </row>
    <row r="189" spans="1:33" s="117" customFormat="1" ht="18.75" customHeight="1" x14ac:dyDescent="0.3">
      <c r="A189" s="19" t="s">
        <v>19</v>
      </c>
      <c r="B189" s="20">
        <f>H189+J189+L189+N189+P189+R189+T189+V189+X189+Z189+AB189+AD189</f>
        <v>0</v>
      </c>
      <c r="C189" s="80">
        <f>SUM(H189,J189)</f>
        <v>0</v>
      </c>
      <c r="D189" s="80">
        <f>E189</f>
        <v>0</v>
      </c>
      <c r="E189" s="80">
        <f>SUM(I189,K189,M189,O189,Q189,S189,U189,W189,Y189,AA189,AC189,AE189)</f>
        <v>0</v>
      </c>
      <c r="F189" s="122">
        <f>IFERROR(E189/B189*100,0)</f>
        <v>0</v>
      </c>
      <c r="G189" s="122">
        <f>IFERROR(E189/C189*100,0)</f>
        <v>0</v>
      </c>
      <c r="H189" s="21">
        <v>0</v>
      </c>
      <c r="I189" s="21"/>
      <c r="J189" s="21">
        <v>0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16"/>
      <c r="AG189" s="119">
        <f t="shared" si="99"/>
        <v>0</v>
      </c>
    </row>
    <row r="190" spans="1:33" s="117" customFormat="1" ht="18.75" customHeight="1" x14ac:dyDescent="0.3">
      <c r="A190" s="19" t="s">
        <v>17</v>
      </c>
      <c r="B190" s="20">
        <f>H190+J190+L190+N190+P190+R190+T190+V190+X190+Z190+AB190+AD190</f>
        <v>0</v>
      </c>
      <c r="C190" s="80">
        <f>SUM(H190,J190)</f>
        <v>0</v>
      </c>
      <c r="D190" s="80">
        <f t="shared" ref="D190:D192" si="122">E190</f>
        <v>0</v>
      </c>
      <c r="E190" s="80">
        <f t="shared" ref="E190:E191" si="123">SUM(I190,K190,M190,O190,Q190,S190,U190,W190,Y190,AA190,AC190,AE190)</f>
        <v>0</v>
      </c>
      <c r="F190" s="122">
        <f t="shared" ref="F190" si="124">IFERROR(E190/B190*100,0)</f>
        <v>0</v>
      </c>
      <c r="G190" s="122">
        <f>IFERROR(E190/C190*100,0)</f>
        <v>0</v>
      </c>
      <c r="H190" s="21">
        <v>0</v>
      </c>
      <c r="I190" s="21"/>
      <c r="J190" s="21">
        <v>0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116"/>
      <c r="AG190" s="119">
        <f t="shared" si="99"/>
        <v>0</v>
      </c>
    </row>
    <row r="191" spans="1:33" s="117" customFormat="1" ht="18.75" customHeight="1" x14ac:dyDescent="0.3">
      <c r="A191" s="19" t="s">
        <v>18</v>
      </c>
      <c r="B191" s="20">
        <f>H191+J191+L191+N191+P191+R191+T191+V191+X191+Z191+AB191+AD191</f>
        <v>64.603999999999999</v>
      </c>
      <c r="C191" s="80">
        <f>SUM(H191,J191)</f>
        <v>0</v>
      </c>
      <c r="D191" s="80">
        <f t="shared" si="122"/>
        <v>0</v>
      </c>
      <c r="E191" s="80">
        <f t="shared" si="123"/>
        <v>0</v>
      </c>
      <c r="F191" s="122">
        <f>IFERROR(E191/B191*100,0)</f>
        <v>0</v>
      </c>
      <c r="G191" s="122">
        <f>IFERROR(E191/C191*100,0)</f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26.95</v>
      </c>
      <c r="M191" s="21">
        <v>0</v>
      </c>
      <c r="N191" s="21">
        <v>26.77</v>
      </c>
      <c r="O191" s="21">
        <v>0</v>
      </c>
      <c r="P191" s="21">
        <v>10.884</v>
      </c>
      <c r="Q191" s="21">
        <v>0</v>
      </c>
      <c r="R191" s="21">
        <v>0</v>
      </c>
      <c r="S191" s="21">
        <v>0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116"/>
      <c r="AG191" s="119">
        <f t="shared" si="99"/>
        <v>64.603999999999999</v>
      </c>
    </row>
    <row r="192" spans="1:33" s="117" customFormat="1" ht="18.75" customHeight="1" x14ac:dyDescent="0.3">
      <c r="A192" s="19" t="s">
        <v>20</v>
      </c>
      <c r="B192" s="20">
        <f>H192+J192+L192+N192+P192+R192+T192+V192+X192+Z192+AB192+AD192</f>
        <v>0</v>
      </c>
      <c r="C192" s="80">
        <f>SUM(H192,J192)</f>
        <v>0</v>
      </c>
      <c r="D192" s="80">
        <f t="shared" si="122"/>
        <v>0</v>
      </c>
      <c r="E192" s="80">
        <f>SUM(I192,K192,M192,O192,Q192,S192,U192,W192,Y192,AA192,AC192,AE192)</f>
        <v>0</v>
      </c>
      <c r="F192" s="122">
        <f>IFERROR(E192/B192*100,0)</f>
        <v>0</v>
      </c>
      <c r="G192" s="122">
        <f>IFERROR(E192/C192*100,0)</f>
        <v>0</v>
      </c>
      <c r="H192" s="21">
        <v>0</v>
      </c>
      <c r="I192" s="21"/>
      <c r="J192" s="21">
        <v>0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16"/>
      <c r="AG192" s="119">
        <f t="shared" si="99"/>
        <v>0</v>
      </c>
    </row>
    <row r="193" spans="1:205" s="117" customFormat="1" ht="81" customHeight="1" x14ac:dyDescent="0.3">
      <c r="A193" s="31" t="s">
        <v>63</v>
      </c>
      <c r="B193" s="20"/>
      <c r="C193" s="20"/>
      <c r="D193" s="20"/>
      <c r="E193" s="20"/>
      <c r="F193" s="20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116"/>
      <c r="AG193" s="119">
        <f t="shared" si="99"/>
        <v>0</v>
      </c>
    </row>
    <row r="194" spans="1:205" s="117" customFormat="1" ht="18.75" customHeight="1" x14ac:dyDescent="0.3">
      <c r="A194" s="16" t="s">
        <v>16</v>
      </c>
      <c r="B194" s="17">
        <f>B195+B196+B197</f>
        <v>0</v>
      </c>
      <c r="C194" s="17">
        <f>C195+C196+C197</f>
        <v>0</v>
      </c>
      <c r="D194" s="17">
        <f>D195+D196+D197</f>
        <v>0</v>
      </c>
      <c r="E194" s="17">
        <f>E195+E196+E197</f>
        <v>0</v>
      </c>
      <c r="F194" s="122">
        <f>IFERROR(E194/B194*100,0)</f>
        <v>0</v>
      </c>
      <c r="G194" s="122">
        <f>IFERROR(E194/C194*100,0)</f>
        <v>0</v>
      </c>
      <c r="H194" s="18">
        <f t="shared" ref="H194:AD194" si="125">H195+H196+H197</f>
        <v>0</v>
      </c>
      <c r="I194" s="18">
        <f t="shared" si="125"/>
        <v>0</v>
      </c>
      <c r="J194" s="18">
        <f t="shared" si="125"/>
        <v>0</v>
      </c>
      <c r="K194" s="18">
        <f t="shared" si="125"/>
        <v>0</v>
      </c>
      <c r="L194" s="18">
        <f t="shared" si="125"/>
        <v>0</v>
      </c>
      <c r="M194" s="18">
        <f t="shared" si="125"/>
        <v>0</v>
      </c>
      <c r="N194" s="18">
        <f t="shared" si="125"/>
        <v>0</v>
      </c>
      <c r="O194" s="18">
        <f t="shared" si="125"/>
        <v>0</v>
      </c>
      <c r="P194" s="18">
        <f t="shared" si="125"/>
        <v>0</v>
      </c>
      <c r="Q194" s="18">
        <f t="shared" si="125"/>
        <v>0</v>
      </c>
      <c r="R194" s="18">
        <f t="shared" si="125"/>
        <v>0</v>
      </c>
      <c r="S194" s="18">
        <f t="shared" si="125"/>
        <v>0</v>
      </c>
      <c r="T194" s="18">
        <f t="shared" si="125"/>
        <v>0</v>
      </c>
      <c r="U194" s="18">
        <f t="shared" si="125"/>
        <v>0</v>
      </c>
      <c r="V194" s="18">
        <f t="shared" si="125"/>
        <v>0</v>
      </c>
      <c r="W194" s="18">
        <f t="shared" si="125"/>
        <v>0</v>
      </c>
      <c r="X194" s="18">
        <f t="shared" si="125"/>
        <v>0</v>
      </c>
      <c r="Y194" s="18">
        <f t="shared" si="125"/>
        <v>0</v>
      </c>
      <c r="Z194" s="18">
        <f t="shared" si="125"/>
        <v>0</v>
      </c>
      <c r="AA194" s="18">
        <f t="shared" si="125"/>
        <v>0</v>
      </c>
      <c r="AB194" s="18">
        <f t="shared" si="125"/>
        <v>0</v>
      </c>
      <c r="AC194" s="18">
        <f t="shared" si="125"/>
        <v>0</v>
      </c>
      <c r="AD194" s="18">
        <f t="shared" si="125"/>
        <v>0</v>
      </c>
      <c r="AE194" s="18">
        <f>AE195+AE196+AE197</f>
        <v>0</v>
      </c>
      <c r="AF194" s="116"/>
      <c r="AG194" s="119">
        <f t="shared" si="99"/>
        <v>0</v>
      </c>
    </row>
    <row r="195" spans="1:205" s="117" customFormat="1" ht="18.75" customHeight="1" x14ac:dyDescent="0.3">
      <c r="A195" s="19" t="s">
        <v>19</v>
      </c>
      <c r="B195" s="20">
        <f>H195+J195+L195+N195+P195+R195+T195+V195+X195+Z195+AB195+AD195</f>
        <v>0</v>
      </c>
      <c r="C195" s="80">
        <f>SUM(H195,J195)</f>
        <v>0</v>
      </c>
      <c r="D195" s="80">
        <f>E195</f>
        <v>0</v>
      </c>
      <c r="E195" s="80">
        <f>SUM(I195,K195,M195,O195,Q195,S195,U195,W195,Y195,AA195,AC195,AE195)</f>
        <v>0</v>
      </c>
      <c r="F195" s="122">
        <f>IFERROR(E195/B195*100,0)</f>
        <v>0</v>
      </c>
      <c r="G195" s="122">
        <f>IFERROR(E195/C195*100,0)</f>
        <v>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116"/>
      <c r="AG195" s="119">
        <f t="shared" si="99"/>
        <v>0</v>
      </c>
    </row>
    <row r="196" spans="1:205" s="117" customFormat="1" ht="18.75" customHeight="1" x14ac:dyDescent="0.3">
      <c r="A196" s="19" t="s">
        <v>17</v>
      </c>
      <c r="B196" s="20">
        <f>H196+J196+L196+N196+P196+R196+T196+V196+X196+Z196+AB196+AD196</f>
        <v>0</v>
      </c>
      <c r="C196" s="80">
        <f>SUM(H196,J196)</f>
        <v>0</v>
      </c>
      <c r="D196" s="80">
        <f t="shared" ref="D196:D198" si="126">E196</f>
        <v>0</v>
      </c>
      <c r="E196" s="80">
        <f t="shared" ref="E196:E197" si="127">SUM(I196,K196,M196,O196,Q196,S196,U196,W196,Y196,AA196,AC196,AE196)</f>
        <v>0</v>
      </c>
      <c r="F196" s="122">
        <f t="shared" ref="F196" si="128">IFERROR(E196/B196*100,0)</f>
        <v>0</v>
      </c>
      <c r="G196" s="122">
        <f>IFERROR(E196/C196*100,0)</f>
        <v>0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116"/>
      <c r="AG196" s="119">
        <f t="shared" si="99"/>
        <v>0</v>
      </c>
    </row>
    <row r="197" spans="1:205" s="117" customFormat="1" ht="18.75" customHeight="1" x14ac:dyDescent="0.3">
      <c r="A197" s="19" t="s">
        <v>18</v>
      </c>
      <c r="B197" s="20">
        <f>H197+J197+L197+N197+P197+R197+T197+V197+X197+Z197+AB197+AD197</f>
        <v>0</v>
      </c>
      <c r="C197" s="80">
        <f>SUM(H197,J197)</f>
        <v>0</v>
      </c>
      <c r="D197" s="80">
        <f t="shared" si="126"/>
        <v>0</v>
      </c>
      <c r="E197" s="80">
        <f t="shared" si="127"/>
        <v>0</v>
      </c>
      <c r="F197" s="122">
        <f>IFERROR(E197/B197*100,0)</f>
        <v>0</v>
      </c>
      <c r="G197" s="122">
        <f>IFERROR(E197/C197*100,0)</f>
        <v>0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116"/>
      <c r="AG197" s="119">
        <f t="shared" si="99"/>
        <v>0</v>
      </c>
    </row>
    <row r="198" spans="1:205" s="117" customFormat="1" ht="18.75" customHeight="1" x14ac:dyDescent="0.3">
      <c r="A198" s="19" t="s">
        <v>20</v>
      </c>
      <c r="B198" s="20">
        <f>H198+J198+L198+N198+P198+R198+T198+V198+X198+Z198+AB198+AD198</f>
        <v>0</v>
      </c>
      <c r="C198" s="80">
        <f>SUM(H198,J198)</f>
        <v>0</v>
      </c>
      <c r="D198" s="80">
        <f t="shared" si="126"/>
        <v>0</v>
      </c>
      <c r="E198" s="80">
        <f>SUM(I198,K198,M198,O198,Q198,S198,U198,W198,Y198,AA198,AC198,AE198)</f>
        <v>0</v>
      </c>
      <c r="F198" s="122">
        <f>IFERROR(E198/B198*100,0)</f>
        <v>0</v>
      </c>
      <c r="G198" s="122">
        <f>IFERROR(E198/C198*100,0)</f>
        <v>0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116"/>
      <c r="AG198" s="119">
        <f t="shared" si="99"/>
        <v>0</v>
      </c>
    </row>
    <row r="199" spans="1:205" s="117" customFormat="1" ht="41.25" customHeight="1" x14ac:dyDescent="0.3">
      <c r="A199" s="37" t="s">
        <v>64</v>
      </c>
      <c r="B199" s="12"/>
      <c r="C199" s="12"/>
      <c r="D199" s="12"/>
      <c r="E199" s="12"/>
      <c r="F199" s="12"/>
      <c r="G199" s="12"/>
      <c r="H199" s="10"/>
      <c r="I199" s="10"/>
      <c r="J199" s="18"/>
      <c r="K199" s="10"/>
      <c r="L199" s="10"/>
      <c r="M199" s="10"/>
      <c r="N199" s="10"/>
      <c r="O199" s="10"/>
      <c r="P199" s="10"/>
      <c r="Q199" s="18"/>
      <c r="R199" s="10"/>
      <c r="S199" s="18"/>
      <c r="T199" s="10"/>
      <c r="U199" s="18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16"/>
      <c r="AG199" s="119">
        <f t="shared" si="99"/>
        <v>0</v>
      </c>
    </row>
    <row r="200" spans="1:205" s="120" customFormat="1" x14ac:dyDescent="0.3">
      <c r="A200" s="8" t="s">
        <v>16</v>
      </c>
      <c r="B200" s="9">
        <f>B201+B202+B203+B204</f>
        <v>150082.94999999998</v>
      </c>
      <c r="C200" s="9">
        <f>C202+C203+C201</f>
        <v>22622.23</v>
      </c>
      <c r="D200" s="9">
        <f>D202+D203+D201</f>
        <v>83039.573999999993</v>
      </c>
      <c r="E200" s="9">
        <f>E202+E203+E201</f>
        <v>83039.573999999993</v>
      </c>
      <c r="F200" s="9">
        <f>E200/B200*100</f>
        <v>55.329118997194549</v>
      </c>
      <c r="G200" s="84">
        <f>IFERROR(E200/C200*100,0)</f>
        <v>367.0706822448538</v>
      </c>
      <c r="H200" s="10">
        <f>H201+H202+H203</f>
        <v>12954.58</v>
      </c>
      <c r="I200" s="10">
        <f t="shared" ref="I200:AE200" si="129">I201+I202+I203</f>
        <v>9425.74</v>
      </c>
      <c r="J200" s="18">
        <f>J201+J202+J203</f>
        <v>9790.15</v>
      </c>
      <c r="K200" s="10">
        <f t="shared" si="129"/>
        <v>9407.5399999999991</v>
      </c>
      <c r="L200" s="10">
        <f t="shared" si="129"/>
        <v>12716.82</v>
      </c>
      <c r="M200" s="10">
        <f t="shared" si="129"/>
        <v>11933.691000000001</v>
      </c>
      <c r="N200" s="10">
        <f t="shared" si="129"/>
        <v>15996.730000000001</v>
      </c>
      <c r="O200" s="10">
        <f t="shared" si="129"/>
        <v>12969.862000000001</v>
      </c>
      <c r="P200" s="10">
        <f t="shared" si="129"/>
        <v>12848.64</v>
      </c>
      <c r="Q200" s="18">
        <f t="shared" si="129"/>
        <v>10266.992</v>
      </c>
      <c r="R200" s="10">
        <f>R201+R202+R203+R204</f>
        <v>13896.826000000001</v>
      </c>
      <c r="S200" s="18">
        <f>S201+S202+S203+S204</f>
        <v>13124.232</v>
      </c>
      <c r="T200" s="10">
        <f t="shared" si="129"/>
        <v>15607.315000000001</v>
      </c>
      <c r="U200" s="18">
        <f t="shared" si="129"/>
        <v>16331.517</v>
      </c>
      <c r="V200" s="10">
        <f t="shared" si="129"/>
        <v>7200.6839999999993</v>
      </c>
      <c r="W200" s="10">
        <f t="shared" si="129"/>
        <v>0</v>
      </c>
      <c r="X200" s="10">
        <f t="shared" si="129"/>
        <v>10864.724</v>
      </c>
      <c r="Y200" s="10">
        <f t="shared" si="129"/>
        <v>0</v>
      </c>
      <c r="Z200" s="10">
        <f t="shared" si="129"/>
        <v>13437.349999999999</v>
      </c>
      <c r="AA200" s="10">
        <f t="shared" si="129"/>
        <v>0</v>
      </c>
      <c r="AB200" s="10">
        <f t="shared" si="129"/>
        <v>8340.0500000000011</v>
      </c>
      <c r="AC200" s="10">
        <f t="shared" si="129"/>
        <v>0</v>
      </c>
      <c r="AD200" s="10">
        <f t="shared" si="129"/>
        <v>13406.529999999999</v>
      </c>
      <c r="AE200" s="10">
        <f t="shared" si="129"/>
        <v>0</v>
      </c>
      <c r="AF200" s="116"/>
      <c r="AG200" s="119">
        <f t="shared" si="99"/>
        <v>147060.399</v>
      </c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7"/>
      <c r="CL200" s="117"/>
      <c r="CM200" s="117"/>
      <c r="CN200" s="117"/>
      <c r="CO200" s="117"/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7"/>
      <c r="DF200" s="117"/>
      <c r="DG200" s="117"/>
      <c r="DH200" s="117"/>
      <c r="DI200" s="117"/>
      <c r="DJ200" s="117"/>
      <c r="DK200" s="117"/>
      <c r="DL200" s="117"/>
      <c r="DM200" s="117"/>
      <c r="DN200" s="117"/>
      <c r="DO200" s="117"/>
      <c r="DP200" s="117"/>
      <c r="DQ200" s="117"/>
      <c r="DR200" s="117"/>
      <c r="DS200" s="117"/>
      <c r="DT200" s="117"/>
      <c r="DU200" s="117"/>
      <c r="DV200" s="117"/>
      <c r="DW200" s="117"/>
      <c r="DX200" s="117"/>
      <c r="DY200" s="117"/>
      <c r="DZ200" s="117"/>
      <c r="EA200" s="117"/>
      <c r="EB200" s="117"/>
      <c r="EC200" s="117"/>
      <c r="ED200" s="117"/>
      <c r="EE200" s="117"/>
      <c r="EF200" s="117"/>
      <c r="EG200" s="117"/>
      <c r="EH200" s="117"/>
      <c r="EI200" s="117"/>
      <c r="EJ200" s="117"/>
      <c r="EK200" s="117"/>
      <c r="EL200" s="117"/>
      <c r="EM200" s="117"/>
      <c r="EN200" s="117"/>
      <c r="EO200" s="117"/>
      <c r="EP200" s="117"/>
      <c r="EQ200" s="117"/>
      <c r="ER200" s="117"/>
      <c r="ES200" s="117"/>
      <c r="ET200" s="117"/>
      <c r="EU200" s="117"/>
      <c r="EV200" s="117"/>
      <c r="EW200" s="117"/>
      <c r="EX200" s="117"/>
      <c r="EY200" s="117"/>
      <c r="EZ200" s="117"/>
      <c r="FA200" s="117"/>
      <c r="FB200" s="117"/>
      <c r="FC200" s="117"/>
      <c r="FD200" s="117"/>
      <c r="FE200" s="117"/>
      <c r="FF200" s="117"/>
      <c r="FG200" s="117"/>
      <c r="FH200" s="117"/>
      <c r="FI200" s="117"/>
      <c r="FJ200" s="117"/>
      <c r="FK200" s="117"/>
      <c r="FL200" s="117"/>
      <c r="FM200" s="117"/>
      <c r="FN200" s="117"/>
      <c r="FO200" s="117"/>
      <c r="FP200" s="117"/>
      <c r="FQ200" s="117"/>
      <c r="FR200" s="117"/>
      <c r="FS200" s="117"/>
      <c r="FT200" s="117"/>
      <c r="FU200" s="117"/>
      <c r="FV200" s="117"/>
      <c r="FW200" s="117"/>
      <c r="FX200" s="117"/>
      <c r="FY200" s="117"/>
      <c r="FZ200" s="117"/>
      <c r="GA200" s="117"/>
      <c r="GB200" s="117"/>
      <c r="GC200" s="117"/>
      <c r="GD200" s="117"/>
      <c r="GE200" s="117"/>
      <c r="GF200" s="117"/>
      <c r="GG200" s="117"/>
      <c r="GH200" s="117"/>
      <c r="GI200" s="117"/>
      <c r="GJ200" s="117"/>
      <c r="GK200" s="117"/>
      <c r="GL200" s="117"/>
      <c r="GM200" s="117"/>
      <c r="GN200" s="117"/>
      <c r="GO200" s="117"/>
      <c r="GP200" s="117"/>
      <c r="GQ200" s="117"/>
      <c r="GR200" s="117"/>
      <c r="GS200" s="117"/>
      <c r="GT200" s="117"/>
      <c r="GU200" s="117"/>
      <c r="GV200" s="117"/>
      <c r="GW200" s="117"/>
    </row>
    <row r="201" spans="1:205" s="120" customFormat="1" x14ac:dyDescent="0.3">
      <c r="A201" s="11" t="s">
        <v>19</v>
      </c>
      <c r="B201" s="12">
        <f t="shared" ref="B201:E202" si="130">B207+B213+B219</f>
        <v>0</v>
      </c>
      <c r="C201" s="12">
        <f t="shared" si="130"/>
        <v>0</v>
      </c>
      <c r="D201" s="12">
        <f t="shared" si="130"/>
        <v>0</v>
      </c>
      <c r="E201" s="12">
        <f t="shared" si="130"/>
        <v>0</v>
      </c>
      <c r="F201" s="6">
        <f>IFERROR(E201/B201*100,0)</f>
        <v>0</v>
      </c>
      <c r="G201" s="6">
        <f>IFERROR(E201/C201*100,0)</f>
        <v>0</v>
      </c>
      <c r="H201" s="12">
        <f>H207+H213+H219+H225+H231</f>
        <v>0</v>
      </c>
      <c r="I201" s="12"/>
      <c r="J201" s="20">
        <f>J207+J213+J219+J225+J231</f>
        <v>0</v>
      </c>
      <c r="K201" s="12"/>
      <c r="L201" s="12">
        <f>L207+L213+L219+L225+L231</f>
        <v>0</v>
      </c>
      <c r="M201" s="12"/>
      <c r="N201" s="12">
        <f>N207+N213+N219+N225+N231</f>
        <v>0</v>
      </c>
      <c r="O201" s="12"/>
      <c r="P201" s="12">
        <f>P207+P213+P219+P225+P231</f>
        <v>0</v>
      </c>
      <c r="Q201" s="20"/>
      <c r="R201" s="12">
        <f>R207+R213+R219+R225+R231</f>
        <v>0</v>
      </c>
      <c r="S201" s="20"/>
      <c r="T201" s="12">
        <f>T207+T213+T219+T225+T231</f>
        <v>0</v>
      </c>
      <c r="U201" s="20"/>
      <c r="V201" s="12">
        <f>V207+V213+V219+V225+V231</f>
        <v>0</v>
      </c>
      <c r="W201" s="12"/>
      <c r="X201" s="12">
        <f>X207+X213+X219+X225+X231</f>
        <v>0</v>
      </c>
      <c r="Y201" s="12"/>
      <c r="Z201" s="12">
        <f>Z207+Z213+Z219+Z225+Z231</f>
        <v>0</v>
      </c>
      <c r="AA201" s="12"/>
      <c r="AB201" s="12">
        <f>AB207+AB213+AB219+AB225+AB231</f>
        <v>0</v>
      </c>
      <c r="AC201" s="12"/>
      <c r="AD201" s="12">
        <f>AD207+AD213+AD219+AD225+AD231</f>
        <v>0</v>
      </c>
      <c r="AE201" s="12"/>
      <c r="AF201" s="116"/>
      <c r="AG201" s="119">
        <f t="shared" si="99"/>
        <v>0</v>
      </c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7"/>
      <c r="DF201" s="117"/>
      <c r="DG201" s="117"/>
      <c r="DH201" s="117"/>
      <c r="DI201" s="117"/>
      <c r="DJ201" s="117"/>
      <c r="DK201" s="117"/>
      <c r="DL201" s="117"/>
      <c r="DM201" s="117"/>
      <c r="DN201" s="117"/>
      <c r="DO201" s="117"/>
      <c r="DP201" s="117"/>
      <c r="DQ201" s="117"/>
      <c r="DR201" s="117"/>
      <c r="DS201" s="117"/>
      <c r="DT201" s="117"/>
      <c r="DU201" s="117"/>
      <c r="DV201" s="117"/>
      <c r="DW201" s="117"/>
      <c r="DX201" s="117"/>
      <c r="DY201" s="117"/>
      <c r="DZ201" s="117"/>
      <c r="EA201" s="117"/>
      <c r="EB201" s="117"/>
      <c r="EC201" s="117"/>
      <c r="ED201" s="117"/>
      <c r="EE201" s="117"/>
      <c r="EF201" s="117"/>
      <c r="EG201" s="117"/>
      <c r="EH201" s="117"/>
      <c r="EI201" s="117"/>
      <c r="EJ201" s="117"/>
      <c r="EK201" s="117"/>
      <c r="EL201" s="117"/>
      <c r="EM201" s="117"/>
      <c r="EN201" s="117"/>
      <c r="EO201" s="117"/>
      <c r="EP201" s="117"/>
      <c r="EQ201" s="117"/>
      <c r="ER201" s="117"/>
      <c r="ES201" s="117"/>
      <c r="ET201" s="117"/>
      <c r="EU201" s="117"/>
      <c r="EV201" s="117"/>
      <c r="EW201" s="117"/>
      <c r="EX201" s="117"/>
      <c r="EY201" s="117"/>
      <c r="EZ201" s="117"/>
      <c r="FA201" s="117"/>
      <c r="FB201" s="117"/>
      <c r="FC201" s="117"/>
      <c r="FD201" s="117"/>
      <c r="FE201" s="117"/>
      <c r="FF201" s="117"/>
      <c r="FG201" s="117"/>
      <c r="FH201" s="117"/>
      <c r="FI201" s="117"/>
      <c r="FJ201" s="117"/>
      <c r="FK201" s="117"/>
      <c r="FL201" s="117"/>
      <c r="FM201" s="117"/>
      <c r="FN201" s="117"/>
      <c r="FO201" s="117"/>
      <c r="FP201" s="117"/>
      <c r="FQ201" s="117"/>
      <c r="FR201" s="117"/>
      <c r="FS201" s="117"/>
      <c r="FT201" s="117"/>
      <c r="FU201" s="117"/>
      <c r="FV201" s="117"/>
      <c r="FW201" s="117"/>
      <c r="FX201" s="117"/>
      <c r="FY201" s="117"/>
      <c r="FZ201" s="117"/>
      <c r="GA201" s="117"/>
      <c r="GB201" s="117"/>
      <c r="GC201" s="117"/>
      <c r="GD201" s="117"/>
      <c r="GE201" s="117"/>
      <c r="GF201" s="117"/>
      <c r="GG201" s="117"/>
      <c r="GH201" s="117"/>
      <c r="GI201" s="117"/>
      <c r="GJ201" s="117"/>
      <c r="GK201" s="117"/>
      <c r="GL201" s="117"/>
      <c r="GM201" s="117"/>
      <c r="GN201" s="117"/>
      <c r="GO201" s="117"/>
      <c r="GP201" s="117"/>
      <c r="GQ201" s="117"/>
      <c r="GR201" s="117"/>
      <c r="GS201" s="117"/>
      <c r="GT201" s="117"/>
      <c r="GU201" s="117"/>
      <c r="GV201" s="117"/>
      <c r="GW201" s="117"/>
    </row>
    <row r="202" spans="1:205" s="120" customFormat="1" x14ac:dyDescent="0.3">
      <c r="A202" s="11" t="s">
        <v>17</v>
      </c>
      <c r="B202" s="12">
        <f t="shared" si="130"/>
        <v>0</v>
      </c>
      <c r="C202" s="12">
        <f t="shared" si="130"/>
        <v>0</v>
      </c>
      <c r="D202" s="12">
        <f t="shared" si="130"/>
        <v>0</v>
      </c>
      <c r="E202" s="12">
        <f t="shared" si="130"/>
        <v>0</v>
      </c>
      <c r="F202" s="6">
        <f t="shared" ref="F202:F204" si="131">IFERROR(E202/B202*100,0)</f>
        <v>0</v>
      </c>
      <c r="G202" s="6">
        <f>IFERROR(E202/C202*100,0)</f>
        <v>0</v>
      </c>
      <c r="H202" s="12">
        <f>H208+H214+H220+H226+H232</f>
        <v>0</v>
      </c>
      <c r="I202" s="12"/>
      <c r="J202" s="20">
        <f>J208+J214+J220+J226+J232</f>
        <v>0</v>
      </c>
      <c r="K202" s="12"/>
      <c r="L202" s="12">
        <f>L208+L214+L220+L226+L232</f>
        <v>0</v>
      </c>
      <c r="M202" s="12"/>
      <c r="N202" s="12">
        <f>N208+N214+N220+N226+N232</f>
        <v>0</v>
      </c>
      <c r="O202" s="12"/>
      <c r="P202" s="12">
        <f>P208+P214+P220+P226+P232</f>
        <v>0</v>
      </c>
      <c r="Q202" s="20"/>
      <c r="R202" s="12">
        <f>R208+R214+R220+R226+R232</f>
        <v>0</v>
      </c>
      <c r="S202" s="20"/>
      <c r="T202" s="12">
        <f>T208+T214+T220+T226+T232</f>
        <v>0</v>
      </c>
      <c r="U202" s="20"/>
      <c r="V202" s="12">
        <f>V208+V214+V220+V226+V232</f>
        <v>0</v>
      </c>
      <c r="W202" s="12"/>
      <c r="X202" s="12">
        <f>X208+X214+X220+X226+X232</f>
        <v>0</v>
      </c>
      <c r="Y202" s="12"/>
      <c r="Z202" s="12">
        <f>Z208+Z214+Z220+Z226+Z232</f>
        <v>0</v>
      </c>
      <c r="AA202" s="12"/>
      <c r="AB202" s="12">
        <f>AB208+AB214+AB220+AB226+AB232</f>
        <v>0</v>
      </c>
      <c r="AC202" s="12"/>
      <c r="AD202" s="12">
        <f>AD208+AD214+AD220+AD226+AD232</f>
        <v>0</v>
      </c>
      <c r="AE202" s="12"/>
      <c r="AF202" s="116"/>
      <c r="AG202" s="119">
        <f t="shared" si="99"/>
        <v>0</v>
      </c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7"/>
      <c r="CJ202" s="117"/>
      <c r="CK202" s="117"/>
      <c r="CL202" s="117"/>
      <c r="CM202" s="117"/>
      <c r="CN202" s="117"/>
      <c r="CO202" s="117"/>
      <c r="CP202" s="117"/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7"/>
      <c r="DF202" s="117"/>
      <c r="DG202" s="117"/>
      <c r="DH202" s="117"/>
      <c r="DI202" s="117"/>
      <c r="DJ202" s="117"/>
      <c r="DK202" s="117"/>
      <c r="DL202" s="117"/>
      <c r="DM202" s="117"/>
      <c r="DN202" s="117"/>
      <c r="DO202" s="117"/>
      <c r="DP202" s="117"/>
      <c r="DQ202" s="117"/>
      <c r="DR202" s="117"/>
      <c r="DS202" s="117"/>
      <c r="DT202" s="117"/>
      <c r="DU202" s="117"/>
      <c r="DV202" s="117"/>
      <c r="DW202" s="117"/>
      <c r="DX202" s="117"/>
      <c r="DY202" s="117"/>
      <c r="DZ202" s="117"/>
      <c r="EA202" s="117"/>
      <c r="EB202" s="117"/>
      <c r="EC202" s="117"/>
      <c r="ED202" s="117"/>
      <c r="EE202" s="117"/>
      <c r="EF202" s="117"/>
      <c r="EG202" s="117"/>
      <c r="EH202" s="117"/>
      <c r="EI202" s="117"/>
      <c r="EJ202" s="117"/>
      <c r="EK202" s="117"/>
      <c r="EL202" s="117"/>
      <c r="EM202" s="117"/>
      <c r="EN202" s="117"/>
      <c r="EO202" s="117"/>
      <c r="EP202" s="117"/>
      <c r="EQ202" s="117"/>
      <c r="ER202" s="117"/>
      <c r="ES202" s="117"/>
      <c r="ET202" s="117"/>
      <c r="EU202" s="117"/>
      <c r="EV202" s="117"/>
      <c r="EW202" s="117"/>
      <c r="EX202" s="117"/>
      <c r="EY202" s="117"/>
      <c r="EZ202" s="117"/>
      <c r="FA202" s="117"/>
      <c r="FB202" s="117"/>
      <c r="FC202" s="117"/>
      <c r="FD202" s="117"/>
      <c r="FE202" s="117"/>
      <c r="FF202" s="117"/>
      <c r="FG202" s="117"/>
      <c r="FH202" s="117"/>
      <c r="FI202" s="117"/>
      <c r="FJ202" s="117"/>
      <c r="FK202" s="117"/>
      <c r="FL202" s="117"/>
      <c r="FM202" s="117"/>
      <c r="FN202" s="117"/>
      <c r="FO202" s="117"/>
      <c r="FP202" s="117"/>
      <c r="FQ202" s="117"/>
      <c r="FR202" s="117"/>
      <c r="FS202" s="117"/>
      <c r="FT202" s="117"/>
      <c r="FU202" s="117"/>
      <c r="FV202" s="117"/>
      <c r="FW202" s="117"/>
      <c r="FX202" s="117"/>
      <c r="FY202" s="117"/>
      <c r="FZ202" s="117"/>
      <c r="GA202" s="117"/>
      <c r="GB202" s="117"/>
      <c r="GC202" s="117"/>
      <c r="GD202" s="117"/>
      <c r="GE202" s="117"/>
      <c r="GF202" s="117"/>
      <c r="GG202" s="117"/>
      <c r="GH202" s="117"/>
      <c r="GI202" s="117"/>
      <c r="GJ202" s="117"/>
      <c r="GK202" s="117"/>
      <c r="GL202" s="117"/>
      <c r="GM202" s="117"/>
      <c r="GN202" s="117"/>
      <c r="GO202" s="117"/>
      <c r="GP202" s="117"/>
      <c r="GQ202" s="117"/>
      <c r="GR202" s="117"/>
      <c r="GS202" s="117"/>
      <c r="GT202" s="117"/>
      <c r="GU202" s="117"/>
      <c r="GV202" s="117"/>
      <c r="GW202" s="117"/>
    </row>
    <row r="203" spans="1:205" s="120" customFormat="1" x14ac:dyDescent="0.3">
      <c r="A203" s="11" t="s">
        <v>18</v>
      </c>
      <c r="B203" s="12">
        <f>B209+B215+B221+B227+B233</f>
        <v>146640.39499999999</v>
      </c>
      <c r="C203" s="12">
        <f t="shared" ref="C203:E204" si="132">C209+C215+C221+C227</f>
        <v>22622.23</v>
      </c>
      <c r="D203" s="12">
        <f t="shared" si="132"/>
        <v>83039.573999999993</v>
      </c>
      <c r="E203" s="12">
        <f t="shared" si="132"/>
        <v>83039.573999999993</v>
      </c>
      <c r="F203" s="6">
        <f t="shared" si="131"/>
        <v>56.62803486038073</v>
      </c>
      <c r="G203" s="6">
        <f>IFERROR(E203/C203*100,0)</f>
        <v>367.0706822448538</v>
      </c>
      <c r="H203" s="12">
        <f>H209+H215+H221+H227+H233</f>
        <v>12954.58</v>
      </c>
      <c r="I203" s="12">
        <f>I209+I215+I221+I227+I233</f>
        <v>9425.74</v>
      </c>
      <c r="J203" s="20">
        <f>J209+J215+J221+J227+J233</f>
        <v>9790.15</v>
      </c>
      <c r="K203" s="12">
        <f>K209+K215+K221+K227+K233</f>
        <v>9407.5399999999991</v>
      </c>
      <c r="L203" s="12">
        <f>L209+L215+L221+L227+L233</f>
        <v>12716.82</v>
      </c>
      <c r="M203" s="12">
        <f>M209+M221+M227+M233</f>
        <v>11933.691000000001</v>
      </c>
      <c r="N203" s="12">
        <f>N209+N215+N221+N227+N233</f>
        <v>15996.730000000001</v>
      </c>
      <c r="O203" s="12">
        <f>O209+O215+O221+O227+O233</f>
        <v>12969.862000000001</v>
      </c>
      <c r="P203" s="12">
        <f>P209+P215+P221+P227+P233</f>
        <v>12848.64</v>
      </c>
      <c r="Q203" s="20">
        <f>Q209+Q215+Q221+Q227+Q233</f>
        <v>10266.992</v>
      </c>
      <c r="R203" s="12">
        <f>R209+R215+R221+R227+R233</f>
        <v>13476.826000000001</v>
      </c>
      <c r="S203" s="20">
        <f>S209+S215+S221+S227+S233</f>
        <v>12704.232</v>
      </c>
      <c r="T203" s="12">
        <f>T209+T215+T221+T227+T233</f>
        <v>15607.315000000001</v>
      </c>
      <c r="U203" s="20">
        <f>U209+U215+U221+U227+U233</f>
        <v>16331.517</v>
      </c>
      <c r="V203" s="12">
        <f>V209+V215+V221+V227+V233</f>
        <v>7200.6839999999993</v>
      </c>
      <c r="W203" s="12"/>
      <c r="X203" s="12">
        <f>X209+X215+X221+X227+X233</f>
        <v>10864.724</v>
      </c>
      <c r="Y203" s="12"/>
      <c r="Z203" s="12">
        <f>Z209+Z215+Z221+Z227+Z233</f>
        <v>13437.349999999999</v>
      </c>
      <c r="AA203" s="12"/>
      <c r="AB203" s="12">
        <f>AB209+AB215+AB221+AB227+AB233</f>
        <v>8340.0500000000011</v>
      </c>
      <c r="AC203" s="12"/>
      <c r="AD203" s="12">
        <f>AD209+AD215+AD221+AD227+AD233</f>
        <v>13406.529999999999</v>
      </c>
      <c r="AE203" s="12"/>
      <c r="AF203" s="116"/>
      <c r="AG203" s="119">
        <f t="shared" si="99"/>
        <v>146640.399</v>
      </c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7"/>
      <c r="CF203" s="117"/>
      <c r="CG203" s="117"/>
      <c r="CH203" s="117"/>
      <c r="CI203" s="117"/>
      <c r="CJ203" s="117"/>
      <c r="CK203" s="117"/>
      <c r="CL203" s="117"/>
      <c r="CM203" s="117"/>
      <c r="CN203" s="117"/>
      <c r="CO203" s="117"/>
      <c r="CP203" s="117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7"/>
      <c r="DF203" s="117"/>
      <c r="DG203" s="117"/>
      <c r="DH203" s="117"/>
      <c r="DI203" s="117"/>
      <c r="DJ203" s="117"/>
      <c r="DK203" s="117"/>
      <c r="DL203" s="117"/>
      <c r="DM203" s="117"/>
      <c r="DN203" s="117"/>
      <c r="DO203" s="117"/>
      <c r="DP203" s="117"/>
      <c r="DQ203" s="117"/>
      <c r="DR203" s="117"/>
      <c r="DS203" s="117"/>
      <c r="DT203" s="117"/>
      <c r="DU203" s="117"/>
      <c r="DV203" s="117"/>
      <c r="DW203" s="117"/>
      <c r="DX203" s="117"/>
      <c r="DY203" s="117"/>
      <c r="DZ203" s="117"/>
      <c r="EA203" s="117"/>
      <c r="EB203" s="117"/>
      <c r="EC203" s="117"/>
      <c r="ED203" s="117"/>
      <c r="EE203" s="117"/>
      <c r="EF203" s="117"/>
      <c r="EG203" s="117"/>
      <c r="EH203" s="117"/>
      <c r="EI203" s="117"/>
      <c r="EJ203" s="117"/>
      <c r="EK203" s="117"/>
      <c r="EL203" s="117"/>
      <c r="EM203" s="117"/>
      <c r="EN203" s="117"/>
      <c r="EO203" s="117"/>
      <c r="EP203" s="117"/>
      <c r="EQ203" s="117"/>
      <c r="ER203" s="117"/>
      <c r="ES203" s="117"/>
      <c r="ET203" s="117"/>
      <c r="EU203" s="117"/>
      <c r="EV203" s="117"/>
      <c r="EW203" s="117"/>
      <c r="EX203" s="117"/>
      <c r="EY203" s="117"/>
      <c r="EZ203" s="117"/>
      <c r="FA203" s="117"/>
      <c r="FB203" s="117"/>
      <c r="FC203" s="117"/>
      <c r="FD203" s="117"/>
      <c r="FE203" s="117"/>
      <c r="FF203" s="117"/>
      <c r="FG203" s="117"/>
      <c r="FH203" s="117"/>
      <c r="FI203" s="117"/>
      <c r="FJ203" s="117"/>
      <c r="FK203" s="117"/>
      <c r="FL203" s="117"/>
      <c r="FM203" s="117"/>
      <c r="FN203" s="117"/>
      <c r="FO203" s="117"/>
      <c r="FP203" s="117"/>
      <c r="FQ203" s="117"/>
      <c r="FR203" s="117"/>
      <c r="FS203" s="117"/>
      <c r="FT203" s="117"/>
      <c r="FU203" s="117"/>
      <c r="FV203" s="117"/>
      <c r="FW203" s="117"/>
      <c r="FX203" s="117"/>
      <c r="FY203" s="117"/>
      <c r="FZ203" s="117"/>
      <c r="GA203" s="117"/>
      <c r="GB203" s="117"/>
      <c r="GC203" s="117"/>
      <c r="GD203" s="117"/>
      <c r="GE203" s="117"/>
      <c r="GF203" s="117"/>
      <c r="GG203" s="117"/>
      <c r="GH203" s="117"/>
      <c r="GI203" s="117"/>
      <c r="GJ203" s="117"/>
      <c r="GK203" s="117"/>
      <c r="GL203" s="117"/>
      <c r="GM203" s="117"/>
      <c r="GN203" s="117"/>
      <c r="GO203" s="117"/>
      <c r="GP203" s="117"/>
      <c r="GQ203" s="117"/>
      <c r="GR203" s="117"/>
      <c r="GS203" s="117"/>
      <c r="GT203" s="117"/>
      <c r="GU203" s="117"/>
      <c r="GV203" s="117"/>
      <c r="GW203" s="117"/>
    </row>
    <row r="204" spans="1:205" s="120" customFormat="1" x14ac:dyDescent="0.3">
      <c r="A204" s="11" t="s">
        <v>20</v>
      </c>
      <c r="B204" s="12">
        <f>B210+B216+B222+B228</f>
        <v>3442.5549999999998</v>
      </c>
      <c r="C204" s="12">
        <f t="shared" si="132"/>
        <v>0</v>
      </c>
      <c r="D204" s="12">
        <f t="shared" si="132"/>
        <v>420</v>
      </c>
      <c r="E204" s="12">
        <f t="shared" si="132"/>
        <v>420</v>
      </c>
      <c r="F204" s="6">
        <f t="shared" si="131"/>
        <v>12.200240809515027</v>
      </c>
      <c r="G204" s="6">
        <f>IFERROR(E204/C204*100,0)</f>
        <v>0</v>
      </c>
      <c r="H204" s="12">
        <f>H210+H216+H222+H228+H234</f>
        <v>0</v>
      </c>
      <c r="I204" s="12"/>
      <c r="J204" s="20">
        <f>J210+J216+J222+J228+J234</f>
        <v>0</v>
      </c>
      <c r="K204" s="12"/>
      <c r="L204" s="12">
        <f>L210+L216+L222+L228+L234</f>
        <v>0</v>
      </c>
      <c r="M204" s="12"/>
      <c r="N204" s="12">
        <f>N210+N216+N222+N228+N234</f>
        <v>0</v>
      </c>
      <c r="O204" s="12"/>
      <c r="P204" s="12">
        <f>P210+P216+P222+P228+P234</f>
        <v>0</v>
      </c>
      <c r="Q204" s="20"/>
      <c r="R204" s="12">
        <f>R210+R216+R222+R228+R234</f>
        <v>420</v>
      </c>
      <c r="S204" s="20">
        <f>S210</f>
        <v>420</v>
      </c>
      <c r="T204" s="12">
        <f>T210+T216+T222+T228+T234</f>
        <v>0</v>
      </c>
      <c r="U204" s="20"/>
      <c r="V204" s="12">
        <f>V210+V216+V222+V228+V234</f>
        <v>82.858999999999995</v>
      </c>
      <c r="W204" s="12"/>
      <c r="X204" s="12">
        <f>X210+X216+X222+X228+X234</f>
        <v>2939.6959999999999</v>
      </c>
      <c r="Y204" s="12"/>
      <c r="Z204" s="12">
        <f>Z210+Z216+Z222+Z228+Z234</f>
        <v>0</v>
      </c>
      <c r="AA204" s="12"/>
      <c r="AB204" s="12">
        <f>AB210+AB216+AB222+AB228+AB234</f>
        <v>0</v>
      </c>
      <c r="AC204" s="12"/>
      <c r="AD204" s="12">
        <f>AD210+AD216+AD222+AD228+AD234</f>
        <v>0</v>
      </c>
      <c r="AE204" s="12"/>
      <c r="AF204" s="116"/>
      <c r="AG204" s="119">
        <f t="shared" si="99"/>
        <v>3442.5549999999998</v>
      </c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7"/>
      <c r="CL204" s="117"/>
      <c r="CM204" s="117"/>
      <c r="CN204" s="117"/>
      <c r="CO204" s="117"/>
      <c r="CP204" s="117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7"/>
      <c r="DF204" s="117"/>
      <c r="DG204" s="117"/>
      <c r="DH204" s="117"/>
      <c r="DI204" s="117"/>
      <c r="DJ204" s="117"/>
      <c r="DK204" s="117"/>
      <c r="DL204" s="117"/>
      <c r="DM204" s="117"/>
      <c r="DN204" s="117"/>
      <c r="DO204" s="117"/>
      <c r="DP204" s="117"/>
      <c r="DQ204" s="117"/>
      <c r="DR204" s="117"/>
      <c r="DS204" s="117"/>
      <c r="DT204" s="117"/>
      <c r="DU204" s="117"/>
      <c r="DV204" s="117"/>
      <c r="DW204" s="117"/>
      <c r="DX204" s="117"/>
      <c r="DY204" s="117"/>
      <c r="DZ204" s="117"/>
      <c r="EA204" s="117"/>
      <c r="EB204" s="117"/>
      <c r="EC204" s="117"/>
      <c r="ED204" s="117"/>
      <c r="EE204" s="117"/>
      <c r="EF204" s="117"/>
      <c r="EG204" s="117"/>
      <c r="EH204" s="117"/>
      <c r="EI204" s="117"/>
      <c r="EJ204" s="117"/>
      <c r="EK204" s="117"/>
      <c r="EL204" s="117"/>
      <c r="EM204" s="117"/>
      <c r="EN204" s="117"/>
      <c r="EO204" s="117"/>
      <c r="EP204" s="117"/>
      <c r="EQ204" s="117"/>
      <c r="ER204" s="117"/>
      <c r="ES204" s="117"/>
      <c r="ET204" s="117"/>
      <c r="EU204" s="117"/>
      <c r="EV204" s="117"/>
      <c r="EW204" s="117"/>
      <c r="EX204" s="117"/>
      <c r="EY204" s="117"/>
      <c r="EZ204" s="117"/>
      <c r="FA204" s="117"/>
      <c r="FB204" s="117"/>
      <c r="FC204" s="117"/>
      <c r="FD204" s="117"/>
      <c r="FE204" s="117"/>
      <c r="FF204" s="117"/>
      <c r="FG204" s="117"/>
      <c r="FH204" s="117"/>
      <c r="FI204" s="117"/>
      <c r="FJ204" s="117"/>
      <c r="FK204" s="117"/>
      <c r="FL204" s="117"/>
      <c r="FM204" s="117"/>
      <c r="FN204" s="117"/>
      <c r="FO204" s="117"/>
      <c r="FP204" s="117"/>
      <c r="FQ204" s="117"/>
      <c r="FR204" s="117"/>
      <c r="FS204" s="117"/>
      <c r="FT204" s="117"/>
      <c r="FU204" s="117"/>
      <c r="FV204" s="117"/>
      <c r="FW204" s="117"/>
      <c r="FX204" s="117"/>
      <c r="FY204" s="117"/>
      <c r="FZ204" s="117"/>
      <c r="GA204" s="117"/>
      <c r="GB204" s="117"/>
      <c r="GC204" s="117"/>
      <c r="GD204" s="117"/>
      <c r="GE204" s="117"/>
      <c r="GF204" s="117"/>
      <c r="GG204" s="117"/>
      <c r="GH204" s="117"/>
      <c r="GI204" s="117"/>
      <c r="GJ204" s="117"/>
      <c r="GK204" s="117"/>
      <c r="GL204" s="117"/>
      <c r="GM204" s="117"/>
      <c r="GN204" s="117"/>
      <c r="GO204" s="117"/>
      <c r="GP204" s="117"/>
      <c r="GQ204" s="117"/>
      <c r="GR204" s="117"/>
      <c r="GS204" s="117"/>
      <c r="GT204" s="117"/>
      <c r="GU204" s="117"/>
      <c r="GV204" s="117"/>
      <c r="GW204" s="117"/>
    </row>
    <row r="205" spans="1:205" s="120" customFormat="1" ht="41.25" customHeight="1" x14ac:dyDescent="0.3">
      <c r="A205" s="13" t="s">
        <v>65</v>
      </c>
      <c r="B205" s="53"/>
      <c r="C205" s="53"/>
      <c r="D205" s="53"/>
      <c r="E205" s="53"/>
      <c r="F205" s="53"/>
      <c r="G205" s="53"/>
      <c r="H205" s="15"/>
      <c r="I205" s="15"/>
      <c r="J205" s="18"/>
      <c r="K205" s="15"/>
      <c r="L205" s="15"/>
      <c r="M205" s="15"/>
      <c r="N205" s="15"/>
      <c r="O205" s="15"/>
      <c r="P205" s="15"/>
      <c r="Q205" s="18"/>
      <c r="R205" s="15"/>
      <c r="S205" s="18"/>
      <c r="T205" s="15"/>
      <c r="U205" s="18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37" t="s">
        <v>95</v>
      </c>
      <c r="AG205" s="119">
        <f t="shared" si="99"/>
        <v>0</v>
      </c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  <c r="CO205" s="117"/>
      <c r="CP205" s="117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  <c r="DG205" s="117"/>
      <c r="DH205" s="117"/>
      <c r="DI205" s="117"/>
      <c r="DJ205" s="117"/>
      <c r="DK205" s="117"/>
      <c r="DL205" s="117"/>
      <c r="DM205" s="117"/>
      <c r="DN205" s="117"/>
      <c r="DO205" s="117"/>
      <c r="DP205" s="117"/>
      <c r="DQ205" s="117"/>
      <c r="DR205" s="117"/>
      <c r="DS205" s="117"/>
      <c r="DT205" s="117"/>
      <c r="DU205" s="117"/>
      <c r="DV205" s="117"/>
      <c r="DW205" s="117"/>
      <c r="DX205" s="117"/>
      <c r="DY205" s="117"/>
      <c r="DZ205" s="117"/>
      <c r="EA205" s="117"/>
      <c r="EB205" s="117"/>
      <c r="EC205" s="117"/>
      <c r="ED205" s="117"/>
      <c r="EE205" s="117"/>
      <c r="EF205" s="117"/>
      <c r="EG205" s="117"/>
      <c r="EH205" s="117"/>
      <c r="EI205" s="117"/>
      <c r="EJ205" s="117"/>
      <c r="EK205" s="117"/>
      <c r="EL205" s="117"/>
      <c r="EM205" s="117"/>
      <c r="EN205" s="117"/>
      <c r="EO205" s="117"/>
      <c r="EP205" s="117"/>
      <c r="EQ205" s="117"/>
      <c r="ER205" s="117"/>
      <c r="ES205" s="117"/>
      <c r="ET205" s="117"/>
      <c r="EU205" s="117"/>
      <c r="EV205" s="117"/>
      <c r="EW205" s="117"/>
      <c r="EX205" s="117"/>
      <c r="EY205" s="117"/>
      <c r="EZ205" s="117"/>
      <c r="FA205" s="117"/>
      <c r="FB205" s="117"/>
      <c r="FC205" s="117"/>
      <c r="FD205" s="117"/>
      <c r="FE205" s="117"/>
      <c r="FF205" s="117"/>
      <c r="FG205" s="117"/>
      <c r="FH205" s="117"/>
      <c r="FI205" s="117"/>
      <c r="FJ205" s="117"/>
      <c r="FK205" s="117"/>
      <c r="FL205" s="117"/>
      <c r="FM205" s="117"/>
      <c r="FN205" s="117"/>
      <c r="FO205" s="117"/>
      <c r="FP205" s="117"/>
      <c r="FQ205" s="117"/>
      <c r="FR205" s="117"/>
      <c r="FS205" s="117"/>
      <c r="FT205" s="117"/>
      <c r="FU205" s="117"/>
      <c r="FV205" s="117"/>
      <c r="FW205" s="117"/>
      <c r="FX205" s="117"/>
      <c r="FY205" s="117"/>
      <c r="FZ205" s="117"/>
      <c r="GA205" s="117"/>
      <c r="GB205" s="117"/>
      <c r="GC205" s="117"/>
      <c r="GD205" s="117"/>
      <c r="GE205" s="117"/>
      <c r="GF205" s="117"/>
      <c r="GG205" s="117"/>
      <c r="GH205" s="117"/>
      <c r="GI205" s="117"/>
      <c r="GJ205" s="117"/>
      <c r="GK205" s="117"/>
      <c r="GL205" s="117"/>
      <c r="GM205" s="117"/>
      <c r="GN205" s="117"/>
      <c r="GO205" s="117"/>
      <c r="GP205" s="117"/>
      <c r="GQ205" s="117"/>
      <c r="GR205" s="117"/>
      <c r="GS205" s="117"/>
      <c r="GT205" s="117"/>
      <c r="GU205" s="117"/>
      <c r="GV205" s="117"/>
      <c r="GW205" s="117"/>
    </row>
    <row r="206" spans="1:205" s="117" customFormat="1" x14ac:dyDescent="0.3">
      <c r="A206" s="16" t="s">
        <v>16</v>
      </c>
      <c r="B206" s="17">
        <f>B207+B208+B209+B210</f>
        <v>13709.355</v>
      </c>
      <c r="C206" s="17">
        <f>C207+C208+C209</f>
        <v>1452.5</v>
      </c>
      <c r="D206" s="17">
        <f>D207+D208+D209</f>
        <v>3472.4740000000002</v>
      </c>
      <c r="E206" s="17">
        <f>E207+E208+E209</f>
        <v>3472.4740000000002</v>
      </c>
      <c r="F206" s="36">
        <f>E206/B206*100</f>
        <v>25.329229566234151</v>
      </c>
      <c r="G206" s="36">
        <f>E206/C206*100</f>
        <v>239.06877796901895</v>
      </c>
      <c r="H206" s="18">
        <f>H207+H208+H209</f>
        <v>576.59</v>
      </c>
      <c r="I206" s="18">
        <f t="shared" ref="I206:AE206" si="133">I207+I208+I209</f>
        <v>173.65</v>
      </c>
      <c r="J206" s="18">
        <f t="shared" si="133"/>
        <v>875.91</v>
      </c>
      <c r="K206" s="18">
        <f t="shared" si="133"/>
        <v>587.23</v>
      </c>
      <c r="L206" s="18">
        <f t="shared" si="133"/>
        <v>1155.8399999999999</v>
      </c>
      <c r="M206" s="18">
        <f t="shared" si="133"/>
        <v>816.94</v>
      </c>
      <c r="N206" s="18">
        <f t="shared" si="133"/>
        <v>587.36</v>
      </c>
      <c r="O206" s="18">
        <f t="shared" si="133"/>
        <v>855.58799999999997</v>
      </c>
      <c r="P206" s="18">
        <f>P207+P208+P209</f>
        <v>585.08000000000004</v>
      </c>
      <c r="Q206" s="18">
        <f t="shared" si="133"/>
        <v>858.25</v>
      </c>
      <c r="R206" s="18">
        <f>R207+R208+R209+R210</f>
        <v>597.31600000000003</v>
      </c>
      <c r="S206" s="18">
        <f>S207+S208+S209+S210</f>
        <v>600.81600000000003</v>
      </c>
      <c r="T206" s="18">
        <f>T207+T208+T209</f>
        <v>0</v>
      </c>
      <c r="U206" s="18">
        <f>U207+U208+U209</f>
        <v>0</v>
      </c>
      <c r="V206" s="86">
        <f>V207+V208+V209+V210</f>
        <v>651.14300000000003</v>
      </c>
      <c r="W206" s="18">
        <f t="shared" si="133"/>
        <v>0</v>
      </c>
      <c r="X206" s="86">
        <f>X207+X208+X209+X210</f>
        <v>5215.9799999999996</v>
      </c>
      <c r="Y206" s="18">
        <f t="shared" si="133"/>
        <v>0</v>
      </c>
      <c r="Z206" s="18">
        <f t="shared" si="133"/>
        <v>2586.37</v>
      </c>
      <c r="AA206" s="18">
        <f t="shared" si="133"/>
        <v>0</v>
      </c>
      <c r="AB206" s="18">
        <f t="shared" si="133"/>
        <v>7.2</v>
      </c>
      <c r="AC206" s="18">
        <f t="shared" si="133"/>
        <v>0</v>
      </c>
      <c r="AD206" s="18">
        <f t="shared" si="133"/>
        <v>870.57</v>
      </c>
      <c r="AE206" s="18">
        <f t="shared" si="133"/>
        <v>0</v>
      </c>
      <c r="AF206" s="138"/>
      <c r="AG206" s="119">
        <f t="shared" si="99"/>
        <v>13709.359</v>
      </c>
    </row>
    <row r="207" spans="1:205" s="117" customFormat="1" x14ac:dyDescent="0.3">
      <c r="A207" s="19" t="s">
        <v>19</v>
      </c>
      <c r="B207" s="20">
        <f>H207+J207+L207+N207+P207+R207+T207+V207+X207+Z207+AB207+AD207</f>
        <v>0</v>
      </c>
      <c r="C207" s="80">
        <f>SUM(H207,J207)</f>
        <v>0</v>
      </c>
      <c r="D207" s="80">
        <f>E207</f>
        <v>0</v>
      </c>
      <c r="E207" s="80">
        <f>SUM(I207,K207,M207,O207,Q207,S207,U207,W207,Y207,AA207,AC207,AE207)</f>
        <v>0</v>
      </c>
      <c r="F207" s="122">
        <f>IFERROR(E207/B207*100,0)</f>
        <v>0</v>
      </c>
      <c r="G207" s="122">
        <f>IFERROR(E207/C207*100,0)</f>
        <v>0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138"/>
      <c r="AG207" s="119">
        <f t="shared" si="99"/>
        <v>0</v>
      </c>
    </row>
    <row r="208" spans="1:205" s="117" customFormat="1" x14ac:dyDescent="0.3">
      <c r="A208" s="19" t="s">
        <v>17</v>
      </c>
      <c r="B208" s="20">
        <f>H208+J208+L208+N208+P208+R208+T208+V208+X208+Z208+AB208+AD208</f>
        <v>0</v>
      </c>
      <c r="C208" s="80">
        <f>SUM(H208,J208)</f>
        <v>0</v>
      </c>
      <c r="D208" s="80">
        <f t="shared" ref="D208:D210" si="134">E208</f>
        <v>0</v>
      </c>
      <c r="E208" s="80">
        <f t="shared" ref="E208:E209" si="135">SUM(I208,K208,M208,O208,Q208,S208,U208,W208,Y208,AA208,AC208,AE208)</f>
        <v>0</v>
      </c>
      <c r="F208" s="122">
        <f t="shared" ref="F208" si="136">IFERROR(E208/B208*100,0)</f>
        <v>0</v>
      </c>
      <c r="G208" s="122">
        <f>IFERROR(E208/C208*100,0)</f>
        <v>0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138"/>
      <c r="AG208" s="119">
        <f t="shared" si="99"/>
        <v>0</v>
      </c>
    </row>
    <row r="209" spans="1:205" s="117" customFormat="1" x14ac:dyDescent="0.3">
      <c r="A209" s="19" t="s">
        <v>18</v>
      </c>
      <c r="B209" s="20">
        <v>10266.799999999999</v>
      </c>
      <c r="C209" s="80">
        <f>SUM(H209,J209)</f>
        <v>1452.5</v>
      </c>
      <c r="D209" s="80">
        <f t="shared" si="134"/>
        <v>3472.4740000000002</v>
      </c>
      <c r="E209" s="80">
        <f t="shared" si="135"/>
        <v>3472.4740000000002</v>
      </c>
      <c r="F209" s="122">
        <f>IFERROR(E209/B209*100,0)</f>
        <v>33.822359449877275</v>
      </c>
      <c r="G209" s="122">
        <f>IFERROR(E209/C209*100,0)</f>
        <v>239.06877796901895</v>
      </c>
      <c r="H209" s="21">
        <v>576.59</v>
      </c>
      <c r="I209" s="21">
        <v>173.65</v>
      </c>
      <c r="J209" s="21">
        <v>875.91</v>
      </c>
      <c r="K209" s="21">
        <v>587.23</v>
      </c>
      <c r="L209" s="21">
        <v>1155.8399999999999</v>
      </c>
      <c r="M209" s="21">
        <v>816.94</v>
      </c>
      <c r="N209" s="21">
        <v>587.36</v>
      </c>
      <c r="O209" s="21">
        <v>855.58799999999997</v>
      </c>
      <c r="P209" s="21">
        <v>585.08000000000004</v>
      </c>
      <c r="Q209" s="21">
        <v>858.25</v>
      </c>
      <c r="R209" s="21">
        <v>177.316</v>
      </c>
      <c r="S209" s="21">
        <v>180.816</v>
      </c>
      <c r="T209" s="21">
        <v>0</v>
      </c>
      <c r="U209" s="21">
        <v>0</v>
      </c>
      <c r="V209" s="21">
        <v>568.28399999999999</v>
      </c>
      <c r="W209" s="21"/>
      <c r="X209" s="21">
        <v>2276.2840000000001</v>
      </c>
      <c r="Y209" s="21"/>
      <c r="Z209" s="21">
        <v>2586.37</v>
      </c>
      <c r="AA209" s="21"/>
      <c r="AB209" s="21">
        <v>7.2</v>
      </c>
      <c r="AC209" s="21"/>
      <c r="AD209" s="21">
        <v>870.57</v>
      </c>
      <c r="AE209" s="21"/>
      <c r="AF209" s="138"/>
      <c r="AG209" s="119">
        <f t="shared" si="99"/>
        <v>10266.804</v>
      </c>
    </row>
    <row r="210" spans="1:205" s="117" customFormat="1" ht="19.5" customHeight="1" x14ac:dyDescent="0.3">
      <c r="A210" s="19" t="s">
        <v>20</v>
      </c>
      <c r="B210" s="20">
        <f>R210+V210+X210</f>
        <v>3442.5549999999998</v>
      </c>
      <c r="C210" s="80">
        <f>SUM(H210,J210)</f>
        <v>0</v>
      </c>
      <c r="D210" s="80">
        <f t="shared" si="134"/>
        <v>420</v>
      </c>
      <c r="E210" s="80">
        <f>SUM(I210,K210,M210,O210,Q210,S210,U210,W210,Y210,AA210,AC210,AE210)</f>
        <v>420</v>
      </c>
      <c r="F210" s="122">
        <f>IFERROR(E210/B210*100,0)</f>
        <v>12.200240809515027</v>
      </c>
      <c r="G210" s="122">
        <f>IFERROR(E210/C210*100,0)</f>
        <v>0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>
        <v>420</v>
      </c>
      <c r="S210" s="21">
        <v>420</v>
      </c>
      <c r="T210" s="21"/>
      <c r="U210" s="21"/>
      <c r="V210" s="21">
        <v>82.858999999999995</v>
      </c>
      <c r="W210" s="21"/>
      <c r="X210" s="21">
        <v>2939.6959999999999</v>
      </c>
      <c r="Y210" s="21"/>
      <c r="Z210" s="21"/>
      <c r="AA210" s="21"/>
      <c r="AB210" s="21"/>
      <c r="AC210" s="21"/>
      <c r="AD210" s="21"/>
      <c r="AE210" s="21"/>
      <c r="AF210" s="139"/>
      <c r="AG210" s="119">
        <f t="shared" si="99"/>
        <v>3442.5549999999998</v>
      </c>
    </row>
    <row r="211" spans="1:205" s="117" customFormat="1" ht="37.5" x14ac:dyDescent="0.3">
      <c r="A211" s="31" t="s">
        <v>66</v>
      </c>
      <c r="B211" s="17"/>
      <c r="C211" s="17"/>
      <c r="D211" s="17"/>
      <c r="E211" s="17"/>
      <c r="F211" s="17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16"/>
      <c r="AG211" s="119">
        <f t="shared" si="99"/>
        <v>0</v>
      </c>
    </row>
    <row r="212" spans="1:205" s="117" customFormat="1" x14ac:dyDescent="0.3">
      <c r="A212" s="16" t="s">
        <v>16</v>
      </c>
      <c r="B212" s="17">
        <f>B213+B214+B215</f>
        <v>50</v>
      </c>
      <c r="C212" s="17">
        <f>C213+C214+C215</f>
        <v>50</v>
      </c>
      <c r="D212" s="17">
        <f>D213+D214+D215</f>
        <v>0</v>
      </c>
      <c r="E212" s="17">
        <f>E213+E214+E215</f>
        <v>0</v>
      </c>
      <c r="F212" s="122">
        <f>IFERROR(E212/B212*100,0)</f>
        <v>0</v>
      </c>
      <c r="G212" s="122">
        <f>IFERROR(E212/C212*100,0)</f>
        <v>0</v>
      </c>
      <c r="H212" s="18">
        <f>H213+H214+H215</f>
        <v>50</v>
      </c>
      <c r="I212" s="18">
        <f t="shared" ref="I212:AE212" si="137">I213+I214+I215</f>
        <v>0</v>
      </c>
      <c r="J212" s="18">
        <f t="shared" si="137"/>
        <v>0</v>
      </c>
      <c r="K212" s="18">
        <f t="shared" si="137"/>
        <v>0</v>
      </c>
      <c r="L212" s="18">
        <f t="shared" si="137"/>
        <v>0</v>
      </c>
      <c r="M212" s="18">
        <f t="shared" si="137"/>
        <v>0</v>
      </c>
      <c r="N212" s="18">
        <f t="shared" si="137"/>
        <v>0</v>
      </c>
      <c r="O212" s="18">
        <f t="shared" si="137"/>
        <v>0</v>
      </c>
      <c r="P212" s="18">
        <f t="shared" si="137"/>
        <v>0</v>
      </c>
      <c r="Q212" s="18">
        <f t="shared" si="137"/>
        <v>0</v>
      </c>
      <c r="R212" s="18">
        <f t="shared" si="137"/>
        <v>0</v>
      </c>
      <c r="S212" s="18">
        <f t="shared" si="137"/>
        <v>0</v>
      </c>
      <c r="T212" s="18">
        <f t="shared" si="137"/>
        <v>0</v>
      </c>
      <c r="U212" s="18">
        <f t="shared" si="137"/>
        <v>0</v>
      </c>
      <c r="V212" s="18">
        <f t="shared" si="137"/>
        <v>0</v>
      </c>
      <c r="W212" s="18">
        <f t="shared" si="137"/>
        <v>0</v>
      </c>
      <c r="X212" s="18">
        <f t="shared" si="137"/>
        <v>0</v>
      </c>
      <c r="Y212" s="18">
        <f t="shared" si="137"/>
        <v>0</v>
      </c>
      <c r="Z212" s="18">
        <f t="shared" si="137"/>
        <v>0</v>
      </c>
      <c r="AA212" s="18">
        <f t="shared" si="137"/>
        <v>0</v>
      </c>
      <c r="AB212" s="18">
        <f t="shared" si="137"/>
        <v>0</v>
      </c>
      <c r="AC212" s="18">
        <f t="shared" si="137"/>
        <v>0</v>
      </c>
      <c r="AD212" s="18">
        <f t="shared" si="137"/>
        <v>0</v>
      </c>
      <c r="AE212" s="18">
        <f t="shared" si="137"/>
        <v>0</v>
      </c>
      <c r="AF212" s="116"/>
      <c r="AG212" s="119">
        <f t="shared" si="99"/>
        <v>50</v>
      </c>
    </row>
    <row r="213" spans="1:205" s="117" customFormat="1" x14ac:dyDescent="0.3">
      <c r="A213" s="19" t="s">
        <v>19</v>
      </c>
      <c r="B213" s="20">
        <f>H213+J213+L213+N213+P213+R213+T213+V213+X213+Z213+AB213+AD213</f>
        <v>0</v>
      </c>
      <c r="C213" s="80">
        <f>SUM(H213,J213)</f>
        <v>0</v>
      </c>
      <c r="D213" s="80">
        <f>E213</f>
        <v>0</v>
      </c>
      <c r="E213" s="80">
        <f>SUM(I213,K213,M213,O213,Q213,S213,U213,W213,Y213,AA213,AC213,AE213)</f>
        <v>0</v>
      </c>
      <c r="F213" s="122">
        <f>IFERROR(E213/B213*100,0)</f>
        <v>0</v>
      </c>
      <c r="G213" s="122">
        <f>IFERROR(E213/C213*100,0)</f>
        <v>0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116"/>
      <c r="AG213" s="119">
        <f t="shared" si="99"/>
        <v>0</v>
      </c>
    </row>
    <row r="214" spans="1:205" s="117" customFormat="1" x14ac:dyDescent="0.3">
      <c r="A214" s="19" t="s">
        <v>17</v>
      </c>
      <c r="B214" s="20">
        <f>H214+J214+L214+N214+P214+R214+T214+V214+X214+Z214+AB214+AD214</f>
        <v>0</v>
      </c>
      <c r="C214" s="80">
        <f>SUM(H214,J214)</f>
        <v>0</v>
      </c>
      <c r="D214" s="80">
        <f t="shared" ref="D214:D216" si="138">E214</f>
        <v>0</v>
      </c>
      <c r="E214" s="80">
        <f t="shared" ref="E214:E215" si="139">SUM(I214,K214,M214,O214,Q214,S214,U214,W214,Y214,AA214,AC214,AE214)</f>
        <v>0</v>
      </c>
      <c r="F214" s="122">
        <f t="shared" ref="F214" si="140">IFERROR(E214/B214*100,0)</f>
        <v>0</v>
      </c>
      <c r="G214" s="122">
        <f>IFERROR(E214/C214*100,0)</f>
        <v>0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16"/>
      <c r="AG214" s="119">
        <f t="shared" si="99"/>
        <v>0</v>
      </c>
    </row>
    <row r="215" spans="1:205" s="117" customFormat="1" x14ac:dyDescent="0.3">
      <c r="A215" s="19" t="s">
        <v>18</v>
      </c>
      <c r="B215" s="20">
        <f>H215+J215+L215+N215+P215+R215+T215+V215+X215+Z215+AB215+AD215</f>
        <v>50</v>
      </c>
      <c r="C215" s="80">
        <f>SUM(H215,J215)</f>
        <v>50</v>
      </c>
      <c r="D215" s="80">
        <f t="shared" si="138"/>
        <v>0</v>
      </c>
      <c r="E215" s="80">
        <f t="shared" si="139"/>
        <v>0</v>
      </c>
      <c r="F215" s="122">
        <f>IFERROR(E215/B215*100,0)</f>
        <v>0</v>
      </c>
      <c r="G215" s="122">
        <f>IFERROR(E215/C215*100,0)</f>
        <v>0</v>
      </c>
      <c r="H215" s="21">
        <v>50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116"/>
      <c r="AG215" s="119">
        <f t="shared" si="99"/>
        <v>50</v>
      </c>
    </row>
    <row r="216" spans="1:205" s="117" customFormat="1" x14ac:dyDescent="0.3">
      <c r="A216" s="19" t="s">
        <v>20</v>
      </c>
      <c r="B216" s="20">
        <f>H216+J216+L216+N216+P216+R216+T216+V216+X216+Z216+AB216+AD216</f>
        <v>0</v>
      </c>
      <c r="C216" s="80">
        <f>SUM(H216,J216)</f>
        <v>0</v>
      </c>
      <c r="D216" s="80">
        <f t="shared" si="138"/>
        <v>0</v>
      </c>
      <c r="E216" s="80">
        <f>SUM(I216,K216,M216,O216,Q216,S216,U216,W216,Y216,AA216,AC216,AE216)</f>
        <v>0</v>
      </c>
      <c r="F216" s="122">
        <f>IFERROR(E216/B216*100,0)</f>
        <v>0</v>
      </c>
      <c r="G216" s="122">
        <f>IFERROR(E216/C216*100,0)</f>
        <v>0</v>
      </c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116"/>
      <c r="AG216" s="119">
        <f t="shared" si="99"/>
        <v>0</v>
      </c>
    </row>
    <row r="217" spans="1:205" s="117" customFormat="1" ht="102" customHeight="1" x14ac:dyDescent="0.3">
      <c r="A217" s="31" t="s">
        <v>67</v>
      </c>
      <c r="B217" s="17"/>
      <c r="C217" s="17"/>
      <c r="D217" s="17"/>
      <c r="E217" s="17"/>
      <c r="F217" s="17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37" t="s">
        <v>94</v>
      </c>
      <c r="AG217" s="119">
        <f t="shared" si="99"/>
        <v>0</v>
      </c>
    </row>
    <row r="218" spans="1:205" s="120" customFormat="1" x14ac:dyDescent="0.3">
      <c r="A218" s="39" t="s">
        <v>16</v>
      </c>
      <c r="B218" s="17">
        <f>B219+B220+B221</f>
        <v>128606.39499999999</v>
      </c>
      <c r="C218" s="17">
        <f>C219+C220+C221</f>
        <v>13525.029999999999</v>
      </c>
      <c r="D218" s="17">
        <f>D219+D220+D221</f>
        <v>72081.349999999991</v>
      </c>
      <c r="E218" s="17">
        <f>E219+E220+E221</f>
        <v>72081.349999999991</v>
      </c>
      <c r="F218" s="122">
        <f>IFERROR(E218/B218*100,0)</f>
        <v>56.048029337887897</v>
      </c>
      <c r="G218" s="122">
        <f>IFERROR(E218/C218*100,0)</f>
        <v>532.94780122484008</v>
      </c>
      <c r="H218" s="15">
        <f t="shared" ref="H218:AE218" si="141">H219+H220+H221</f>
        <v>4610.79</v>
      </c>
      <c r="I218" s="15">
        <f t="shared" si="141"/>
        <v>2961.09</v>
      </c>
      <c r="J218" s="18">
        <f t="shared" si="141"/>
        <v>8914.24</v>
      </c>
      <c r="K218" s="15">
        <f t="shared" si="141"/>
        <v>8820.31</v>
      </c>
      <c r="L218" s="15">
        <f t="shared" si="141"/>
        <v>11560.98</v>
      </c>
      <c r="M218" s="15">
        <f t="shared" si="141"/>
        <v>11116.751</v>
      </c>
      <c r="N218" s="15">
        <f t="shared" si="141"/>
        <v>15409.37</v>
      </c>
      <c r="O218" s="15">
        <f t="shared" si="141"/>
        <v>11137.424000000001</v>
      </c>
      <c r="P218" s="15">
        <f>P219+P220+P221</f>
        <v>12263.56</v>
      </c>
      <c r="Q218" s="18">
        <f t="shared" si="141"/>
        <v>9408.7420000000002</v>
      </c>
      <c r="R218" s="15">
        <f t="shared" si="141"/>
        <v>13299.51</v>
      </c>
      <c r="S218" s="18">
        <f t="shared" si="141"/>
        <v>12523.415999999999</v>
      </c>
      <c r="T218" s="15">
        <f t="shared" si="141"/>
        <v>15607.315000000001</v>
      </c>
      <c r="U218" s="18">
        <f t="shared" si="141"/>
        <v>16113.617</v>
      </c>
      <c r="V218" s="15">
        <f t="shared" si="141"/>
        <v>6632.4</v>
      </c>
      <c r="W218" s="15">
        <f t="shared" si="141"/>
        <v>0</v>
      </c>
      <c r="X218" s="15">
        <f t="shared" si="141"/>
        <v>8588.44</v>
      </c>
      <c r="Y218" s="15">
        <f t="shared" si="141"/>
        <v>0</v>
      </c>
      <c r="Z218" s="15">
        <f t="shared" si="141"/>
        <v>10850.98</v>
      </c>
      <c r="AA218" s="15">
        <f t="shared" si="141"/>
        <v>0</v>
      </c>
      <c r="AB218" s="15">
        <f t="shared" si="141"/>
        <v>8332.85</v>
      </c>
      <c r="AC218" s="15">
        <f t="shared" si="141"/>
        <v>0</v>
      </c>
      <c r="AD218" s="15">
        <f t="shared" si="141"/>
        <v>12535.96</v>
      </c>
      <c r="AE218" s="15">
        <f t="shared" si="141"/>
        <v>0</v>
      </c>
      <c r="AF218" s="138"/>
      <c r="AG218" s="119">
        <f t="shared" si="99"/>
        <v>128606.39499999999</v>
      </c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  <c r="CM218" s="117"/>
      <c r="CN218" s="117"/>
      <c r="CO218" s="117"/>
      <c r="CP218" s="117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7"/>
      <c r="DF218" s="117"/>
      <c r="DG218" s="117"/>
      <c r="DH218" s="117"/>
      <c r="DI218" s="117"/>
      <c r="DJ218" s="117"/>
      <c r="DK218" s="117"/>
      <c r="DL218" s="117"/>
      <c r="DM218" s="117"/>
      <c r="DN218" s="117"/>
      <c r="DO218" s="117"/>
      <c r="DP218" s="117"/>
      <c r="DQ218" s="117"/>
      <c r="DR218" s="117"/>
      <c r="DS218" s="117"/>
      <c r="DT218" s="117"/>
      <c r="DU218" s="117"/>
      <c r="DV218" s="117"/>
      <c r="DW218" s="117"/>
      <c r="DX218" s="117"/>
      <c r="DY218" s="117"/>
      <c r="DZ218" s="117"/>
      <c r="EA218" s="117"/>
      <c r="EB218" s="117"/>
      <c r="EC218" s="117"/>
      <c r="ED218" s="117"/>
      <c r="EE218" s="117"/>
      <c r="EF218" s="117"/>
      <c r="EG218" s="117"/>
      <c r="EH218" s="117"/>
      <c r="EI218" s="117"/>
      <c r="EJ218" s="117"/>
      <c r="EK218" s="117"/>
      <c r="EL218" s="117"/>
      <c r="EM218" s="117"/>
      <c r="EN218" s="117"/>
      <c r="EO218" s="117"/>
      <c r="EP218" s="117"/>
      <c r="EQ218" s="117"/>
      <c r="ER218" s="117"/>
      <c r="ES218" s="117"/>
      <c r="ET218" s="117"/>
      <c r="EU218" s="117"/>
      <c r="EV218" s="117"/>
      <c r="EW218" s="117"/>
      <c r="EX218" s="117"/>
      <c r="EY218" s="117"/>
      <c r="EZ218" s="117"/>
      <c r="FA218" s="117"/>
      <c r="FB218" s="117"/>
      <c r="FC218" s="117"/>
      <c r="FD218" s="117"/>
      <c r="FE218" s="117"/>
      <c r="FF218" s="117"/>
      <c r="FG218" s="117"/>
      <c r="FH218" s="117"/>
      <c r="FI218" s="117"/>
      <c r="FJ218" s="117"/>
      <c r="FK218" s="117"/>
      <c r="FL218" s="117"/>
      <c r="FM218" s="117"/>
      <c r="FN218" s="117"/>
      <c r="FO218" s="117"/>
      <c r="FP218" s="117"/>
      <c r="FQ218" s="117"/>
      <c r="FR218" s="117"/>
      <c r="FS218" s="117"/>
      <c r="FT218" s="117"/>
      <c r="FU218" s="117"/>
      <c r="FV218" s="117"/>
      <c r="FW218" s="117"/>
      <c r="FX218" s="117"/>
      <c r="FY218" s="117"/>
      <c r="FZ218" s="117"/>
      <c r="GA218" s="117"/>
      <c r="GB218" s="117"/>
      <c r="GC218" s="117"/>
      <c r="GD218" s="117"/>
      <c r="GE218" s="117"/>
      <c r="GF218" s="117"/>
      <c r="GG218" s="117"/>
      <c r="GH218" s="117"/>
      <c r="GI218" s="117"/>
      <c r="GJ218" s="117"/>
      <c r="GK218" s="117"/>
      <c r="GL218" s="117"/>
      <c r="GM218" s="117"/>
      <c r="GN218" s="117"/>
      <c r="GO218" s="117"/>
      <c r="GP218" s="117"/>
      <c r="GQ218" s="117"/>
      <c r="GR218" s="117"/>
      <c r="GS218" s="117"/>
      <c r="GT218" s="117"/>
      <c r="GU218" s="117"/>
      <c r="GV218" s="117"/>
      <c r="GW218" s="117"/>
    </row>
    <row r="219" spans="1:205" s="120" customFormat="1" x14ac:dyDescent="0.3">
      <c r="A219" s="19" t="s">
        <v>19</v>
      </c>
      <c r="B219" s="20">
        <f>H219+J219+L219+N219+P219+R219+T219+V219+X219+Z219+AB219+AD219</f>
        <v>0</v>
      </c>
      <c r="C219" s="80">
        <f>SUM(H219,J219)</f>
        <v>0</v>
      </c>
      <c r="D219" s="80">
        <f>E219</f>
        <v>0</v>
      </c>
      <c r="E219" s="80">
        <f>SUM(I219,K219,M219,O219,Q219,S219,U219,W219,Y219,AA219,AC219,AE219)</f>
        <v>0</v>
      </c>
      <c r="F219" s="122">
        <f>IFERROR(E219/B219*100,0)</f>
        <v>0</v>
      </c>
      <c r="G219" s="122">
        <f>IFERROR(E219/C219*100,0)</f>
        <v>0</v>
      </c>
      <c r="H219" s="22"/>
      <c r="I219" s="22"/>
      <c r="J219" s="21"/>
      <c r="K219" s="22"/>
      <c r="L219" s="22"/>
      <c r="M219" s="22"/>
      <c r="N219" s="22"/>
      <c r="O219" s="22"/>
      <c r="P219" s="22"/>
      <c r="Q219" s="21"/>
      <c r="R219" s="22"/>
      <c r="S219" s="21"/>
      <c r="T219" s="22"/>
      <c r="U219" s="21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138"/>
      <c r="AG219" s="119">
        <f t="shared" si="99"/>
        <v>0</v>
      </c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  <c r="CA219" s="117"/>
      <c r="CB219" s="117"/>
      <c r="CC219" s="117"/>
      <c r="CD219" s="117"/>
      <c r="CE219" s="117"/>
      <c r="CF219" s="117"/>
      <c r="CG219" s="117"/>
      <c r="CH219" s="117"/>
      <c r="CI219" s="117"/>
      <c r="CJ219" s="117"/>
      <c r="CK219" s="117"/>
      <c r="CL219" s="117"/>
      <c r="CM219" s="117"/>
      <c r="CN219" s="117"/>
      <c r="CO219" s="117"/>
      <c r="CP219" s="117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7"/>
      <c r="DF219" s="117"/>
      <c r="DG219" s="117"/>
      <c r="DH219" s="117"/>
      <c r="DI219" s="117"/>
      <c r="DJ219" s="117"/>
      <c r="DK219" s="117"/>
      <c r="DL219" s="117"/>
      <c r="DM219" s="117"/>
      <c r="DN219" s="117"/>
      <c r="DO219" s="117"/>
      <c r="DP219" s="117"/>
      <c r="DQ219" s="117"/>
      <c r="DR219" s="117"/>
      <c r="DS219" s="117"/>
      <c r="DT219" s="117"/>
      <c r="DU219" s="117"/>
      <c r="DV219" s="117"/>
      <c r="DW219" s="117"/>
      <c r="DX219" s="117"/>
      <c r="DY219" s="117"/>
      <c r="DZ219" s="117"/>
      <c r="EA219" s="117"/>
      <c r="EB219" s="117"/>
      <c r="EC219" s="117"/>
      <c r="ED219" s="117"/>
      <c r="EE219" s="117"/>
      <c r="EF219" s="117"/>
      <c r="EG219" s="117"/>
      <c r="EH219" s="117"/>
      <c r="EI219" s="117"/>
      <c r="EJ219" s="117"/>
      <c r="EK219" s="117"/>
      <c r="EL219" s="117"/>
      <c r="EM219" s="117"/>
      <c r="EN219" s="117"/>
      <c r="EO219" s="117"/>
      <c r="EP219" s="117"/>
      <c r="EQ219" s="117"/>
      <c r="ER219" s="117"/>
      <c r="ES219" s="117"/>
      <c r="ET219" s="117"/>
      <c r="EU219" s="117"/>
      <c r="EV219" s="117"/>
      <c r="EW219" s="117"/>
      <c r="EX219" s="117"/>
      <c r="EY219" s="117"/>
      <c r="EZ219" s="117"/>
      <c r="FA219" s="117"/>
      <c r="FB219" s="117"/>
      <c r="FC219" s="117"/>
      <c r="FD219" s="117"/>
      <c r="FE219" s="117"/>
      <c r="FF219" s="117"/>
      <c r="FG219" s="117"/>
      <c r="FH219" s="117"/>
      <c r="FI219" s="117"/>
      <c r="FJ219" s="117"/>
      <c r="FK219" s="117"/>
      <c r="FL219" s="117"/>
      <c r="FM219" s="117"/>
      <c r="FN219" s="117"/>
      <c r="FO219" s="117"/>
      <c r="FP219" s="117"/>
      <c r="FQ219" s="117"/>
      <c r="FR219" s="117"/>
      <c r="FS219" s="117"/>
      <c r="FT219" s="117"/>
      <c r="FU219" s="117"/>
      <c r="FV219" s="117"/>
      <c r="FW219" s="117"/>
      <c r="FX219" s="117"/>
      <c r="FY219" s="117"/>
      <c r="FZ219" s="117"/>
      <c r="GA219" s="117"/>
      <c r="GB219" s="117"/>
      <c r="GC219" s="117"/>
      <c r="GD219" s="117"/>
      <c r="GE219" s="117"/>
      <c r="GF219" s="117"/>
      <c r="GG219" s="117"/>
      <c r="GH219" s="117"/>
      <c r="GI219" s="117"/>
      <c r="GJ219" s="117"/>
      <c r="GK219" s="117"/>
      <c r="GL219" s="117"/>
      <c r="GM219" s="117"/>
      <c r="GN219" s="117"/>
      <c r="GO219" s="117"/>
      <c r="GP219" s="117"/>
      <c r="GQ219" s="117"/>
      <c r="GR219" s="117"/>
      <c r="GS219" s="117"/>
      <c r="GT219" s="117"/>
      <c r="GU219" s="117"/>
      <c r="GV219" s="117"/>
      <c r="GW219" s="117"/>
    </row>
    <row r="220" spans="1:205" s="120" customFormat="1" x14ac:dyDescent="0.3">
      <c r="A220" s="40" t="s">
        <v>17</v>
      </c>
      <c r="B220" s="20">
        <f>H220+J220+L220+N220+P220+R220+T220+V220+X220+Z220+AB220+AD220</f>
        <v>0</v>
      </c>
      <c r="C220" s="80">
        <f>SUM(H220,J220)</f>
        <v>0</v>
      </c>
      <c r="D220" s="80">
        <f t="shared" ref="D220:D222" si="142">E220</f>
        <v>0</v>
      </c>
      <c r="E220" s="80">
        <f t="shared" ref="E220:E221" si="143">SUM(I220,K220,M220,O220,Q220,S220,U220,W220,Y220,AA220,AC220,AE220)</f>
        <v>0</v>
      </c>
      <c r="F220" s="122">
        <f t="shared" ref="F220" si="144">IFERROR(E220/B220*100,0)</f>
        <v>0</v>
      </c>
      <c r="G220" s="122">
        <f>IFERROR(E220/C220*100,0)</f>
        <v>0</v>
      </c>
      <c r="H220" s="22"/>
      <c r="I220" s="22"/>
      <c r="J220" s="21"/>
      <c r="K220" s="22"/>
      <c r="L220" s="22"/>
      <c r="M220" s="22"/>
      <c r="N220" s="22"/>
      <c r="O220" s="22"/>
      <c r="P220" s="22"/>
      <c r="Q220" s="21"/>
      <c r="R220" s="22"/>
      <c r="S220" s="21"/>
      <c r="T220" s="22"/>
      <c r="U220" s="21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138"/>
      <c r="AG220" s="119">
        <f t="shared" si="99"/>
        <v>0</v>
      </c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7"/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  <c r="DG220" s="117"/>
      <c r="DH220" s="117"/>
      <c r="DI220" s="117"/>
      <c r="DJ220" s="117"/>
      <c r="DK220" s="117"/>
      <c r="DL220" s="117"/>
      <c r="DM220" s="117"/>
      <c r="DN220" s="117"/>
      <c r="DO220" s="117"/>
      <c r="DP220" s="117"/>
      <c r="DQ220" s="117"/>
      <c r="DR220" s="117"/>
      <c r="DS220" s="117"/>
      <c r="DT220" s="117"/>
      <c r="DU220" s="117"/>
      <c r="DV220" s="117"/>
      <c r="DW220" s="117"/>
      <c r="DX220" s="117"/>
      <c r="DY220" s="117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117"/>
      <c r="ET220" s="117"/>
      <c r="EU220" s="117"/>
      <c r="EV220" s="117"/>
      <c r="EW220" s="117"/>
      <c r="EX220" s="117"/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117"/>
      <c r="FK220" s="117"/>
      <c r="FL220" s="117"/>
      <c r="FM220" s="117"/>
      <c r="FN220" s="117"/>
      <c r="FO220" s="117"/>
      <c r="FP220" s="117"/>
      <c r="FQ220" s="117"/>
      <c r="FR220" s="117"/>
      <c r="FS220" s="117"/>
      <c r="FT220" s="117"/>
      <c r="FU220" s="117"/>
      <c r="FV220" s="117"/>
      <c r="FW220" s="117"/>
      <c r="FX220" s="117"/>
      <c r="FY220" s="117"/>
      <c r="FZ220" s="117"/>
      <c r="GA220" s="117"/>
      <c r="GB220" s="117"/>
      <c r="GC220" s="117"/>
      <c r="GD220" s="117"/>
      <c r="GE220" s="117"/>
      <c r="GF220" s="117"/>
      <c r="GG220" s="117"/>
      <c r="GH220" s="117"/>
      <c r="GI220" s="117"/>
      <c r="GJ220" s="117"/>
      <c r="GK220" s="117"/>
      <c r="GL220" s="117"/>
      <c r="GM220" s="117"/>
      <c r="GN220" s="117"/>
      <c r="GO220" s="117"/>
      <c r="GP220" s="117"/>
      <c r="GQ220" s="117"/>
      <c r="GR220" s="117"/>
      <c r="GS220" s="117"/>
      <c r="GT220" s="117"/>
      <c r="GU220" s="117"/>
      <c r="GV220" s="117"/>
      <c r="GW220" s="117"/>
    </row>
    <row r="221" spans="1:205" s="120" customFormat="1" x14ac:dyDescent="0.3">
      <c r="A221" s="40" t="s">
        <v>18</v>
      </c>
      <c r="B221" s="20">
        <f>H221+J221+L221+N221+P221+R221+T221+V221+X221+Z221+AB221+AD221</f>
        <v>128606.39499999999</v>
      </c>
      <c r="C221" s="80">
        <f>SUM(H221,J221)</f>
        <v>13525.029999999999</v>
      </c>
      <c r="D221" s="80">
        <f t="shared" si="142"/>
        <v>72081.349999999991</v>
      </c>
      <c r="E221" s="80">
        <f t="shared" si="143"/>
        <v>72081.349999999991</v>
      </c>
      <c r="F221" s="122">
        <f>IFERROR(E221/B221*100,0)</f>
        <v>56.048029337887897</v>
      </c>
      <c r="G221" s="122">
        <f>IFERROR(E221/C221*100,0)</f>
        <v>532.94780122484008</v>
      </c>
      <c r="H221" s="22">
        <v>4610.79</v>
      </c>
      <c r="I221" s="22">
        <v>2961.09</v>
      </c>
      <c r="J221" s="21">
        <v>8914.24</v>
      </c>
      <c r="K221" s="22">
        <v>8820.31</v>
      </c>
      <c r="L221" s="22">
        <v>11560.98</v>
      </c>
      <c r="M221" s="22">
        <v>11116.751</v>
      </c>
      <c r="N221" s="22">
        <v>15409.37</v>
      </c>
      <c r="O221" s="22">
        <v>11137.424000000001</v>
      </c>
      <c r="P221" s="22">
        <v>12263.56</v>
      </c>
      <c r="Q221" s="21">
        <v>9408.7420000000002</v>
      </c>
      <c r="R221" s="22">
        <v>13299.51</v>
      </c>
      <c r="S221" s="21">
        <v>12523.415999999999</v>
      </c>
      <c r="T221" s="22">
        <v>15607.315000000001</v>
      </c>
      <c r="U221" s="21">
        <v>16113.617</v>
      </c>
      <c r="V221" s="22">
        <v>6632.4</v>
      </c>
      <c r="W221" s="22"/>
      <c r="X221" s="22">
        <v>8588.44</v>
      </c>
      <c r="Y221" s="22"/>
      <c r="Z221" s="22">
        <v>10850.98</v>
      </c>
      <c r="AA221" s="22"/>
      <c r="AB221" s="22">
        <v>8332.85</v>
      </c>
      <c r="AC221" s="22"/>
      <c r="AD221" s="22">
        <v>12535.96</v>
      </c>
      <c r="AE221" s="22"/>
      <c r="AF221" s="138"/>
      <c r="AG221" s="119">
        <f t="shared" ref="AG221:AG300" si="145">H221+J221+L221+N221+P221+R221+T221+V221+X221+Z221+AB221+AD221</f>
        <v>128606.39499999999</v>
      </c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7"/>
      <c r="CP221" s="117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7"/>
      <c r="DF221" s="117"/>
      <c r="DG221" s="117"/>
      <c r="DH221" s="117"/>
      <c r="DI221" s="117"/>
      <c r="DJ221" s="117"/>
      <c r="DK221" s="117"/>
      <c r="DL221" s="117"/>
      <c r="DM221" s="117"/>
      <c r="DN221" s="117"/>
      <c r="DO221" s="117"/>
      <c r="DP221" s="117"/>
      <c r="DQ221" s="117"/>
      <c r="DR221" s="117"/>
      <c r="DS221" s="117"/>
      <c r="DT221" s="117"/>
      <c r="DU221" s="117"/>
      <c r="DV221" s="117"/>
      <c r="DW221" s="117"/>
      <c r="DX221" s="117"/>
      <c r="DY221" s="117"/>
      <c r="DZ221" s="117"/>
      <c r="EA221" s="117"/>
      <c r="EB221" s="117"/>
      <c r="EC221" s="117"/>
      <c r="ED221" s="117"/>
      <c r="EE221" s="117"/>
      <c r="EF221" s="117"/>
      <c r="EG221" s="117"/>
      <c r="EH221" s="117"/>
      <c r="EI221" s="117"/>
      <c r="EJ221" s="117"/>
      <c r="EK221" s="117"/>
      <c r="EL221" s="117"/>
      <c r="EM221" s="117"/>
      <c r="EN221" s="117"/>
      <c r="EO221" s="117"/>
      <c r="EP221" s="117"/>
      <c r="EQ221" s="117"/>
      <c r="ER221" s="117"/>
      <c r="ES221" s="117"/>
      <c r="ET221" s="117"/>
      <c r="EU221" s="117"/>
      <c r="EV221" s="117"/>
      <c r="EW221" s="117"/>
      <c r="EX221" s="117"/>
      <c r="EY221" s="117"/>
      <c r="EZ221" s="117"/>
      <c r="FA221" s="117"/>
      <c r="FB221" s="117"/>
      <c r="FC221" s="117"/>
      <c r="FD221" s="117"/>
      <c r="FE221" s="117"/>
      <c r="FF221" s="117"/>
      <c r="FG221" s="117"/>
      <c r="FH221" s="117"/>
      <c r="FI221" s="117"/>
      <c r="FJ221" s="117"/>
      <c r="FK221" s="117"/>
      <c r="FL221" s="117"/>
      <c r="FM221" s="117"/>
      <c r="FN221" s="117"/>
      <c r="FO221" s="117"/>
      <c r="FP221" s="117"/>
      <c r="FQ221" s="117"/>
      <c r="FR221" s="117"/>
      <c r="FS221" s="117"/>
      <c r="FT221" s="117"/>
      <c r="FU221" s="117"/>
      <c r="FV221" s="117"/>
      <c r="FW221" s="117"/>
      <c r="FX221" s="117"/>
      <c r="FY221" s="117"/>
      <c r="FZ221" s="117"/>
      <c r="GA221" s="117"/>
      <c r="GB221" s="117"/>
      <c r="GC221" s="117"/>
      <c r="GD221" s="117"/>
      <c r="GE221" s="117"/>
      <c r="GF221" s="117"/>
      <c r="GG221" s="117"/>
      <c r="GH221" s="117"/>
      <c r="GI221" s="117"/>
      <c r="GJ221" s="117"/>
      <c r="GK221" s="117"/>
      <c r="GL221" s="117"/>
      <c r="GM221" s="117"/>
      <c r="GN221" s="117"/>
      <c r="GO221" s="117"/>
      <c r="GP221" s="117"/>
      <c r="GQ221" s="117"/>
      <c r="GR221" s="117"/>
      <c r="GS221" s="117"/>
      <c r="GT221" s="117"/>
      <c r="GU221" s="117"/>
      <c r="GV221" s="117"/>
      <c r="GW221" s="117"/>
    </row>
    <row r="222" spans="1:205" s="120" customFormat="1" ht="32.25" customHeight="1" x14ac:dyDescent="0.3">
      <c r="A222" s="40" t="s">
        <v>20</v>
      </c>
      <c r="B222" s="20">
        <f>H222+J222+L222+N222+P222+R222+T222+V222+X222+Z222+AB222+AD222</f>
        <v>0</v>
      </c>
      <c r="C222" s="80">
        <f>SUM(H222,J222)</f>
        <v>0</v>
      </c>
      <c r="D222" s="80">
        <f t="shared" si="142"/>
        <v>0</v>
      </c>
      <c r="E222" s="80">
        <f>SUM(I222,K222,M222,O222,Q222,S222,U222,W222,Y222,AA222,AC222,AE222)</f>
        <v>0</v>
      </c>
      <c r="F222" s="122">
        <f>IFERROR(E222/B222*100,0)</f>
        <v>0</v>
      </c>
      <c r="G222" s="122">
        <f>IFERROR(E222/C222*100,0)</f>
        <v>0</v>
      </c>
      <c r="H222" s="22"/>
      <c r="I222" s="22"/>
      <c r="J222" s="21"/>
      <c r="K222" s="22"/>
      <c r="L222" s="22"/>
      <c r="M222" s="22"/>
      <c r="N222" s="22"/>
      <c r="O222" s="22"/>
      <c r="P222" s="22"/>
      <c r="Q222" s="21"/>
      <c r="R222" s="22"/>
      <c r="S222" s="21"/>
      <c r="T222" s="22"/>
      <c r="U222" s="21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139"/>
      <c r="AG222" s="119">
        <f t="shared" si="145"/>
        <v>0</v>
      </c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7"/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/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17"/>
      <c r="EY222" s="117"/>
      <c r="EZ222" s="117"/>
      <c r="FA222" s="117"/>
      <c r="FB222" s="117"/>
      <c r="FC222" s="117"/>
      <c r="FD222" s="117"/>
      <c r="FE222" s="117"/>
      <c r="FF222" s="117"/>
      <c r="FG222" s="117"/>
      <c r="FH222" s="117"/>
      <c r="FI222" s="117"/>
      <c r="FJ222" s="117"/>
      <c r="FK222" s="117"/>
      <c r="FL222" s="117"/>
      <c r="FM222" s="117"/>
      <c r="FN222" s="117"/>
      <c r="FO222" s="117"/>
      <c r="FP222" s="117"/>
      <c r="FQ222" s="117"/>
      <c r="FR222" s="117"/>
      <c r="FS222" s="117"/>
      <c r="FT222" s="117"/>
      <c r="FU222" s="117"/>
      <c r="FV222" s="117"/>
      <c r="FW222" s="117"/>
      <c r="FX222" s="117"/>
      <c r="FY222" s="117"/>
      <c r="FZ222" s="117"/>
      <c r="GA222" s="117"/>
      <c r="GB222" s="117"/>
      <c r="GC222" s="117"/>
      <c r="GD222" s="117"/>
      <c r="GE222" s="117"/>
      <c r="GF222" s="117"/>
      <c r="GG222" s="117"/>
      <c r="GH222" s="117"/>
      <c r="GI222" s="117"/>
      <c r="GJ222" s="117"/>
      <c r="GK222" s="117"/>
      <c r="GL222" s="117"/>
      <c r="GM222" s="117"/>
      <c r="GN222" s="117"/>
      <c r="GO222" s="117"/>
      <c r="GP222" s="117"/>
      <c r="GQ222" s="117"/>
      <c r="GR222" s="117"/>
      <c r="GS222" s="117"/>
      <c r="GT222" s="117"/>
      <c r="GU222" s="117"/>
      <c r="GV222" s="117"/>
      <c r="GW222" s="117"/>
    </row>
    <row r="223" spans="1:205" s="120" customFormat="1" ht="82.5" customHeight="1" x14ac:dyDescent="0.3">
      <c r="A223" s="13" t="s">
        <v>68</v>
      </c>
      <c r="B223" s="14"/>
      <c r="C223" s="14"/>
      <c r="D223" s="14"/>
      <c r="E223" s="14"/>
      <c r="F223" s="14"/>
      <c r="G223" s="14"/>
      <c r="H223" s="22"/>
      <c r="I223" s="22"/>
      <c r="J223" s="21"/>
      <c r="K223" s="22"/>
      <c r="L223" s="22"/>
      <c r="M223" s="22"/>
      <c r="N223" s="22"/>
      <c r="O223" s="22"/>
      <c r="P223" s="22"/>
      <c r="Q223" s="21"/>
      <c r="R223" s="22"/>
      <c r="S223" s="21"/>
      <c r="T223" s="22"/>
      <c r="U223" s="21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116"/>
      <c r="AG223" s="119">
        <f t="shared" si="145"/>
        <v>0</v>
      </c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7"/>
      <c r="CJ223" s="117"/>
      <c r="CK223" s="117"/>
      <c r="CL223" s="117"/>
      <c r="CM223" s="117"/>
      <c r="CN223" s="117"/>
      <c r="CO223" s="117"/>
      <c r="CP223" s="117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7"/>
      <c r="DF223" s="117"/>
      <c r="DG223" s="117"/>
      <c r="DH223" s="117"/>
      <c r="DI223" s="117"/>
      <c r="DJ223" s="117"/>
      <c r="DK223" s="117"/>
      <c r="DL223" s="117"/>
      <c r="DM223" s="117"/>
      <c r="DN223" s="117"/>
      <c r="DO223" s="117"/>
      <c r="DP223" s="117"/>
      <c r="DQ223" s="117"/>
      <c r="DR223" s="117"/>
      <c r="DS223" s="117"/>
      <c r="DT223" s="117"/>
      <c r="DU223" s="117"/>
      <c r="DV223" s="117"/>
      <c r="DW223" s="117"/>
      <c r="DX223" s="117"/>
      <c r="DY223" s="117"/>
      <c r="DZ223" s="117"/>
      <c r="EA223" s="117"/>
      <c r="EB223" s="117"/>
      <c r="EC223" s="117"/>
      <c r="ED223" s="117"/>
      <c r="EE223" s="117"/>
      <c r="EF223" s="117"/>
      <c r="EG223" s="117"/>
      <c r="EH223" s="117"/>
      <c r="EI223" s="117"/>
      <c r="EJ223" s="117"/>
      <c r="EK223" s="117"/>
      <c r="EL223" s="117"/>
      <c r="EM223" s="117"/>
      <c r="EN223" s="117"/>
      <c r="EO223" s="117"/>
      <c r="EP223" s="117"/>
      <c r="EQ223" s="117"/>
      <c r="ER223" s="117"/>
      <c r="ES223" s="117"/>
      <c r="ET223" s="117"/>
      <c r="EU223" s="117"/>
      <c r="EV223" s="117"/>
      <c r="EW223" s="117"/>
      <c r="EX223" s="117"/>
      <c r="EY223" s="117"/>
      <c r="EZ223" s="117"/>
      <c r="FA223" s="117"/>
      <c r="FB223" s="117"/>
      <c r="FC223" s="117"/>
      <c r="FD223" s="117"/>
      <c r="FE223" s="117"/>
      <c r="FF223" s="117"/>
      <c r="FG223" s="117"/>
      <c r="FH223" s="117"/>
      <c r="FI223" s="117"/>
      <c r="FJ223" s="117"/>
      <c r="FK223" s="117"/>
      <c r="FL223" s="117"/>
      <c r="FM223" s="117"/>
      <c r="FN223" s="117"/>
      <c r="FO223" s="117"/>
      <c r="FP223" s="117"/>
      <c r="FQ223" s="117"/>
      <c r="FR223" s="117"/>
      <c r="FS223" s="117"/>
      <c r="FT223" s="117"/>
      <c r="FU223" s="117"/>
      <c r="FV223" s="117"/>
      <c r="FW223" s="117"/>
      <c r="FX223" s="117"/>
      <c r="FY223" s="117"/>
      <c r="FZ223" s="117"/>
      <c r="GA223" s="117"/>
      <c r="GB223" s="117"/>
      <c r="GC223" s="117"/>
      <c r="GD223" s="117"/>
      <c r="GE223" s="117"/>
      <c r="GF223" s="117"/>
      <c r="GG223" s="117"/>
      <c r="GH223" s="117"/>
      <c r="GI223" s="117"/>
      <c r="GJ223" s="117"/>
      <c r="GK223" s="117"/>
      <c r="GL223" s="117"/>
      <c r="GM223" s="117"/>
      <c r="GN223" s="117"/>
      <c r="GO223" s="117"/>
      <c r="GP223" s="117"/>
      <c r="GQ223" s="117"/>
      <c r="GR223" s="117"/>
      <c r="GS223" s="117"/>
      <c r="GT223" s="117"/>
      <c r="GU223" s="117"/>
      <c r="GV223" s="117"/>
      <c r="GW223" s="117"/>
    </row>
    <row r="224" spans="1:205" s="120" customFormat="1" x14ac:dyDescent="0.3">
      <c r="A224" s="16" t="s">
        <v>16</v>
      </c>
      <c r="B224" s="17">
        <f>B225+B226+B227</f>
        <v>7594.7</v>
      </c>
      <c r="C224" s="17">
        <f>C225+C226+C227</f>
        <v>7594.7</v>
      </c>
      <c r="D224" s="17">
        <f>D225+D226+D227</f>
        <v>7485.75</v>
      </c>
      <c r="E224" s="17">
        <f>E225+E226+E227</f>
        <v>7485.75</v>
      </c>
      <c r="F224" s="122">
        <f>IFERROR(E224/B224*100,0)</f>
        <v>98.565446956430151</v>
      </c>
      <c r="G224" s="122">
        <f>IFERROR(E224/C224*100,0)</f>
        <v>98.565446956430151</v>
      </c>
      <c r="H224" s="18">
        <f t="shared" ref="H224:AE224" si="146">H225+H226+H227</f>
        <v>7594.7</v>
      </c>
      <c r="I224" s="18">
        <f t="shared" si="146"/>
        <v>6291</v>
      </c>
      <c r="J224" s="18">
        <f t="shared" si="146"/>
        <v>0</v>
      </c>
      <c r="K224" s="18">
        <f>K225+K226+K227</f>
        <v>0</v>
      </c>
      <c r="L224" s="18">
        <f t="shared" si="146"/>
        <v>0</v>
      </c>
      <c r="M224" s="18">
        <f t="shared" si="146"/>
        <v>0</v>
      </c>
      <c r="N224" s="18">
        <f t="shared" si="146"/>
        <v>0</v>
      </c>
      <c r="O224" s="18">
        <f t="shared" si="146"/>
        <v>976.85</v>
      </c>
      <c r="P224" s="18">
        <f t="shared" si="146"/>
        <v>0</v>
      </c>
      <c r="Q224" s="18">
        <f t="shared" si="146"/>
        <v>0</v>
      </c>
      <c r="R224" s="18">
        <f t="shared" si="146"/>
        <v>0</v>
      </c>
      <c r="S224" s="18">
        <f t="shared" si="146"/>
        <v>0</v>
      </c>
      <c r="T224" s="18">
        <f t="shared" si="146"/>
        <v>0</v>
      </c>
      <c r="U224" s="18">
        <f t="shared" si="146"/>
        <v>217.9</v>
      </c>
      <c r="V224" s="18">
        <f t="shared" si="146"/>
        <v>0</v>
      </c>
      <c r="W224" s="18">
        <f t="shared" si="146"/>
        <v>0</v>
      </c>
      <c r="X224" s="18">
        <f t="shared" si="146"/>
        <v>0</v>
      </c>
      <c r="Y224" s="18">
        <f t="shared" si="146"/>
        <v>0</v>
      </c>
      <c r="Z224" s="18">
        <f t="shared" si="146"/>
        <v>0</v>
      </c>
      <c r="AA224" s="18">
        <f t="shared" si="146"/>
        <v>0</v>
      </c>
      <c r="AB224" s="18">
        <f t="shared" si="146"/>
        <v>0</v>
      </c>
      <c r="AC224" s="18">
        <f t="shared" si="146"/>
        <v>0</v>
      </c>
      <c r="AD224" s="18">
        <f t="shared" si="146"/>
        <v>0</v>
      </c>
      <c r="AE224" s="18">
        <f t="shared" si="146"/>
        <v>0</v>
      </c>
      <c r="AF224" s="116"/>
      <c r="AG224" s="119">
        <f t="shared" si="145"/>
        <v>7594.7</v>
      </c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</row>
    <row r="225" spans="1:205" s="120" customFormat="1" x14ac:dyDescent="0.3">
      <c r="A225" s="19" t="s">
        <v>19</v>
      </c>
      <c r="B225" s="20">
        <f>H225+J225+L225+N225+P225+R225+T225+V225+X225+Z225+AB225+AD225</f>
        <v>0</v>
      </c>
      <c r="C225" s="80">
        <f>SUM(H225,J225)</f>
        <v>0</v>
      </c>
      <c r="D225" s="80">
        <f>E225</f>
        <v>0</v>
      </c>
      <c r="E225" s="80">
        <f>SUM(I225,K225,M225,O225,Q225,S225,U225,W225,Y225,AA225,AC225,AE225)</f>
        <v>0</v>
      </c>
      <c r="F225" s="122">
        <f>IFERROR(E225/B225*100,0)</f>
        <v>0</v>
      </c>
      <c r="G225" s="122">
        <f>IFERROR(E225/C225*100,0)</f>
        <v>0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116"/>
      <c r="AG225" s="119">
        <f t="shared" si="145"/>
        <v>0</v>
      </c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7"/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7"/>
      <c r="DF225" s="117"/>
      <c r="DG225" s="117"/>
      <c r="DH225" s="117"/>
      <c r="DI225" s="117"/>
      <c r="DJ225" s="117"/>
      <c r="DK225" s="117"/>
      <c r="DL225" s="117"/>
      <c r="DM225" s="117"/>
      <c r="DN225" s="117"/>
      <c r="DO225" s="117"/>
      <c r="DP225" s="117"/>
      <c r="DQ225" s="117"/>
      <c r="DR225" s="117"/>
      <c r="DS225" s="117"/>
      <c r="DT225" s="117"/>
      <c r="DU225" s="117"/>
      <c r="DV225" s="117"/>
      <c r="DW225" s="117"/>
      <c r="DX225" s="117"/>
      <c r="DY225" s="117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/>
      <c r="EL225" s="117"/>
      <c r="EM225" s="117"/>
      <c r="EN225" s="117"/>
      <c r="EO225" s="117"/>
      <c r="EP225" s="117"/>
      <c r="EQ225" s="117"/>
      <c r="ER225" s="117"/>
      <c r="ES225" s="117"/>
      <c r="ET225" s="117"/>
      <c r="EU225" s="117"/>
      <c r="EV225" s="117"/>
      <c r="EW225" s="117"/>
      <c r="EX225" s="117"/>
      <c r="EY225" s="117"/>
      <c r="EZ225" s="117"/>
      <c r="FA225" s="117"/>
      <c r="FB225" s="117"/>
      <c r="FC225" s="117"/>
      <c r="FD225" s="117"/>
      <c r="FE225" s="117"/>
      <c r="FF225" s="117"/>
      <c r="FG225" s="117"/>
      <c r="FH225" s="117"/>
      <c r="FI225" s="117"/>
      <c r="FJ225" s="117"/>
      <c r="FK225" s="117"/>
      <c r="FL225" s="117"/>
      <c r="FM225" s="117"/>
      <c r="FN225" s="117"/>
      <c r="FO225" s="117"/>
      <c r="FP225" s="117"/>
      <c r="FQ225" s="117"/>
      <c r="FR225" s="117"/>
      <c r="FS225" s="117"/>
      <c r="FT225" s="117"/>
      <c r="FU225" s="117"/>
      <c r="FV225" s="117"/>
      <c r="FW225" s="117"/>
      <c r="FX225" s="117"/>
      <c r="FY225" s="117"/>
      <c r="FZ225" s="117"/>
      <c r="GA225" s="117"/>
      <c r="GB225" s="117"/>
      <c r="GC225" s="117"/>
      <c r="GD225" s="117"/>
      <c r="GE225" s="117"/>
      <c r="GF225" s="117"/>
      <c r="GG225" s="117"/>
      <c r="GH225" s="117"/>
      <c r="GI225" s="117"/>
      <c r="GJ225" s="117"/>
      <c r="GK225" s="117"/>
      <c r="GL225" s="117"/>
      <c r="GM225" s="117"/>
      <c r="GN225" s="117"/>
      <c r="GO225" s="117"/>
      <c r="GP225" s="117"/>
      <c r="GQ225" s="117"/>
      <c r="GR225" s="117"/>
      <c r="GS225" s="117"/>
      <c r="GT225" s="117"/>
      <c r="GU225" s="117"/>
      <c r="GV225" s="117"/>
      <c r="GW225" s="117"/>
    </row>
    <row r="226" spans="1:205" s="120" customFormat="1" x14ac:dyDescent="0.3">
      <c r="A226" s="19" t="s">
        <v>17</v>
      </c>
      <c r="B226" s="20">
        <f>H226+J226+L226+N226+P226+R226+T226+V226+X226+Z226+AB226+AD226</f>
        <v>0</v>
      </c>
      <c r="C226" s="80">
        <f>SUM(H226,J226)</f>
        <v>0</v>
      </c>
      <c r="D226" s="80">
        <f t="shared" ref="D226:D228" si="147">E226</f>
        <v>0</v>
      </c>
      <c r="E226" s="80">
        <f t="shared" ref="E226:E227" si="148">SUM(I226,K226,M226,O226,Q226,S226,U226,W226,Y226,AA226,AC226,AE226)</f>
        <v>0</v>
      </c>
      <c r="F226" s="122">
        <f t="shared" ref="F226" si="149">IFERROR(E226/B226*100,0)</f>
        <v>0</v>
      </c>
      <c r="G226" s="122">
        <f>IFERROR(E226/C226*100,0)</f>
        <v>0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116"/>
      <c r="AG226" s="119">
        <f t="shared" si="145"/>
        <v>0</v>
      </c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7"/>
      <c r="DF226" s="117"/>
      <c r="DG226" s="117"/>
      <c r="DH226" s="117"/>
      <c r="DI226" s="117"/>
      <c r="DJ226" s="117"/>
      <c r="DK226" s="117"/>
      <c r="DL226" s="117"/>
      <c r="DM226" s="117"/>
      <c r="DN226" s="117"/>
      <c r="DO226" s="117"/>
      <c r="DP226" s="117"/>
      <c r="DQ226" s="117"/>
      <c r="DR226" s="117"/>
      <c r="DS226" s="117"/>
      <c r="DT226" s="117"/>
      <c r="DU226" s="117"/>
      <c r="DV226" s="117"/>
      <c r="DW226" s="117"/>
      <c r="DX226" s="117"/>
      <c r="DY226" s="117"/>
      <c r="DZ226" s="117"/>
      <c r="EA226" s="117"/>
      <c r="EB226" s="117"/>
      <c r="EC226" s="117"/>
      <c r="ED226" s="117"/>
      <c r="EE226" s="117"/>
      <c r="EF226" s="117"/>
      <c r="EG226" s="117"/>
      <c r="EH226" s="117"/>
      <c r="EI226" s="117"/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117"/>
      <c r="ET226" s="117"/>
      <c r="EU226" s="117"/>
      <c r="EV226" s="117"/>
      <c r="EW226" s="117"/>
      <c r="EX226" s="117"/>
      <c r="EY226" s="117"/>
      <c r="EZ226" s="117"/>
      <c r="FA226" s="117"/>
      <c r="FB226" s="117"/>
      <c r="FC226" s="117"/>
      <c r="FD226" s="117"/>
      <c r="FE226" s="117"/>
      <c r="FF226" s="117"/>
      <c r="FG226" s="117"/>
      <c r="FH226" s="117"/>
      <c r="FI226" s="117"/>
      <c r="FJ226" s="117"/>
      <c r="FK226" s="117"/>
      <c r="FL226" s="117"/>
      <c r="FM226" s="117"/>
      <c r="FN226" s="117"/>
      <c r="FO226" s="117"/>
      <c r="FP226" s="117"/>
      <c r="FQ226" s="117"/>
      <c r="FR226" s="117"/>
      <c r="FS226" s="117"/>
      <c r="FT226" s="117"/>
      <c r="FU226" s="117"/>
      <c r="FV226" s="117"/>
      <c r="FW226" s="117"/>
      <c r="FX226" s="117"/>
      <c r="FY226" s="117"/>
      <c r="FZ226" s="117"/>
      <c r="GA226" s="117"/>
      <c r="GB226" s="117"/>
      <c r="GC226" s="117"/>
      <c r="GD226" s="117"/>
      <c r="GE226" s="117"/>
      <c r="GF226" s="117"/>
      <c r="GG226" s="117"/>
      <c r="GH226" s="117"/>
      <c r="GI226" s="117"/>
      <c r="GJ226" s="117"/>
      <c r="GK226" s="117"/>
      <c r="GL226" s="117"/>
      <c r="GM226" s="117"/>
      <c r="GN226" s="117"/>
      <c r="GO226" s="117"/>
      <c r="GP226" s="117"/>
      <c r="GQ226" s="117"/>
      <c r="GR226" s="117"/>
      <c r="GS226" s="117"/>
      <c r="GT226" s="117"/>
      <c r="GU226" s="117"/>
      <c r="GV226" s="117"/>
      <c r="GW226" s="117"/>
    </row>
    <row r="227" spans="1:205" s="120" customFormat="1" x14ac:dyDescent="0.3">
      <c r="A227" s="19" t="s">
        <v>18</v>
      </c>
      <c r="B227" s="20">
        <f>H227+J227+L227+N227+P227+R227+T227+V227+X227+Z227+AB227+AD227</f>
        <v>7594.7</v>
      </c>
      <c r="C227" s="80">
        <f>SUM(H227,J227)</f>
        <v>7594.7</v>
      </c>
      <c r="D227" s="80">
        <f t="shared" si="147"/>
        <v>7485.75</v>
      </c>
      <c r="E227" s="80">
        <f t="shared" si="148"/>
        <v>7485.75</v>
      </c>
      <c r="F227" s="122">
        <f>IFERROR(E227/B227*100,0)</f>
        <v>98.565446956430151</v>
      </c>
      <c r="G227" s="122">
        <f>IFERROR(E227/C227*100,0)</f>
        <v>98.565446956430151</v>
      </c>
      <c r="H227" s="21">
        <v>7594.7</v>
      </c>
      <c r="I227" s="21">
        <v>6291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976.85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217.9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116"/>
      <c r="AG227" s="119">
        <f t="shared" si="145"/>
        <v>7594.7</v>
      </c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7"/>
      <c r="CP227" s="117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7"/>
      <c r="DF227" s="117"/>
      <c r="DG227" s="117"/>
      <c r="DH227" s="117"/>
      <c r="DI227" s="117"/>
      <c r="DJ227" s="117"/>
      <c r="DK227" s="117"/>
      <c r="DL227" s="117"/>
      <c r="DM227" s="117"/>
      <c r="DN227" s="117"/>
      <c r="DO227" s="117"/>
      <c r="DP227" s="117"/>
      <c r="DQ227" s="117"/>
      <c r="DR227" s="117"/>
      <c r="DS227" s="117"/>
      <c r="DT227" s="117"/>
      <c r="DU227" s="117"/>
      <c r="DV227" s="117"/>
      <c r="DW227" s="117"/>
      <c r="DX227" s="117"/>
      <c r="DY227" s="117"/>
      <c r="DZ227" s="117"/>
      <c r="EA227" s="117"/>
      <c r="EB227" s="117"/>
      <c r="EC227" s="117"/>
      <c r="ED227" s="117"/>
      <c r="EE227" s="117"/>
      <c r="EF227" s="117"/>
      <c r="EG227" s="117"/>
      <c r="EH227" s="117"/>
      <c r="EI227" s="117"/>
      <c r="EJ227" s="117"/>
      <c r="EK227" s="117"/>
      <c r="EL227" s="117"/>
      <c r="EM227" s="117"/>
      <c r="EN227" s="117"/>
      <c r="EO227" s="117"/>
      <c r="EP227" s="117"/>
      <c r="EQ227" s="117"/>
      <c r="ER227" s="117"/>
      <c r="ES227" s="117"/>
      <c r="ET227" s="117"/>
      <c r="EU227" s="117"/>
      <c r="EV227" s="117"/>
      <c r="EW227" s="117"/>
      <c r="EX227" s="117"/>
      <c r="EY227" s="117"/>
      <c r="EZ227" s="117"/>
      <c r="FA227" s="117"/>
      <c r="FB227" s="117"/>
      <c r="FC227" s="117"/>
      <c r="FD227" s="117"/>
      <c r="FE227" s="117"/>
      <c r="FF227" s="117"/>
      <c r="FG227" s="117"/>
      <c r="FH227" s="117"/>
      <c r="FI227" s="117"/>
      <c r="FJ227" s="117"/>
      <c r="FK227" s="117"/>
      <c r="FL227" s="117"/>
      <c r="FM227" s="117"/>
      <c r="FN227" s="117"/>
      <c r="FO227" s="117"/>
      <c r="FP227" s="117"/>
      <c r="FQ227" s="117"/>
      <c r="FR227" s="117"/>
      <c r="FS227" s="117"/>
      <c r="FT227" s="117"/>
      <c r="FU227" s="117"/>
      <c r="FV227" s="117"/>
      <c r="FW227" s="117"/>
      <c r="FX227" s="117"/>
      <c r="FY227" s="117"/>
      <c r="FZ227" s="117"/>
      <c r="GA227" s="117"/>
      <c r="GB227" s="117"/>
      <c r="GC227" s="117"/>
      <c r="GD227" s="117"/>
      <c r="GE227" s="117"/>
      <c r="GF227" s="117"/>
      <c r="GG227" s="117"/>
      <c r="GH227" s="117"/>
      <c r="GI227" s="117"/>
      <c r="GJ227" s="117"/>
      <c r="GK227" s="117"/>
      <c r="GL227" s="117"/>
      <c r="GM227" s="117"/>
      <c r="GN227" s="117"/>
      <c r="GO227" s="117"/>
      <c r="GP227" s="117"/>
      <c r="GQ227" s="117"/>
      <c r="GR227" s="117"/>
      <c r="GS227" s="117"/>
      <c r="GT227" s="117"/>
      <c r="GU227" s="117"/>
      <c r="GV227" s="117"/>
      <c r="GW227" s="117"/>
    </row>
    <row r="228" spans="1:205" s="120" customFormat="1" x14ac:dyDescent="0.3">
      <c r="A228" s="19" t="s">
        <v>20</v>
      </c>
      <c r="B228" s="20">
        <f>H228+J228+L228+N228+P228+R228+T228+V228+X228+Z228+AB228+AD228</f>
        <v>0</v>
      </c>
      <c r="C228" s="80">
        <f>SUM(H228,J228)</f>
        <v>0</v>
      </c>
      <c r="D228" s="80">
        <f t="shared" si="147"/>
        <v>0</v>
      </c>
      <c r="E228" s="80">
        <f>SUM(I228,K228,M228,O228,Q228,S228,U228,W228,Y228,AA228,AC228,AE228)</f>
        <v>0</v>
      </c>
      <c r="F228" s="122">
        <f>IFERROR(E228/B228*100,0)</f>
        <v>0</v>
      </c>
      <c r="G228" s="122">
        <f>IFERROR(E228/C228*100,0)</f>
        <v>0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116"/>
      <c r="AG228" s="119">
        <f t="shared" si="145"/>
        <v>0</v>
      </c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117"/>
      <c r="BY228" s="117"/>
      <c r="BZ228" s="117"/>
      <c r="CA228" s="117"/>
      <c r="CB228" s="117"/>
      <c r="CC228" s="117"/>
      <c r="CD228" s="117"/>
      <c r="CE228" s="117"/>
      <c r="CF228" s="117"/>
      <c r="CG228" s="117"/>
      <c r="CH228" s="117"/>
      <c r="CI228" s="117"/>
      <c r="CJ228" s="117"/>
      <c r="CK228" s="117"/>
      <c r="CL228" s="117"/>
      <c r="CM228" s="117"/>
      <c r="CN228" s="117"/>
      <c r="CO228" s="117"/>
      <c r="CP228" s="117"/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7"/>
      <c r="DF228" s="117"/>
      <c r="DG228" s="117"/>
      <c r="DH228" s="117"/>
      <c r="DI228" s="117"/>
      <c r="DJ228" s="117"/>
      <c r="DK228" s="117"/>
      <c r="DL228" s="117"/>
      <c r="DM228" s="117"/>
      <c r="DN228" s="117"/>
      <c r="DO228" s="117"/>
      <c r="DP228" s="117"/>
      <c r="DQ228" s="117"/>
      <c r="DR228" s="117"/>
      <c r="DS228" s="117"/>
      <c r="DT228" s="117"/>
      <c r="DU228" s="117"/>
      <c r="DV228" s="117"/>
      <c r="DW228" s="117"/>
      <c r="DX228" s="117"/>
      <c r="DY228" s="117"/>
      <c r="DZ228" s="117"/>
      <c r="EA228" s="117"/>
      <c r="EB228" s="117"/>
      <c r="EC228" s="117"/>
      <c r="ED228" s="117"/>
      <c r="EE228" s="117"/>
      <c r="EF228" s="117"/>
      <c r="EG228" s="117"/>
      <c r="EH228" s="117"/>
      <c r="EI228" s="117"/>
      <c r="EJ228" s="117"/>
      <c r="EK228" s="117"/>
      <c r="EL228" s="117"/>
      <c r="EM228" s="117"/>
      <c r="EN228" s="117"/>
      <c r="EO228" s="117"/>
      <c r="EP228" s="117"/>
      <c r="EQ228" s="117"/>
      <c r="ER228" s="117"/>
      <c r="ES228" s="117"/>
      <c r="ET228" s="117"/>
      <c r="EU228" s="117"/>
      <c r="EV228" s="117"/>
      <c r="EW228" s="117"/>
      <c r="EX228" s="117"/>
      <c r="EY228" s="117"/>
      <c r="EZ228" s="117"/>
      <c r="FA228" s="117"/>
      <c r="FB228" s="117"/>
      <c r="FC228" s="117"/>
      <c r="FD228" s="117"/>
      <c r="FE228" s="117"/>
      <c r="FF228" s="117"/>
      <c r="FG228" s="117"/>
      <c r="FH228" s="117"/>
      <c r="FI228" s="117"/>
      <c r="FJ228" s="117"/>
      <c r="FK228" s="117"/>
      <c r="FL228" s="117"/>
      <c r="FM228" s="117"/>
      <c r="FN228" s="117"/>
      <c r="FO228" s="117"/>
      <c r="FP228" s="117"/>
      <c r="FQ228" s="117"/>
      <c r="FR228" s="117"/>
      <c r="FS228" s="117"/>
      <c r="FT228" s="117"/>
      <c r="FU228" s="117"/>
      <c r="FV228" s="117"/>
      <c r="FW228" s="117"/>
      <c r="FX228" s="117"/>
      <c r="FY228" s="117"/>
      <c r="FZ228" s="117"/>
      <c r="GA228" s="117"/>
      <c r="GB228" s="117"/>
      <c r="GC228" s="117"/>
      <c r="GD228" s="117"/>
      <c r="GE228" s="117"/>
      <c r="GF228" s="117"/>
      <c r="GG228" s="117"/>
      <c r="GH228" s="117"/>
      <c r="GI228" s="117"/>
      <c r="GJ228" s="117"/>
      <c r="GK228" s="117"/>
      <c r="GL228" s="117"/>
      <c r="GM228" s="117"/>
      <c r="GN228" s="117"/>
      <c r="GO228" s="117"/>
      <c r="GP228" s="117"/>
      <c r="GQ228" s="117"/>
      <c r="GR228" s="117"/>
      <c r="GS228" s="117"/>
      <c r="GT228" s="117"/>
      <c r="GU228" s="117"/>
      <c r="GV228" s="117"/>
      <c r="GW228" s="117"/>
    </row>
    <row r="229" spans="1:205" s="120" customFormat="1" ht="101.25" customHeight="1" x14ac:dyDescent="0.3">
      <c r="A229" s="13" t="s">
        <v>69</v>
      </c>
      <c r="B229" s="14"/>
      <c r="C229" s="14"/>
      <c r="D229" s="14"/>
      <c r="E229" s="14"/>
      <c r="F229" s="14"/>
      <c r="G229" s="14"/>
      <c r="H229" s="22"/>
      <c r="I229" s="22"/>
      <c r="J229" s="21"/>
      <c r="K229" s="22"/>
      <c r="L229" s="22"/>
      <c r="M229" s="22"/>
      <c r="N229" s="22"/>
      <c r="O229" s="22"/>
      <c r="P229" s="22"/>
      <c r="Q229" s="21"/>
      <c r="R229" s="22"/>
      <c r="S229" s="21"/>
      <c r="T229" s="22"/>
      <c r="U229" s="21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116"/>
      <c r="AG229" s="119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117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/>
      <c r="CI229" s="117"/>
      <c r="CJ229" s="117"/>
      <c r="CK229" s="117"/>
      <c r="CL229" s="117"/>
      <c r="CM229" s="117"/>
      <c r="CN229" s="117"/>
      <c r="CO229" s="117"/>
      <c r="CP229" s="117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7"/>
      <c r="DF229" s="117"/>
      <c r="DG229" s="117"/>
      <c r="DH229" s="117"/>
      <c r="DI229" s="117"/>
      <c r="DJ229" s="117"/>
      <c r="DK229" s="117"/>
      <c r="DL229" s="117"/>
      <c r="DM229" s="117"/>
      <c r="DN229" s="117"/>
      <c r="DO229" s="117"/>
      <c r="DP229" s="117"/>
      <c r="DQ229" s="117"/>
      <c r="DR229" s="117"/>
      <c r="DS229" s="117"/>
      <c r="DT229" s="117"/>
      <c r="DU229" s="117"/>
      <c r="DV229" s="117"/>
      <c r="DW229" s="117"/>
      <c r="DX229" s="117"/>
      <c r="DY229" s="117"/>
      <c r="DZ229" s="117"/>
      <c r="EA229" s="117"/>
      <c r="EB229" s="117"/>
      <c r="EC229" s="117"/>
      <c r="ED229" s="117"/>
      <c r="EE229" s="117"/>
      <c r="EF229" s="117"/>
      <c r="EG229" s="117"/>
      <c r="EH229" s="117"/>
      <c r="EI229" s="117"/>
      <c r="EJ229" s="117"/>
      <c r="EK229" s="117"/>
      <c r="EL229" s="117"/>
      <c r="EM229" s="117"/>
      <c r="EN229" s="117"/>
      <c r="EO229" s="117"/>
      <c r="EP229" s="117"/>
      <c r="EQ229" s="117"/>
      <c r="ER229" s="117"/>
      <c r="ES229" s="117"/>
      <c r="ET229" s="117"/>
      <c r="EU229" s="117"/>
      <c r="EV229" s="117"/>
      <c r="EW229" s="117"/>
      <c r="EX229" s="117"/>
      <c r="EY229" s="117"/>
      <c r="EZ229" s="117"/>
      <c r="FA229" s="117"/>
      <c r="FB229" s="117"/>
      <c r="FC229" s="117"/>
      <c r="FD229" s="117"/>
      <c r="FE229" s="117"/>
      <c r="FF229" s="117"/>
      <c r="FG229" s="117"/>
      <c r="FH229" s="117"/>
      <c r="FI229" s="117"/>
      <c r="FJ229" s="117"/>
      <c r="FK229" s="117"/>
      <c r="FL229" s="117"/>
      <c r="FM229" s="117"/>
      <c r="FN229" s="117"/>
      <c r="FO229" s="117"/>
      <c r="FP229" s="117"/>
      <c r="FQ229" s="117"/>
      <c r="FR229" s="117"/>
      <c r="FS229" s="117"/>
      <c r="FT229" s="117"/>
      <c r="FU229" s="117"/>
      <c r="FV229" s="117"/>
      <c r="FW229" s="117"/>
      <c r="FX229" s="117"/>
      <c r="FY229" s="117"/>
      <c r="FZ229" s="117"/>
      <c r="GA229" s="117"/>
      <c r="GB229" s="117"/>
      <c r="GC229" s="117"/>
      <c r="GD229" s="117"/>
      <c r="GE229" s="117"/>
      <c r="GF229" s="117"/>
      <c r="GG229" s="117"/>
      <c r="GH229" s="117"/>
      <c r="GI229" s="117"/>
      <c r="GJ229" s="117"/>
      <c r="GK229" s="117"/>
      <c r="GL229" s="117"/>
      <c r="GM229" s="117"/>
      <c r="GN229" s="117"/>
      <c r="GO229" s="117"/>
      <c r="GP229" s="117"/>
      <c r="GQ229" s="117"/>
      <c r="GR229" s="117"/>
      <c r="GS229" s="117"/>
      <c r="GT229" s="117"/>
      <c r="GU229" s="117"/>
      <c r="GV229" s="117"/>
      <c r="GW229" s="117"/>
    </row>
    <row r="230" spans="1:205" s="120" customFormat="1" x14ac:dyDescent="0.3">
      <c r="A230" s="16" t="s">
        <v>16</v>
      </c>
      <c r="B230" s="17">
        <f>B231+B232+B233</f>
        <v>122.5</v>
      </c>
      <c r="C230" s="17">
        <f>C231+C232+C233</f>
        <v>122.5</v>
      </c>
      <c r="D230" s="17">
        <f>D231+D232+D233</f>
        <v>0</v>
      </c>
      <c r="E230" s="17">
        <f>E231+E232+E233</f>
        <v>0</v>
      </c>
      <c r="F230" s="122">
        <f>IFERROR(E230/B230*100,0)</f>
        <v>0</v>
      </c>
      <c r="G230" s="122">
        <f>IFERROR(E230/C230*100,0)</f>
        <v>0</v>
      </c>
      <c r="H230" s="18">
        <f>H231+H232+H233</f>
        <v>122.5</v>
      </c>
      <c r="I230" s="18">
        <f t="shared" ref="I230:AE230" si="150">I231+I232+I233</f>
        <v>0</v>
      </c>
      <c r="J230" s="18">
        <f t="shared" si="150"/>
        <v>0</v>
      </c>
      <c r="K230" s="18">
        <f t="shared" si="150"/>
        <v>0</v>
      </c>
      <c r="L230" s="18">
        <f t="shared" si="150"/>
        <v>0</v>
      </c>
      <c r="M230" s="18">
        <f t="shared" si="150"/>
        <v>0</v>
      </c>
      <c r="N230" s="18">
        <f t="shared" si="150"/>
        <v>0</v>
      </c>
      <c r="O230" s="18">
        <f t="shared" si="150"/>
        <v>0</v>
      </c>
      <c r="P230" s="18">
        <f t="shared" si="150"/>
        <v>0</v>
      </c>
      <c r="Q230" s="18">
        <f t="shared" si="150"/>
        <v>0</v>
      </c>
      <c r="R230" s="18">
        <f t="shared" si="150"/>
        <v>0</v>
      </c>
      <c r="S230" s="18">
        <f t="shared" si="150"/>
        <v>0</v>
      </c>
      <c r="T230" s="18">
        <f t="shared" si="150"/>
        <v>0</v>
      </c>
      <c r="U230" s="18">
        <f t="shared" si="150"/>
        <v>0</v>
      </c>
      <c r="V230" s="18">
        <f t="shared" si="150"/>
        <v>0</v>
      </c>
      <c r="W230" s="18">
        <f t="shared" si="150"/>
        <v>0</v>
      </c>
      <c r="X230" s="18">
        <f t="shared" si="150"/>
        <v>0</v>
      </c>
      <c r="Y230" s="18">
        <f t="shared" si="150"/>
        <v>0</v>
      </c>
      <c r="Z230" s="18">
        <f t="shared" si="150"/>
        <v>0</v>
      </c>
      <c r="AA230" s="18">
        <f t="shared" si="150"/>
        <v>0</v>
      </c>
      <c r="AB230" s="18">
        <f t="shared" si="150"/>
        <v>0</v>
      </c>
      <c r="AC230" s="18">
        <f t="shared" si="150"/>
        <v>0</v>
      </c>
      <c r="AD230" s="18">
        <f t="shared" si="150"/>
        <v>0</v>
      </c>
      <c r="AE230" s="18">
        <f t="shared" si="150"/>
        <v>0</v>
      </c>
      <c r="AF230" s="116"/>
      <c r="AG230" s="119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7"/>
      <c r="DF230" s="117"/>
      <c r="DG230" s="117"/>
      <c r="DH230" s="117"/>
      <c r="DI230" s="117"/>
      <c r="DJ230" s="117"/>
      <c r="DK230" s="117"/>
      <c r="DL230" s="117"/>
      <c r="DM230" s="117"/>
      <c r="DN230" s="117"/>
      <c r="DO230" s="117"/>
      <c r="DP230" s="117"/>
      <c r="DQ230" s="117"/>
      <c r="DR230" s="117"/>
      <c r="DS230" s="117"/>
      <c r="DT230" s="117"/>
      <c r="DU230" s="117"/>
      <c r="DV230" s="117"/>
      <c r="DW230" s="117"/>
      <c r="DX230" s="117"/>
      <c r="DY230" s="117"/>
      <c r="DZ230" s="117"/>
      <c r="EA230" s="117"/>
      <c r="EB230" s="117"/>
      <c r="EC230" s="117"/>
      <c r="ED230" s="117"/>
      <c r="EE230" s="117"/>
      <c r="EF230" s="117"/>
      <c r="EG230" s="117"/>
      <c r="EH230" s="117"/>
      <c r="EI230" s="117"/>
      <c r="EJ230" s="117"/>
      <c r="EK230" s="117"/>
      <c r="EL230" s="117"/>
      <c r="EM230" s="117"/>
      <c r="EN230" s="117"/>
      <c r="EO230" s="117"/>
      <c r="EP230" s="117"/>
      <c r="EQ230" s="117"/>
      <c r="ER230" s="117"/>
      <c r="ES230" s="117"/>
      <c r="ET230" s="117"/>
      <c r="EU230" s="117"/>
      <c r="EV230" s="117"/>
      <c r="EW230" s="117"/>
      <c r="EX230" s="117"/>
      <c r="EY230" s="117"/>
      <c r="EZ230" s="117"/>
      <c r="FA230" s="117"/>
      <c r="FB230" s="117"/>
      <c r="FC230" s="117"/>
      <c r="FD230" s="117"/>
      <c r="FE230" s="117"/>
      <c r="FF230" s="117"/>
      <c r="FG230" s="117"/>
      <c r="FH230" s="117"/>
      <c r="FI230" s="117"/>
      <c r="FJ230" s="117"/>
      <c r="FK230" s="117"/>
      <c r="FL230" s="117"/>
      <c r="FM230" s="117"/>
      <c r="FN230" s="117"/>
      <c r="FO230" s="117"/>
      <c r="FP230" s="117"/>
      <c r="FQ230" s="117"/>
      <c r="FR230" s="117"/>
      <c r="FS230" s="117"/>
      <c r="FT230" s="117"/>
      <c r="FU230" s="117"/>
      <c r="FV230" s="117"/>
      <c r="FW230" s="117"/>
      <c r="FX230" s="117"/>
      <c r="FY230" s="117"/>
      <c r="FZ230" s="117"/>
      <c r="GA230" s="117"/>
      <c r="GB230" s="117"/>
      <c r="GC230" s="117"/>
      <c r="GD230" s="117"/>
      <c r="GE230" s="117"/>
      <c r="GF230" s="117"/>
      <c r="GG230" s="117"/>
      <c r="GH230" s="117"/>
      <c r="GI230" s="117"/>
      <c r="GJ230" s="117"/>
      <c r="GK230" s="117"/>
      <c r="GL230" s="117"/>
      <c r="GM230" s="117"/>
      <c r="GN230" s="117"/>
      <c r="GO230" s="117"/>
      <c r="GP230" s="117"/>
      <c r="GQ230" s="117"/>
      <c r="GR230" s="117"/>
      <c r="GS230" s="117"/>
      <c r="GT230" s="117"/>
      <c r="GU230" s="117"/>
      <c r="GV230" s="117"/>
      <c r="GW230" s="117"/>
    </row>
    <row r="231" spans="1:205" s="120" customFormat="1" x14ac:dyDescent="0.3">
      <c r="A231" s="19" t="s">
        <v>19</v>
      </c>
      <c r="B231" s="20">
        <f>H231+J231+L231+N231+P231+R231+T231+V231+X231+Z231+AB231+AD231</f>
        <v>0</v>
      </c>
      <c r="C231" s="80">
        <f>SUM(H231,J231)</f>
        <v>0</v>
      </c>
      <c r="D231" s="80">
        <f>E231</f>
        <v>0</v>
      </c>
      <c r="E231" s="80">
        <f>SUM(I231,K231,M231,O231,Q231,S231,U231,W231,Y231,AA231,AC231,AE231)</f>
        <v>0</v>
      </c>
      <c r="F231" s="122">
        <f>IFERROR(E231/B231*100,0)</f>
        <v>0</v>
      </c>
      <c r="G231" s="122">
        <f>IFERROR(E231/C231*100,0)</f>
        <v>0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116"/>
      <c r="AG231" s="119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  <c r="BS231" s="117"/>
      <c r="BT231" s="117"/>
      <c r="BU231" s="117"/>
      <c r="BV231" s="117"/>
      <c r="BW231" s="117"/>
      <c r="BX231" s="117"/>
      <c r="BY231" s="117"/>
      <c r="BZ231" s="117"/>
      <c r="CA231" s="117"/>
      <c r="CB231" s="117"/>
      <c r="CC231" s="117"/>
      <c r="CD231" s="117"/>
      <c r="CE231" s="117"/>
      <c r="CF231" s="117"/>
      <c r="CG231" s="117"/>
      <c r="CH231" s="117"/>
      <c r="CI231" s="117"/>
      <c r="CJ231" s="117"/>
      <c r="CK231" s="117"/>
      <c r="CL231" s="117"/>
      <c r="CM231" s="117"/>
      <c r="CN231" s="117"/>
      <c r="CO231" s="117"/>
      <c r="CP231" s="117"/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7"/>
      <c r="DF231" s="117"/>
      <c r="DG231" s="117"/>
      <c r="DH231" s="117"/>
      <c r="DI231" s="117"/>
      <c r="DJ231" s="117"/>
      <c r="DK231" s="117"/>
      <c r="DL231" s="117"/>
      <c r="DM231" s="117"/>
      <c r="DN231" s="117"/>
      <c r="DO231" s="117"/>
      <c r="DP231" s="117"/>
      <c r="DQ231" s="117"/>
      <c r="DR231" s="117"/>
      <c r="DS231" s="117"/>
      <c r="DT231" s="117"/>
      <c r="DU231" s="117"/>
      <c r="DV231" s="117"/>
      <c r="DW231" s="117"/>
      <c r="DX231" s="117"/>
      <c r="DY231" s="117"/>
      <c r="DZ231" s="117"/>
      <c r="EA231" s="117"/>
      <c r="EB231" s="117"/>
      <c r="EC231" s="117"/>
      <c r="ED231" s="117"/>
      <c r="EE231" s="117"/>
      <c r="EF231" s="117"/>
      <c r="EG231" s="117"/>
      <c r="EH231" s="117"/>
      <c r="EI231" s="117"/>
      <c r="EJ231" s="117"/>
      <c r="EK231" s="117"/>
      <c r="EL231" s="117"/>
      <c r="EM231" s="117"/>
      <c r="EN231" s="117"/>
      <c r="EO231" s="117"/>
      <c r="EP231" s="117"/>
      <c r="EQ231" s="117"/>
      <c r="ER231" s="117"/>
      <c r="ES231" s="117"/>
      <c r="ET231" s="117"/>
      <c r="EU231" s="117"/>
      <c r="EV231" s="117"/>
      <c r="EW231" s="117"/>
      <c r="EX231" s="117"/>
      <c r="EY231" s="117"/>
      <c r="EZ231" s="117"/>
      <c r="FA231" s="117"/>
      <c r="FB231" s="117"/>
      <c r="FC231" s="117"/>
      <c r="FD231" s="117"/>
      <c r="FE231" s="117"/>
      <c r="FF231" s="117"/>
      <c r="FG231" s="117"/>
      <c r="FH231" s="117"/>
      <c r="FI231" s="117"/>
      <c r="FJ231" s="117"/>
      <c r="FK231" s="117"/>
      <c r="FL231" s="117"/>
      <c r="FM231" s="117"/>
      <c r="FN231" s="117"/>
      <c r="FO231" s="117"/>
      <c r="FP231" s="117"/>
      <c r="FQ231" s="117"/>
      <c r="FR231" s="117"/>
      <c r="FS231" s="117"/>
      <c r="FT231" s="117"/>
      <c r="FU231" s="117"/>
      <c r="FV231" s="117"/>
      <c r="FW231" s="117"/>
      <c r="FX231" s="117"/>
      <c r="FY231" s="117"/>
      <c r="FZ231" s="117"/>
      <c r="GA231" s="117"/>
      <c r="GB231" s="117"/>
      <c r="GC231" s="117"/>
      <c r="GD231" s="117"/>
      <c r="GE231" s="117"/>
      <c r="GF231" s="117"/>
      <c r="GG231" s="117"/>
      <c r="GH231" s="117"/>
      <c r="GI231" s="117"/>
      <c r="GJ231" s="117"/>
      <c r="GK231" s="117"/>
      <c r="GL231" s="117"/>
      <c r="GM231" s="117"/>
      <c r="GN231" s="117"/>
      <c r="GO231" s="117"/>
      <c r="GP231" s="117"/>
      <c r="GQ231" s="117"/>
      <c r="GR231" s="117"/>
      <c r="GS231" s="117"/>
      <c r="GT231" s="117"/>
      <c r="GU231" s="117"/>
      <c r="GV231" s="117"/>
      <c r="GW231" s="117"/>
    </row>
    <row r="232" spans="1:205" s="120" customFormat="1" x14ac:dyDescent="0.3">
      <c r="A232" s="19" t="s">
        <v>17</v>
      </c>
      <c r="B232" s="20">
        <f>H232+J232+L232+N232+P232+R232+T232+V232+X232+Z232+AB232+AD232</f>
        <v>0</v>
      </c>
      <c r="C232" s="80">
        <f>SUM(H232,J232)</f>
        <v>0</v>
      </c>
      <c r="D232" s="80">
        <f t="shared" ref="D232:D234" si="151">E232</f>
        <v>0</v>
      </c>
      <c r="E232" s="80">
        <f t="shared" ref="E232:E233" si="152">SUM(I232,K232,M232,O232,Q232,S232,U232,W232,Y232,AA232,AC232,AE232)</f>
        <v>0</v>
      </c>
      <c r="F232" s="122">
        <f t="shared" ref="F232" si="153">IFERROR(E232/B232*100,0)</f>
        <v>0</v>
      </c>
      <c r="G232" s="122">
        <f>IFERROR(E232/C232*100,0)</f>
        <v>0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116"/>
      <c r="AG232" s="119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117"/>
      <c r="BY232" s="117"/>
      <c r="BZ232" s="117"/>
      <c r="CA232" s="117"/>
      <c r="CB232" s="117"/>
      <c r="CC232" s="117"/>
      <c r="CD232" s="117"/>
      <c r="CE232" s="117"/>
      <c r="CF232" s="117"/>
      <c r="CG232" s="117"/>
      <c r="CH232" s="117"/>
      <c r="CI232" s="117"/>
      <c r="CJ232" s="117"/>
      <c r="CK232" s="117"/>
      <c r="CL232" s="117"/>
      <c r="CM232" s="117"/>
      <c r="CN232" s="117"/>
      <c r="CO232" s="117"/>
      <c r="CP232" s="117"/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7"/>
      <c r="DF232" s="117"/>
      <c r="DG232" s="117"/>
      <c r="DH232" s="117"/>
      <c r="DI232" s="117"/>
      <c r="DJ232" s="117"/>
      <c r="DK232" s="117"/>
      <c r="DL232" s="117"/>
      <c r="DM232" s="117"/>
      <c r="DN232" s="117"/>
      <c r="DO232" s="117"/>
      <c r="DP232" s="117"/>
      <c r="DQ232" s="117"/>
      <c r="DR232" s="117"/>
      <c r="DS232" s="117"/>
      <c r="DT232" s="117"/>
      <c r="DU232" s="117"/>
      <c r="DV232" s="117"/>
      <c r="DW232" s="117"/>
      <c r="DX232" s="117"/>
      <c r="DY232" s="117"/>
      <c r="DZ232" s="117"/>
      <c r="EA232" s="117"/>
      <c r="EB232" s="117"/>
      <c r="EC232" s="117"/>
      <c r="ED232" s="117"/>
      <c r="EE232" s="117"/>
      <c r="EF232" s="117"/>
      <c r="EG232" s="117"/>
      <c r="EH232" s="117"/>
      <c r="EI232" s="117"/>
      <c r="EJ232" s="117"/>
      <c r="EK232" s="117"/>
      <c r="EL232" s="117"/>
      <c r="EM232" s="117"/>
      <c r="EN232" s="117"/>
      <c r="EO232" s="117"/>
      <c r="EP232" s="117"/>
      <c r="EQ232" s="117"/>
      <c r="ER232" s="117"/>
      <c r="ES232" s="117"/>
      <c r="ET232" s="117"/>
      <c r="EU232" s="117"/>
      <c r="EV232" s="117"/>
      <c r="EW232" s="117"/>
      <c r="EX232" s="117"/>
      <c r="EY232" s="117"/>
      <c r="EZ232" s="117"/>
      <c r="FA232" s="117"/>
      <c r="FB232" s="117"/>
      <c r="FC232" s="117"/>
      <c r="FD232" s="117"/>
      <c r="FE232" s="117"/>
      <c r="FF232" s="117"/>
      <c r="FG232" s="117"/>
      <c r="FH232" s="117"/>
      <c r="FI232" s="117"/>
      <c r="FJ232" s="117"/>
      <c r="FK232" s="117"/>
      <c r="FL232" s="117"/>
      <c r="FM232" s="117"/>
      <c r="FN232" s="117"/>
      <c r="FO232" s="117"/>
      <c r="FP232" s="117"/>
      <c r="FQ232" s="117"/>
      <c r="FR232" s="117"/>
      <c r="FS232" s="117"/>
      <c r="FT232" s="117"/>
      <c r="FU232" s="117"/>
      <c r="FV232" s="117"/>
      <c r="FW232" s="117"/>
      <c r="FX232" s="117"/>
      <c r="FY232" s="117"/>
      <c r="FZ232" s="117"/>
      <c r="GA232" s="117"/>
      <c r="GB232" s="117"/>
      <c r="GC232" s="117"/>
      <c r="GD232" s="117"/>
      <c r="GE232" s="117"/>
      <c r="GF232" s="117"/>
      <c r="GG232" s="117"/>
      <c r="GH232" s="117"/>
      <c r="GI232" s="117"/>
      <c r="GJ232" s="117"/>
      <c r="GK232" s="117"/>
      <c r="GL232" s="117"/>
      <c r="GM232" s="117"/>
      <c r="GN232" s="117"/>
      <c r="GO232" s="117"/>
      <c r="GP232" s="117"/>
      <c r="GQ232" s="117"/>
      <c r="GR232" s="117"/>
      <c r="GS232" s="117"/>
      <c r="GT232" s="117"/>
      <c r="GU232" s="117"/>
      <c r="GV232" s="117"/>
      <c r="GW232" s="117"/>
    </row>
    <row r="233" spans="1:205" s="120" customFormat="1" x14ac:dyDescent="0.3">
      <c r="A233" s="19" t="s">
        <v>18</v>
      </c>
      <c r="B233" s="20">
        <f>H233+J233+L233+N233+P233+R233+T233+V233+X233+Z233+AB233+AD233</f>
        <v>122.5</v>
      </c>
      <c r="C233" s="80">
        <f>SUM(H233,J233)</f>
        <v>122.5</v>
      </c>
      <c r="D233" s="80">
        <f t="shared" si="151"/>
        <v>0</v>
      </c>
      <c r="E233" s="80">
        <f t="shared" si="152"/>
        <v>0</v>
      </c>
      <c r="F233" s="122">
        <f>IFERROR(E233/B233*100,0)</f>
        <v>0</v>
      </c>
      <c r="G233" s="122">
        <f>IFERROR(E233/C233*100,0)</f>
        <v>0</v>
      </c>
      <c r="H233" s="21">
        <v>122.5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116"/>
      <c r="AG233" s="119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7"/>
      <c r="DF233" s="117"/>
      <c r="DG233" s="117"/>
      <c r="DH233" s="117"/>
      <c r="DI233" s="117"/>
      <c r="DJ233" s="117"/>
      <c r="DK233" s="117"/>
      <c r="DL233" s="117"/>
      <c r="DM233" s="117"/>
      <c r="DN233" s="117"/>
      <c r="DO233" s="117"/>
      <c r="DP233" s="117"/>
      <c r="DQ233" s="117"/>
      <c r="DR233" s="117"/>
      <c r="DS233" s="117"/>
      <c r="DT233" s="117"/>
      <c r="DU233" s="117"/>
      <c r="DV233" s="117"/>
      <c r="DW233" s="117"/>
      <c r="DX233" s="117"/>
      <c r="DY233" s="117"/>
      <c r="DZ233" s="117"/>
      <c r="EA233" s="117"/>
      <c r="EB233" s="117"/>
      <c r="EC233" s="117"/>
      <c r="ED233" s="117"/>
      <c r="EE233" s="117"/>
      <c r="EF233" s="117"/>
      <c r="EG233" s="117"/>
      <c r="EH233" s="117"/>
      <c r="EI233" s="117"/>
      <c r="EJ233" s="117"/>
      <c r="EK233" s="117"/>
      <c r="EL233" s="117"/>
      <c r="EM233" s="117"/>
      <c r="EN233" s="117"/>
      <c r="EO233" s="117"/>
      <c r="EP233" s="117"/>
      <c r="EQ233" s="117"/>
      <c r="ER233" s="117"/>
      <c r="ES233" s="117"/>
      <c r="ET233" s="117"/>
      <c r="EU233" s="117"/>
      <c r="EV233" s="117"/>
      <c r="EW233" s="117"/>
      <c r="EX233" s="117"/>
      <c r="EY233" s="117"/>
      <c r="EZ233" s="117"/>
      <c r="FA233" s="117"/>
      <c r="FB233" s="117"/>
      <c r="FC233" s="117"/>
      <c r="FD233" s="117"/>
      <c r="FE233" s="117"/>
      <c r="FF233" s="117"/>
      <c r="FG233" s="117"/>
      <c r="FH233" s="117"/>
      <c r="FI233" s="117"/>
      <c r="FJ233" s="117"/>
      <c r="FK233" s="117"/>
      <c r="FL233" s="117"/>
      <c r="FM233" s="117"/>
      <c r="FN233" s="117"/>
      <c r="FO233" s="117"/>
      <c r="FP233" s="117"/>
      <c r="FQ233" s="117"/>
      <c r="FR233" s="117"/>
      <c r="FS233" s="117"/>
      <c r="FT233" s="117"/>
      <c r="FU233" s="117"/>
      <c r="FV233" s="117"/>
      <c r="FW233" s="117"/>
      <c r="FX233" s="117"/>
      <c r="FY233" s="117"/>
      <c r="FZ233" s="117"/>
      <c r="GA233" s="117"/>
      <c r="GB233" s="117"/>
      <c r="GC233" s="117"/>
      <c r="GD233" s="117"/>
      <c r="GE233" s="117"/>
      <c r="GF233" s="117"/>
      <c r="GG233" s="117"/>
      <c r="GH233" s="117"/>
      <c r="GI233" s="117"/>
      <c r="GJ233" s="117"/>
      <c r="GK233" s="117"/>
      <c r="GL233" s="117"/>
      <c r="GM233" s="117"/>
      <c r="GN233" s="117"/>
      <c r="GO233" s="117"/>
      <c r="GP233" s="117"/>
      <c r="GQ233" s="117"/>
      <c r="GR233" s="117"/>
      <c r="GS233" s="117"/>
      <c r="GT233" s="117"/>
      <c r="GU233" s="117"/>
      <c r="GV233" s="117"/>
      <c r="GW233" s="117"/>
    </row>
    <row r="234" spans="1:205" s="120" customFormat="1" x14ac:dyDescent="0.3">
      <c r="A234" s="19" t="s">
        <v>20</v>
      </c>
      <c r="B234" s="20">
        <f>H234+J234+L234+N234+P234+R234+T234+V234+X234+Z234+AB234+AD234</f>
        <v>0</v>
      </c>
      <c r="C234" s="80">
        <f>SUM(H234,J234)</f>
        <v>0</v>
      </c>
      <c r="D234" s="80">
        <f t="shared" si="151"/>
        <v>0</v>
      </c>
      <c r="E234" s="80">
        <f>SUM(I234,K234,M234,O234,Q234,S234,U234,W234,Y234,AA234,AC234,AE234)</f>
        <v>0</v>
      </c>
      <c r="F234" s="122">
        <f>IFERROR(E234/B234*100,0)</f>
        <v>0</v>
      </c>
      <c r="G234" s="122">
        <f>IFERROR(E234/C234*100,0)</f>
        <v>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116"/>
      <c r="AG234" s="119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7"/>
      <c r="DF234" s="117"/>
      <c r="DG234" s="117"/>
      <c r="DH234" s="117"/>
      <c r="DI234" s="117"/>
      <c r="DJ234" s="117"/>
      <c r="DK234" s="117"/>
      <c r="DL234" s="117"/>
      <c r="DM234" s="117"/>
      <c r="DN234" s="117"/>
      <c r="DO234" s="117"/>
      <c r="DP234" s="117"/>
      <c r="DQ234" s="117"/>
      <c r="DR234" s="117"/>
      <c r="DS234" s="117"/>
      <c r="DT234" s="117"/>
      <c r="DU234" s="117"/>
      <c r="DV234" s="117"/>
      <c r="DW234" s="117"/>
      <c r="DX234" s="117"/>
      <c r="DY234" s="117"/>
      <c r="DZ234" s="117"/>
      <c r="EA234" s="117"/>
      <c r="EB234" s="117"/>
      <c r="EC234" s="117"/>
      <c r="ED234" s="117"/>
      <c r="EE234" s="117"/>
      <c r="EF234" s="117"/>
      <c r="EG234" s="117"/>
      <c r="EH234" s="117"/>
      <c r="EI234" s="117"/>
      <c r="EJ234" s="117"/>
      <c r="EK234" s="117"/>
      <c r="EL234" s="117"/>
      <c r="EM234" s="117"/>
      <c r="EN234" s="117"/>
      <c r="EO234" s="117"/>
      <c r="EP234" s="117"/>
      <c r="EQ234" s="117"/>
      <c r="ER234" s="117"/>
      <c r="ES234" s="117"/>
      <c r="ET234" s="117"/>
      <c r="EU234" s="117"/>
      <c r="EV234" s="117"/>
      <c r="EW234" s="117"/>
      <c r="EX234" s="117"/>
      <c r="EY234" s="117"/>
      <c r="EZ234" s="117"/>
      <c r="FA234" s="117"/>
      <c r="FB234" s="117"/>
      <c r="FC234" s="117"/>
      <c r="FD234" s="117"/>
      <c r="FE234" s="117"/>
      <c r="FF234" s="117"/>
      <c r="FG234" s="117"/>
      <c r="FH234" s="117"/>
      <c r="FI234" s="117"/>
      <c r="FJ234" s="117"/>
      <c r="FK234" s="117"/>
      <c r="FL234" s="117"/>
      <c r="FM234" s="117"/>
      <c r="FN234" s="117"/>
      <c r="FO234" s="117"/>
      <c r="FP234" s="117"/>
      <c r="FQ234" s="117"/>
      <c r="FR234" s="117"/>
      <c r="FS234" s="117"/>
      <c r="FT234" s="117"/>
      <c r="FU234" s="117"/>
      <c r="FV234" s="117"/>
      <c r="FW234" s="117"/>
      <c r="FX234" s="117"/>
      <c r="FY234" s="117"/>
      <c r="FZ234" s="117"/>
      <c r="GA234" s="117"/>
      <c r="GB234" s="117"/>
      <c r="GC234" s="117"/>
      <c r="GD234" s="117"/>
      <c r="GE234" s="117"/>
      <c r="GF234" s="117"/>
      <c r="GG234" s="117"/>
      <c r="GH234" s="117"/>
      <c r="GI234" s="117"/>
      <c r="GJ234" s="117"/>
      <c r="GK234" s="117"/>
      <c r="GL234" s="117"/>
      <c r="GM234" s="117"/>
      <c r="GN234" s="117"/>
      <c r="GO234" s="117"/>
      <c r="GP234" s="117"/>
      <c r="GQ234" s="117"/>
      <c r="GR234" s="117"/>
      <c r="GS234" s="117"/>
      <c r="GT234" s="117"/>
      <c r="GU234" s="117"/>
      <c r="GV234" s="117"/>
      <c r="GW234" s="117"/>
    </row>
    <row r="235" spans="1:205" s="118" customFormat="1" ht="18.75" customHeight="1" x14ac:dyDescent="0.25">
      <c r="A235" s="140" t="s">
        <v>70</v>
      </c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50"/>
      <c r="AF235" s="116"/>
      <c r="AG235" s="119">
        <f t="shared" si="145"/>
        <v>0</v>
      </c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7"/>
      <c r="CP235" s="117"/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7"/>
      <c r="DF235" s="117"/>
      <c r="DG235" s="117"/>
      <c r="DH235" s="117"/>
      <c r="DI235" s="117"/>
      <c r="DJ235" s="117"/>
      <c r="DK235" s="117"/>
      <c r="DL235" s="117"/>
      <c r="DM235" s="117"/>
      <c r="DN235" s="117"/>
      <c r="DO235" s="117"/>
      <c r="DP235" s="117"/>
      <c r="DQ235" s="117"/>
      <c r="DR235" s="117"/>
      <c r="DS235" s="117"/>
      <c r="DT235" s="117"/>
      <c r="DU235" s="117"/>
      <c r="DV235" s="117"/>
      <c r="DW235" s="117"/>
      <c r="DX235" s="117"/>
      <c r="DY235" s="117"/>
      <c r="DZ235" s="117"/>
      <c r="EA235" s="117"/>
      <c r="EB235" s="117"/>
      <c r="EC235" s="117"/>
      <c r="ED235" s="117"/>
      <c r="EE235" s="117"/>
      <c r="EF235" s="117"/>
      <c r="EG235" s="117"/>
      <c r="EH235" s="117"/>
      <c r="EI235" s="117"/>
      <c r="EJ235" s="117"/>
      <c r="EK235" s="117"/>
      <c r="EL235" s="117"/>
      <c r="EM235" s="117"/>
      <c r="EN235" s="117"/>
      <c r="EO235" s="117"/>
      <c r="EP235" s="117"/>
      <c r="EQ235" s="117"/>
      <c r="ER235" s="117"/>
      <c r="ES235" s="117"/>
      <c r="ET235" s="117"/>
      <c r="EU235" s="117"/>
      <c r="EV235" s="117"/>
      <c r="EW235" s="117"/>
      <c r="EX235" s="117"/>
      <c r="EY235" s="117"/>
      <c r="EZ235" s="117"/>
      <c r="FA235" s="117"/>
      <c r="FB235" s="117"/>
      <c r="FC235" s="117"/>
      <c r="FD235" s="117"/>
      <c r="FE235" s="117"/>
      <c r="FF235" s="117"/>
      <c r="FG235" s="117"/>
      <c r="FH235" s="117"/>
      <c r="FI235" s="117"/>
      <c r="FJ235" s="117"/>
      <c r="FK235" s="117"/>
      <c r="FL235" s="117"/>
      <c r="FM235" s="117"/>
      <c r="FN235" s="117"/>
      <c r="FO235" s="117"/>
      <c r="FP235" s="117"/>
      <c r="FQ235" s="117"/>
      <c r="FR235" s="117"/>
      <c r="FS235" s="117"/>
      <c r="FT235" s="117"/>
      <c r="FU235" s="117"/>
      <c r="FV235" s="117"/>
      <c r="FW235" s="117"/>
      <c r="FX235" s="117"/>
      <c r="FY235" s="117"/>
      <c r="FZ235" s="117"/>
      <c r="GA235" s="117"/>
      <c r="GB235" s="117"/>
      <c r="GC235" s="117"/>
      <c r="GD235" s="117"/>
      <c r="GE235" s="117"/>
      <c r="GF235" s="117"/>
      <c r="GG235" s="117"/>
      <c r="GH235" s="117"/>
      <c r="GI235" s="117"/>
      <c r="GJ235" s="117"/>
      <c r="GK235" s="117"/>
      <c r="GL235" s="117"/>
      <c r="GM235" s="117"/>
      <c r="GN235" s="117"/>
      <c r="GO235" s="117"/>
      <c r="GP235" s="117"/>
      <c r="GQ235" s="117"/>
      <c r="GR235" s="117"/>
      <c r="GS235" s="117"/>
      <c r="GT235" s="117"/>
      <c r="GU235" s="117"/>
      <c r="GV235" s="117"/>
      <c r="GW235" s="117"/>
    </row>
    <row r="236" spans="1:205" s="118" customFormat="1" ht="39" customHeight="1" x14ac:dyDescent="0.25">
      <c r="A236" s="134" t="s">
        <v>23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6"/>
      <c r="AF236" s="116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  <c r="DT236" s="117"/>
      <c r="DU236" s="117"/>
      <c r="DV236" s="117"/>
      <c r="DW236" s="117"/>
      <c r="DX236" s="117"/>
      <c r="DY236" s="117"/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7"/>
      <c r="EJ236" s="117"/>
      <c r="EK236" s="117"/>
      <c r="EL236" s="117"/>
      <c r="EM236" s="117"/>
      <c r="EN236" s="117"/>
      <c r="EO236" s="117"/>
      <c r="EP236" s="117"/>
      <c r="EQ236" s="117"/>
      <c r="ER236" s="117"/>
      <c r="ES236" s="117"/>
      <c r="ET236" s="117"/>
      <c r="EU236" s="117"/>
      <c r="EV236" s="117"/>
      <c r="EW236" s="117"/>
      <c r="EX236" s="117"/>
      <c r="EY236" s="117"/>
      <c r="EZ236" s="117"/>
      <c r="FA236" s="117"/>
      <c r="FB236" s="117"/>
      <c r="FC236" s="117"/>
      <c r="FD236" s="117"/>
      <c r="FE236" s="117"/>
      <c r="FF236" s="117"/>
      <c r="FG236" s="117"/>
      <c r="FH236" s="117"/>
      <c r="FI236" s="117"/>
      <c r="FJ236" s="117"/>
      <c r="FK236" s="117"/>
      <c r="FL236" s="117"/>
      <c r="FM236" s="117"/>
      <c r="FN236" s="117"/>
      <c r="FO236" s="117"/>
      <c r="FP236" s="117"/>
      <c r="FQ236" s="117"/>
      <c r="FR236" s="117"/>
      <c r="FS236" s="117"/>
      <c r="FT236" s="117"/>
      <c r="FU236" s="117"/>
      <c r="FV236" s="117"/>
      <c r="FW236" s="117"/>
      <c r="FX236" s="117"/>
      <c r="FY236" s="117"/>
      <c r="FZ236" s="117"/>
      <c r="GA236" s="117"/>
      <c r="GB236" s="117"/>
      <c r="GC236" s="117"/>
      <c r="GD236" s="117"/>
      <c r="GE236" s="117"/>
      <c r="GF236" s="117"/>
      <c r="GG236" s="117"/>
      <c r="GH236" s="117"/>
      <c r="GI236" s="117"/>
      <c r="GJ236" s="117"/>
      <c r="GK236" s="117"/>
      <c r="GL236" s="117"/>
    </row>
    <row r="237" spans="1:205" s="120" customFormat="1" x14ac:dyDescent="0.3">
      <c r="A237" s="75" t="s">
        <v>16</v>
      </c>
      <c r="B237" s="76">
        <f>B238+B239+B240</f>
        <v>65373.349000000002</v>
      </c>
      <c r="C237" s="76">
        <f>C238+C239+C240</f>
        <v>6378.6100000000006</v>
      </c>
      <c r="D237" s="76">
        <f>D238+D239+D240</f>
        <v>14586.654000000002</v>
      </c>
      <c r="E237" s="76">
        <f>E238+E239+E240</f>
        <v>14586.654000000002</v>
      </c>
      <c r="F237" s="76">
        <f>E237/B237*100</f>
        <v>22.312844948481992</v>
      </c>
      <c r="G237" s="76">
        <f>E237/C237*100</f>
        <v>228.68076273670911</v>
      </c>
      <c r="H237" s="78">
        <f>H238+H239+H240</f>
        <v>4568.16</v>
      </c>
      <c r="I237" s="78">
        <f t="shared" ref="I237:AE237" si="154">I238+I239+I240</f>
        <v>3053.8999999999996</v>
      </c>
      <c r="J237" s="18">
        <f t="shared" si="154"/>
        <v>4971.6899999999996</v>
      </c>
      <c r="K237" s="78">
        <f t="shared" si="154"/>
        <v>4535.51</v>
      </c>
      <c r="L237" s="78">
        <f t="shared" si="154"/>
        <v>4423.799</v>
      </c>
      <c r="M237" s="78">
        <f t="shared" si="154"/>
        <v>3279.7079999999996</v>
      </c>
      <c r="N237" s="78">
        <f t="shared" si="154"/>
        <v>6546.0969999999998</v>
      </c>
      <c r="O237" s="78">
        <f t="shared" si="154"/>
        <v>5460.3829999999998</v>
      </c>
      <c r="P237" s="78">
        <f t="shared" si="154"/>
        <v>5113.3100000000004</v>
      </c>
      <c r="Q237" s="18">
        <f t="shared" si="154"/>
        <v>5177.9279999999999</v>
      </c>
      <c r="R237" s="78">
        <f t="shared" si="154"/>
        <v>4814.4380000000001</v>
      </c>
      <c r="S237" s="18">
        <f t="shared" si="154"/>
        <v>6343.1419999999998</v>
      </c>
      <c r="T237" s="78">
        <f t="shared" si="154"/>
        <v>7207.6170000000002</v>
      </c>
      <c r="U237" s="18">
        <f t="shared" si="154"/>
        <v>6942.1440000000002</v>
      </c>
      <c r="V237" s="78">
        <f t="shared" si="154"/>
        <v>5360.183</v>
      </c>
      <c r="W237" s="78">
        <f t="shared" si="154"/>
        <v>0</v>
      </c>
      <c r="X237" s="78">
        <f t="shared" si="154"/>
        <v>4608.7529999999997</v>
      </c>
      <c r="Y237" s="78">
        <f t="shared" si="154"/>
        <v>0</v>
      </c>
      <c r="Z237" s="78">
        <f t="shared" si="154"/>
        <v>5652.973</v>
      </c>
      <c r="AA237" s="78">
        <f t="shared" si="154"/>
        <v>0</v>
      </c>
      <c r="AB237" s="78">
        <f t="shared" si="154"/>
        <v>5235.9859999999999</v>
      </c>
      <c r="AC237" s="78">
        <f t="shared" si="154"/>
        <v>0</v>
      </c>
      <c r="AD237" s="78">
        <f t="shared" si="154"/>
        <v>6870.3429999999998</v>
      </c>
      <c r="AE237" s="78">
        <f t="shared" si="154"/>
        <v>0</v>
      </c>
      <c r="AF237" s="116"/>
      <c r="AG237" s="119">
        <f t="shared" ref="AG237:AG241" si="155">H237+J237+L237+N237+P237+R237+T237+V237+X237+Z237+AB237+AD237</f>
        <v>65373.348999999987</v>
      </c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  <c r="CO237" s="117"/>
      <c r="CP237" s="117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7"/>
      <c r="DF237" s="117"/>
      <c r="DG237" s="117"/>
      <c r="DH237" s="117"/>
      <c r="DI237" s="117"/>
      <c r="DJ237" s="117"/>
      <c r="DK237" s="117"/>
      <c r="DL237" s="117"/>
      <c r="DM237" s="117"/>
      <c r="DN237" s="117"/>
      <c r="DO237" s="117"/>
      <c r="DP237" s="117"/>
      <c r="DQ237" s="117"/>
      <c r="DR237" s="117"/>
      <c r="DS237" s="117"/>
      <c r="DT237" s="117"/>
      <c r="DU237" s="117"/>
      <c r="DV237" s="117"/>
      <c r="DW237" s="117"/>
      <c r="DX237" s="117"/>
      <c r="DY237" s="117"/>
      <c r="DZ237" s="117"/>
      <c r="EA237" s="117"/>
      <c r="EB237" s="117"/>
      <c r="EC237" s="117"/>
      <c r="ED237" s="117"/>
      <c r="EE237" s="117"/>
      <c r="EF237" s="117"/>
      <c r="EG237" s="117"/>
      <c r="EH237" s="117"/>
      <c r="EI237" s="117"/>
      <c r="EJ237" s="117"/>
      <c r="EK237" s="117"/>
      <c r="EL237" s="117"/>
      <c r="EM237" s="117"/>
      <c r="EN237" s="117"/>
      <c r="EO237" s="117"/>
      <c r="EP237" s="117"/>
      <c r="EQ237" s="117"/>
      <c r="ER237" s="117"/>
      <c r="ES237" s="117"/>
      <c r="ET237" s="117"/>
      <c r="EU237" s="117"/>
      <c r="EV237" s="117"/>
      <c r="EW237" s="117"/>
      <c r="EX237" s="117"/>
      <c r="EY237" s="117"/>
      <c r="EZ237" s="117"/>
      <c r="FA237" s="117"/>
      <c r="FB237" s="117"/>
      <c r="FC237" s="117"/>
      <c r="FD237" s="117"/>
      <c r="FE237" s="117"/>
      <c r="FF237" s="117"/>
      <c r="FG237" s="117"/>
      <c r="FH237" s="117"/>
      <c r="FI237" s="117"/>
      <c r="FJ237" s="117"/>
      <c r="FK237" s="117"/>
      <c r="FL237" s="117"/>
      <c r="FM237" s="117"/>
      <c r="FN237" s="117"/>
      <c r="FO237" s="117"/>
      <c r="FP237" s="117"/>
      <c r="FQ237" s="117"/>
      <c r="FR237" s="117"/>
      <c r="FS237" s="117"/>
      <c r="FT237" s="117"/>
      <c r="FU237" s="117"/>
      <c r="FV237" s="117"/>
      <c r="FW237" s="117"/>
      <c r="FX237" s="117"/>
      <c r="FY237" s="117"/>
      <c r="FZ237" s="117"/>
      <c r="GA237" s="117"/>
      <c r="GB237" s="117"/>
      <c r="GC237" s="117"/>
      <c r="GD237" s="117"/>
      <c r="GE237" s="117"/>
      <c r="GF237" s="117"/>
      <c r="GG237" s="117"/>
      <c r="GH237" s="117"/>
      <c r="GI237" s="117"/>
      <c r="GJ237" s="117"/>
      <c r="GK237" s="117"/>
      <c r="GL237" s="117"/>
    </row>
    <row r="238" spans="1:205" s="120" customFormat="1" x14ac:dyDescent="0.3">
      <c r="A238" s="19" t="s">
        <v>19</v>
      </c>
      <c r="B238" s="20">
        <f t="shared" ref="B238:E241" si="156">SUM(B244,B262,B274)</f>
        <v>0</v>
      </c>
      <c r="C238" s="20">
        <f t="shared" si="156"/>
        <v>0</v>
      </c>
      <c r="D238" s="20">
        <f t="shared" si="156"/>
        <v>0</v>
      </c>
      <c r="E238" s="20">
        <f t="shared" si="156"/>
        <v>0</v>
      </c>
      <c r="F238" s="79">
        <f>IFERROR(E238/B238*100,0)</f>
        <v>0</v>
      </c>
      <c r="G238" s="77">
        <f>IFERROR(E238/C238*100,0)</f>
        <v>0</v>
      </c>
      <c r="H238" s="20">
        <f t="shared" ref="H238:J241" si="157">SUM(H244,H262,H274)</f>
        <v>0</v>
      </c>
      <c r="I238" s="20">
        <f t="shared" si="157"/>
        <v>0</v>
      </c>
      <c r="J238" s="20">
        <f t="shared" si="157"/>
        <v>0</v>
      </c>
      <c r="K238" s="20"/>
      <c r="L238" s="20">
        <f>SUM(L244,L262,L274)</f>
        <v>0</v>
      </c>
      <c r="M238" s="20"/>
      <c r="N238" s="20">
        <f>SUM(N244,N262,N274)</f>
        <v>0</v>
      </c>
      <c r="O238" s="20"/>
      <c r="P238" s="20">
        <f>SUM(P244,P262,P274)</f>
        <v>0</v>
      </c>
      <c r="Q238" s="20"/>
      <c r="R238" s="20">
        <f>SUM(R244,R262,R274)</f>
        <v>0</v>
      </c>
      <c r="S238" s="20"/>
      <c r="T238" s="20">
        <f>SUM(T244,T262,T274)</f>
        <v>0</v>
      </c>
      <c r="U238" s="20"/>
      <c r="V238" s="20">
        <f>SUM(V244,V262,V274)</f>
        <v>0</v>
      </c>
      <c r="W238" s="20"/>
      <c r="X238" s="20">
        <f>SUM(X244,X262,X274)</f>
        <v>0</v>
      </c>
      <c r="Y238" s="20"/>
      <c r="Z238" s="20">
        <f>SUM(Z244,Z262,Z274)</f>
        <v>0</v>
      </c>
      <c r="AA238" s="20"/>
      <c r="AB238" s="20">
        <f>SUM(AB244,AB262,AB274)</f>
        <v>0</v>
      </c>
      <c r="AC238" s="20"/>
      <c r="AD238" s="20">
        <f>SUM(AD244,AD262,AD274)</f>
        <v>0</v>
      </c>
      <c r="AE238" s="20"/>
      <c r="AF238" s="116"/>
      <c r="AG238" s="119">
        <f t="shared" si="155"/>
        <v>0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117"/>
      <c r="CH238" s="117"/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7"/>
      <c r="DF238" s="117"/>
      <c r="DG238" s="117"/>
      <c r="DH238" s="117"/>
      <c r="DI238" s="117"/>
      <c r="DJ238" s="117"/>
      <c r="DK238" s="117"/>
      <c r="DL238" s="117"/>
      <c r="DM238" s="117"/>
      <c r="DN238" s="117"/>
      <c r="DO238" s="117"/>
      <c r="DP238" s="117"/>
      <c r="DQ238" s="117"/>
      <c r="DR238" s="117"/>
      <c r="DS238" s="117"/>
      <c r="DT238" s="117"/>
      <c r="DU238" s="117"/>
      <c r="DV238" s="117"/>
      <c r="DW238" s="117"/>
      <c r="DX238" s="117"/>
      <c r="DY238" s="117"/>
      <c r="DZ238" s="117"/>
      <c r="EA238" s="117"/>
      <c r="EB238" s="117"/>
      <c r="EC238" s="117"/>
      <c r="ED238" s="117"/>
      <c r="EE238" s="117"/>
      <c r="EF238" s="117"/>
      <c r="EG238" s="117"/>
      <c r="EH238" s="117"/>
      <c r="EI238" s="117"/>
      <c r="EJ238" s="117"/>
      <c r="EK238" s="117"/>
      <c r="EL238" s="117"/>
      <c r="EM238" s="117"/>
      <c r="EN238" s="117"/>
      <c r="EO238" s="117"/>
      <c r="EP238" s="117"/>
      <c r="EQ238" s="117"/>
      <c r="ER238" s="117"/>
      <c r="ES238" s="117"/>
      <c r="ET238" s="117"/>
      <c r="EU238" s="117"/>
      <c r="EV238" s="117"/>
      <c r="EW238" s="117"/>
      <c r="EX238" s="117"/>
      <c r="EY238" s="117"/>
      <c r="EZ238" s="117"/>
      <c r="FA238" s="117"/>
      <c r="FB238" s="117"/>
      <c r="FC238" s="117"/>
      <c r="FD238" s="117"/>
      <c r="FE238" s="117"/>
      <c r="FF238" s="117"/>
      <c r="FG238" s="117"/>
      <c r="FH238" s="117"/>
      <c r="FI238" s="117"/>
      <c r="FJ238" s="117"/>
      <c r="FK238" s="117"/>
      <c r="FL238" s="117"/>
      <c r="FM238" s="117"/>
      <c r="FN238" s="117"/>
      <c r="FO238" s="117"/>
      <c r="FP238" s="117"/>
      <c r="FQ238" s="117"/>
      <c r="FR238" s="117"/>
      <c r="FS238" s="117"/>
      <c r="FT238" s="117"/>
      <c r="FU238" s="117"/>
      <c r="FV238" s="117"/>
      <c r="FW238" s="117"/>
      <c r="FX238" s="117"/>
      <c r="FY238" s="117"/>
      <c r="FZ238" s="117"/>
      <c r="GA238" s="117"/>
      <c r="GB238" s="117"/>
      <c r="GC238" s="117"/>
      <c r="GD238" s="117"/>
      <c r="GE238" s="117"/>
      <c r="GF238" s="117"/>
      <c r="GG238" s="117"/>
      <c r="GH238" s="117"/>
      <c r="GI238" s="117"/>
      <c r="GJ238" s="117"/>
      <c r="GK238" s="117"/>
      <c r="GL238" s="117"/>
    </row>
    <row r="239" spans="1:205" s="120" customFormat="1" x14ac:dyDescent="0.3">
      <c r="A239" s="19" t="s">
        <v>17</v>
      </c>
      <c r="B239" s="20">
        <f t="shared" si="156"/>
        <v>74</v>
      </c>
      <c r="C239" s="20">
        <f t="shared" si="156"/>
        <v>0</v>
      </c>
      <c r="D239" s="20">
        <f t="shared" si="156"/>
        <v>74</v>
      </c>
      <c r="E239" s="20">
        <f t="shared" si="156"/>
        <v>74</v>
      </c>
      <c r="F239" s="79">
        <f t="shared" ref="F239:F241" si="158">IFERROR(E239/B239*100,0)</f>
        <v>100</v>
      </c>
      <c r="G239" s="77">
        <f>IFERROR(E239/C239*100,0)</f>
        <v>0</v>
      </c>
      <c r="H239" s="20">
        <f t="shared" si="157"/>
        <v>0</v>
      </c>
      <c r="I239" s="20">
        <f t="shared" si="157"/>
        <v>0</v>
      </c>
      <c r="J239" s="20">
        <f t="shared" si="157"/>
        <v>0</v>
      </c>
      <c r="K239" s="20"/>
      <c r="L239" s="20">
        <f>SUM(L245,L263,L275)</f>
        <v>0</v>
      </c>
      <c r="M239" s="20"/>
      <c r="N239" s="20">
        <f>SUM(N245,N263,N275)</f>
        <v>74</v>
      </c>
      <c r="O239" s="20">
        <f>O245+O263+O275</f>
        <v>74</v>
      </c>
      <c r="P239" s="20">
        <f>SUM(P245,P263,P275)</f>
        <v>0</v>
      </c>
      <c r="Q239" s="20"/>
      <c r="R239" s="20">
        <f>SUM(R245,R263,R275)</f>
        <v>0</v>
      </c>
      <c r="S239" s="20"/>
      <c r="T239" s="20">
        <f>SUM(T245,T263,T275)</f>
        <v>0</v>
      </c>
      <c r="U239" s="20"/>
      <c r="V239" s="20">
        <f>SUM(V245,V263,V275)</f>
        <v>0</v>
      </c>
      <c r="W239" s="20"/>
      <c r="X239" s="20">
        <f>SUM(X245,X263,X275)</f>
        <v>0</v>
      </c>
      <c r="Y239" s="20"/>
      <c r="Z239" s="20">
        <f>SUM(Z245,Z263,Z275)</f>
        <v>0</v>
      </c>
      <c r="AA239" s="20"/>
      <c r="AB239" s="20">
        <f>SUM(AB245,AB263,AB275)</f>
        <v>0</v>
      </c>
      <c r="AC239" s="20"/>
      <c r="AD239" s="20">
        <f>SUM(AD245,AD263,AD275)</f>
        <v>0</v>
      </c>
      <c r="AE239" s="20"/>
      <c r="AF239" s="116"/>
      <c r="AG239" s="119">
        <f t="shared" si="155"/>
        <v>74</v>
      </c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  <c r="DG239" s="117"/>
      <c r="DH239" s="117"/>
      <c r="DI239" s="117"/>
      <c r="DJ239" s="117"/>
      <c r="DK239" s="117"/>
      <c r="DL239" s="117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/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/>
      <c r="EL239" s="117"/>
      <c r="EM239" s="117"/>
      <c r="EN239" s="117"/>
      <c r="EO239" s="117"/>
      <c r="EP239" s="117"/>
      <c r="EQ239" s="117"/>
      <c r="ER239" s="117"/>
      <c r="ES239" s="117"/>
      <c r="ET239" s="117"/>
      <c r="EU239" s="117"/>
      <c r="EV239" s="117"/>
      <c r="EW239" s="117"/>
      <c r="EX239" s="117"/>
      <c r="EY239" s="117"/>
      <c r="EZ239" s="117"/>
      <c r="FA239" s="117"/>
      <c r="FB239" s="117"/>
      <c r="FC239" s="117"/>
      <c r="FD239" s="117"/>
      <c r="FE239" s="117"/>
      <c r="FF239" s="117"/>
      <c r="FG239" s="117"/>
      <c r="FH239" s="117"/>
      <c r="FI239" s="117"/>
      <c r="FJ239" s="117"/>
      <c r="FK239" s="117"/>
      <c r="FL239" s="117"/>
      <c r="FM239" s="117"/>
      <c r="FN239" s="117"/>
      <c r="FO239" s="117"/>
      <c r="FP239" s="117"/>
      <c r="FQ239" s="117"/>
      <c r="FR239" s="117"/>
      <c r="FS239" s="117"/>
      <c r="FT239" s="117"/>
      <c r="FU239" s="117"/>
      <c r="FV239" s="117"/>
      <c r="FW239" s="117"/>
      <c r="FX239" s="117"/>
      <c r="FY239" s="117"/>
      <c r="FZ239" s="117"/>
      <c r="GA239" s="117"/>
      <c r="GB239" s="117"/>
      <c r="GC239" s="117"/>
      <c r="GD239" s="117"/>
      <c r="GE239" s="117"/>
      <c r="GF239" s="117"/>
      <c r="GG239" s="117"/>
      <c r="GH239" s="117"/>
      <c r="GI239" s="117"/>
      <c r="GJ239" s="117"/>
      <c r="GK239" s="117"/>
      <c r="GL239" s="117"/>
    </row>
    <row r="240" spans="1:205" s="120" customFormat="1" x14ac:dyDescent="0.3">
      <c r="A240" s="19" t="s">
        <v>18</v>
      </c>
      <c r="B240" s="20">
        <f t="shared" si="156"/>
        <v>65299.349000000002</v>
      </c>
      <c r="C240" s="20">
        <f t="shared" si="156"/>
        <v>6378.6100000000006</v>
      </c>
      <c r="D240" s="20">
        <f t="shared" si="156"/>
        <v>14512.654000000002</v>
      </c>
      <c r="E240" s="20">
        <f t="shared" si="156"/>
        <v>14512.654000000002</v>
      </c>
      <c r="F240" s="79">
        <f t="shared" si="158"/>
        <v>22.224806559710117</v>
      </c>
      <c r="G240" s="77">
        <f>IFERROR(E240/C240*100,0)</f>
        <v>227.52063537353752</v>
      </c>
      <c r="H240" s="20">
        <f t="shared" si="157"/>
        <v>4568.16</v>
      </c>
      <c r="I240" s="20">
        <f t="shared" si="157"/>
        <v>3053.8999999999996</v>
      </c>
      <c r="J240" s="20">
        <f t="shared" si="157"/>
        <v>4971.6899999999996</v>
      </c>
      <c r="K240" s="20">
        <f>K246+K264+K276</f>
        <v>4535.51</v>
      </c>
      <c r="L240" s="20">
        <f>SUM(L246,L264,L276)</f>
        <v>4423.799</v>
      </c>
      <c r="M240" s="20">
        <f>M246+M264+M276</f>
        <v>3279.7079999999996</v>
      </c>
      <c r="N240" s="20">
        <f>SUM(N246,N264,N276)</f>
        <v>6472.0969999999998</v>
      </c>
      <c r="O240" s="20">
        <f>O246+O264+O276</f>
        <v>5386.3829999999998</v>
      </c>
      <c r="P240" s="20">
        <f>SUM(P246,P264,P276)</f>
        <v>5113.3100000000004</v>
      </c>
      <c r="Q240" s="20">
        <f>Q246+Q264+Q276</f>
        <v>5177.9279999999999</v>
      </c>
      <c r="R240" s="20">
        <f>SUM(R246,R264,R276)</f>
        <v>4814.4380000000001</v>
      </c>
      <c r="S240" s="20">
        <f>S246+S264+S276</f>
        <v>6343.1419999999998</v>
      </c>
      <c r="T240" s="20">
        <f>SUM(T246,T264,T276)</f>
        <v>7207.6170000000002</v>
      </c>
      <c r="U240" s="20">
        <f>U246+U264+U276</f>
        <v>6942.1440000000002</v>
      </c>
      <c r="V240" s="20">
        <f>SUM(V246,V264,V276)</f>
        <v>5360.183</v>
      </c>
      <c r="W240" s="20"/>
      <c r="X240" s="20">
        <f>SUM(X246,X264,X276)</f>
        <v>4608.7529999999997</v>
      </c>
      <c r="Y240" s="20"/>
      <c r="Z240" s="20">
        <f>SUM(Z246,Z264,Z276)</f>
        <v>5652.973</v>
      </c>
      <c r="AA240" s="20"/>
      <c r="AB240" s="20">
        <f>SUM(AB246,AB264,AB276)</f>
        <v>5235.9859999999999</v>
      </c>
      <c r="AC240" s="20"/>
      <c r="AD240" s="20">
        <f>SUM(AD246,AD264,AD276)</f>
        <v>6870.3429999999998</v>
      </c>
      <c r="AE240" s="20"/>
      <c r="AF240" s="116"/>
      <c r="AG240" s="119">
        <f t="shared" si="155"/>
        <v>65299.348999999987</v>
      </c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7"/>
      <c r="CI240" s="117"/>
      <c r="CJ240" s="117"/>
      <c r="CK240" s="117"/>
      <c r="CL240" s="117"/>
      <c r="CM240" s="117"/>
      <c r="CN240" s="117"/>
      <c r="CO240" s="117"/>
      <c r="CP240" s="117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7"/>
      <c r="DF240" s="117"/>
      <c r="DG240" s="117"/>
      <c r="DH240" s="117"/>
      <c r="DI240" s="117"/>
      <c r="DJ240" s="117"/>
      <c r="DK240" s="117"/>
      <c r="DL240" s="117"/>
      <c r="DM240" s="117"/>
      <c r="DN240" s="117"/>
      <c r="DO240" s="117"/>
      <c r="DP240" s="117"/>
      <c r="DQ240" s="117"/>
      <c r="DR240" s="117"/>
      <c r="DS240" s="117"/>
      <c r="DT240" s="117"/>
      <c r="DU240" s="117"/>
      <c r="DV240" s="117"/>
      <c r="DW240" s="117"/>
      <c r="DX240" s="117"/>
      <c r="DY240" s="117"/>
      <c r="DZ240" s="117"/>
      <c r="EA240" s="117"/>
      <c r="EB240" s="117"/>
      <c r="EC240" s="117"/>
      <c r="ED240" s="117"/>
      <c r="EE240" s="117"/>
      <c r="EF240" s="117"/>
      <c r="EG240" s="117"/>
      <c r="EH240" s="117"/>
      <c r="EI240" s="117"/>
      <c r="EJ240" s="117"/>
      <c r="EK240" s="117"/>
      <c r="EL240" s="117"/>
      <c r="EM240" s="117"/>
      <c r="EN240" s="117"/>
      <c r="EO240" s="117"/>
      <c r="EP240" s="117"/>
      <c r="EQ240" s="117"/>
      <c r="ER240" s="117"/>
      <c r="ES240" s="117"/>
      <c r="ET240" s="117"/>
      <c r="EU240" s="117"/>
      <c r="EV240" s="117"/>
      <c r="EW240" s="117"/>
      <c r="EX240" s="117"/>
      <c r="EY240" s="117"/>
      <c r="EZ240" s="117"/>
      <c r="FA240" s="117"/>
      <c r="FB240" s="117"/>
      <c r="FC240" s="117"/>
      <c r="FD240" s="117"/>
      <c r="FE240" s="117"/>
      <c r="FF240" s="117"/>
      <c r="FG240" s="117"/>
      <c r="FH240" s="117"/>
      <c r="FI240" s="117"/>
      <c r="FJ240" s="117"/>
      <c r="FK240" s="117"/>
      <c r="FL240" s="117"/>
      <c r="FM240" s="117"/>
      <c r="FN240" s="117"/>
      <c r="FO240" s="117"/>
      <c r="FP240" s="117"/>
      <c r="FQ240" s="117"/>
      <c r="FR240" s="117"/>
      <c r="FS240" s="117"/>
      <c r="FT240" s="117"/>
      <c r="FU240" s="117"/>
      <c r="FV240" s="117"/>
      <c r="FW240" s="117"/>
      <c r="FX240" s="117"/>
      <c r="FY240" s="117"/>
      <c r="FZ240" s="117"/>
      <c r="GA240" s="117"/>
      <c r="GB240" s="117"/>
      <c r="GC240" s="117"/>
      <c r="GD240" s="117"/>
      <c r="GE240" s="117"/>
      <c r="GF240" s="117"/>
      <c r="GG240" s="117"/>
      <c r="GH240" s="117"/>
      <c r="GI240" s="117"/>
      <c r="GJ240" s="117"/>
      <c r="GK240" s="117"/>
      <c r="GL240" s="117"/>
    </row>
    <row r="241" spans="1:205" s="120" customFormat="1" x14ac:dyDescent="0.3">
      <c r="A241" s="19" t="s">
        <v>20</v>
      </c>
      <c r="B241" s="20">
        <f t="shared" si="156"/>
        <v>0</v>
      </c>
      <c r="C241" s="20">
        <f t="shared" si="156"/>
        <v>0</v>
      </c>
      <c r="D241" s="20">
        <f t="shared" si="156"/>
        <v>0</v>
      </c>
      <c r="E241" s="20">
        <f t="shared" si="156"/>
        <v>0</v>
      </c>
      <c r="F241" s="79">
        <f t="shared" si="158"/>
        <v>0</v>
      </c>
      <c r="G241" s="77">
        <f>IFERROR(E241/C241*100,0)</f>
        <v>0</v>
      </c>
      <c r="H241" s="20">
        <f t="shared" si="157"/>
        <v>0</v>
      </c>
      <c r="I241" s="20">
        <f t="shared" si="157"/>
        <v>0</v>
      </c>
      <c r="J241" s="20">
        <f t="shared" si="157"/>
        <v>0</v>
      </c>
      <c r="K241" s="20"/>
      <c r="L241" s="20">
        <f>SUM(L247,L265,L277)</f>
        <v>0</v>
      </c>
      <c r="M241" s="20"/>
      <c r="N241" s="20">
        <f>SUM(N247,N265,N277)</f>
        <v>0</v>
      </c>
      <c r="O241" s="20"/>
      <c r="P241" s="20">
        <f>SUM(P247,P265,P277)</f>
        <v>0</v>
      </c>
      <c r="Q241" s="20"/>
      <c r="R241" s="20">
        <f>SUM(R247,R265,R277)</f>
        <v>0</v>
      </c>
      <c r="S241" s="20"/>
      <c r="T241" s="20">
        <f>SUM(T247,T265,T277)</f>
        <v>0</v>
      </c>
      <c r="U241" s="20"/>
      <c r="V241" s="20">
        <f>SUM(V247,V265,V277)</f>
        <v>0</v>
      </c>
      <c r="W241" s="20"/>
      <c r="X241" s="20">
        <f>SUM(X247,X265,X277)</f>
        <v>0</v>
      </c>
      <c r="Y241" s="20"/>
      <c r="Z241" s="20">
        <f>SUM(Z247,Z265,Z277)</f>
        <v>0</v>
      </c>
      <c r="AA241" s="20"/>
      <c r="AB241" s="20">
        <f>SUM(AB247,AB265,AB277)</f>
        <v>0</v>
      </c>
      <c r="AC241" s="20"/>
      <c r="AD241" s="20">
        <f>SUM(AD247,AD265,AD277)</f>
        <v>0</v>
      </c>
      <c r="AE241" s="20"/>
      <c r="AF241" s="116"/>
      <c r="AG241" s="119">
        <f t="shared" si="155"/>
        <v>0</v>
      </c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117"/>
      <c r="BY241" s="117"/>
      <c r="BZ241" s="117"/>
      <c r="CA241" s="117"/>
      <c r="CB241" s="117"/>
      <c r="CC241" s="117"/>
      <c r="CD241" s="117"/>
      <c r="CE241" s="117"/>
      <c r="CF241" s="117"/>
      <c r="CG241" s="117"/>
      <c r="CH241" s="117"/>
      <c r="CI241" s="117"/>
      <c r="CJ241" s="117"/>
      <c r="CK241" s="117"/>
      <c r="CL241" s="117"/>
      <c r="CM241" s="117"/>
      <c r="CN241" s="117"/>
      <c r="CO241" s="117"/>
      <c r="CP241" s="117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7"/>
      <c r="DF241" s="117"/>
      <c r="DG241" s="117"/>
      <c r="DH241" s="117"/>
      <c r="DI241" s="117"/>
      <c r="DJ241" s="117"/>
      <c r="DK241" s="117"/>
      <c r="DL241" s="117"/>
      <c r="DM241" s="117"/>
      <c r="DN241" s="117"/>
      <c r="DO241" s="117"/>
      <c r="DP241" s="117"/>
      <c r="DQ241" s="117"/>
      <c r="DR241" s="117"/>
      <c r="DS241" s="117"/>
      <c r="DT241" s="117"/>
      <c r="DU241" s="117"/>
      <c r="DV241" s="117"/>
      <c r="DW241" s="117"/>
      <c r="DX241" s="117"/>
      <c r="DY241" s="117"/>
      <c r="DZ241" s="117"/>
      <c r="EA241" s="117"/>
      <c r="EB241" s="117"/>
      <c r="EC241" s="117"/>
      <c r="ED241" s="117"/>
      <c r="EE241" s="117"/>
      <c r="EF241" s="117"/>
      <c r="EG241" s="117"/>
      <c r="EH241" s="117"/>
      <c r="EI241" s="117"/>
      <c r="EJ241" s="117"/>
      <c r="EK241" s="117"/>
      <c r="EL241" s="117"/>
      <c r="EM241" s="117"/>
      <c r="EN241" s="117"/>
      <c r="EO241" s="117"/>
      <c r="EP241" s="117"/>
      <c r="EQ241" s="117"/>
      <c r="ER241" s="117"/>
      <c r="ES241" s="117"/>
      <c r="ET241" s="117"/>
      <c r="EU241" s="117"/>
      <c r="EV241" s="117"/>
      <c r="EW241" s="117"/>
      <c r="EX241" s="117"/>
      <c r="EY241" s="117"/>
      <c r="EZ241" s="117"/>
      <c r="FA241" s="117"/>
      <c r="FB241" s="117"/>
      <c r="FC241" s="117"/>
      <c r="FD241" s="117"/>
      <c r="FE241" s="117"/>
      <c r="FF241" s="117"/>
      <c r="FG241" s="117"/>
      <c r="FH241" s="117"/>
      <c r="FI241" s="117"/>
      <c r="FJ241" s="117"/>
      <c r="FK241" s="117"/>
      <c r="FL241" s="117"/>
      <c r="FM241" s="117"/>
      <c r="FN241" s="117"/>
      <c r="FO241" s="117"/>
      <c r="FP241" s="117"/>
      <c r="FQ241" s="117"/>
      <c r="FR241" s="117"/>
      <c r="FS241" s="117"/>
      <c r="FT241" s="117"/>
      <c r="FU241" s="117"/>
      <c r="FV241" s="117"/>
      <c r="FW241" s="117"/>
      <c r="FX241" s="117"/>
      <c r="FY241" s="117"/>
      <c r="FZ241" s="117"/>
      <c r="GA241" s="117"/>
      <c r="GB241" s="117"/>
      <c r="GC241" s="117"/>
      <c r="GD241" s="117"/>
      <c r="GE241" s="117"/>
      <c r="GF241" s="117"/>
      <c r="GG241" s="117"/>
      <c r="GH241" s="117"/>
      <c r="GI241" s="117"/>
      <c r="GJ241" s="117"/>
      <c r="GK241" s="117"/>
      <c r="GL241" s="117"/>
    </row>
    <row r="242" spans="1:205" s="117" customFormat="1" ht="69" customHeight="1" x14ac:dyDescent="0.3">
      <c r="A242" s="54" t="s">
        <v>71</v>
      </c>
      <c r="B242" s="55"/>
      <c r="C242" s="55"/>
      <c r="D242" s="55"/>
      <c r="E242" s="55"/>
      <c r="F242" s="55"/>
      <c r="G242" s="55"/>
      <c r="H242" s="56"/>
      <c r="I242" s="56"/>
      <c r="J242" s="95"/>
      <c r="K242" s="56"/>
      <c r="L242" s="56"/>
      <c r="M242" s="56"/>
      <c r="N242" s="56"/>
      <c r="O242" s="56"/>
      <c r="P242" s="56"/>
      <c r="Q242" s="95"/>
      <c r="R242" s="56"/>
      <c r="S242" s="95"/>
      <c r="T242" s="56"/>
      <c r="U242" s="95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116"/>
      <c r="AG242" s="119">
        <f t="shared" si="145"/>
        <v>0</v>
      </c>
    </row>
    <row r="243" spans="1:205" s="120" customFormat="1" x14ac:dyDescent="0.3">
      <c r="A243" s="8" t="s">
        <v>16</v>
      </c>
      <c r="B243" s="10">
        <f>B244+B245+B246</f>
        <v>23347.621999999999</v>
      </c>
      <c r="C243" s="10">
        <f>C244+C245+C246</f>
        <v>4691.1000000000004</v>
      </c>
      <c r="D243" s="10">
        <f>D244+D245+D246</f>
        <v>13519.224000000002</v>
      </c>
      <c r="E243" s="10">
        <f>E244+E245+E246</f>
        <v>13519.224000000002</v>
      </c>
      <c r="F243" s="9">
        <f>E243/B243*100</f>
        <v>57.904072628895577</v>
      </c>
      <c r="G243" s="84">
        <f>IFERROR(E243/C243*100,0)</f>
        <v>288.1887830146448</v>
      </c>
      <c r="H243" s="10">
        <f>H244+H245+H246</f>
        <v>2880.6499999999996</v>
      </c>
      <c r="I243" s="10">
        <f t="shared" ref="I243:AE243" si="159">I244+I245+I246</f>
        <v>2060.4699999999998</v>
      </c>
      <c r="J243" s="18">
        <f t="shared" si="159"/>
        <v>1810.45</v>
      </c>
      <c r="K243" s="10">
        <f t="shared" si="159"/>
        <v>1718.08</v>
      </c>
      <c r="L243" s="10">
        <f t="shared" si="159"/>
        <v>1097.5899999999999</v>
      </c>
      <c r="M243" s="10">
        <f t="shared" si="159"/>
        <v>926.77800000000002</v>
      </c>
      <c r="N243" s="10">
        <f t="shared" si="159"/>
        <v>3047.64</v>
      </c>
      <c r="O243" s="10">
        <f t="shared" si="159"/>
        <v>2346.7080000000001</v>
      </c>
      <c r="P243" s="10">
        <f t="shared" si="159"/>
        <v>1712.45</v>
      </c>
      <c r="Q243" s="18">
        <f t="shared" si="159"/>
        <v>1775.028</v>
      </c>
      <c r="R243" s="10">
        <f t="shared" si="159"/>
        <v>1114.8910000000001</v>
      </c>
      <c r="S243" s="18">
        <f t="shared" si="159"/>
        <v>2056.6</v>
      </c>
      <c r="T243" s="10">
        <f t="shared" si="159"/>
        <v>3293.5480000000002</v>
      </c>
      <c r="U243" s="18">
        <f t="shared" si="159"/>
        <v>2635.56</v>
      </c>
      <c r="V243" s="10">
        <f t="shared" si="159"/>
        <v>1682.45</v>
      </c>
      <c r="W243" s="10">
        <f t="shared" si="159"/>
        <v>0</v>
      </c>
      <c r="X243" s="10">
        <f t="shared" si="159"/>
        <v>1097.5899999999999</v>
      </c>
      <c r="Y243" s="10">
        <f t="shared" si="159"/>
        <v>0</v>
      </c>
      <c r="Z243" s="10">
        <f t="shared" si="159"/>
        <v>2191.2399999999998</v>
      </c>
      <c r="AA243" s="10">
        <f t="shared" si="159"/>
        <v>0</v>
      </c>
      <c r="AB243" s="10">
        <f t="shared" si="159"/>
        <v>1427.87</v>
      </c>
      <c r="AC243" s="10">
        <f t="shared" si="159"/>
        <v>0</v>
      </c>
      <c r="AD243" s="10">
        <f t="shared" si="159"/>
        <v>1991.2529999999999</v>
      </c>
      <c r="AE243" s="10">
        <f t="shared" si="159"/>
        <v>0</v>
      </c>
      <c r="AF243" s="116"/>
      <c r="AG243" s="119">
        <f t="shared" si="145"/>
        <v>23347.622000000003</v>
      </c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7"/>
      <c r="BY243" s="117"/>
      <c r="BZ243" s="117"/>
      <c r="CA243" s="117"/>
      <c r="CB243" s="117"/>
      <c r="CC243" s="117"/>
      <c r="CD243" s="117"/>
      <c r="CE243" s="117"/>
      <c r="CF243" s="117"/>
      <c r="CG243" s="117"/>
      <c r="CH243" s="117"/>
      <c r="CI243" s="117"/>
      <c r="CJ243" s="117"/>
      <c r="CK243" s="117"/>
      <c r="CL243" s="117"/>
      <c r="CM243" s="117"/>
      <c r="CN243" s="117"/>
      <c r="CO243" s="117"/>
      <c r="CP243" s="117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7"/>
      <c r="DF243" s="117"/>
      <c r="DG243" s="117"/>
      <c r="DH243" s="117"/>
      <c r="DI243" s="117"/>
      <c r="DJ243" s="117"/>
      <c r="DK243" s="117"/>
      <c r="DL243" s="117"/>
      <c r="DM243" s="117"/>
      <c r="DN243" s="117"/>
      <c r="DO243" s="117"/>
      <c r="DP243" s="117"/>
      <c r="DQ243" s="117"/>
      <c r="DR243" s="117"/>
      <c r="DS243" s="117"/>
      <c r="DT243" s="117"/>
      <c r="DU243" s="117"/>
      <c r="DV243" s="117"/>
      <c r="DW243" s="117"/>
      <c r="DX243" s="117"/>
      <c r="DY243" s="117"/>
      <c r="DZ243" s="117"/>
      <c r="EA243" s="117"/>
      <c r="EB243" s="117"/>
      <c r="EC243" s="117"/>
      <c r="ED243" s="117"/>
      <c r="EE243" s="117"/>
      <c r="EF243" s="117"/>
      <c r="EG243" s="117"/>
      <c r="EH243" s="117"/>
      <c r="EI243" s="117"/>
      <c r="EJ243" s="117"/>
      <c r="EK243" s="117"/>
      <c r="EL243" s="117"/>
      <c r="EM243" s="117"/>
      <c r="EN243" s="117"/>
      <c r="EO243" s="117"/>
      <c r="EP243" s="117"/>
      <c r="EQ243" s="117"/>
      <c r="ER243" s="117"/>
      <c r="ES243" s="117"/>
      <c r="ET243" s="117"/>
      <c r="EU243" s="117"/>
      <c r="EV243" s="117"/>
      <c r="EW243" s="117"/>
      <c r="EX243" s="117"/>
      <c r="EY243" s="117"/>
      <c r="EZ243" s="117"/>
      <c r="FA243" s="117"/>
      <c r="FB243" s="117"/>
      <c r="FC243" s="117"/>
      <c r="FD243" s="117"/>
      <c r="FE243" s="117"/>
      <c r="FF243" s="117"/>
      <c r="FG243" s="117"/>
      <c r="FH243" s="117"/>
      <c r="FI243" s="117"/>
      <c r="FJ243" s="117"/>
      <c r="FK243" s="117"/>
      <c r="FL243" s="117"/>
      <c r="FM243" s="117"/>
      <c r="FN243" s="117"/>
      <c r="FO243" s="117"/>
      <c r="FP243" s="117"/>
      <c r="FQ243" s="117"/>
      <c r="FR243" s="117"/>
      <c r="FS243" s="117"/>
      <c r="FT243" s="117"/>
      <c r="FU243" s="117"/>
      <c r="FV243" s="117"/>
      <c r="FW243" s="117"/>
      <c r="FX243" s="117"/>
      <c r="FY243" s="117"/>
      <c r="FZ243" s="117"/>
      <c r="GA243" s="117"/>
      <c r="GB243" s="117"/>
      <c r="GC243" s="117"/>
      <c r="GD243" s="117"/>
      <c r="GE243" s="117"/>
      <c r="GF243" s="117"/>
      <c r="GG243" s="117"/>
      <c r="GH243" s="117"/>
      <c r="GI243" s="117"/>
      <c r="GJ243" s="117"/>
      <c r="GK243" s="117"/>
      <c r="GL243" s="117"/>
      <c r="GM243" s="117"/>
      <c r="GN243" s="117"/>
      <c r="GO243" s="117"/>
      <c r="GP243" s="117"/>
      <c r="GQ243" s="117"/>
      <c r="GR243" s="117"/>
      <c r="GS243" s="117"/>
      <c r="GT243" s="117"/>
      <c r="GU243" s="117"/>
      <c r="GV243" s="117"/>
      <c r="GW243" s="117"/>
    </row>
    <row r="244" spans="1:205" s="120" customFormat="1" x14ac:dyDescent="0.3">
      <c r="A244" s="11" t="s">
        <v>19</v>
      </c>
      <c r="B244" s="12">
        <f t="shared" ref="B244:E247" si="160">B250+B256</f>
        <v>0</v>
      </c>
      <c r="C244" s="12">
        <f t="shared" si="160"/>
        <v>0</v>
      </c>
      <c r="D244" s="12">
        <f t="shared" si="160"/>
        <v>0</v>
      </c>
      <c r="E244" s="12">
        <f t="shared" si="160"/>
        <v>0</v>
      </c>
      <c r="F244" s="84">
        <f>IFERROR(E244/B244*100,0)</f>
        <v>0</v>
      </c>
      <c r="G244" s="84">
        <f>IFERROR(E244/C244*100,0)</f>
        <v>0</v>
      </c>
      <c r="H244" s="12">
        <f>H250+H256</f>
        <v>0</v>
      </c>
      <c r="I244" s="12"/>
      <c r="J244" s="20">
        <f>J250+J256</f>
        <v>0</v>
      </c>
      <c r="K244" s="12"/>
      <c r="L244" s="12">
        <f>L250+L256</f>
        <v>0</v>
      </c>
      <c r="M244" s="12"/>
      <c r="N244" s="12">
        <f>N250+N256</f>
        <v>0</v>
      </c>
      <c r="O244" s="12"/>
      <c r="P244" s="12">
        <f>P250+P256</f>
        <v>0</v>
      </c>
      <c r="Q244" s="20"/>
      <c r="R244" s="12">
        <f>R250+R256</f>
        <v>0</v>
      </c>
      <c r="S244" s="20"/>
      <c r="T244" s="12">
        <f>T250+T256</f>
        <v>0</v>
      </c>
      <c r="U244" s="20"/>
      <c r="V244" s="12">
        <f>V250+V256</f>
        <v>0</v>
      </c>
      <c r="W244" s="12"/>
      <c r="X244" s="12">
        <f>X250+X256</f>
        <v>0</v>
      </c>
      <c r="Y244" s="12"/>
      <c r="Z244" s="12">
        <f>Z250+Z256</f>
        <v>0</v>
      </c>
      <c r="AA244" s="12"/>
      <c r="AB244" s="12">
        <f>AB250+AB256</f>
        <v>0</v>
      </c>
      <c r="AC244" s="12"/>
      <c r="AD244" s="12">
        <f>AD250+AD256</f>
        <v>0</v>
      </c>
      <c r="AE244" s="12"/>
      <c r="AF244" s="116"/>
      <c r="AG244" s="119">
        <f t="shared" si="145"/>
        <v>0</v>
      </c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117"/>
      <c r="BY244" s="117"/>
      <c r="BZ244" s="117"/>
      <c r="CA244" s="117"/>
      <c r="CB244" s="117"/>
      <c r="CC244" s="117"/>
      <c r="CD244" s="117"/>
      <c r="CE244" s="117"/>
      <c r="CF244" s="117"/>
      <c r="CG244" s="117"/>
      <c r="CH244" s="117"/>
      <c r="CI244" s="117"/>
      <c r="CJ244" s="117"/>
      <c r="CK244" s="117"/>
      <c r="CL244" s="117"/>
      <c r="CM244" s="117"/>
      <c r="CN244" s="117"/>
      <c r="CO244" s="117"/>
      <c r="CP244" s="117"/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7"/>
      <c r="DF244" s="117"/>
      <c r="DG244" s="117"/>
      <c r="DH244" s="117"/>
      <c r="DI244" s="117"/>
      <c r="DJ244" s="117"/>
      <c r="DK244" s="117"/>
      <c r="DL244" s="117"/>
      <c r="DM244" s="117"/>
      <c r="DN244" s="117"/>
      <c r="DO244" s="117"/>
      <c r="DP244" s="117"/>
      <c r="DQ244" s="117"/>
      <c r="DR244" s="117"/>
      <c r="DS244" s="117"/>
      <c r="DT244" s="117"/>
      <c r="DU244" s="117"/>
      <c r="DV244" s="117"/>
      <c r="DW244" s="117"/>
      <c r="DX244" s="117"/>
      <c r="DY244" s="117"/>
      <c r="DZ244" s="117"/>
      <c r="EA244" s="117"/>
      <c r="EB244" s="117"/>
      <c r="EC244" s="117"/>
      <c r="ED244" s="117"/>
      <c r="EE244" s="117"/>
      <c r="EF244" s="117"/>
      <c r="EG244" s="117"/>
      <c r="EH244" s="117"/>
      <c r="EI244" s="117"/>
      <c r="EJ244" s="117"/>
      <c r="EK244" s="117"/>
      <c r="EL244" s="117"/>
      <c r="EM244" s="117"/>
      <c r="EN244" s="117"/>
      <c r="EO244" s="117"/>
      <c r="EP244" s="117"/>
      <c r="EQ244" s="117"/>
      <c r="ER244" s="117"/>
      <c r="ES244" s="117"/>
      <c r="ET244" s="117"/>
      <c r="EU244" s="117"/>
      <c r="EV244" s="117"/>
      <c r="EW244" s="117"/>
      <c r="EX244" s="117"/>
      <c r="EY244" s="117"/>
      <c r="EZ244" s="117"/>
      <c r="FA244" s="117"/>
      <c r="FB244" s="117"/>
      <c r="FC244" s="117"/>
      <c r="FD244" s="117"/>
      <c r="FE244" s="117"/>
      <c r="FF244" s="117"/>
      <c r="FG244" s="117"/>
      <c r="FH244" s="117"/>
      <c r="FI244" s="117"/>
      <c r="FJ244" s="117"/>
      <c r="FK244" s="117"/>
      <c r="FL244" s="117"/>
      <c r="FM244" s="117"/>
      <c r="FN244" s="117"/>
      <c r="FO244" s="117"/>
      <c r="FP244" s="117"/>
      <c r="FQ244" s="117"/>
      <c r="FR244" s="117"/>
      <c r="FS244" s="117"/>
      <c r="FT244" s="117"/>
      <c r="FU244" s="117"/>
      <c r="FV244" s="117"/>
      <c r="FW244" s="117"/>
      <c r="FX244" s="117"/>
      <c r="FY244" s="117"/>
      <c r="FZ244" s="117"/>
      <c r="GA244" s="117"/>
      <c r="GB244" s="117"/>
      <c r="GC244" s="117"/>
      <c r="GD244" s="117"/>
      <c r="GE244" s="117"/>
      <c r="GF244" s="117"/>
      <c r="GG244" s="117"/>
      <c r="GH244" s="117"/>
      <c r="GI244" s="117"/>
      <c r="GJ244" s="117"/>
      <c r="GK244" s="117"/>
      <c r="GL244" s="117"/>
      <c r="GM244" s="117"/>
      <c r="GN244" s="117"/>
      <c r="GO244" s="117"/>
      <c r="GP244" s="117"/>
      <c r="GQ244" s="117"/>
      <c r="GR244" s="117"/>
      <c r="GS244" s="117"/>
      <c r="GT244" s="117"/>
      <c r="GU244" s="117"/>
      <c r="GV244" s="117"/>
      <c r="GW244" s="117"/>
    </row>
    <row r="245" spans="1:205" s="120" customFormat="1" x14ac:dyDescent="0.3">
      <c r="A245" s="11" t="s">
        <v>17</v>
      </c>
      <c r="B245" s="12">
        <f t="shared" si="160"/>
        <v>0</v>
      </c>
      <c r="C245" s="12">
        <f t="shared" si="160"/>
        <v>0</v>
      </c>
      <c r="D245" s="12">
        <f t="shared" si="160"/>
        <v>0</v>
      </c>
      <c r="E245" s="12">
        <f t="shared" si="160"/>
        <v>0</v>
      </c>
      <c r="F245" s="84">
        <f t="shared" ref="F245:F247" si="161">IFERROR(E245/B245*100,0)</f>
        <v>0</v>
      </c>
      <c r="G245" s="84">
        <f>IFERROR(E245/C245*100,0)</f>
        <v>0</v>
      </c>
      <c r="H245" s="12">
        <f>H251+H257</f>
        <v>0</v>
      </c>
      <c r="I245" s="12"/>
      <c r="J245" s="20">
        <f>J251+J257</f>
        <v>0</v>
      </c>
      <c r="K245" s="12"/>
      <c r="L245" s="12">
        <f>L251+L257</f>
        <v>0</v>
      </c>
      <c r="M245" s="12"/>
      <c r="N245" s="12">
        <f>N251+N257</f>
        <v>0</v>
      </c>
      <c r="O245" s="12"/>
      <c r="P245" s="12">
        <f>P251+P257</f>
        <v>0</v>
      </c>
      <c r="Q245" s="20"/>
      <c r="R245" s="12">
        <f>R251+R257</f>
        <v>0</v>
      </c>
      <c r="S245" s="20"/>
      <c r="T245" s="12">
        <f>T251+T257</f>
        <v>0</v>
      </c>
      <c r="U245" s="20"/>
      <c r="V245" s="12">
        <f>V251+V257</f>
        <v>0</v>
      </c>
      <c r="W245" s="12"/>
      <c r="X245" s="12">
        <f>X251+X257</f>
        <v>0</v>
      </c>
      <c r="Y245" s="12"/>
      <c r="Z245" s="12">
        <f>Z251+Z257</f>
        <v>0</v>
      </c>
      <c r="AA245" s="12"/>
      <c r="AB245" s="12">
        <f>AB251+AB257</f>
        <v>0</v>
      </c>
      <c r="AC245" s="12"/>
      <c r="AD245" s="12">
        <f>AD251+AD257</f>
        <v>0</v>
      </c>
      <c r="AE245" s="12"/>
      <c r="AF245" s="116"/>
      <c r="AG245" s="119">
        <f t="shared" si="145"/>
        <v>0</v>
      </c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7"/>
      <c r="CA245" s="117"/>
      <c r="CB245" s="117"/>
      <c r="CC245" s="117"/>
      <c r="CD245" s="117"/>
      <c r="CE245" s="117"/>
      <c r="CF245" s="117"/>
      <c r="CG245" s="117"/>
      <c r="CH245" s="117"/>
      <c r="CI245" s="117"/>
      <c r="CJ245" s="117"/>
      <c r="CK245" s="117"/>
      <c r="CL245" s="117"/>
      <c r="CM245" s="117"/>
      <c r="CN245" s="117"/>
      <c r="CO245" s="117"/>
      <c r="CP245" s="117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7"/>
      <c r="DF245" s="117"/>
      <c r="DG245" s="117"/>
      <c r="DH245" s="117"/>
      <c r="DI245" s="117"/>
      <c r="DJ245" s="117"/>
      <c r="DK245" s="117"/>
      <c r="DL245" s="117"/>
      <c r="DM245" s="117"/>
      <c r="DN245" s="117"/>
      <c r="DO245" s="117"/>
      <c r="DP245" s="117"/>
      <c r="DQ245" s="117"/>
      <c r="DR245" s="117"/>
      <c r="DS245" s="117"/>
      <c r="DT245" s="117"/>
      <c r="DU245" s="117"/>
      <c r="DV245" s="117"/>
      <c r="DW245" s="117"/>
      <c r="DX245" s="117"/>
      <c r="DY245" s="117"/>
      <c r="DZ245" s="117"/>
      <c r="EA245" s="117"/>
      <c r="EB245" s="117"/>
      <c r="EC245" s="117"/>
      <c r="ED245" s="117"/>
      <c r="EE245" s="117"/>
      <c r="EF245" s="117"/>
      <c r="EG245" s="117"/>
      <c r="EH245" s="117"/>
      <c r="EI245" s="117"/>
      <c r="EJ245" s="117"/>
      <c r="EK245" s="117"/>
      <c r="EL245" s="117"/>
      <c r="EM245" s="117"/>
      <c r="EN245" s="117"/>
      <c r="EO245" s="117"/>
      <c r="EP245" s="117"/>
      <c r="EQ245" s="117"/>
      <c r="ER245" s="117"/>
      <c r="ES245" s="117"/>
      <c r="ET245" s="117"/>
      <c r="EU245" s="117"/>
      <c r="EV245" s="117"/>
      <c r="EW245" s="117"/>
      <c r="EX245" s="117"/>
      <c r="EY245" s="117"/>
      <c r="EZ245" s="117"/>
      <c r="FA245" s="117"/>
      <c r="FB245" s="117"/>
      <c r="FC245" s="117"/>
      <c r="FD245" s="117"/>
      <c r="FE245" s="117"/>
      <c r="FF245" s="117"/>
      <c r="FG245" s="117"/>
      <c r="FH245" s="117"/>
      <c r="FI245" s="117"/>
      <c r="FJ245" s="117"/>
      <c r="FK245" s="117"/>
      <c r="FL245" s="117"/>
      <c r="FM245" s="117"/>
      <c r="FN245" s="117"/>
      <c r="FO245" s="117"/>
      <c r="FP245" s="117"/>
      <c r="FQ245" s="117"/>
      <c r="FR245" s="117"/>
      <c r="FS245" s="117"/>
      <c r="FT245" s="117"/>
      <c r="FU245" s="117"/>
      <c r="FV245" s="117"/>
      <c r="FW245" s="117"/>
      <c r="FX245" s="117"/>
      <c r="FY245" s="117"/>
      <c r="FZ245" s="117"/>
      <c r="GA245" s="117"/>
      <c r="GB245" s="117"/>
      <c r="GC245" s="117"/>
      <c r="GD245" s="117"/>
      <c r="GE245" s="117"/>
      <c r="GF245" s="117"/>
      <c r="GG245" s="117"/>
      <c r="GH245" s="117"/>
      <c r="GI245" s="117"/>
      <c r="GJ245" s="117"/>
      <c r="GK245" s="117"/>
      <c r="GL245" s="117"/>
      <c r="GM245" s="117"/>
      <c r="GN245" s="117"/>
      <c r="GO245" s="117"/>
      <c r="GP245" s="117"/>
      <c r="GQ245" s="117"/>
      <c r="GR245" s="117"/>
      <c r="GS245" s="117"/>
      <c r="GT245" s="117"/>
      <c r="GU245" s="117"/>
      <c r="GV245" s="117"/>
      <c r="GW245" s="117"/>
    </row>
    <row r="246" spans="1:205" s="120" customFormat="1" x14ac:dyDescent="0.3">
      <c r="A246" s="11" t="s">
        <v>18</v>
      </c>
      <c r="B246" s="12">
        <f t="shared" si="160"/>
        <v>23347.621999999999</v>
      </c>
      <c r="C246" s="12">
        <f t="shared" si="160"/>
        <v>4691.1000000000004</v>
      </c>
      <c r="D246" s="12">
        <f t="shared" si="160"/>
        <v>13519.224000000002</v>
      </c>
      <c r="E246" s="12">
        <f t="shared" si="160"/>
        <v>13519.224000000002</v>
      </c>
      <c r="F246" s="84">
        <f t="shared" si="161"/>
        <v>57.904072628895577</v>
      </c>
      <c r="G246" s="84">
        <f>IFERROR(E246/C246*100,0)</f>
        <v>288.1887830146448</v>
      </c>
      <c r="H246" s="12">
        <f>H252+H258</f>
        <v>2880.6499999999996</v>
      </c>
      <c r="I246" s="12">
        <f>I252+I258</f>
        <v>2060.4699999999998</v>
      </c>
      <c r="J246" s="20">
        <f>J252+J258</f>
        <v>1810.45</v>
      </c>
      <c r="K246" s="12">
        <f>K252+K258</f>
        <v>1718.08</v>
      </c>
      <c r="L246" s="12">
        <f>L252+L258</f>
        <v>1097.5899999999999</v>
      </c>
      <c r="M246" s="12">
        <f>M252+M258</f>
        <v>926.77800000000002</v>
      </c>
      <c r="N246" s="12">
        <f>N252+N258</f>
        <v>3047.64</v>
      </c>
      <c r="O246" s="12">
        <f>O252+O258</f>
        <v>2346.7080000000001</v>
      </c>
      <c r="P246" s="12">
        <f>P252+P258</f>
        <v>1712.45</v>
      </c>
      <c r="Q246" s="20">
        <f>Q252+Q258</f>
        <v>1775.028</v>
      </c>
      <c r="R246" s="12">
        <f>R252+R258</f>
        <v>1114.8910000000001</v>
      </c>
      <c r="S246" s="20">
        <f>S252+S258</f>
        <v>2056.6</v>
      </c>
      <c r="T246" s="12">
        <f>T252+T258</f>
        <v>3293.5480000000002</v>
      </c>
      <c r="U246" s="20">
        <f>U252+U258</f>
        <v>2635.56</v>
      </c>
      <c r="V246" s="12">
        <f>V252+V258</f>
        <v>1682.45</v>
      </c>
      <c r="W246" s="12"/>
      <c r="X246" s="12">
        <f>X252+X258</f>
        <v>1097.5899999999999</v>
      </c>
      <c r="Y246" s="12"/>
      <c r="Z246" s="12">
        <f>Z252+Z258</f>
        <v>2191.2399999999998</v>
      </c>
      <c r="AA246" s="12"/>
      <c r="AB246" s="12">
        <f>AB252+AB258</f>
        <v>1427.87</v>
      </c>
      <c r="AC246" s="12"/>
      <c r="AD246" s="12">
        <f>AD252+AD258</f>
        <v>1991.2529999999999</v>
      </c>
      <c r="AE246" s="12"/>
      <c r="AF246" s="116"/>
      <c r="AG246" s="119">
        <f t="shared" si="145"/>
        <v>23347.622000000003</v>
      </c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  <c r="CB246" s="117"/>
      <c r="CC246" s="117"/>
      <c r="CD246" s="117"/>
      <c r="CE246" s="117"/>
      <c r="CF246" s="117"/>
      <c r="CG246" s="117"/>
      <c r="CH246" s="117"/>
      <c r="CI246" s="117"/>
      <c r="CJ246" s="117"/>
      <c r="CK246" s="117"/>
      <c r="CL246" s="117"/>
      <c r="CM246" s="117"/>
      <c r="CN246" s="117"/>
      <c r="CO246" s="117"/>
      <c r="CP246" s="117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7"/>
      <c r="DF246" s="117"/>
      <c r="DG246" s="117"/>
      <c r="DH246" s="117"/>
      <c r="DI246" s="117"/>
      <c r="DJ246" s="117"/>
      <c r="DK246" s="117"/>
      <c r="DL246" s="117"/>
      <c r="DM246" s="117"/>
      <c r="DN246" s="117"/>
      <c r="DO246" s="117"/>
      <c r="DP246" s="117"/>
      <c r="DQ246" s="117"/>
      <c r="DR246" s="117"/>
      <c r="DS246" s="117"/>
      <c r="DT246" s="117"/>
      <c r="DU246" s="117"/>
      <c r="DV246" s="117"/>
      <c r="DW246" s="117"/>
      <c r="DX246" s="117"/>
      <c r="DY246" s="117"/>
      <c r="DZ246" s="117"/>
      <c r="EA246" s="117"/>
      <c r="EB246" s="117"/>
      <c r="EC246" s="117"/>
      <c r="ED246" s="117"/>
      <c r="EE246" s="117"/>
      <c r="EF246" s="117"/>
      <c r="EG246" s="117"/>
      <c r="EH246" s="117"/>
      <c r="EI246" s="117"/>
      <c r="EJ246" s="117"/>
      <c r="EK246" s="117"/>
      <c r="EL246" s="117"/>
      <c r="EM246" s="117"/>
      <c r="EN246" s="117"/>
      <c r="EO246" s="117"/>
      <c r="EP246" s="117"/>
      <c r="EQ246" s="117"/>
      <c r="ER246" s="117"/>
      <c r="ES246" s="117"/>
      <c r="ET246" s="117"/>
      <c r="EU246" s="117"/>
      <c r="EV246" s="117"/>
      <c r="EW246" s="117"/>
      <c r="EX246" s="117"/>
      <c r="EY246" s="117"/>
      <c r="EZ246" s="117"/>
      <c r="FA246" s="117"/>
      <c r="FB246" s="117"/>
      <c r="FC246" s="117"/>
      <c r="FD246" s="117"/>
      <c r="FE246" s="117"/>
      <c r="FF246" s="117"/>
      <c r="FG246" s="117"/>
      <c r="FH246" s="117"/>
      <c r="FI246" s="117"/>
      <c r="FJ246" s="117"/>
      <c r="FK246" s="117"/>
      <c r="FL246" s="117"/>
      <c r="FM246" s="117"/>
      <c r="FN246" s="117"/>
      <c r="FO246" s="117"/>
      <c r="FP246" s="117"/>
      <c r="FQ246" s="117"/>
      <c r="FR246" s="117"/>
      <c r="FS246" s="117"/>
      <c r="FT246" s="117"/>
      <c r="FU246" s="117"/>
      <c r="FV246" s="117"/>
      <c r="FW246" s="117"/>
      <c r="FX246" s="117"/>
      <c r="FY246" s="117"/>
      <c r="FZ246" s="117"/>
      <c r="GA246" s="117"/>
      <c r="GB246" s="117"/>
      <c r="GC246" s="117"/>
      <c r="GD246" s="117"/>
      <c r="GE246" s="117"/>
      <c r="GF246" s="117"/>
      <c r="GG246" s="117"/>
      <c r="GH246" s="117"/>
      <c r="GI246" s="117"/>
      <c r="GJ246" s="117"/>
      <c r="GK246" s="117"/>
      <c r="GL246" s="117"/>
      <c r="GM246" s="117"/>
      <c r="GN246" s="117"/>
      <c r="GO246" s="117"/>
      <c r="GP246" s="117"/>
      <c r="GQ246" s="117"/>
      <c r="GR246" s="117"/>
      <c r="GS246" s="117"/>
      <c r="GT246" s="117"/>
      <c r="GU246" s="117"/>
      <c r="GV246" s="117"/>
      <c r="GW246" s="117"/>
    </row>
    <row r="247" spans="1:205" s="120" customFormat="1" x14ac:dyDescent="0.3">
      <c r="A247" s="11" t="s">
        <v>20</v>
      </c>
      <c r="B247" s="12">
        <f t="shared" si="160"/>
        <v>0</v>
      </c>
      <c r="C247" s="12">
        <f t="shared" si="160"/>
        <v>0</v>
      </c>
      <c r="D247" s="12">
        <f t="shared" si="160"/>
        <v>0</v>
      </c>
      <c r="E247" s="12">
        <f t="shared" si="160"/>
        <v>0</v>
      </c>
      <c r="F247" s="84">
        <f t="shared" si="161"/>
        <v>0</v>
      </c>
      <c r="G247" s="84">
        <f>IFERROR(E247/C247*100,0)</f>
        <v>0</v>
      </c>
      <c r="H247" s="12">
        <f>H253+H259</f>
        <v>0</v>
      </c>
      <c r="I247" s="12"/>
      <c r="J247" s="20">
        <f>J253+J259</f>
        <v>0</v>
      </c>
      <c r="K247" s="12"/>
      <c r="L247" s="12">
        <f>L253+L259</f>
        <v>0</v>
      </c>
      <c r="M247" s="12"/>
      <c r="N247" s="12">
        <f>N253+N259</f>
        <v>0</v>
      </c>
      <c r="O247" s="12"/>
      <c r="P247" s="12">
        <f>P253+P259</f>
        <v>0</v>
      </c>
      <c r="Q247" s="20"/>
      <c r="R247" s="12">
        <f>R253+R259</f>
        <v>0</v>
      </c>
      <c r="S247" s="20"/>
      <c r="T247" s="12">
        <f>T253+T259</f>
        <v>0</v>
      </c>
      <c r="U247" s="20"/>
      <c r="V247" s="12">
        <f>V253+V259</f>
        <v>0</v>
      </c>
      <c r="W247" s="12"/>
      <c r="X247" s="12">
        <f>X253+X259</f>
        <v>0</v>
      </c>
      <c r="Y247" s="12"/>
      <c r="Z247" s="12">
        <f>Z253+Z259</f>
        <v>0</v>
      </c>
      <c r="AA247" s="12"/>
      <c r="AB247" s="12">
        <f>AB253+AB259</f>
        <v>0</v>
      </c>
      <c r="AC247" s="12"/>
      <c r="AD247" s="12">
        <f>AD253+AD259</f>
        <v>0</v>
      </c>
      <c r="AE247" s="12"/>
      <c r="AF247" s="116"/>
      <c r="AG247" s="119">
        <f t="shared" si="145"/>
        <v>0</v>
      </c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7"/>
      <c r="CA247" s="117"/>
      <c r="CB247" s="117"/>
      <c r="CC247" s="117"/>
      <c r="CD247" s="117"/>
      <c r="CE247" s="117"/>
      <c r="CF247" s="117"/>
      <c r="CG247" s="117"/>
      <c r="CH247" s="117"/>
      <c r="CI247" s="117"/>
      <c r="CJ247" s="117"/>
      <c r="CK247" s="117"/>
      <c r="CL247" s="117"/>
      <c r="CM247" s="117"/>
      <c r="CN247" s="117"/>
      <c r="CO247" s="117"/>
      <c r="CP247" s="117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7"/>
      <c r="DF247" s="117"/>
      <c r="DG247" s="117"/>
      <c r="DH247" s="117"/>
      <c r="DI247" s="117"/>
      <c r="DJ247" s="117"/>
      <c r="DK247" s="117"/>
      <c r="DL247" s="117"/>
      <c r="DM247" s="117"/>
      <c r="DN247" s="117"/>
      <c r="DO247" s="117"/>
      <c r="DP247" s="117"/>
      <c r="DQ247" s="117"/>
      <c r="DR247" s="117"/>
      <c r="DS247" s="117"/>
      <c r="DT247" s="117"/>
      <c r="DU247" s="117"/>
      <c r="DV247" s="117"/>
      <c r="DW247" s="117"/>
      <c r="DX247" s="117"/>
      <c r="DY247" s="117"/>
      <c r="DZ247" s="117"/>
      <c r="EA247" s="117"/>
      <c r="EB247" s="117"/>
      <c r="EC247" s="117"/>
      <c r="ED247" s="117"/>
      <c r="EE247" s="117"/>
      <c r="EF247" s="117"/>
      <c r="EG247" s="117"/>
      <c r="EH247" s="117"/>
      <c r="EI247" s="117"/>
      <c r="EJ247" s="117"/>
      <c r="EK247" s="117"/>
      <c r="EL247" s="117"/>
      <c r="EM247" s="117"/>
      <c r="EN247" s="117"/>
      <c r="EO247" s="117"/>
      <c r="EP247" s="117"/>
      <c r="EQ247" s="117"/>
      <c r="ER247" s="117"/>
      <c r="ES247" s="117"/>
      <c r="ET247" s="117"/>
      <c r="EU247" s="117"/>
      <c r="EV247" s="117"/>
      <c r="EW247" s="117"/>
      <c r="EX247" s="117"/>
      <c r="EY247" s="117"/>
      <c r="EZ247" s="117"/>
      <c r="FA247" s="117"/>
      <c r="FB247" s="117"/>
      <c r="FC247" s="117"/>
      <c r="FD247" s="117"/>
      <c r="FE247" s="117"/>
      <c r="FF247" s="117"/>
      <c r="FG247" s="117"/>
      <c r="FH247" s="117"/>
      <c r="FI247" s="117"/>
      <c r="FJ247" s="117"/>
      <c r="FK247" s="117"/>
      <c r="FL247" s="117"/>
      <c r="FM247" s="117"/>
      <c r="FN247" s="117"/>
      <c r="FO247" s="117"/>
      <c r="FP247" s="117"/>
      <c r="FQ247" s="117"/>
      <c r="FR247" s="117"/>
      <c r="FS247" s="117"/>
      <c r="FT247" s="117"/>
      <c r="FU247" s="117"/>
      <c r="FV247" s="117"/>
      <c r="FW247" s="117"/>
      <c r="FX247" s="117"/>
      <c r="FY247" s="117"/>
      <c r="FZ247" s="117"/>
      <c r="GA247" s="117"/>
      <c r="GB247" s="117"/>
      <c r="GC247" s="117"/>
      <c r="GD247" s="117"/>
      <c r="GE247" s="117"/>
      <c r="GF247" s="117"/>
      <c r="GG247" s="117"/>
      <c r="GH247" s="117"/>
      <c r="GI247" s="117"/>
      <c r="GJ247" s="117"/>
      <c r="GK247" s="117"/>
      <c r="GL247" s="117"/>
      <c r="GM247" s="117"/>
      <c r="GN247" s="117"/>
      <c r="GO247" s="117"/>
      <c r="GP247" s="117"/>
      <c r="GQ247" s="117"/>
      <c r="GR247" s="117"/>
      <c r="GS247" s="117"/>
      <c r="GT247" s="117"/>
      <c r="GU247" s="117"/>
      <c r="GV247" s="117"/>
      <c r="GW247" s="117"/>
    </row>
    <row r="248" spans="1:205" s="120" customFormat="1" ht="78.75" customHeight="1" x14ac:dyDescent="0.3">
      <c r="A248" s="31" t="s">
        <v>72</v>
      </c>
      <c r="B248" s="17"/>
      <c r="C248" s="17"/>
      <c r="D248" s="17"/>
      <c r="E248" s="17"/>
      <c r="F248" s="17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16"/>
      <c r="AG248" s="119">
        <f t="shared" si="145"/>
        <v>0</v>
      </c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  <c r="CO248" s="117"/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  <c r="DG248" s="117"/>
      <c r="DH248" s="117"/>
      <c r="DI248" s="117"/>
      <c r="DJ248" s="117"/>
      <c r="DK248" s="117"/>
      <c r="DL248" s="117"/>
      <c r="DM248" s="117"/>
      <c r="DN248" s="117"/>
      <c r="DO248" s="117"/>
      <c r="DP248" s="117"/>
      <c r="DQ248" s="117"/>
      <c r="DR248" s="117"/>
      <c r="DS248" s="117"/>
      <c r="DT248" s="117"/>
      <c r="DU248" s="117"/>
      <c r="DV248" s="117"/>
      <c r="DW248" s="117"/>
      <c r="DX248" s="117"/>
      <c r="DY248" s="117"/>
      <c r="DZ248" s="117"/>
      <c r="EA248" s="117"/>
      <c r="EB248" s="117"/>
      <c r="EC248" s="117"/>
      <c r="ED248" s="117"/>
      <c r="EE248" s="117"/>
      <c r="EF248" s="117"/>
      <c r="EG248" s="117"/>
      <c r="EH248" s="117"/>
      <c r="EI248" s="117"/>
      <c r="EJ248" s="117"/>
      <c r="EK248" s="117"/>
      <c r="EL248" s="117"/>
      <c r="EM248" s="117"/>
      <c r="EN248" s="117"/>
      <c r="EO248" s="117"/>
      <c r="EP248" s="117"/>
      <c r="EQ248" s="117"/>
      <c r="ER248" s="117"/>
      <c r="ES248" s="117"/>
      <c r="ET248" s="117"/>
      <c r="EU248" s="117"/>
      <c r="EV248" s="117"/>
      <c r="EW248" s="117"/>
      <c r="EX248" s="117"/>
      <c r="EY248" s="117"/>
      <c r="EZ248" s="117"/>
      <c r="FA248" s="117"/>
      <c r="FB248" s="117"/>
      <c r="FC248" s="117"/>
      <c r="FD248" s="117"/>
      <c r="FE248" s="117"/>
      <c r="FF248" s="117"/>
      <c r="FG248" s="117"/>
      <c r="FH248" s="117"/>
      <c r="FI248" s="117"/>
      <c r="FJ248" s="117"/>
      <c r="FK248" s="117"/>
      <c r="FL248" s="117"/>
      <c r="FM248" s="117"/>
      <c r="FN248" s="117"/>
      <c r="FO248" s="117"/>
      <c r="FP248" s="117"/>
      <c r="FQ248" s="117"/>
      <c r="FR248" s="117"/>
      <c r="FS248" s="117"/>
      <c r="FT248" s="117"/>
      <c r="FU248" s="117"/>
      <c r="FV248" s="117"/>
      <c r="FW248" s="117"/>
      <c r="FX248" s="117"/>
      <c r="FY248" s="117"/>
      <c r="FZ248" s="117"/>
      <c r="GA248" s="117"/>
      <c r="GB248" s="117"/>
      <c r="GC248" s="117"/>
      <c r="GD248" s="117"/>
      <c r="GE248" s="117"/>
      <c r="GF248" s="117"/>
      <c r="GG248" s="117"/>
      <c r="GH248" s="117"/>
      <c r="GI248" s="117"/>
      <c r="GJ248" s="117"/>
      <c r="GK248" s="117"/>
      <c r="GL248" s="117"/>
      <c r="GM248" s="117"/>
      <c r="GN248" s="117"/>
      <c r="GO248" s="117"/>
      <c r="GP248" s="117"/>
      <c r="GQ248" s="117"/>
      <c r="GR248" s="117"/>
      <c r="GS248" s="117"/>
      <c r="GT248" s="117"/>
      <c r="GU248" s="117"/>
      <c r="GV248" s="117"/>
      <c r="GW248" s="117"/>
    </row>
    <row r="249" spans="1:205" s="117" customFormat="1" x14ac:dyDescent="0.3">
      <c r="A249" s="16" t="s">
        <v>16</v>
      </c>
      <c r="B249" s="17">
        <f>B250+B251+B252</f>
        <v>17337.251</v>
      </c>
      <c r="C249" s="17">
        <f>C250+C251+C252</f>
        <v>3493.6</v>
      </c>
      <c r="D249" s="17">
        <f>D250+D251+D252</f>
        <v>9691.9700000000012</v>
      </c>
      <c r="E249" s="17">
        <f>E250+E251+E252</f>
        <v>9691.9700000000012</v>
      </c>
      <c r="F249" s="122">
        <f>IFERROR(E249/B249*100,0)</f>
        <v>55.902576481127262</v>
      </c>
      <c r="G249" s="122">
        <f>IFERROR(E249/C249*100,0)</f>
        <v>277.42071215937722</v>
      </c>
      <c r="H249" s="18">
        <f>H250+H251+H252</f>
        <v>2144.4299999999998</v>
      </c>
      <c r="I249" s="18">
        <f t="shared" ref="I249:AE249" si="162">I250+I251+I252</f>
        <v>1470.04</v>
      </c>
      <c r="J249" s="18">
        <f t="shared" si="162"/>
        <v>1349.17</v>
      </c>
      <c r="K249" s="18">
        <f t="shared" si="162"/>
        <v>1205.33</v>
      </c>
      <c r="L249" s="18">
        <f t="shared" si="162"/>
        <v>817.66</v>
      </c>
      <c r="M249" s="18">
        <f t="shared" si="162"/>
        <v>754.99300000000005</v>
      </c>
      <c r="N249" s="18">
        <f t="shared" si="162"/>
        <v>2276.48</v>
      </c>
      <c r="O249" s="18">
        <f t="shared" si="162"/>
        <v>1676.1690000000001</v>
      </c>
      <c r="P249" s="18">
        <f t="shared" si="162"/>
        <v>1284.17</v>
      </c>
      <c r="Q249" s="18">
        <f t="shared" si="162"/>
        <v>1227.241</v>
      </c>
      <c r="R249" s="18">
        <f t="shared" si="162"/>
        <v>817.66</v>
      </c>
      <c r="S249" s="18">
        <f t="shared" si="162"/>
        <v>1616.26</v>
      </c>
      <c r="T249" s="18">
        <f t="shared" si="162"/>
        <v>2420.3270000000002</v>
      </c>
      <c r="U249" s="18">
        <f t="shared" si="162"/>
        <v>1741.9369999999999</v>
      </c>
      <c r="V249" s="18">
        <f t="shared" si="162"/>
        <v>1254.17</v>
      </c>
      <c r="W249" s="18">
        <f t="shared" si="162"/>
        <v>0</v>
      </c>
      <c r="X249" s="18">
        <f t="shared" si="162"/>
        <v>817.66</v>
      </c>
      <c r="Y249" s="18">
        <f t="shared" si="162"/>
        <v>0</v>
      </c>
      <c r="Z249" s="18">
        <f t="shared" si="162"/>
        <v>1635.08</v>
      </c>
      <c r="AA249" s="18">
        <f t="shared" si="162"/>
        <v>0</v>
      </c>
      <c r="AB249" s="18">
        <f t="shared" si="162"/>
        <v>1064.52</v>
      </c>
      <c r="AC249" s="18">
        <f t="shared" si="162"/>
        <v>0</v>
      </c>
      <c r="AD249" s="18">
        <f t="shared" si="162"/>
        <v>1455.924</v>
      </c>
      <c r="AE249" s="18">
        <f t="shared" si="162"/>
        <v>0</v>
      </c>
      <c r="AF249" s="116"/>
      <c r="AG249" s="119">
        <f t="shared" si="145"/>
        <v>17337.251</v>
      </c>
    </row>
    <row r="250" spans="1:205" s="117" customFormat="1" x14ac:dyDescent="0.3">
      <c r="A250" s="19" t="s">
        <v>19</v>
      </c>
      <c r="B250" s="20">
        <f>H250+J250+L250+N250+P250+R250+T250+V250+X250+Z250+AB250+AD250</f>
        <v>0</v>
      </c>
      <c r="C250" s="80">
        <f>SUM(H250,J250)</f>
        <v>0</v>
      </c>
      <c r="D250" s="80">
        <f>E250</f>
        <v>0</v>
      </c>
      <c r="E250" s="80">
        <f>SUM(I250,K250,M250,O250,Q250,S250,U250,W250,Y250,AA250,AC250,AE250)</f>
        <v>0</v>
      </c>
      <c r="F250" s="122">
        <f>IFERROR(E250/B250*100,0)</f>
        <v>0</v>
      </c>
      <c r="G250" s="122">
        <f>IFERROR(E250/C250*100,0)</f>
        <v>0</v>
      </c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116"/>
      <c r="AG250" s="119">
        <f t="shared" si="145"/>
        <v>0</v>
      </c>
    </row>
    <row r="251" spans="1:205" s="117" customFormat="1" x14ac:dyDescent="0.3">
      <c r="A251" s="40" t="s">
        <v>17</v>
      </c>
      <c r="B251" s="20">
        <f>H251+J251+L251+N251+P251+R251+T251+V251+X251+Z251+AB251+AD251</f>
        <v>0</v>
      </c>
      <c r="C251" s="80">
        <f>SUM(H251,J251)</f>
        <v>0</v>
      </c>
      <c r="D251" s="80">
        <f t="shared" ref="D251:D253" si="163">E251</f>
        <v>0</v>
      </c>
      <c r="E251" s="80">
        <f t="shared" ref="E251:E252" si="164">SUM(I251,K251,M251,O251,Q251,S251,U251,W251,Y251,AA251,AC251,AE251)</f>
        <v>0</v>
      </c>
      <c r="F251" s="122">
        <f t="shared" ref="F251" si="165">IFERROR(E251/B251*100,0)</f>
        <v>0</v>
      </c>
      <c r="G251" s="122">
        <f>IFERROR(E251/C251*100,0)</f>
        <v>0</v>
      </c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116"/>
      <c r="AG251" s="119">
        <f t="shared" si="145"/>
        <v>0</v>
      </c>
    </row>
    <row r="252" spans="1:205" s="117" customFormat="1" x14ac:dyDescent="0.3">
      <c r="A252" s="19" t="s">
        <v>18</v>
      </c>
      <c r="B252" s="20">
        <f>H252+J252+L252+N252+P252+R252+T252+V252+X252+Z252+AB252+AD252</f>
        <v>17337.251</v>
      </c>
      <c r="C252" s="80">
        <f>SUM(H252,J252)</f>
        <v>3493.6</v>
      </c>
      <c r="D252" s="80">
        <f t="shared" si="163"/>
        <v>9691.9700000000012</v>
      </c>
      <c r="E252" s="80">
        <f t="shared" si="164"/>
        <v>9691.9700000000012</v>
      </c>
      <c r="F252" s="122">
        <f>IFERROR(E252/B252*100,0)</f>
        <v>55.902576481127262</v>
      </c>
      <c r="G252" s="122">
        <f>IFERROR(E252/C252*100,0)</f>
        <v>277.42071215937722</v>
      </c>
      <c r="H252" s="21">
        <v>2144.4299999999998</v>
      </c>
      <c r="I252" s="21">
        <v>1470.04</v>
      </c>
      <c r="J252" s="21">
        <v>1349.17</v>
      </c>
      <c r="K252" s="21">
        <v>1205.33</v>
      </c>
      <c r="L252" s="21">
        <v>817.66</v>
      </c>
      <c r="M252" s="21">
        <v>754.99300000000005</v>
      </c>
      <c r="N252" s="21">
        <v>2276.48</v>
      </c>
      <c r="O252" s="21">
        <v>1676.1690000000001</v>
      </c>
      <c r="P252" s="21">
        <v>1284.17</v>
      </c>
      <c r="Q252" s="21">
        <v>1227.241</v>
      </c>
      <c r="R252" s="21">
        <v>817.66</v>
      </c>
      <c r="S252" s="21">
        <v>1616.26</v>
      </c>
      <c r="T252" s="21">
        <v>2420.3270000000002</v>
      </c>
      <c r="U252" s="21">
        <v>1741.9369999999999</v>
      </c>
      <c r="V252" s="21">
        <v>1254.17</v>
      </c>
      <c r="W252" s="21"/>
      <c r="X252" s="21">
        <v>817.66</v>
      </c>
      <c r="Y252" s="21"/>
      <c r="Z252" s="21">
        <v>1635.08</v>
      </c>
      <c r="AA252" s="21"/>
      <c r="AB252" s="21">
        <v>1064.52</v>
      </c>
      <c r="AC252" s="21"/>
      <c r="AD252" s="21">
        <v>1455.924</v>
      </c>
      <c r="AE252" s="21"/>
      <c r="AF252" s="116"/>
      <c r="AG252" s="119">
        <f t="shared" si="145"/>
        <v>17337.251</v>
      </c>
    </row>
    <row r="253" spans="1:205" s="117" customFormat="1" x14ac:dyDescent="0.3">
      <c r="A253" s="19" t="s">
        <v>20</v>
      </c>
      <c r="B253" s="20">
        <f>H253+J253+L253+N253+P253+R253+T253+V253+X253+Z253+AB253+AD253</f>
        <v>0</v>
      </c>
      <c r="C253" s="80">
        <f>SUM(H253,J253)</f>
        <v>0</v>
      </c>
      <c r="D253" s="80">
        <f t="shared" si="163"/>
        <v>0</v>
      </c>
      <c r="E253" s="80">
        <f>SUM(I253,K253,M253,O253,Q253,S253,U253,W253,Y253,AA253,AC253,AE253)</f>
        <v>0</v>
      </c>
      <c r="F253" s="122">
        <f>IFERROR(E253/B253*100,0)</f>
        <v>0</v>
      </c>
      <c r="G253" s="122">
        <f>IFERROR(E253/C253*100,0)</f>
        <v>0</v>
      </c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116"/>
      <c r="AG253" s="119">
        <f t="shared" si="145"/>
        <v>0</v>
      </c>
    </row>
    <row r="254" spans="1:205" s="117" customFormat="1" ht="57.75" customHeight="1" x14ac:dyDescent="0.3">
      <c r="A254" s="31" t="s">
        <v>73</v>
      </c>
      <c r="B254" s="17"/>
      <c r="C254" s="17"/>
      <c r="D254" s="17"/>
      <c r="E254" s="17"/>
      <c r="F254" s="17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16"/>
      <c r="AG254" s="119">
        <f t="shared" si="145"/>
        <v>0</v>
      </c>
    </row>
    <row r="255" spans="1:205" s="117" customFormat="1" x14ac:dyDescent="0.3">
      <c r="A255" s="16" t="s">
        <v>16</v>
      </c>
      <c r="B255" s="17">
        <f>B256+B257+B258</f>
        <v>6010.3710000000001</v>
      </c>
      <c r="C255" s="17">
        <f>C256+C257+C258</f>
        <v>1197.5</v>
      </c>
      <c r="D255" s="17">
        <f>D256+D257+D258</f>
        <v>3827.2540000000004</v>
      </c>
      <c r="E255" s="17">
        <f>E256+E257+E258</f>
        <v>3827.2540000000004</v>
      </c>
      <c r="F255" s="122">
        <f>IFERROR(E255/B255*100,0)</f>
        <v>63.677500107730452</v>
      </c>
      <c r="G255" s="122">
        <f>IFERROR(E255/C255*100,0)</f>
        <v>319.60367432150315</v>
      </c>
      <c r="H255" s="18">
        <f>H256+H257+H258</f>
        <v>736.22</v>
      </c>
      <c r="I255" s="18">
        <f t="shared" ref="I255:AE255" si="166">I256+I257+I258</f>
        <v>590.42999999999995</v>
      </c>
      <c r="J255" s="18">
        <f t="shared" si="166"/>
        <v>461.28</v>
      </c>
      <c r="K255" s="18">
        <f t="shared" si="166"/>
        <v>512.75</v>
      </c>
      <c r="L255" s="18">
        <f t="shared" si="166"/>
        <v>279.93</v>
      </c>
      <c r="M255" s="18">
        <f t="shared" si="166"/>
        <v>171.785</v>
      </c>
      <c r="N255" s="18">
        <f t="shared" si="166"/>
        <v>771.16</v>
      </c>
      <c r="O255" s="18">
        <f t="shared" si="166"/>
        <v>670.53899999999999</v>
      </c>
      <c r="P255" s="18">
        <f t="shared" si="166"/>
        <v>428.28</v>
      </c>
      <c r="Q255" s="18">
        <f t="shared" si="166"/>
        <v>547.78700000000003</v>
      </c>
      <c r="R255" s="18">
        <f t="shared" si="166"/>
        <v>297.23099999999999</v>
      </c>
      <c r="S255" s="18">
        <f t="shared" si="166"/>
        <v>440.34</v>
      </c>
      <c r="T255" s="18">
        <f t="shared" si="166"/>
        <v>873.221</v>
      </c>
      <c r="U255" s="18">
        <f t="shared" si="166"/>
        <v>893.62300000000005</v>
      </c>
      <c r="V255" s="18">
        <f t="shared" si="166"/>
        <v>428.28</v>
      </c>
      <c r="W255" s="18">
        <f t="shared" si="166"/>
        <v>0</v>
      </c>
      <c r="X255" s="18">
        <f t="shared" si="166"/>
        <v>279.93</v>
      </c>
      <c r="Y255" s="18">
        <f t="shared" si="166"/>
        <v>0</v>
      </c>
      <c r="Z255" s="18">
        <f t="shared" si="166"/>
        <v>556.16</v>
      </c>
      <c r="AA255" s="18">
        <f t="shared" si="166"/>
        <v>0</v>
      </c>
      <c r="AB255" s="18">
        <f t="shared" si="166"/>
        <v>363.35</v>
      </c>
      <c r="AC255" s="18">
        <f t="shared" si="166"/>
        <v>0</v>
      </c>
      <c r="AD255" s="18">
        <f t="shared" si="166"/>
        <v>535.32899999999995</v>
      </c>
      <c r="AE255" s="18">
        <f t="shared" si="166"/>
        <v>0</v>
      </c>
      <c r="AF255" s="116"/>
      <c r="AG255" s="119">
        <f t="shared" si="145"/>
        <v>6010.3710000000001</v>
      </c>
    </row>
    <row r="256" spans="1:205" s="117" customFormat="1" x14ac:dyDescent="0.3">
      <c r="A256" s="19" t="s">
        <v>19</v>
      </c>
      <c r="B256" s="20">
        <f>H256+J256+L256+N256+P256+R256+T256+V256+X256+Z256+AB256+AD256</f>
        <v>0</v>
      </c>
      <c r="C256" s="80">
        <f>SUM(H256,J256)</f>
        <v>0</v>
      </c>
      <c r="D256" s="80">
        <f>E256</f>
        <v>0</v>
      </c>
      <c r="E256" s="80">
        <f>SUM(I256,K256,M256,O256,Q256,S256,U256,W256,Y256,AA256,AC256,AE256)</f>
        <v>0</v>
      </c>
      <c r="F256" s="122">
        <f>IFERROR(E256/B256*100,0)</f>
        <v>0</v>
      </c>
      <c r="G256" s="122">
        <f>IFERROR(E256/C256*100,0)</f>
        <v>0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116"/>
      <c r="AG256" s="119">
        <f t="shared" si="145"/>
        <v>0</v>
      </c>
    </row>
    <row r="257" spans="1:205" s="117" customFormat="1" x14ac:dyDescent="0.3">
      <c r="A257" s="40" t="s">
        <v>17</v>
      </c>
      <c r="B257" s="20">
        <f>H257+J257+L257+N257+P257+R257+T257+V257+X257+Z257+AB257+AD257</f>
        <v>0</v>
      </c>
      <c r="C257" s="80">
        <f>SUM(H257,J257)</f>
        <v>0</v>
      </c>
      <c r="D257" s="80">
        <f t="shared" ref="D257:D259" si="167">E257</f>
        <v>0</v>
      </c>
      <c r="E257" s="80">
        <f t="shared" ref="E257:E258" si="168">SUM(I257,K257,M257,O257,Q257,S257,U257,W257,Y257,AA257,AC257,AE257)</f>
        <v>0</v>
      </c>
      <c r="F257" s="122">
        <f t="shared" ref="F257" si="169">IFERROR(E257/B257*100,0)</f>
        <v>0</v>
      </c>
      <c r="G257" s="122">
        <f>IFERROR(E257/C257*100,0)</f>
        <v>0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116"/>
      <c r="AG257" s="119">
        <f t="shared" si="145"/>
        <v>0</v>
      </c>
    </row>
    <row r="258" spans="1:205" s="117" customFormat="1" x14ac:dyDescent="0.3">
      <c r="A258" s="19" t="s">
        <v>18</v>
      </c>
      <c r="B258" s="20">
        <f>H258+J258+L258+N258+P258+R258+T258+V258+X258+Z258+AB258+AD258</f>
        <v>6010.3710000000001</v>
      </c>
      <c r="C258" s="80">
        <f>SUM(H258,J258)</f>
        <v>1197.5</v>
      </c>
      <c r="D258" s="80">
        <f t="shared" si="167"/>
        <v>3827.2540000000004</v>
      </c>
      <c r="E258" s="80">
        <f t="shared" si="168"/>
        <v>3827.2540000000004</v>
      </c>
      <c r="F258" s="122">
        <f>IFERROR(E258/B258*100,0)</f>
        <v>63.677500107730452</v>
      </c>
      <c r="G258" s="122">
        <f>IFERROR(E258/C258*100,0)</f>
        <v>319.60367432150315</v>
      </c>
      <c r="H258" s="21">
        <v>736.22</v>
      </c>
      <c r="I258" s="21">
        <v>590.42999999999995</v>
      </c>
      <c r="J258" s="21">
        <v>461.28</v>
      </c>
      <c r="K258" s="21">
        <v>512.75</v>
      </c>
      <c r="L258" s="21">
        <v>279.93</v>
      </c>
      <c r="M258" s="21">
        <v>171.785</v>
      </c>
      <c r="N258" s="21">
        <v>771.16</v>
      </c>
      <c r="O258" s="21">
        <v>670.53899999999999</v>
      </c>
      <c r="P258" s="21">
        <v>428.28</v>
      </c>
      <c r="Q258" s="21">
        <v>547.78700000000003</v>
      </c>
      <c r="R258" s="21">
        <v>297.23099999999999</v>
      </c>
      <c r="S258" s="21">
        <v>440.34</v>
      </c>
      <c r="T258" s="21">
        <v>873.221</v>
      </c>
      <c r="U258" s="21">
        <v>893.62300000000005</v>
      </c>
      <c r="V258" s="21">
        <v>428.28</v>
      </c>
      <c r="W258" s="21"/>
      <c r="X258" s="21">
        <v>279.93</v>
      </c>
      <c r="Y258" s="21"/>
      <c r="Z258" s="21">
        <v>556.16</v>
      </c>
      <c r="AA258" s="21"/>
      <c r="AB258" s="21">
        <v>363.35</v>
      </c>
      <c r="AC258" s="21"/>
      <c r="AD258" s="21">
        <v>535.32899999999995</v>
      </c>
      <c r="AE258" s="21"/>
      <c r="AF258" s="116"/>
      <c r="AG258" s="119">
        <f t="shared" si="145"/>
        <v>6010.3710000000001</v>
      </c>
    </row>
    <row r="259" spans="1:205" s="117" customFormat="1" x14ac:dyDescent="0.3">
      <c r="A259" s="19" t="s">
        <v>20</v>
      </c>
      <c r="B259" s="20">
        <f>H259+J259+L259+N259+P259+R259+T259+V259+X259+Z259+AB259+AD259</f>
        <v>0</v>
      </c>
      <c r="C259" s="80">
        <f>SUM(H259,J259)</f>
        <v>0</v>
      </c>
      <c r="D259" s="80">
        <f t="shared" si="167"/>
        <v>0</v>
      </c>
      <c r="E259" s="80">
        <f>SUM(I259,K259,M259,O259,Q259,S259,U259,W259,Y259,AA259,AC259,AE259)</f>
        <v>0</v>
      </c>
      <c r="F259" s="122">
        <f>IFERROR(E259/B259*100,0)</f>
        <v>0</v>
      </c>
      <c r="G259" s="122">
        <f>IFERROR(E259/C259*100,0)</f>
        <v>0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116"/>
      <c r="AG259" s="119">
        <f t="shared" si="145"/>
        <v>0</v>
      </c>
    </row>
    <row r="260" spans="1:205" s="117" customFormat="1" x14ac:dyDescent="0.3">
      <c r="A260" s="37" t="s">
        <v>74</v>
      </c>
      <c r="B260" s="9"/>
      <c r="C260" s="9"/>
      <c r="D260" s="9"/>
      <c r="E260" s="9"/>
      <c r="F260" s="9"/>
      <c r="G260" s="9"/>
      <c r="H260" s="10"/>
      <c r="I260" s="10"/>
      <c r="J260" s="18"/>
      <c r="K260" s="10"/>
      <c r="L260" s="10"/>
      <c r="M260" s="10"/>
      <c r="N260" s="10"/>
      <c r="O260" s="10"/>
      <c r="P260" s="10"/>
      <c r="Q260" s="18"/>
      <c r="R260" s="10"/>
      <c r="S260" s="18"/>
      <c r="T260" s="10"/>
      <c r="U260" s="18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16"/>
      <c r="AG260" s="119">
        <f t="shared" si="145"/>
        <v>0</v>
      </c>
    </row>
    <row r="261" spans="1:205" s="120" customFormat="1" x14ac:dyDescent="0.3">
      <c r="A261" s="8" t="s">
        <v>16</v>
      </c>
      <c r="B261" s="9">
        <f>B262+B263+B264</f>
        <v>74</v>
      </c>
      <c r="C261" s="9">
        <f>C262+C263+C264</f>
        <v>0</v>
      </c>
      <c r="D261" s="9">
        <f>D262+D263+D264</f>
        <v>74</v>
      </c>
      <c r="E261" s="9">
        <f>E262+E263+E264</f>
        <v>74</v>
      </c>
      <c r="F261" s="9">
        <f>E261/B261*100</f>
        <v>100</v>
      </c>
      <c r="G261" s="84">
        <f>IFERROR(E261/C261*100,0)</f>
        <v>0</v>
      </c>
      <c r="H261" s="10">
        <f>H262+H263+H264</f>
        <v>0</v>
      </c>
      <c r="I261" s="10">
        <f t="shared" ref="I261:AE261" si="170">I262+I263+I264</f>
        <v>0</v>
      </c>
      <c r="J261" s="18">
        <f t="shared" si="170"/>
        <v>0</v>
      </c>
      <c r="K261" s="10">
        <f t="shared" si="170"/>
        <v>0</v>
      </c>
      <c r="L261" s="10">
        <f t="shared" si="170"/>
        <v>0</v>
      </c>
      <c r="M261" s="10">
        <f t="shared" si="170"/>
        <v>0</v>
      </c>
      <c r="N261" s="10">
        <f t="shared" si="170"/>
        <v>74</v>
      </c>
      <c r="O261" s="10">
        <f t="shared" si="170"/>
        <v>74</v>
      </c>
      <c r="P261" s="10">
        <f t="shared" si="170"/>
        <v>0</v>
      </c>
      <c r="Q261" s="18">
        <f t="shared" si="170"/>
        <v>0</v>
      </c>
      <c r="R261" s="10">
        <f t="shared" si="170"/>
        <v>0</v>
      </c>
      <c r="S261" s="18">
        <f t="shared" si="170"/>
        <v>0</v>
      </c>
      <c r="T261" s="10">
        <f t="shared" si="170"/>
        <v>0</v>
      </c>
      <c r="U261" s="18">
        <f t="shared" si="170"/>
        <v>0</v>
      </c>
      <c r="V261" s="10">
        <f t="shared" si="170"/>
        <v>0</v>
      </c>
      <c r="W261" s="10">
        <f t="shared" si="170"/>
        <v>0</v>
      </c>
      <c r="X261" s="10">
        <f t="shared" si="170"/>
        <v>0</v>
      </c>
      <c r="Y261" s="10">
        <f t="shared" si="170"/>
        <v>0</v>
      </c>
      <c r="Z261" s="10">
        <f t="shared" si="170"/>
        <v>0</v>
      </c>
      <c r="AA261" s="10">
        <f t="shared" si="170"/>
        <v>0</v>
      </c>
      <c r="AB261" s="10">
        <f t="shared" si="170"/>
        <v>0</v>
      </c>
      <c r="AC261" s="10">
        <f t="shared" si="170"/>
        <v>0</v>
      </c>
      <c r="AD261" s="10">
        <f t="shared" si="170"/>
        <v>0</v>
      </c>
      <c r="AE261" s="10">
        <f t="shared" si="170"/>
        <v>0</v>
      </c>
      <c r="AF261" s="116"/>
      <c r="AG261" s="119">
        <f t="shared" si="145"/>
        <v>74</v>
      </c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  <c r="CO261" s="117"/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  <c r="DG261" s="117"/>
      <c r="DH261" s="117"/>
      <c r="DI261" s="117"/>
      <c r="DJ261" s="117"/>
      <c r="DK261" s="117"/>
      <c r="DL261" s="117"/>
      <c r="DM261" s="117"/>
      <c r="DN261" s="117"/>
      <c r="DO261" s="117"/>
      <c r="DP261" s="117"/>
      <c r="DQ261" s="117"/>
      <c r="DR261" s="117"/>
      <c r="DS261" s="117"/>
      <c r="DT261" s="117"/>
      <c r="DU261" s="117"/>
      <c r="DV261" s="117"/>
      <c r="DW261" s="117"/>
      <c r="DX261" s="117"/>
      <c r="DY261" s="117"/>
      <c r="DZ261" s="117"/>
      <c r="EA261" s="117"/>
      <c r="EB261" s="117"/>
      <c r="EC261" s="117"/>
      <c r="ED261" s="117"/>
      <c r="EE261" s="117"/>
      <c r="EF261" s="117"/>
      <c r="EG261" s="117"/>
      <c r="EH261" s="117"/>
      <c r="EI261" s="117"/>
      <c r="EJ261" s="117"/>
      <c r="EK261" s="117"/>
      <c r="EL261" s="117"/>
      <c r="EM261" s="117"/>
      <c r="EN261" s="117"/>
      <c r="EO261" s="117"/>
      <c r="EP261" s="117"/>
      <c r="EQ261" s="117"/>
      <c r="ER261" s="117"/>
      <c r="ES261" s="117"/>
      <c r="ET261" s="117"/>
      <c r="EU261" s="117"/>
      <c r="EV261" s="117"/>
      <c r="EW261" s="117"/>
      <c r="EX261" s="117"/>
      <c r="EY261" s="117"/>
      <c r="EZ261" s="117"/>
      <c r="FA261" s="117"/>
      <c r="FB261" s="117"/>
      <c r="FC261" s="117"/>
      <c r="FD261" s="117"/>
      <c r="FE261" s="117"/>
      <c r="FF261" s="117"/>
      <c r="FG261" s="117"/>
      <c r="FH261" s="117"/>
      <c r="FI261" s="117"/>
      <c r="FJ261" s="117"/>
      <c r="FK261" s="117"/>
      <c r="FL261" s="117"/>
      <c r="FM261" s="117"/>
      <c r="FN261" s="117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17"/>
      <c r="GF261" s="117"/>
      <c r="GG261" s="117"/>
      <c r="GH261" s="117"/>
      <c r="GI261" s="117"/>
      <c r="GJ261" s="117"/>
      <c r="GK261" s="117"/>
      <c r="GL261" s="117"/>
      <c r="GM261" s="117"/>
      <c r="GN261" s="117"/>
      <c r="GO261" s="117"/>
      <c r="GP261" s="117"/>
      <c r="GQ261" s="117"/>
      <c r="GR261" s="117"/>
      <c r="GS261" s="117"/>
      <c r="GT261" s="117"/>
      <c r="GU261" s="117"/>
      <c r="GV261" s="117"/>
      <c r="GW261" s="117"/>
    </row>
    <row r="262" spans="1:205" s="120" customFormat="1" x14ac:dyDescent="0.3">
      <c r="A262" s="11" t="s">
        <v>19</v>
      </c>
      <c r="B262" s="12">
        <f>B268</f>
        <v>0</v>
      </c>
      <c r="C262" s="12">
        <f>C268</f>
        <v>0</v>
      </c>
      <c r="D262" s="12">
        <f t="shared" ref="B262:E265" si="171">D268</f>
        <v>0</v>
      </c>
      <c r="E262" s="12">
        <f t="shared" si="171"/>
        <v>0</v>
      </c>
      <c r="F262" s="84">
        <f>IFERROR(E262/B262*100,0)</f>
        <v>0</v>
      </c>
      <c r="G262" s="84">
        <f>IFERROR(E262/C262*100,0)</f>
        <v>0</v>
      </c>
      <c r="H262" s="12">
        <f t="shared" ref="H262:AD265" si="172">H268</f>
        <v>0</v>
      </c>
      <c r="I262" s="12"/>
      <c r="J262" s="20">
        <f t="shared" si="172"/>
        <v>0</v>
      </c>
      <c r="K262" s="12"/>
      <c r="L262" s="12">
        <f t="shared" si="172"/>
        <v>0</v>
      </c>
      <c r="M262" s="12"/>
      <c r="N262" s="12">
        <f t="shared" si="172"/>
        <v>0</v>
      </c>
      <c r="O262" s="12"/>
      <c r="P262" s="12">
        <f t="shared" si="172"/>
        <v>0</v>
      </c>
      <c r="Q262" s="20"/>
      <c r="R262" s="12">
        <f t="shared" si="172"/>
        <v>0</v>
      </c>
      <c r="S262" s="20"/>
      <c r="T262" s="12">
        <f t="shared" si="172"/>
        <v>0</v>
      </c>
      <c r="U262" s="20"/>
      <c r="V262" s="12">
        <f t="shared" si="172"/>
        <v>0</v>
      </c>
      <c r="W262" s="12"/>
      <c r="X262" s="12">
        <f t="shared" si="172"/>
        <v>0</v>
      </c>
      <c r="Y262" s="12"/>
      <c r="Z262" s="12">
        <f t="shared" si="172"/>
        <v>0</v>
      </c>
      <c r="AA262" s="12"/>
      <c r="AB262" s="12">
        <f t="shared" si="172"/>
        <v>0</v>
      </c>
      <c r="AC262" s="12"/>
      <c r="AD262" s="12">
        <f t="shared" si="172"/>
        <v>0</v>
      </c>
      <c r="AE262" s="12"/>
      <c r="AF262" s="116"/>
      <c r="AG262" s="119">
        <f t="shared" si="145"/>
        <v>0</v>
      </c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  <c r="CO262" s="117"/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  <c r="DG262" s="117"/>
      <c r="DH262" s="117"/>
      <c r="DI262" s="117"/>
      <c r="DJ262" s="117"/>
      <c r="DK262" s="117"/>
      <c r="DL262" s="117"/>
      <c r="DM262" s="117"/>
      <c r="DN262" s="117"/>
      <c r="DO262" s="117"/>
      <c r="DP262" s="117"/>
      <c r="DQ262" s="117"/>
      <c r="DR262" s="117"/>
      <c r="DS262" s="117"/>
      <c r="DT262" s="117"/>
      <c r="DU262" s="117"/>
      <c r="DV262" s="117"/>
      <c r="DW262" s="117"/>
      <c r="DX262" s="117"/>
      <c r="DY262" s="117"/>
      <c r="DZ262" s="117"/>
      <c r="EA262" s="117"/>
      <c r="EB262" s="117"/>
      <c r="EC262" s="117"/>
      <c r="ED262" s="117"/>
      <c r="EE262" s="117"/>
      <c r="EF262" s="117"/>
      <c r="EG262" s="117"/>
      <c r="EH262" s="117"/>
      <c r="EI262" s="117"/>
      <c r="EJ262" s="117"/>
      <c r="EK262" s="117"/>
      <c r="EL262" s="117"/>
      <c r="EM262" s="117"/>
      <c r="EN262" s="117"/>
      <c r="EO262" s="117"/>
      <c r="EP262" s="117"/>
      <c r="EQ262" s="117"/>
      <c r="ER262" s="117"/>
      <c r="ES262" s="117"/>
      <c r="ET262" s="117"/>
      <c r="EU262" s="117"/>
      <c r="EV262" s="117"/>
      <c r="EW262" s="117"/>
      <c r="EX262" s="117"/>
      <c r="EY262" s="117"/>
      <c r="EZ262" s="117"/>
      <c r="FA262" s="117"/>
      <c r="FB262" s="117"/>
      <c r="FC262" s="117"/>
      <c r="FD262" s="117"/>
      <c r="FE262" s="117"/>
      <c r="FF262" s="117"/>
      <c r="FG262" s="117"/>
      <c r="FH262" s="117"/>
      <c r="FI262" s="117"/>
      <c r="FJ262" s="117"/>
      <c r="FK262" s="117"/>
      <c r="FL262" s="117"/>
      <c r="FM262" s="117"/>
      <c r="FN262" s="117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17"/>
      <c r="GF262" s="117"/>
      <c r="GG262" s="117"/>
      <c r="GH262" s="117"/>
      <c r="GI262" s="117"/>
      <c r="GJ262" s="117"/>
      <c r="GK262" s="117"/>
      <c r="GL262" s="117"/>
      <c r="GM262" s="117"/>
      <c r="GN262" s="117"/>
      <c r="GO262" s="117"/>
      <c r="GP262" s="117"/>
      <c r="GQ262" s="117"/>
      <c r="GR262" s="117"/>
      <c r="GS262" s="117"/>
      <c r="GT262" s="117"/>
      <c r="GU262" s="117"/>
      <c r="GV262" s="117"/>
      <c r="GW262" s="117"/>
    </row>
    <row r="263" spans="1:205" s="120" customFormat="1" x14ac:dyDescent="0.3">
      <c r="A263" s="11" t="s">
        <v>17</v>
      </c>
      <c r="B263" s="12">
        <f t="shared" si="171"/>
        <v>74</v>
      </c>
      <c r="C263" s="12">
        <f>C269</f>
        <v>0</v>
      </c>
      <c r="D263" s="12">
        <f>D269</f>
        <v>74</v>
      </c>
      <c r="E263" s="12">
        <f t="shared" si="171"/>
        <v>74</v>
      </c>
      <c r="F263" s="84">
        <f t="shared" ref="F263:F265" si="173">IFERROR(E263/B263*100,0)</f>
        <v>100</v>
      </c>
      <c r="G263" s="84">
        <f>IFERROR(E263/C263*100,0)</f>
        <v>0</v>
      </c>
      <c r="H263" s="12">
        <f t="shared" si="172"/>
        <v>0</v>
      </c>
      <c r="I263" s="12"/>
      <c r="J263" s="20">
        <f t="shared" si="172"/>
        <v>0</v>
      </c>
      <c r="K263" s="12"/>
      <c r="L263" s="12">
        <f t="shared" si="172"/>
        <v>0</v>
      </c>
      <c r="M263" s="12"/>
      <c r="N263" s="12">
        <f t="shared" si="172"/>
        <v>74</v>
      </c>
      <c r="O263" s="12">
        <f>O269</f>
        <v>74</v>
      </c>
      <c r="P263" s="12">
        <f t="shared" si="172"/>
        <v>0</v>
      </c>
      <c r="Q263" s="20">
        <v>0</v>
      </c>
      <c r="R263" s="12">
        <f t="shared" si="172"/>
        <v>0</v>
      </c>
      <c r="S263" s="20"/>
      <c r="T263" s="12">
        <f t="shared" si="172"/>
        <v>0</v>
      </c>
      <c r="U263" s="20"/>
      <c r="V263" s="12">
        <f t="shared" si="172"/>
        <v>0</v>
      </c>
      <c r="W263" s="12"/>
      <c r="X263" s="12">
        <f t="shared" si="172"/>
        <v>0</v>
      </c>
      <c r="Y263" s="12"/>
      <c r="Z263" s="12">
        <f t="shared" si="172"/>
        <v>0</v>
      </c>
      <c r="AA263" s="12"/>
      <c r="AB263" s="12">
        <f t="shared" si="172"/>
        <v>0</v>
      </c>
      <c r="AC263" s="12"/>
      <c r="AD263" s="12">
        <f t="shared" si="172"/>
        <v>0</v>
      </c>
      <c r="AE263" s="12"/>
      <c r="AF263" s="116"/>
      <c r="AG263" s="119">
        <f t="shared" si="145"/>
        <v>74</v>
      </c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  <c r="GN263" s="117"/>
      <c r="GO263" s="117"/>
      <c r="GP263" s="117"/>
      <c r="GQ263" s="117"/>
      <c r="GR263" s="117"/>
      <c r="GS263" s="117"/>
      <c r="GT263" s="117"/>
      <c r="GU263" s="117"/>
      <c r="GV263" s="117"/>
      <c r="GW263" s="117"/>
    </row>
    <row r="264" spans="1:205" s="120" customFormat="1" x14ac:dyDescent="0.3">
      <c r="A264" s="11" t="s">
        <v>18</v>
      </c>
      <c r="B264" s="12">
        <f t="shared" si="171"/>
        <v>0</v>
      </c>
      <c r="C264" s="12">
        <f>C270</f>
        <v>0</v>
      </c>
      <c r="D264" s="12">
        <f t="shared" si="171"/>
        <v>0</v>
      </c>
      <c r="E264" s="12">
        <f t="shared" si="171"/>
        <v>0</v>
      </c>
      <c r="F264" s="84">
        <f t="shared" si="173"/>
        <v>0</v>
      </c>
      <c r="G264" s="84">
        <f>IFERROR(E264/C264*100,0)</f>
        <v>0</v>
      </c>
      <c r="H264" s="12">
        <f t="shared" si="172"/>
        <v>0</v>
      </c>
      <c r="I264" s="12"/>
      <c r="J264" s="20">
        <f t="shared" si="172"/>
        <v>0</v>
      </c>
      <c r="K264" s="12"/>
      <c r="L264" s="12">
        <f t="shared" si="172"/>
        <v>0</v>
      </c>
      <c r="M264" s="12"/>
      <c r="N264" s="12">
        <f>N270</f>
        <v>0</v>
      </c>
      <c r="O264" s="12"/>
      <c r="P264" s="12">
        <f t="shared" si="172"/>
        <v>0</v>
      </c>
      <c r="Q264" s="20"/>
      <c r="R264" s="12">
        <f t="shared" si="172"/>
        <v>0</v>
      </c>
      <c r="S264" s="20"/>
      <c r="T264" s="12">
        <f t="shared" si="172"/>
        <v>0</v>
      </c>
      <c r="U264" s="20"/>
      <c r="V264" s="12">
        <f t="shared" si="172"/>
        <v>0</v>
      </c>
      <c r="W264" s="12"/>
      <c r="X264" s="12">
        <f t="shared" si="172"/>
        <v>0</v>
      </c>
      <c r="Y264" s="12"/>
      <c r="Z264" s="12">
        <f t="shared" si="172"/>
        <v>0</v>
      </c>
      <c r="AA264" s="12"/>
      <c r="AB264" s="12">
        <f t="shared" si="172"/>
        <v>0</v>
      </c>
      <c r="AC264" s="12"/>
      <c r="AD264" s="12">
        <f t="shared" si="172"/>
        <v>0</v>
      </c>
      <c r="AE264" s="12"/>
      <c r="AF264" s="116"/>
      <c r="AG264" s="119">
        <f t="shared" si="145"/>
        <v>0</v>
      </c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  <c r="CO264" s="117"/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  <c r="DG264" s="117"/>
      <c r="DH264" s="117"/>
      <c r="DI264" s="117"/>
      <c r="DJ264" s="117"/>
      <c r="DK264" s="117"/>
      <c r="DL264" s="117"/>
      <c r="DM264" s="117"/>
      <c r="DN264" s="117"/>
      <c r="DO264" s="117"/>
      <c r="DP264" s="117"/>
      <c r="DQ264" s="117"/>
      <c r="DR264" s="117"/>
      <c r="DS264" s="117"/>
      <c r="DT264" s="117"/>
      <c r="DU264" s="117"/>
      <c r="DV264" s="117"/>
      <c r="DW264" s="117"/>
      <c r="DX264" s="117"/>
      <c r="DY264" s="117"/>
      <c r="DZ264" s="117"/>
      <c r="EA264" s="117"/>
      <c r="EB264" s="117"/>
      <c r="EC264" s="117"/>
      <c r="ED264" s="117"/>
      <c r="EE264" s="117"/>
      <c r="EF264" s="117"/>
      <c r="EG264" s="117"/>
      <c r="EH264" s="117"/>
      <c r="EI264" s="117"/>
      <c r="EJ264" s="117"/>
      <c r="EK264" s="117"/>
      <c r="EL264" s="117"/>
      <c r="EM264" s="117"/>
      <c r="EN264" s="117"/>
      <c r="EO264" s="117"/>
      <c r="EP264" s="117"/>
      <c r="EQ264" s="117"/>
      <c r="ER264" s="117"/>
      <c r="ES264" s="117"/>
      <c r="ET264" s="117"/>
      <c r="EU264" s="117"/>
      <c r="EV264" s="117"/>
      <c r="EW264" s="117"/>
      <c r="EX264" s="117"/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117"/>
      <c r="FK264" s="117"/>
      <c r="FL264" s="117"/>
      <c r="FM264" s="117"/>
      <c r="FN264" s="117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  <c r="GN264" s="117"/>
      <c r="GO264" s="117"/>
      <c r="GP264" s="117"/>
      <c r="GQ264" s="117"/>
      <c r="GR264" s="117"/>
      <c r="GS264" s="117"/>
      <c r="GT264" s="117"/>
      <c r="GU264" s="117"/>
      <c r="GV264" s="117"/>
      <c r="GW264" s="117"/>
    </row>
    <row r="265" spans="1:205" s="120" customFormat="1" x14ac:dyDescent="0.3">
      <c r="A265" s="11" t="s">
        <v>20</v>
      </c>
      <c r="B265" s="12">
        <f t="shared" si="171"/>
        <v>0</v>
      </c>
      <c r="C265" s="12">
        <f>C271</f>
        <v>0</v>
      </c>
      <c r="D265" s="12">
        <f t="shared" si="171"/>
        <v>0</v>
      </c>
      <c r="E265" s="12">
        <f t="shared" si="171"/>
        <v>0</v>
      </c>
      <c r="F265" s="84">
        <f t="shared" si="173"/>
        <v>0</v>
      </c>
      <c r="G265" s="84">
        <f>IFERROR(E265/C265*100,0)</f>
        <v>0</v>
      </c>
      <c r="H265" s="12">
        <f t="shared" si="172"/>
        <v>0</v>
      </c>
      <c r="I265" s="12"/>
      <c r="J265" s="20">
        <f t="shared" si="172"/>
        <v>0</v>
      </c>
      <c r="K265" s="12"/>
      <c r="L265" s="12">
        <f t="shared" si="172"/>
        <v>0</v>
      </c>
      <c r="M265" s="12"/>
      <c r="N265" s="12">
        <f t="shared" si="172"/>
        <v>0</v>
      </c>
      <c r="O265" s="12"/>
      <c r="P265" s="12">
        <f t="shared" si="172"/>
        <v>0</v>
      </c>
      <c r="Q265" s="20"/>
      <c r="R265" s="12">
        <f t="shared" si="172"/>
        <v>0</v>
      </c>
      <c r="S265" s="20"/>
      <c r="T265" s="12">
        <f t="shared" si="172"/>
        <v>0</v>
      </c>
      <c r="U265" s="20"/>
      <c r="V265" s="12">
        <f t="shared" si="172"/>
        <v>0</v>
      </c>
      <c r="W265" s="12"/>
      <c r="X265" s="12">
        <f t="shared" si="172"/>
        <v>0</v>
      </c>
      <c r="Y265" s="12"/>
      <c r="Z265" s="12">
        <f t="shared" si="172"/>
        <v>0</v>
      </c>
      <c r="AA265" s="12"/>
      <c r="AB265" s="12">
        <f t="shared" si="172"/>
        <v>0</v>
      </c>
      <c r="AC265" s="12"/>
      <c r="AD265" s="12">
        <f t="shared" si="172"/>
        <v>0</v>
      </c>
      <c r="AE265" s="12"/>
      <c r="AF265" s="116"/>
      <c r="AG265" s="119">
        <f t="shared" si="145"/>
        <v>0</v>
      </c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7"/>
      <c r="CG265" s="117"/>
      <c r="CH265" s="117"/>
      <c r="CI265" s="117"/>
      <c r="CJ265" s="117"/>
      <c r="CK265" s="117"/>
      <c r="CL265" s="117"/>
      <c r="CM265" s="117"/>
      <c r="CN265" s="117"/>
      <c r="CO265" s="117"/>
      <c r="CP265" s="117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7"/>
      <c r="DF265" s="117"/>
      <c r="DG265" s="117"/>
      <c r="DH265" s="117"/>
      <c r="DI265" s="117"/>
      <c r="DJ265" s="117"/>
      <c r="DK265" s="117"/>
      <c r="DL265" s="117"/>
      <c r="DM265" s="117"/>
      <c r="DN265" s="117"/>
      <c r="DO265" s="117"/>
      <c r="DP265" s="117"/>
      <c r="DQ265" s="117"/>
      <c r="DR265" s="117"/>
      <c r="DS265" s="117"/>
      <c r="DT265" s="117"/>
      <c r="DU265" s="117"/>
      <c r="DV265" s="117"/>
      <c r="DW265" s="117"/>
      <c r="DX265" s="117"/>
      <c r="DY265" s="117"/>
      <c r="DZ265" s="117"/>
      <c r="EA265" s="117"/>
      <c r="EB265" s="117"/>
      <c r="EC265" s="117"/>
      <c r="ED265" s="117"/>
      <c r="EE265" s="117"/>
      <c r="EF265" s="117"/>
      <c r="EG265" s="117"/>
      <c r="EH265" s="117"/>
      <c r="EI265" s="117"/>
      <c r="EJ265" s="117"/>
      <c r="EK265" s="117"/>
      <c r="EL265" s="117"/>
      <c r="EM265" s="117"/>
      <c r="EN265" s="117"/>
      <c r="EO265" s="117"/>
      <c r="EP265" s="117"/>
      <c r="EQ265" s="117"/>
      <c r="ER265" s="117"/>
      <c r="ES265" s="117"/>
      <c r="ET265" s="117"/>
      <c r="EU265" s="117"/>
      <c r="EV265" s="117"/>
      <c r="EW265" s="117"/>
      <c r="EX265" s="117"/>
      <c r="EY265" s="117"/>
      <c r="EZ265" s="117"/>
      <c r="FA265" s="117"/>
      <c r="FB265" s="117"/>
      <c r="FC265" s="117"/>
      <c r="FD265" s="117"/>
      <c r="FE265" s="117"/>
      <c r="FF265" s="117"/>
      <c r="FG265" s="117"/>
      <c r="FH265" s="117"/>
      <c r="FI265" s="117"/>
      <c r="FJ265" s="117"/>
      <c r="FK265" s="117"/>
      <c r="FL265" s="117"/>
      <c r="FM265" s="117"/>
      <c r="FN265" s="117"/>
      <c r="FO265" s="117"/>
      <c r="FP265" s="117"/>
      <c r="FQ265" s="117"/>
      <c r="FR265" s="117"/>
      <c r="FS265" s="117"/>
      <c r="FT265" s="117"/>
      <c r="FU265" s="117"/>
      <c r="FV265" s="117"/>
      <c r="FW265" s="117"/>
      <c r="FX265" s="117"/>
      <c r="FY265" s="117"/>
      <c r="FZ265" s="117"/>
      <c r="GA265" s="117"/>
      <c r="GB265" s="117"/>
      <c r="GC265" s="117"/>
      <c r="GD265" s="117"/>
      <c r="GE265" s="117"/>
      <c r="GF265" s="117"/>
      <c r="GG265" s="117"/>
      <c r="GH265" s="117"/>
      <c r="GI265" s="117"/>
      <c r="GJ265" s="117"/>
      <c r="GK265" s="117"/>
      <c r="GL265" s="117"/>
      <c r="GM265" s="117"/>
      <c r="GN265" s="117"/>
      <c r="GO265" s="117"/>
      <c r="GP265" s="117"/>
      <c r="GQ265" s="117"/>
      <c r="GR265" s="117"/>
      <c r="GS265" s="117"/>
      <c r="GT265" s="117"/>
      <c r="GU265" s="117"/>
      <c r="GV265" s="117"/>
      <c r="GW265" s="117"/>
    </row>
    <row r="266" spans="1:205" s="120" customFormat="1" ht="104.25" customHeight="1" x14ac:dyDescent="0.3">
      <c r="A266" s="31" t="s">
        <v>75</v>
      </c>
      <c r="B266" s="20"/>
      <c r="C266" s="20"/>
      <c r="D266" s="20"/>
      <c r="E266" s="20"/>
      <c r="F266" s="20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116"/>
      <c r="AG266" s="119">
        <f t="shared" si="145"/>
        <v>0</v>
      </c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7"/>
      <c r="DN266" s="117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7"/>
      <c r="EA266" s="117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7"/>
      <c r="EN266" s="117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117"/>
      <c r="FA266" s="117"/>
      <c r="FB266" s="117"/>
      <c r="FC266" s="117"/>
      <c r="FD266" s="117"/>
      <c r="FE266" s="117"/>
      <c r="FF266" s="117"/>
      <c r="FG266" s="117"/>
      <c r="FH266" s="117"/>
      <c r="FI266" s="117"/>
      <c r="FJ266" s="117"/>
      <c r="FK266" s="117"/>
      <c r="FL266" s="117"/>
      <c r="FM266" s="117"/>
      <c r="FN266" s="117"/>
      <c r="FO266" s="117"/>
      <c r="FP266" s="117"/>
      <c r="FQ266" s="117"/>
      <c r="FR266" s="117"/>
      <c r="FS266" s="117"/>
      <c r="FT266" s="117"/>
      <c r="FU266" s="117"/>
      <c r="FV266" s="117"/>
      <c r="FW266" s="117"/>
      <c r="FX266" s="117"/>
      <c r="FY266" s="117"/>
      <c r="FZ266" s="117"/>
      <c r="GA266" s="117"/>
      <c r="GB266" s="117"/>
      <c r="GC266" s="117"/>
      <c r="GD266" s="117"/>
      <c r="GE266" s="117"/>
      <c r="GF266" s="117"/>
      <c r="GG266" s="117"/>
      <c r="GH266" s="117"/>
      <c r="GI266" s="117"/>
      <c r="GJ266" s="117"/>
      <c r="GK266" s="117"/>
      <c r="GL266" s="117"/>
      <c r="GM266" s="117"/>
      <c r="GN266" s="117"/>
      <c r="GO266" s="117"/>
      <c r="GP266" s="117"/>
      <c r="GQ266" s="117"/>
      <c r="GR266" s="117"/>
      <c r="GS266" s="117"/>
      <c r="GT266" s="117"/>
      <c r="GU266" s="117"/>
      <c r="GV266" s="117"/>
      <c r="GW266" s="117"/>
    </row>
    <row r="267" spans="1:205" s="120" customFormat="1" x14ac:dyDescent="0.3">
      <c r="A267" s="16" t="s">
        <v>16</v>
      </c>
      <c r="B267" s="17">
        <f>B268+B269+B270</f>
        <v>74</v>
      </c>
      <c r="C267" s="17">
        <f>C268+C269+C270</f>
        <v>0</v>
      </c>
      <c r="D267" s="17">
        <f>D268+D269+D270</f>
        <v>74</v>
      </c>
      <c r="E267" s="17">
        <f>E268+E269+E270</f>
        <v>74</v>
      </c>
      <c r="F267" s="122">
        <f>IFERROR(E267/B267*100,0)</f>
        <v>100</v>
      </c>
      <c r="G267" s="122">
        <f>IFERROR(E267/C267*100,0)</f>
        <v>0</v>
      </c>
      <c r="H267" s="18">
        <f>H268+H269+H270</f>
        <v>0</v>
      </c>
      <c r="I267" s="18">
        <f t="shared" ref="I267:AE267" si="174">I268+I269+I270</f>
        <v>0</v>
      </c>
      <c r="J267" s="18">
        <f t="shared" si="174"/>
        <v>0</v>
      </c>
      <c r="K267" s="18">
        <f t="shared" si="174"/>
        <v>0</v>
      </c>
      <c r="L267" s="18">
        <f t="shared" si="174"/>
        <v>0</v>
      </c>
      <c r="M267" s="18">
        <f t="shared" si="174"/>
        <v>0</v>
      </c>
      <c r="N267" s="18">
        <f t="shared" si="174"/>
        <v>74</v>
      </c>
      <c r="O267" s="18">
        <f t="shared" si="174"/>
        <v>74</v>
      </c>
      <c r="P267" s="18">
        <f t="shared" si="174"/>
        <v>0</v>
      </c>
      <c r="Q267" s="18">
        <f t="shared" si="174"/>
        <v>0</v>
      </c>
      <c r="R267" s="18">
        <f t="shared" si="174"/>
        <v>0</v>
      </c>
      <c r="S267" s="18">
        <f t="shared" si="174"/>
        <v>0</v>
      </c>
      <c r="T267" s="18">
        <f t="shared" si="174"/>
        <v>0</v>
      </c>
      <c r="U267" s="18">
        <f t="shared" si="174"/>
        <v>0</v>
      </c>
      <c r="V267" s="18">
        <f t="shared" si="174"/>
        <v>0</v>
      </c>
      <c r="W267" s="18">
        <f t="shared" si="174"/>
        <v>0</v>
      </c>
      <c r="X267" s="18">
        <f t="shared" si="174"/>
        <v>0</v>
      </c>
      <c r="Y267" s="18">
        <f t="shared" si="174"/>
        <v>0</v>
      </c>
      <c r="Z267" s="18">
        <f t="shared" si="174"/>
        <v>0</v>
      </c>
      <c r="AA267" s="18">
        <f t="shared" si="174"/>
        <v>0</v>
      </c>
      <c r="AB267" s="18">
        <f t="shared" si="174"/>
        <v>0</v>
      </c>
      <c r="AC267" s="18">
        <f t="shared" si="174"/>
        <v>0</v>
      </c>
      <c r="AD267" s="18">
        <f t="shared" si="174"/>
        <v>0</v>
      </c>
      <c r="AE267" s="18">
        <f t="shared" si="174"/>
        <v>0</v>
      </c>
      <c r="AF267" s="116"/>
      <c r="AG267" s="119">
        <f t="shared" si="145"/>
        <v>74</v>
      </c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  <c r="DT267" s="117"/>
      <c r="DU267" s="117"/>
      <c r="DV267" s="117"/>
      <c r="DW267" s="117"/>
      <c r="DX267" s="117"/>
      <c r="DY267" s="117"/>
      <c r="DZ267" s="117"/>
      <c r="EA267" s="117"/>
      <c r="EB267" s="117"/>
      <c r="EC267" s="117"/>
      <c r="ED267" s="117"/>
      <c r="EE267" s="117"/>
      <c r="EF267" s="117"/>
      <c r="EG267" s="117"/>
      <c r="EH267" s="117"/>
      <c r="EI267" s="117"/>
      <c r="EJ267" s="117"/>
      <c r="EK267" s="117"/>
      <c r="EL267" s="117"/>
      <c r="EM267" s="117"/>
      <c r="EN267" s="117"/>
      <c r="EO267" s="117"/>
      <c r="EP267" s="117"/>
      <c r="EQ267" s="117"/>
      <c r="ER267" s="117"/>
      <c r="ES267" s="117"/>
      <c r="ET267" s="117"/>
      <c r="EU267" s="117"/>
      <c r="EV267" s="117"/>
      <c r="EW267" s="117"/>
      <c r="EX267" s="117"/>
      <c r="EY267" s="117"/>
      <c r="EZ267" s="117"/>
      <c r="FA267" s="117"/>
      <c r="FB267" s="117"/>
      <c r="FC267" s="117"/>
      <c r="FD267" s="117"/>
      <c r="FE267" s="117"/>
      <c r="FF267" s="117"/>
      <c r="FG267" s="117"/>
      <c r="FH267" s="117"/>
      <c r="FI267" s="117"/>
      <c r="FJ267" s="117"/>
      <c r="FK267" s="117"/>
      <c r="FL267" s="117"/>
      <c r="FM267" s="117"/>
      <c r="FN267" s="117"/>
      <c r="FO267" s="117"/>
      <c r="FP267" s="117"/>
      <c r="FQ267" s="117"/>
      <c r="FR267" s="117"/>
      <c r="FS267" s="117"/>
      <c r="FT267" s="117"/>
      <c r="FU267" s="117"/>
      <c r="FV267" s="117"/>
      <c r="FW267" s="117"/>
      <c r="FX267" s="117"/>
      <c r="FY267" s="117"/>
      <c r="FZ267" s="117"/>
      <c r="GA267" s="117"/>
      <c r="GB267" s="117"/>
      <c r="GC267" s="117"/>
      <c r="GD267" s="117"/>
      <c r="GE267" s="117"/>
      <c r="GF267" s="117"/>
      <c r="GG267" s="117"/>
      <c r="GH267" s="117"/>
      <c r="GI267" s="117"/>
      <c r="GJ267" s="117"/>
      <c r="GK267" s="117"/>
      <c r="GL267" s="117"/>
      <c r="GM267" s="117"/>
      <c r="GN267" s="117"/>
      <c r="GO267" s="117"/>
      <c r="GP267" s="117"/>
      <c r="GQ267" s="117"/>
      <c r="GR267" s="117"/>
      <c r="GS267" s="117"/>
      <c r="GT267" s="117"/>
      <c r="GU267" s="117"/>
      <c r="GV267" s="117"/>
      <c r="GW267" s="117"/>
    </row>
    <row r="268" spans="1:205" s="120" customFormat="1" x14ac:dyDescent="0.3">
      <c r="A268" s="19" t="s">
        <v>19</v>
      </c>
      <c r="B268" s="20">
        <f>H268+J268+L268+N268+P268+R268+T268+V268+X268+Z268+AB268+AD268</f>
        <v>0</v>
      </c>
      <c r="C268" s="80">
        <f>SUM(H268,J268)</f>
        <v>0</v>
      </c>
      <c r="D268" s="80">
        <f>E268</f>
        <v>0</v>
      </c>
      <c r="E268" s="80">
        <f>SUM(I268,K268,M268,O268,Q268,S268,U268,W268,Y268,AA268,AC268,AE268)</f>
        <v>0</v>
      </c>
      <c r="F268" s="122">
        <f>IFERROR(E268/B268*100,0)</f>
        <v>0</v>
      </c>
      <c r="G268" s="122">
        <f>IFERROR(E268/C268*100,0)</f>
        <v>0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116"/>
      <c r="AG268" s="119">
        <f t="shared" si="145"/>
        <v>0</v>
      </c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  <c r="CO268" s="117"/>
      <c r="CP268" s="117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7"/>
      <c r="DF268" s="117"/>
      <c r="DG268" s="117"/>
      <c r="DH268" s="117"/>
      <c r="DI268" s="117"/>
      <c r="DJ268" s="117"/>
      <c r="DK268" s="117"/>
      <c r="DL268" s="117"/>
      <c r="DM268" s="117"/>
      <c r="DN268" s="117"/>
      <c r="DO268" s="117"/>
      <c r="DP268" s="117"/>
      <c r="DQ268" s="117"/>
      <c r="DR268" s="117"/>
      <c r="DS268" s="117"/>
      <c r="DT268" s="117"/>
      <c r="DU268" s="117"/>
      <c r="DV268" s="117"/>
      <c r="DW268" s="117"/>
      <c r="DX268" s="117"/>
      <c r="DY268" s="117"/>
      <c r="DZ268" s="117"/>
      <c r="EA268" s="117"/>
      <c r="EB268" s="117"/>
      <c r="EC268" s="117"/>
      <c r="ED268" s="117"/>
      <c r="EE268" s="117"/>
      <c r="EF268" s="117"/>
      <c r="EG268" s="117"/>
      <c r="EH268" s="117"/>
      <c r="EI268" s="117"/>
      <c r="EJ268" s="117"/>
      <c r="EK268" s="117"/>
      <c r="EL268" s="117"/>
      <c r="EM268" s="117"/>
      <c r="EN268" s="117"/>
      <c r="EO268" s="117"/>
      <c r="EP268" s="117"/>
      <c r="EQ268" s="117"/>
      <c r="ER268" s="117"/>
      <c r="ES268" s="117"/>
      <c r="ET268" s="117"/>
      <c r="EU268" s="117"/>
      <c r="EV268" s="117"/>
      <c r="EW268" s="117"/>
      <c r="EX268" s="117"/>
      <c r="EY268" s="117"/>
      <c r="EZ268" s="117"/>
      <c r="FA268" s="117"/>
      <c r="FB268" s="117"/>
      <c r="FC268" s="117"/>
      <c r="FD268" s="117"/>
      <c r="FE268" s="117"/>
      <c r="FF268" s="117"/>
      <c r="FG268" s="117"/>
      <c r="FH268" s="117"/>
      <c r="FI268" s="117"/>
      <c r="FJ268" s="117"/>
      <c r="FK268" s="117"/>
      <c r="FL268" s="117"/>
      <c r="FM268" s="117"/>
      <c r="FN268" s="117"/>
      <c r="FO268" s="117"/>
      <c r="FP268" s="117"/>
      <c r="FQ268" s="117"/>
      <c r="FR268" s="117"/>
      <c r="FS268" s="117"/>
      <c r="FT268" s="117"/>
      <c r="FU268" s="117"/>
      <c r="FV268" s="117"/>
      <c r="FW268" s="117"/>
      <c r="FX268" s="117"/>
      <c r="FY268" s="117"/>
      <c r="FZ268" s="117"/>
      <c r="GA268" s="117"/>
      <c r="GB268" s="117"/>
      <c r="GC268" s="117"/>
      <c r="GD268" s="117"/>
      <c r="GE268" s="117"/>
      <c r="GF268" s="117"/>
      <c r="GG268" s="117"/>
      <c r="GH268" s="117"/>
      <c r="GI268" s="117"/>
      <c r="GJ268" s="117"/>
      <c r="GK268" s="117"/>
      <c r="GL268" s="117"/>
      <c r="GM268" s="117"/>
      <c r="GN268" s="117"/>
      <c r="GO268" s="117"/>
      <c r="GP268" s="117"/>
      <c r="GQ268" s="117"/>
      <c r="GR268" s="117"/>
      <c r="GS268" s="117"/>
      <c r="GT268" s="117"/>
      <c r="GU268" s="117"/>
      <c r="GV268" s="117"/>
      <c r="GW268" s="117"/>
    </row>
    <row r="269" spans="1:205" s="120" customFormat="1" x14ac:dyDescent="0.3">
      <c r="A269" s="40" t="s">
        <v>17</v>
      </c>
      <c r="B269" s="20">
        <f>H269+J269+L269+N269+P269+R269+T269+V269+X269+Z269+AB269+AD269</f>
        <v>74</v>
      </c>
      <c r="C269" s="80">
        <f>SUM(H269,J269)</f>
        <v>0</v>
      </c>
      <c r="D269" s="80">
        <f t="shared" ref="D269:D271" si="175">E269</f>
        <v>74</v>
      </c>
      <c r="E269" s="80">
        <f t="shared" ref="E269:E270" si="176">SUM(I269,K269,M269,O269,Q269,S269,U269,W269,Y269,AA269,AC269,AE269)</f>
        <v>74</v>
      </c>
      <c r="F269" s="122">
        <f t="shared" ref="F269" si="177">IFERROR(E269/B269*100,0)</f>
        <v>100</v>
      </c>
      <c r="G269" s="122">
        <f>IFERROR(E269/C269*100,0)</f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74</v>
      </c>
      <c r="O269" s="21">
        <v>74</v>
      </c>
      <c r="P269" s="21">
        <v>0</v>
      </c>
      <c r="Q269" s="21">
        <v>0</v>
      </c>
      <c r="R269" s="21">
        <v>0</v>
      </c>
      <c r="S269" s="21">
        <v>0</v>
      </c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116"/>
      <c r="AG269" s="119">
        <f t="shared" si="145"/>
        <v>74</v>
      </c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  <c r="CO269" s="117"/>
      <c r="CP269" s="117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7"/>
      <c r="DF269" s="117"/>
      <c r="DG269" s="117"/>
      <c r="DH269" s="117"/>
      <c r="DI269" s="117"/>
      <c r="DJ269" s="117"/>
      <c r="DK269" s="117"/>
      <c r="DL269" s="117"/>
      <c r="DM269" s="117"/>
      <c r="DN269" s="117"/>
      <c r="DO269" s="117"/>
      <c r="DP269" s="117"/>
      <c r="DQ269" s="117"/>
      <c r="DR269" s="117"/>
      <c r="DS269" s="117"/>
      <c r="DT269" s="117"/>
      <c r="DU269" s="117"/>
      <c r="DV269" s="117"/>
      <c r="DW269" s="117"/>
      <c r="DX269" s="117"/>
      <c r="DY269" s="117"/>
      <c r="DZ269" s="117"/>
      <c r="EA269" s="117"/>
      <c r="EB269" s="117"/>
      <c r="EC269" s="117"/>
      <c r="ED269" s="117"/>
      <c r="EE269" s="117"/>
      <c r="EF269" s="117"/>
      <c r="EG269" s="117"/>
      <c r="EH269" s="117"/>
      <c r="EI269" s="117"/>
      <c r="EJ269" s="117"/>
      <c r="EK269" s="117"/>
      <c r="EL269" s="117"/>
      <c r="EM269" s="117"/>
      <c r="EN269" s="117"/>
      <c r="EO269" s="117"/>
      <c r="EP269" s="117"/>
      <c r="EQ269" s="117"/>
      <c r="ER269" s="117"/>
      <c r="ES269" s="117"/>
      <c r="ET269" s="117"/>
      <c r="EU269" s="117"/>
      <c r="EV269" s="117"/>
      <c r="EW269" s="117"/>
      <c r="EX269" s="117"/>
      <c r="EY269" s="117"/>
      <c r="EZ269" s="117"/>
      <c r="FA269" s="117"/>
      <c r="FB269" s="117"/>
      <c r="FC269" s="117"/>
      <c r="FD269" s="117"/>
      <c r="FE269" s="117"/>
      <c r="FF269" s="117"/>
      <c r="FG269" s="117"/>
      <c r="FH269" s="117"/>
      <c r="FI269" s="117"/>
      <c r="FJ269" s="117"/>
      <c r="FK269" s="117"/>
      <c r="FL269" s="117"/>
      <c r="FM269" s="117"/>
      <c r="FN269" s="117"/>
      <c r="FO269" s="117"/>
      <c r="FP269" s="117"/>
      <c r="FQ269" s="117"/>
      <c r="FR269" s="117"/>
      <c r="FS269" s="117"/>
      <c r="FT269" s="117"/>
      <c r="FU269" s="117"/>
      <c r="FV269" s="117"/>
      <c r="FW269" s="117"/>
      <c r="FX269" s="117"/>
      <c r="FY269" s="117"/>
      <c r="FZ269" s="117"/>
      <c r="GA269" s="117"/>
      <c r="GB269" s="117"/>
      <c r="GC269" s="117"/>
      <c r="GD269" s="117"/>
      <c r="GE269" s="117"/>
      <c r="GF269" s="117"/>
      <c r="GG269" s="117"/>
      <c r="GH269" s="117"/>
      <c r="GI269" s="117"/>
      <c r="GJ269" s="117"/>
      <c r="GK269" s="117"/>
      <c r="GL269" s="117"/>
      <c r="GM269" s="117"/>
      <c r="GN269" s="117"/>
      <c r="GO269" s="117"/>
      <c r="GP269" s="117"/>
      <c r="GQ269" s="117"/>
      <c r="GR269" s="117"/>
      <c r="GS269" s="117"/>
      <c r="GT269" s="117"/>
      <c r="GU269" s="117"/>
      <c r="GV269" s="117"/>
      <c r="GW269" s="117"/>
    </row>
    <row r="270" spans="1:205" s="120" customFormat="1" x14ac:dyDescent="0.3">
      <c r="A270" s="19" t="s">
        <v>18</v>
      </c>
      <c r="B270" s="20">
        <f>H270+J270+L270+N270+P270+R270+T270+V270+X270+Z270+AB270+AD270</f>
        <v>0</v>
      </c>
      <c r="C270" s="80">
        <f>SUM(H270,J270)</f>
        <v>0</v>
      </c>
      <c r="D270" s="80">
        <f t="shared" si="175"/>
        <v>0</v>
      </c>
      <c r="E270" s="80">
        <f t="shared" si="176"/>
        <v>0</v>
      </c>
      <c r="F270" s="122">
        <f>IFERROR(E270/B270*100,0)</f>
        <v>0</v>
      </c>
      <c r="G270" s="122">
        <f>IFERROR(E270/C270*100,0)</f>
        <v>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16"/>
      <c r="AG270" s="119">
        <f t="shared" si="145"/>
        <v>0</v>
      </c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  <c r="CO270" s="117"/>
      <c r="CP270" s="117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7"/>
      <c r="DF270" s="117"/>
      <c r="DG270" s="117"/>
      <c r="DH270" s="117"/>
      <c r="DI270" s="117"/>
      <c r="DJ270" s="117"/>
      <c r="DK270" s="117"/>
      <c r="DL270" s="117"/>
      <c r="DM270" s="117"/>
      <c r="DN270" s="117"/>
      <c r="DO270" s="117"/>
      <c r="DP270" s="117"/>
      <c r="DQ270" s="117"/>
      <c r="DR270" s="117"/>
      <c r="DS270" s="117"/>
      <c r="DT270" s="117"/>
      <c r="DU270" s="117"/>
      <c r="DV270" s="117"/>
      <c r="DW270" s="117"/>
      <c r="DX270" s="117"/>
      <c r="DY270" s="117"/>
      <c r="DZ270" s="117"/>
      <c r="EA270" s="117"/>
      <c r="EB270" s="117"/>
      <c r="EC270" s="117"/>
      <c r="ED270" s="117"/>
      <c r="EE270" s="117"/>
      <c r="EF270" s="117"/>
      <c r="EG270" s="117"/>
      <c r="EH270" s="117"/>
      <c r="EI270" s="117"/>
      <c r="EJ270" s="117"/>
      <c r="EK270" s="117"/>
      <c r="EL270" s="117"/>
      <c r="EM270" s="117"/>
      <c r="EN270" s="117"/>
      <c r="EO270" s="117"/>
      <c r="EP270" s="117"/>
      <c r="EQ270" s="117"/>
      <c r="ER270" s="117"/>
      <c r="ES270" s="117"/>
      <c r="ET270" s="117"/>
      <c r="EU270" s="117"/>
      <c r="EV270" s="117"/>
      <c r="EW270" s="117"/>
      <c r="EX270" s="117"/>
      <c r="EY270" s="117"/>
      <c r="EZ270" s="117"/>
      <c r="FA270" s="117"/>
      <c r="FB270" s="117"/>
      <c r="FC270" s="117"/>
      <c r="FD270" s="117"/>
      <c r="FE270" s="117"/>
      <c r="FF270" s="117"/>
      <c r="FG270" s="117"/>
      <c r="FH270" s="117"/>
      <c r="FI270" s="117"/>
      <c r="FJ270" s="117"/>
      <c r="FK270" s="117"/>
      <c r="FL270" s="117"/>
      <c r="FM270" s="117"/>
      <c r="FN270" s="117"/>
      <c r="FO270" s="117"/>
      <c r="FP270" s="117"/>
      <c r="FQ270" s="117"/>
      <c r="FR270" s="117"/>
      <c r="FS270" s="117"/>
      <c r="FT270" s="117"/>
      <c r="FU270" s="117"/>
      <c r="FV270" s="117"/>
      <c r="FW270" s="117"/>
      <c r="FX270" s="117"/>
      <c r="FY270" s="117"/>
      <c r="FZ270" s="117"/>
      <c r="GA270" s="117"/>
      <c r="GB270" s="117"/>
      <c r="GC270" s="117"/>
      <c r="GD270" s="117"/>
      <c r="GE270" s="117"/>
      <c r="GF270" s="117"/>
      <c r="GG270" s="117"/>
      <c r="GH270" s="117"/>
      <c r="GI270" s="117"/>
      <c r="GJ270" s="117"/>
      <c r="GK270" s="117"/>
      <c r="GL270" s="117"/>
      <c r="GM270" s="117"/>
      <c r="GN270" s="117"/>
      <c r="GO270" s="117"/>
      <c r="GP270" s="117"/>
      <c r="GQ270" s="117"/>
      <c r="GR270" s="117"/>
      <c r="GS270" s="117"/>
      <c r="GT270" s="117"/>
      <c r="GU270" s="117"/>
      <c r="GV270" s="117"/>
      <c r="GW270" s="117"/>
    </row>
    <row r="271" spans="1:205" s="120" customFormat="1" x14ac:dyDescent="0.3">
      <c r="A271" s="19" t="s">
        <v>20</v>
      </c>
      <c r="B271" s="20">
        <f>H271+J271+L271+N271+P271+R271+T271+V271+X271+Z271+AB271+AD271</f>
        <v>0</v>
      </c>
      <c r="C271" s="80">
        <f>SUM(H271,J271)</f>
        <v>0</v>
      </c>
      <c r="D271" s="80">
        <f t="shared" si="175"/>
        <v>0</v>
      </c>
      <c r="E271" s="80">
        <f>SUM(I271,K271,M271,O271,Q271,S271,U271,W271,Y271,AA271,AC271,AE271)</f>
        <v>0</v>
      </c>
      <c r="F271" s="122">
        <f>IFERROR(E271/B271*100,0)</f>
        <v>0</v>
      </c>
      <c r="G271" s="122">
        <f>IFERROR(E271/C271*100,0)</f>
        <v>0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116"/>
      <c r="AG271" s="119">
        <f t="shared" si="145"/>
        <v>0</v>
      </c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7"/>
      <c r="FA271" s="117"/>
      <c r="FB271" s="117"/>
      <c r="FC271" s="117"/>
      <c r="FD271" s="117"/>
      <c r="FE271" s="117"/>
      <c r="FF271" s="117"/>
      <c r="FG271" s="117"/>
      <c r="FH271" s="117"/>
      <c r="FI271" s="117"/>
      <c r="FJ271" s="117"/>
      <c r="FK271" s="117"/>
      <c r="FL271" s="117"/>
      <c r="FM271" s="117"/>
      <c r="FN271" s="117"/>
      <c r="FO271" s="117"/>
      <c r="FP271" s="117"/>
      <c r="FQ271" s="117"/>
      <c r="FR271" s="117"/>
      <c r="FS271" s="117"/>
      <c r="FT271" s="117"/>
      <c r="FU271" s="117"/>
      <c r="FV271" s="117"/>
      <c r="FW271" s="117"/>
      <c r="FX271" s="117"/>
      <c r="FY271" s="117"/>
      <c r="FZ271" s="117"/>
      <c r="GA271" s="117"/>
      <c r="GB271" s="117"/>
      <c r="GC271" s="117"/>
      <c r="GD271" s="117"/>
      <c r="GE271" s="117"/>
      <c r="GF271" s="117"/>
      <c r="GG271" s="117"/>
      <c r="GH271" s="117"/>
      <c r="GI271" s="117"/>
      <c r="GJ271" s="117"/>
      <c r="GK271" s="117"/>
      <c r="GL271" s="117"/>
      <c r="GM271" s="117"/>
      <c r="GN271" s="117"/>
      <c r="GO271" s="117"/>
      <c r="GP271" s="117"/>
      <c r="GQ271" s="117"/>
      <c r="GR271" s="117"/>
      <c r="GS271" s="117"/>
      <c r="GT271" s="117"/>
      <c r="GU271" s="117"/>
      <c r="GV271" s="117"/>
      <c r="GW271" s="117"/>
    </row>
    <row r="272" spans="1:205" s="120" customFormat="1" ht="62.25" customHeight="1" x14ac:dyDescent="0.3">
      <c r="A272" s="37" t="s">
        <v>76</v>
      </c>
      <c r="B272" s="12"/>
      <c r="C272" s="12"/>
      <c r="D272" s="12"/>
      <c r="E272" s="12"/>
      <c r="F272" s="12"/>
      <c r="G272" s="12"/>
      <c r="H272" s="38"/>
      <c r="I272" s="38"/>
      <c r="J272" s="21"/>
      <c r="K272" s="38"/>
      <c r="L272" s="38"/>
      <c r="M272" s="38"/>
      <c r="N272" s="38"/>
      <c r="O272" s="38"/>
      <c r="P272" s="38"/>
      <c r="Q272" s="21"/>
      <c r="R272" s="38"/>
      <c r="S272" s="21"/>
      <c r="T272" s="38"/>
      <c r="U272" s="21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141" t="s">
        <v>77</v>
      </c>
      <c r="AG272" s="119">
        <f t="shared" si="145"/>
        <v>0</v>
      </c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7"/>
      <c r="GQ272" s="117"/>
      <c r="GR272" s="117"/>
      <c r="GS272" s="117"/>
      <c r="GT272" s="117"/>
      <c r="GU272" s="117"/>
      <c r="GV272" s="117"/>
      <c r="GW272" s="117"/>
    </row>
    <row r="273" spans="1:205" s="120" customFormat="1" x14ac:dyDescent="0.3">
      <c r="A273" s="57" t="s">
        <v>16</v>
      </c>
      <c r="B273" s="9">
        <f>B274+B275+B276</f>
        <v>41951.726999999999</v>
      </c>
      <c r="C273" s="9">
        <f>C274+C275+C276</f>
        <v>1687.51</v>
      </c>
      <c r="D273" s="9">
        <f>D274+D275+D276</f>
        <v>993.43</v>
      </c>
      <c r="E273" s="9">
        <f>E274+E275+E276</f>
        <v>993.43</v>
      </c>
      <c r="F273" s="9">
        <f>E273/B273*100</f>
        <v>2.3680312374267691</v>
      </c>
      <c r="G273" s="84">
        <f>IFERROR(E273/C273*100,0)</f>
        <v>58.869577069172919</v>
      </c>
      <c r="H273" s="9">
        <f>H274+H275+H276</f>
        <v>1687.51</v>
      </c>
      <c r="I273" s="9">
        <f t="shared" ref="I273:AE273" si="178">I274+I275+I276</f>
        <v>993.43</v>
      </c>
      <c r="J273" s="17">
        <f t="shared" si="178"/>
        <v>3161.24</v>
      </c>
      <c r="K273" s="9">
        <f t="shared" si="178"/>
        <v>2817.43</v>
      </c>
      <c r="L273" s="9">
        <f t="shared" si="178"/>
        <v>3326.2089999999998</v>
      </c>
      <c r="M273" s="9">
        <f t="shared" si="178"/>
        <v>2352.9299999999998</v>
      </c>
      <c r="N273" s="9">
        <f t="shared" si="178"/>
        <v>3424.4569999999999</v>
      </c>
      <c r="O273" s="9">
        <f t="shared" si="178"/>
        <v>3039.6750000000002</v>
      </c>
      <c r="P273" s="9">
        <f t="shared" si="178"/>
        <v>3400.86</v>
      </c>
      <c r="Q273" s="17">
        <f t="shared" si="178"/>
        <v>3402.9</v>
      </c>
      <c r="R273" s="9">
        <f t="shared" si="178"/>
        <v>3699.547</v>
      </c>
      <c r="S273" s="17">
        <f t="shared" si="178"/>
        <v>4286.5420000000004</v>
      </c>
      <c r="T273" s="9">
        <f t="shared" si="178"/>
        <v>3914.069</v>
      </c>
      <c r="U273" s="17">
        <f t="shared" si="178"/>
        <v>4306.5839999999998</v>
      </c>
      <c r="V273" s="9">
        <f t="shared" si="178"/>
        <v>3677.7330000000002</v>
      </c>
      <c r="W273" s="9">
        <f t="shared" si="178"/>
        <v>0</v>
      </c>
      <c r="X273" s="9">
        <f t="shared" si="178"/>
        <v>3511.163</v>
      </c>
      <c r="Y273" s="9">
        <f t="shared" si="178"/>
        <v>0</v>
      </c>
      <c r="Z273" s="9">
        <f t="shared" si="178"/>
        <v>3461.7330000000002</v>
      </c>
      <c r="AA273" s="9">
        <f t="shared" si="178"/>
        <v>0</v>
      </c>
      <c r="AB273" s="9">
        <f t="shared" si="178"/>
        <v>3808.116</v>
      </c>
      <c r="AC273" s="9">
        <f t="shared" si="178"/>
        <v>0</v>
      </c>
      <c r="AD273" s="9">
        <f t="shared" si="178"/>
        <v>4879.09</v>
      </c>
      <c r="AE273" s="9">
        <f t="shared" si="178"/>
        <v>0</v>
      </c>
      <c r="AF273" s="142"/>
      <c r="AG273" s="119">
        <f t="shared" si="145"/>
        <v>41951.726999999999</v>
      </c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  <c r="GS273" s="117"/>
      <c r="GT273" s="117"/>
      <c r="GU273" s="117"/>
      <c r="GV273" s="117"/>
      <c r="GW273" s="117"/>
    </row>
    <row r="274" spans="1:205" s="120" customFormat="1" x14ac:dyDescent="0.3">
      <c r="A274" s="11" t="s">
        <v>19</v>
      </c>
      <c r="B274" s="12">
        <f>H274+J274+L274+N274+P274+R274+T274+V274+X274+Z274+AB274+AD274</f>
        <v>0</v>
      </c>
      <c r="C274" s="12">
        <v>0</v>
      </c>
      <c r="D274" s="12">
        <v>0</v>
      </c>
      <c r="E274" s="12">
        <v>0</v>
      </c>
      <c r="F274" s="84">
        <f>IFERROR(E274/B274*100,0)</f>
        <v>0</v>
      </c>
      <c r="G274" s="84">
        <f>IFERROR(E274/C274*100,0)</f>
        <v>0</v>
      </c>
      <c r="H274" s="38"/>
      <c r="I274" s="38"/>
      <c r="J274" s="21"/>
      <c r="K274" s="38"/>
      <c r="L274" s="38"/>
      <c r="M274" s="38"/>
      <c r="N274" s="38"/>
      <c r="O274" s="38"/>
      <c r="P274" s="38"/>
      <c r="Q274" s="21"/>
      <c r="R274" s="38"/>
      <c r="S274" s="21"/>
      <c r="T274" s="38"/>
      <c r="U274" s="21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142"/>
      <c r="AG274" s="119">
        <f t="shared" si="145"/>
        <v>0</v>
      </c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7"/>
      <c r="DI274" s="117"/>
      <c r="DJ274" s="117"/>
      <c r="DK274" s="117"/>
      <c r="DL274" s="117"/>
      <c r="DM274" s="117"/>
      <c r="DN274" s="117"/>
      <c r="DO274" s="117"/>
      <c r="DP274" s="117"/>
      <c r="DQ274" s="117"/>
      <c r="DR274" s="117"/>
      <c r="DS274" s="117"/>
      <c r="DT274" s="117"/>
      <c r="DU274" s="117"/>
      <c r="DV274" s="117"/>
      <c r="DW274" s="117"/>
      <c r="DX274" s="117"/>
      <c r="DY274" s="117"/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7"/>
      <c r="FL274" s="117"/>
      <c r="FM274" s="117"/>
      <c r="FN274" s="117"/>
      <c r="FO274" s="117"/>
      <c r="FP274" s="117"/>
      <c r="FQ274" s="117"/>
      <c r="FR274" s="117"/>
      <c r="FS274" s="117"/>
      <c r="FT274" s="117"/>
      <c r="FU274" s="117"/>
      <c r="FV274" s="117"/>
      <c r="FW274" s="117"/>
      <c r="FX274" s="117"/>
      <c r="FY274" s="117"/>
      <c r="FZ274" s="117"/>
      <c r="GA274" s="117"/>
      <c r="GB274" s="117"/>
      <c r="GC274" s="117"/>
      <c r="GD274" s="117"/>
      <c r="GE274" s="117"/>
      <c r="GF274" s="117"/>
      <c r="GG274" s="117"/>
      <c r="GH274" s="117"/>
      <c r="GI274" s="117"/>
      <c r="GJ274" s="117"/>
      <c r="GK274" s="117"/>
      <c r="GL274" s="117"/>
      <c r="GM274" s="117"/>
      <c r="GN274" s="117"/>
      <c r="GO274" s="117"/>
      <c r="GP274" s="117"/>
      <c r="GQ274" s="117"/>
      <c r="GR274" s="117"/>
      <c r="GS274" s="117"/>
      <c r="GT274" s="117"/>
      <c r="GU274" s="117"/>
      <c r="GV274" s="117"/>
      <c r="GW274" s="117"/>
    </row>
    <row r="275" spans="1:205" s="120" customFormat="1" x14ac:dyDescent="0.3">
      <c r="A275" s="11" t="s">
        <v>17</v>
      </c>
      <c r="B275" s="12">
        <f>H275+J275+L275+N275+P275+R275+T275+V275+X275+Z275+AB275+AD275</f>
        <v>0</v>
      </c>
      <c r="C275" s="12">
        <v>0</v>
      </c>
      <c r="D275" s="12">
        <v>0</v>
      </c>
      <c r="E275" s="12">
        <v>0</v>
      </c>
      <c r="F275" s="84">
        <f t="shared" ref="F275:F277" si="179">IFERROR(E275/B275*100,0)</f>
        <v>0</v>
      </c>
      <c r="G275" s="84">
        <f>IFERROR(E275/C275*100,0)</f>
        <v>0</v>
      </c>
      <c r="H275" s="38"/>
      <c r="I275" s="38"/>
      <c r="J275" s="21"/>
      <c r="K275" s="38"/>
      <c r="L275" s="38"/>
      <c r="M275" s="38"/>
      <c r="N275" s="38"/>
      <c r="O275" s="38"/>
      <c r="P275" s="38"/>
      <c r="Q275" s="21"/>
      <c r="R275" s="38"/>
      <c r="S275" s="21"/>
      <c r="T275" s="38"/>
      <c r="U275" s="21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142"/>
      <c r="AG275" s="119">
        <f t="shared" si="145"/>
        <v>0</v>
      </c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  <c r="DT275" s="117"/>
      <c r="DU275" s="117"/>
      <c r="DV275" s="117"/>
      <c r="DW275" s="117"/>
      <c r="DX275" s="117"/>
      <c r="DY275" s="117"/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7"/>
      <c r="FL275" s="117"/>
      <c r="FM275" s="117"/>
      <c r="FN275" s="117"/>
      <c r="FO275" s="117"/>
      <c r="FP275" s="117"/>
      <c r="FQ275" s="117"/>
      <c r="FR275" s="117"/>
      <c r="FS275" s="117"/>
      <c r="FT275" s="117"/>
      <c r="FU275" s="117"/>
      <c r="FV275" s="117"/>
      <c r="FW275" s="117"/>
      <c r="FX275" s="117"/>
      <c r="FY275" s="117"/>
      <c r="FZ275" s="117"/>
      <c r="GA275" s="117"/>
      <c r="GB275" s="117"/>
      <c r="GC275" s="117"/>
      <c r="GD275" s="117"/>
      <c r="GE275" s="117"/>
      <c r="GF275" s="117"/>
      <c r="GG275" s="117"/>
      <c r="GH275" s="117"/>
      <c r="GI275" s="117"/>
      <c r="GJ275" s="117"/>
      <c r="GK275" s="117"/>
      <c r="GL275" s="117"/>
      <c r="GM275" s="117"/>
      <c r="GN275" s="117"/>
      <c r="GO275" s="117"/>
      <c r="GP275" s="117"/>
      <c r="GQ275" s="117"/>
      <c r="GR275" s="117"/>
      <c r="GS275" s="117"/>
      <c r="GT275" s="117"/>
      <c r="GU275" s="117"/>
      <c r="GV275" s="117"/>
      <c r="GW275" s="117"/>
    </row>
    <row r="276" spans="1:205" s="120" customFormat="1" x14ac:dyDescent="0.3">
      <c r="A276" s="11" t="s">
        <v>18</v>
      </c>
      <c r="B276" s="12">
        <f>H276+J276+L276+N276+P276+R276+T276+V276+X276+Z276+AB276+AD276</f>
        <v>41951.726999999999</v>
      </c>
      <c r="C276" s="12">
        <f>H276</f>
        <v>1687.51</v>
      </c>
      <c r="D276" s="12">
        <f>E276</f>
        <v>993.43</v>
      </c>
      <c r="E276" s="12">
        <f>I276</f>
        <v>993.43</v>
      </c>
      <c r="F276" s="84">
        <f t="shared" si="179"/>
        <v>2.3680312374267691</v>
      </c>
      <c r="G276" s="84">
        <f>IFERROR(E276/C276*100,0)</f>
        <v>58.869577069172919</v>
      </c>
      <c r="H276" s="38">
        <v>1687.51</v>
      </c>
      <c r="I276" s="38">
        <v>993.43</v>
      </c>
      <c r="J276" s="21">
        <v>3161.24</v>
      </c>
      <c r="K276" s="38">
        <v>2817.43</v>
      </c>
      <c r="L276" s="38">
        <v>3326.2089999999998</v>
      </c>
      <c r="M276" s="38">
        <v>2352.9299999999998</v>
      </c>
      <c r="N276" s="38">
        <v>3424.4569999999999</v>
      </c>
      <c r="O276" s="38">
        <v>3039.6750000000002</v>
      </c>
      <c r="P276" s="38">
        <v>3400.86</v>
      </c>
      <c r="Q276" s="21">
        <v>3402.9</v>
      </c>
      <c r="R276" s="38">
        <v>3699.547</v>
      </c>
      <c r="S276" s="21">
        <v>4286.5420000000004</v>
      </c>
      <c r="T276" s="38">
        <v>3914.069</v>
      </c>
      <c r="U276" s="21">
        <v>4306.5839999999998</v>
      </c>
      <c r="V276" s="38">
        <v>3677.7330000000002</v>
      </c>
      <c r="W276" s="38">
        <v>0</v>
      </c>
      <c r="X276" s="38">
        <v>3511.163</v>
      </c>
      <c r="Y276" s="38">
        <v>0</v>
      </c>
      <c r="Z276" s="38">
        <v>3461.7330000000002</v>
      </c>
      <c r="AA276" s="38">
        <v>0</v>
      </c>
      <c r="AB276" s="38">
        <v>3808.116</v>
      </c>
      <c r="AC276" s="38">
        <v>0</v>
      </c>
      <c r="AD276" s="38">
        <v>4879.09</v>
      </c>
      <c r="AE276" s="38">
        <v>0</v>
      </c>
      <c r="AF276" s="142"/>
      <c r="AG276" s="119">
        <f t="shared" si="145"/>
        <v>41951.726999999999</v>
      </c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  <c r="DT276" s="117"/>
      <c r="DU276" s="117"/>
      <c r="DV276" s="117"/>
      <c r="DW276" s="117"/>
      <c r="DX276" s="117"/>
      <c r="DY276" s="117"/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17"/>
      <c r="FL276" s="117"/>
      <c r="FM276" s="117"/>
      <c r="FN276" s="117"/>
      <c r="FO276" s="117"/>
      <c r="FP276" s="117"/>
      <c r="FQ276" s="117"/>
      <c r="FR276" s="117"/>
      <c r="FS276" s="117"/>
      <c r="FT276" s="117"/>
      <c r="FU276" s="117"/>
      <c r="FV276" s="117"/>
      <c r="FW276" s="117"/>
      <c r="FX276" s="117"/>
      <c r="FY276" s="117"/>
      <c r="FZ276" s="117"/>
      <c r="GA276" s="117"/>
      <c r="GB276" s="117"/>
      <c r="GC276" s="117"/>
      <c r="GD276" s="117"/>
      <c r="GE276" s="117"/>
      <c r="GF276" s="117"/>
      <c r="GG276" s="117"/>
      <c r="GH276" s="117"/>
      <c r="GI276" s="117"/>
      <c r="GJ276" s="117"/>
      <c r="GK276" s="117"/>
      <c r="GL276" s="117"/>
      <c r="GM276" s="117"/>
      <c r="GN276" s="117"/>
      <c r="GO276" s="117"/>
      <c r="GP276" s="117"/>
      <c r="GQ276" s="117"/>
      <c r="GR276" s="117"/>
      <c r="GS276" s="117"/>
      <c r="GT276" s="117"/>
      <c r="GU276" s="117"/>
      <c r="GV276" s="117"/>
      <c r="GW276" s="117"/>
    </row>
    <row r="277" spans="1:205" s="120" customFormat="1" x14ac:dyDescent="0.3">
      <c r="A277" s="11" t="s">
        <v>20</v>
      </c>
      <c r="B277" s="12">
        <f>H277+J277+L277+N277+P277+R277+T277+V277+X277+Z277+AB277+AD277</f>
        <v>0</v>
      </c>
      <c r="C277" s="12">
        <v>0</v>
      </c>
      <c r="D277" s="12">
        <v>0</v>
      </c>
      <c r="E277" s="12">
        <v>0</v>
      </c>
      <c r="F277" s="84">
        <f t="shared" si="179"/>
        <v>0</v>
      </c>
      <c r="G277" s="84">
        <f>IFERROR(E277/C277*100,0)</f>
        <v>0</v>
      </c>
      <c r="H277" s="38"/>
      <c r="I277" s="38"/>
      <c r="J277" s="21"/>
      <c r="K277" s="38"/>
      <c r="L277" s="38"/>
      <c r="M277" s="38"/>
      <c r="N277" s="38"/>
      <c r="O277" s="38"/>
      <c r="P277" s="38"/>
      <c r="Q277" s="21"/>
      <c r="R277" s="38"/>
      <c r="S277" s="21"/>
      <c r="T277" s="38"/>
      <c r="U277" s="21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143"/>
      <c r="AG277" s="119">
        <f t="shared" si="145"/>
        <v>0</v>
      </c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  <c r="DT277" s="117"/>
      <c r="DU277" s="117"/>
      <c r="DV277" s="117"/>
      <c r="DW277" s="117"/>
      <c r="DX277" s="117"/>
      <c r="DY277" s="117"/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17"/>
      <c r="FL277" s="117"/>
      <c r="FM277" s="117"/>
      <c r="FN277" s="117"/>
      <c r="FO277" s="117"/>
      <c r="FP277" s="117"/>
      <c r="FQ277" s="117"/>
      <c r="FR277" s="117"/>
      <c r="FS277" s="117"/>
      <c r="FT277" s="117"/>
      <c r="FU277" s="117"/>
      <c r="FV277" s="117"/>
      <c r="FW277" s="117"/>
      <c r="FX277" s="117"/>
      <c r="FY277" s="117"/>
      <c r="FZ277" s="117"/>
      <c r="GA277" s="117"/>
      <c r="GB277" s="117"/>
      <c r="GC277" s="117"/>
      <c r="GD277" s="117"/>
      <c r="GE277" s="117"/>
      <c r="GF277" s="117"/>
      <c r="GG277" s="117"/>
      <c r="GH277" s="117"/>
      <c r="GI277" s="117"/>
      <c r="GJ277" s="117"/>
      <c r="GK277" s="117"/>
      <c r="GL277" s="117"/>
      <c r="GM277" s="117"/>
      <c r="GN277" s="117"/>
      <c r="GO277" s="117"/>
      <c r="GP277" s="117"/>
      <c r="GQ277" s="117"/>
      <c r="GR277" s="117"/>
      <c r="GS277" s="117"/>
      <c r="GT277" s="117"/>
      <c r="GU277" s="117"/>
      <c r="GV277" s="117"/>
      <c r="GW277" s="117"/>
    </row>
    <row r="278" spans="1:205" s="118" customFormat="1" ht="18.75" customHeight="1" x14ac:dyDescent="0.25">
      <c r="A278" s="144" t="s">
        <v>78</v>
      </c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58"/>
      <c r="AF278" s="116"/>
      <c r="AG278" s="119">
        <f t="shared" si="145"/>
        <v>0</v>
      </c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  <c r="DT278" s="117"/>
      <c r="DU278" s="117"/>
      <c r="DV278" s="117"/>
      <c r="DW278" s="117"/>
      <c r="DX278" s="117"/>
      <c r="DY278" s="117"/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17"/>
      <c r="FL278" s="117"/>
      <c r="FM278" s="117"/>
      <c r="FN278" s="117"/>
      <c r="FO278" s="117"/>
      <c r="FP278" s="117"/>
      <c r="FQ278" s="117"/>
      <c r="FR278" s="117"/>
      <c r="FS278" s="117"/>
      <c r="FT278" s="117"/>
      <c r="FU278" s="117"/>
      <c r="FV278" s="117"/>
      <c r="FW278" s="117"/>
      <c r="FX278" s="117"/>
      <c r="FY278" s="117"/>
      <c r="FZ278" s="117"/>
      <c r="GA278" s="117"/>
      <c r="GB278" s="117"/>
      <c r="GC278" s="117"/>
      <c r="GD278" s="117"/>
      <c r="GE278" s="117"/>
      <c r="GF278" s="117"/>
      <c r="GG278" s="117"/>
      <c r="GH278" s="117"/>
      <c r="GI278" s="117"/>
      <c r="GJ278" s="117"/>
      <c r="GK278" s="117"/>
      <c r="GL278" s="117"/>
      <c r="GM278" s="117"/>
      <c r="GN278" s="117"/>
      <c r="GO278" s="117"/>
      <c r="GP278" s="117"/>
      <c r="GQ278" s="117"/>
      <c r="GR278" s="117"/>
      <c r="GS278" s="117"/>
      <c r="GT278" s="117"/>
      <c r="GU278" s="117"/>
      <c r="GV278" s="117"/>
      <c r="GW278" s="117"/>
    </row>
    <row r="279" spans="1:205" s="118" customFormat="1" ht="39" customHeight="1" x14ac:dyDescent="0.25">
      <c r="A279" s="134" t="s">
        <v>24</v>
      </c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6"/>
      <c r="AF279" s="116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117"/>
      <c r="BY279" s="117"/>
      <c r="BZ279" s="117"/>
      <c r="CA279" s="117"/>
      <c r="CB279" s="117"/>
      <c r="CC279" s="117"/>
      <c r="CD279" s="117"/>
      <c r="CE279" s="117"/>
      <c r="CF279" s="117"/>
      <c r="CG279" s="117"/>
      <c r="CH279" s="117"/>
      <c r="CI279" s="117"/>
      <c r="CJ279" s="117"/>
      <c r="CK279" s="117"/>
      <c r="CL279" s="117"/>
      <c r="CM279" s="117"/>
      <c r="CN279" s="117"/>
      <c r="CO279" s="117"/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  <c r="DG279" s="117"/>
      <c r="DH279" s="117"/>
      <c r="DI279" s="117"/>
      <c r="DJ279" s="117"/>
      <c r="DK279" s="117"/>
      <c r="DL279" s="117"/>
      <c r="DM279" s="117"/>
      <c r="DN279" s="117"/>
      <c r="DO279" s="117"/>
      <c r="DP279" s="117"/>
      <c r="DQ279" s="117"/>
      <c r="DR279" s="117"/>
      <c r="DS279" s="117"/>
      <c r="DT279" s="117"/>
      <c r="DU279" s="117"/>
      <c r="DV279" s="117"/>
      <c r="DW279" s="117"/>
      <c r="DX279" s="117"/>
      <c r="DY279" s="117"/>
      <c r="DZ279" s="117"/>
      <c r="EA279" s="117"/>
      <c r="EB279" s="117"/>
      <c r="EC279" s="117"/>
      <c r="ED279" s="117"/>
      <c r="EE279" s="117"/>
      <c r="EF279" s="117"/>
      <c r="EG279" s="117"/>
      <c r="EH279" s="117"/>
      <c r="EI279" s="117"/>
      <c r="EJ279" s="117"/>
      <c r="EK279" s="117"/>
      <c r="EL279" s="117"/>
      <c r="EM279" s="117"/>
      <c r="EN279" s="117"/>
      <c r="EO279" s="117"/>
      <c r="EP279" s="117"/>
      <c r="EQ279" s="117"/>
      <c r="ER279" s="117"/>
      <c r="ES279" s="117"/>
      <c r="ET279" s="117"/>
      <c r="EU279" s="117"/>
      <c r="EV279" s="117"/>
      <c r="EW279" s="117"/>
      <c r="EX279" s="117"/>
      <c r="EY279" s="117"/>
      <c r="EZ279" s="117"/>
      <c r="FA279" s="117"/>
      <c r="FB279" s="117"/>
      <c r="FC279" s="117"/>
      <c r="FD279" s="117"/>
      <c r="FE279" s="117"/>
      <c r="FF279" s="117"/>
      <c r="FG279" s="117"/>
      <c r="FH279" s="117"/>
      <c r="FI279" s="117"/>
      <c r="FJ279" s="117"/>
      <c r="FK279" s="117"/>
      <c r="FL279" s="117"/>
      <c r="FM279" s="117"/>
      <c r="FN279" s="117"/>
      <c r="FO279" s="117"/>
      <c r="FP279" s="117"/>
      <c r="FQ279" s="117"/>
      <c r="FR279" s="117"/>
      <c r="FS279" s="117"/>
      <c r="FT279" s="117"/>
      <c r="FU279" s="117"/>
      <c r="FV279" s="117"/>
      <c r="FW279" s="117"/>
      <c r="FX279" s="117"/>
      <c r="FY279" s="117"/>
      <c r="FZ279" s="117"/>
      <c r="GA279" s="117"/>
      <c r="GB279" s="117"/>
      <c r="GC279" s="117"/>
      <c r="GD279" s="117"/>
      <c r="GE279" s="117"/>
      <c r="GF279" s="117"/>
      <c r="GG279" s="117"/>
      <c r="GH279" s="117"/>
      <c r="GI279" s="117"/>
      <c r="GJ279" s="117"/>
      <c r="GK279" s="117"/>
      <c r="GL279" s="117"/>
    </row>
    <row r="280" spans="1:205" s="120" customFormat="1" x14ac:dyDescent="0.3">
      <c r="A280" s="75" t="s">
        <v>16</v>
      </c>
      <c r="B280" s="76">
        <f>B281+B282+B283</f>
        <v>1123.6999999999998</v>
      </c>
      <c r="C280" s="76">
        <f>C281+C282+C283</f>
        <v>63.5</v>
      </c>
      <c r="D280" s="76">
        <f>D281+D282+D283</f>
        <v>312.13000000000005</v>
      </c>
      <c r="E280" s="76">
        <f>E281+E282+E283</f>
        <v>312.13000000000005</v>
      </c>
      <c r="F280" s="76">
        <f>IFERROR(E280/B280*100,0)</f>
        <v>27.776986740233166</v>
      </c>
      <c r="G280" s="76">
        <f>IFERROR(E280/C280*100,0)</f>
        <v>491.54330708661422</v>
      </c>
      <c r="H280" s="76">
        <f>H281+H282+H283</f>
        <v>0</v>
      </c>
      <c r="I280" s="78">
        <f>I281+I282+I283+I284</f>
        <v>0</v>
      </c>
      <c r="J280" s="17">
        <f>J281+J282+J283</f>
        <v>63.5</v>
      </c>
      <c r="K280" s="78">
        <f>K281+K282+K283+K284</f>
        <v>0</v>
      </c>
      <c r="L280" s="76">
        <f>L281+L282+L283</f>
        <v>685.84</v>
      </c>
      <c r="M280" s="78">
        <f>M281+M282+M283+M284</f>
        <v>141.30000000000001</v>
      </c>
      <c r="N280" s="76">
        <f>N281+N282+N283</f>
        <v>155.16</v>
      </c>
      <c r="O280" s="78">
        <f>O281+O282+O283+O284</f>
        <v>112.73</v>
      </c>
      <c r="P280" s="76">
        <f t="shared" ref="P280:V280" si="180">P281+P282+P283</f>
        <v>43.4</v>
      </c>
      <c r="Q280" s="18">
        <f t="shared" si="180"/>
        <v>2.1</v>
      </c>
      <c r="R280" s="76">
        <f t="shared" si="180"/>
        <v>0</v>
      </c>
      <c r="S280" s="18">
        <f t="shared" si="180"/>
        <v>31</v>
      </c>
      <c r="T280" s="76">
        <f t="shared" si="180"/>
        <v>15.8</v>
      </c>
      <c r="U280" s="18">
        <f t="shared" si="180"/>
        <v>25</v>
      </c>
      <c r="V280" s="76">
        <f t="shared" si="180"/>
        <v>25</v>
      </c>
      <c r="W280" s="78"/>
      <c r="X280" s="76">
        <f>X281+X282+X283</f>
        <v>57.6</v>
      </c>
      <c r="Y280" s="78"/>
      <c r="Z280" s="76">
        <f>Z281+Z282+Z283</f>
        <v>17.3</v>
      </c>
      <c r="AA280" s="78"/>
      <c r="AB280" s="76">
        <f>AB281+AB282+AB283</f>
        <v>60.1</v>
      </c>
      <c r="AC280" s="78"/>
      <c r="AD280" s="76">
        <f>AD281+AD282+AD283</f>
        <v>0</v>
      </c>
      <c r="AE280" s="78"/>
      <c r="AF280" s="116"/>
      <c r="AG280" s="119">
        <f t="shared" ref="AG280:AG284" si="181">H280+J280+L280+N280+P280+R280+T280+V280+X280+Z280+AB280+AD280</f>
        <v>1123.6999999999998</v>
      </c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  <c r="CE280" s="117"/>
      <c r="CF280" s="117"/>
      <c r="CG280" s="117"/>
      <c r="CH280" s="117"/>
      <c r="CI280" s="117"/>
      <c r="CJ280" s="117"/>
      <c r="CK280" s="117"/>
      <c r="CL280" s="117"/>
      <c r="CM280" s="117"/>
      <c r="CN280" s="117"/>
      <c r="CO280" s="117"/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7"/>
      <c r="DF280" s="117"/>
      <c r="DG280" s="117"/>
      <c r="DH280" s="117"/>
      <c r="DI280" s="117"/>
      <c r="DJ280" s="117"/>
      <c r="DK280" s="117"/>
      <c r="DL280" s="117"/>
      <c r="DM280" s="117"/>
      <c r="DN280" s="117"/>
      <c r="DO280" s="117"/>
      <c r="DP280" s="117"/>
      <c r="DQ280" s="117"/>
      <c r="DR280" s="117"/>
      <c r="DS280" s="117"/>
      <c r="DT280" s="117"/>
      <c r="DU280" s="117"/>
      <c r="DV280" s="117"/>
      <c r="DW280" s="117"/>
      <c r="DX280" s="117"/>
      <c r="DY280" s="117"/>
      <c r="DZ280" s="117"/>
      <c r="EA280" s="117"/>
      <c r="EB280" s="117"/>
      <c r="EC280" s="117"/>
      <c r="ED280" s="117"/>
      <c r="EE280" s="117"/>
      <c r="EF280" s="117"/>
      <c r="EG280" s="117"/>
      <c r="EH280" s="117"/>
      <c r="EI280" s="117"/>
      <c r="EJ280" s="117"/>
      <c r="EK280" s="117"/>
      <c r="EL280" s="117"/>
      <c r="EM280" s="117"/>
      <c r="EN280" s="117"/>
      <c r="EO280" s="117"/>
      <c r="EP280" s="117"/>
      <c r="EQ280" s="117"/>
      <c r="ER280" s="117"/>
      <c r="ES280" s="117"/>
      <c r="ET280" s="117"/>
      <c r="EU280" s="117"/>
      <c r="EV280" s="117"/>
      <c r="EW280" s="117"/>
      <c r="EX280" s="117"/>
      <c r="EY280" s="117"/>
      <c r="EZ280" s="117"/>
      <c r="FA280" s="117"/>
      <c r="FB280" s="117"/>
      <c r="FC280" s="117"/>
      <c r="FD280" s="117"/>
      <c r="FE280" s="117"/>
      <c r="FF280" s="117"/>
      <c r="FG280" s="117"/>
      <c r="FH280" s="117"/>
      <c r="FI280" s="117"/>
      <c r="FJ280" s="117"/>
      <c r="FK280" s="117"/>
      <c r="FL280" s="117"/>
      <c r="FM280" s="117"/>
      <c r="FN280" s="117"/>
      <c r="FO280" s="117"/>
      <c r="FP280" s="117"/>
      <c r="FQ280" s="117"/>
      <c r="FR280" s="117"/>
      <c r="FS280" s="117"/>
      <c r="FT280" s="117"/>
      <c r="FU280" s="117"/>
      <c r="FV280" s="117"/>
      <c r="FW280" s="117"/>
      <c r="FX280" s="117"/>
      <c r="FY280" s="117"/>
      <c r="FZ280" s="117"/>
      <c r="GA280" s="117"/>
      <c r="GB280" s="117"/>
      <c r="GC280" s="117"/>
      <c r="GD280" s="117"/>
      <c r="GE280" s="117"/>
      <c r="GF280" s="117"/>
      <c r="GG280" s="117"/>
      <c r="GH280" s="117"/>
      <c r="GI280" s="117"/>
      <c r="GJ280" s="117"/>
      <c r="GK280" s="117"/>
      <c r="GL280" s="117"/>
    </row>
    <row r="281" spans="1:205" s="120" customFormat="1" x14ac:dyDescent="0.3">
      <c r="A281" s="19" t="s">
        <v>19</v>
      </c>
      <c r="B281" s="20">
        <f t="shared" ref="B281:E284" si="182">B287</f>
        <v>0</v>
      </c>
      <c r="C281" s="20">
        <f t="shared" si="182"/>
        <v>0</v>
      </c>
      <c r="D281" s="20">
        <f t="shared" si="182"/>
        <v>0</v>
      </c>
      <c r="E281" s="20">
        <f t="shared" si="182"/>
        <v>0</v>
      </c>
      <c r="F281" s="79">
        <f>IFERROR(E281/B281*100,0)</f>
        <v>0</v>
      </c>
      <c r="G281" s="77">
        <f>IFERROR(E281/C281*100,0)</f>
        <v>0</v>
      </c>
      <c r="H281" s="20">
        <f>H287</f>
        <v>0</v>
      </c>
      <c r="I281" s="20"/>
      <c r="J281" s="20">
        <f>J287</f>
        <v>0</v>
      </c>
      <c r="K281" s="20"/>
      <c r="L281" s="20">
        <f>L287</f>
        <v>0</v>
      </c>
      <c r="M281" s="20"/>
      <c r="N281" s="20">
        <f>N287</f>
        <v>0</v>
      </c>
      <c r="O281" s="20"/>
      <c r="P281" s="20">
        <f>P287</f>
        <v>0</v>
      </c>
      <c r="Q281" s="20"/>
      <c r="R281" s="20">
        <f>R287</f>
        <v>0</v>
      </c>
      <c r="S281" s="20"/>
      <c r="T281" s="20">
        <f>T287</f>
        <v>0</v>
      </c>
      <c r="U281" s="20"/>
      <c r="V281" s="20">
        <f>V287</f>
        <v>0</v>
      </c>
      <c r="W281" s="20"/>
      <c r="X281" s="20">
        <f>X287</f>
        <v>0</v>
      </c>
      <c r="Y281" s="20"/>
      <c r="Z281" s="20">
        <f>Z287</f>
        <v>0</v>
      </c>
      <c r="AA281" s="20"/>
      <c r="AB281" s="20">
        <f>AB287</f>
        <v>0</v>
      </c>
      <c r="AC281" s="20"/>
      <c r="AD281" s="20">
        <f>AD287</f>
        <v>0</v>
      </c>
      <c r="AE281" s="20"/>
      <c r="AF281" s="116"/>
      <c r="AG281" s="119">
        <f t="shared" si="181"/>
        <v>0</v>
      </c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7"/>
      <c r="BX281" s="117"/>
      <c r="BY281" s="117"/>
      <c r="BZ281" s="117"/>
      <c r="CA281" s="117"/>
      <c r="CB281" s="117"/>
      <c r="CC281" s="117"/>
      <c r="CD281" s="117"/>
      <c r="CE281" s="117"/>
      <c r="CF281" s="117"/>
      <c r="CG281" s="117"/>
      <c r="CH281" s="117"/>
      <c r="CI281" s="117"/>
      <c r="CJ281" s="117"/>
      <c r="CK281" s="117"/>
      <c r="CL281" s="117"/>
      <c r="CM281" s="117"/>
      <c r="CN281" s="117"/>
      <c r="CO281" s="117"/>
      <c r="CP281" s="117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7"/>
      <c r="DF281" s="117"/>
      <c r="DG281" s="117"/>
      <c r="DH281" s="117"/>
      <c r="DI281" s="117"/>
      <c r="DJ281" s="117"/>
      <c r="DK281" s="117"/>
      <c r="DL281" s="117"/>
      <c r="DM281" s="117"/>
      <c r="DN281" s="117"/>
      <c r="DO281" s="117"/>
      <c r="DP281" s="117"/>
      <c r="DQ281" s="117"/>
      <c r="DR281" s="117"/>
      <c r="DS281" s="117"/>
      <c r="DT281" s="117"/>
      <c r="DU281" s="117"/>
      <c r="DV281" s="117"/>
      <c r="DW281" s="117"/>
      <c r="DX281" s="117"/>
      <c r="DY281" s="117"/>
      <c r="DZ281" s="117"/>
      <c r="EA281" s="117"/>
      <c r="EB281" s="117"/>
      <c r="EC281" s="117"/>
      <c r="ED281" s="117"/>
      <c r="EE281" s="117"/>
      <c r="EF281" s="117"/>
      <c r="EG281" s="117"/>
      <c r="EH281" s="117"/>
      <c r="EI281" s="117"/>
      <c r="EJ281" s="117"/>
      <c r="EK281" s="117"/>
      <c r="EL281" s="117"/>
      <c r="EM281" s="117"/>
      <c r="EN281" s="117"/>
      <c r="EO281" s="117"/>
      <c r="EP281" s="117"/>
      <c r="EQ281" s="117"/>
      <c r="ER281" s="117"/>
      <c r="ES281" s="117"/>
      <c r="ET281" s="117"/>
      <c r="EU281" s="117"/>
      <c r="EV281" s="117"/>
      <c r="EW281" s="117"/>
      <c r="EX281" s="117"/>
      <c r="EY281" s="117"/>
      <c r="EZ281" s="117"/>
      <c r="FA281" s="117"/>
      <c r="FB281" s="117"/>
      <c r="FC281" s="117"/>
      <c r="FD281" s="117"/>
      <c r="FE281" s="117"/>
      <c r="FF281" s="117"/>
      <c r="FG281" s="117"/>
      <c r="FH281" s="117"/>
      <c r="FI281" s="117"/>
      <c r="FJ281" s="117"/>
      <c r="FK281" s="117"/>
      <c r="FL281" s="117"/>
      <c r="FM281" s="117"/>
      <c r="FN281" s="117"/>
      <c r="FO281" s="117"/>
      <c r="FP281" s="117"/>
      <c r="FQ281" s="117"/>
      <c r="FR281" s="117"/>
      <c r="FS281" s="117"/>
      <c r="FT281" s="117"/>
      <c r="FU281" s="117"/>
      <c r="FV281" s="117"/>
      <c r="FW281" s="117"/>
      <c r="FX281" s="117"/>
      <c r="FY281" s="117"/>
      <c r="FZ281" s="117"/>
      <c r="GA281" s="117"/>
      <c r="GB281" s="117"/>
      <c r="GC281" s="117"/>
      <c r="GD281" s="117"/>
      <c r="GE281" s="117"/>
      <c r="GF281" s="117"/>
      <c r="GG281" s="117"/>
      <c r="GH281" s="117"/>
      <c r="GI281" s="117"/>
      <c r="GJ281" s="117"/>
      <c r="GK281" s="117"/>
      <c r="GL281" s="117"/>
    </row>
    <row r="282" spans="1:205" s="120" customFormat="1" x14ac:dyDescent="0.3">
      <c r="A282" s="19" t="s">
        <v>17</v>
      </c>
      <c r="B282" s="20">
        <f t="shared" si="182"/>
        <v>0</v>
      </c>
      <c r="C282" s="20">
        <f t="shared" si="182"/>
        <v>0</v>
      </c>
      <c r="D282" s="20">
        <f t="shared" si="182"/>
        <v>0</v>
      </c>
      <c r="E282" s="20">
        <f t="shared" si="182"/>
        <v>0</v>
      </c>
      <c r="F282" s="79">
        <f t="shared" ref="F282:F284" si="183">IFERROR(E282/B282*100,0)</f>
        <v>0</v>
      </c>
      <c r="G282" s="77">
        <f>IFERROR(E282/C282*100,0)</f>
        <v>0</v>
      </c>
      <c r="H282" s="20">
        <f>H288</f>
        <v>0</v>
      </c>
      <c r="I282" s="20"/>
      <c r="J282" s="20">
        <f>J288</f>
        <v>0</v>
      </c>
      <c r="K282" s="20"/>
      <c r="L282" s="20">
        <f>L288</f>
        <v>0</v>
      </c>
      <c r="M282" s="20"/>
      <c r="N282" s="20">
        <f>N288</f>
        <v>0</v>
      </c>
      <c r="O282" s="20"/>
      <c r="P282" s="20">
        <f>P288</f>
        <v>0</v>
      </c>
      <c r="Q282" s="20"/>
      <c r="R282" s="20">
        <f>R288</f>
        <v>0</v>
      </c>
      <c r="S282" s="20"/>
      <c r="T282" s="20">
        <f>T288</f>
        <v>0</v>
      </c>
      <c r="U282" s="20"/>
      <c r="V282" s="20">
        <f>V288</f>
        <v>0</v>
      </c>
      <c r="W282" s="20"/>
      <c r="X282" s="20">
        <f>X288</f>
        <v>0</v>
      </c>
      <c r="Y282" s="20"/>
      <c r="Z282" s="20">
        <f>Z288</f>
        <v>0</v>
      </c>
      <c r="AA282" s="20"/>
      <c r="AB282" s="20">
        <f>AB288</f>
        <v>0</v>
      </c>
      <c r="AC282" s="20"/>
      <c r="AD282" s="20">
        <f>AD288</f>
        <v>0</v>
      </c>
      <c r="AE282" s="20"/>
      <c r="AF282" s="116"/>
      <c r="AG282" s="119">
        <f t="shared" si="181"/>
        <v>0</v>
      </c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117"/>
      <c r="BY282" s="117"/>
      <c r="BZ282" s="117"/>
      <c r="CA282" s="117"/>
      <c r="CB282" s="117"/>
      <c r="CC282" s="117"/>
      <c r="CD282" s="117"/>
      <c r="CE282" s="117"/>
      <c r="CF282" s="117"/>
      <c r="CG282" s="117"/>
      <c r="CH282" s="117"/>
      <c r="CI282" s="117"/>
      <c r="CJ282" s="117"/>
      <c r="CK282" s="117"/>
      <c r="CL282" s="117"/>
      <c r="CM282" s="117"/>
      <c r="CN282" s="117"/>
      <c r="CO282" s="117"/>
      <c r="CP282" s="117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7"/>
      <c r="DF282" s="117"/>
      <c r="DG282" s="117"/>
      <c r="DH282" s="117"/>
      <c r="DI282" s="117"/>
      <c r="DJ282" s="117"/>
      <c r="DK282" s="117"/>
      <c r="DL282" s="117"/>
      <c r="DM282" s="117"/>
      <c r="DN282" s="117"/>
      <c r="DO282" s="117"/>
      <c r="DP282" s="117"/>
      <c r="DQ282" s="117"/>
      <c r="DR282" s="117"/>
      <c r="DS282" s="117"/>
      <c r="DT282" s="117"/>
      <c r="DU282" s="117"/>
      <c r="DV282" s="117"/>
      <c r="DW282" s="117"/>
      <c r="DX282" s="117"/>
      <c r="DY282" s="117"/>
      <c r="DZ282" s="117"/>
      <c r="EA282" s="117"/>
      <c r="EB282" s="117"/>
      <c r="EC282" s="117"/>
      <c r="ED282" s="117"/>
      <c r="EE282" s="117"/>
      <c r="EF282" s="117"/>
      <c r="EG282" s="117"/>
      <c r="EH282" s="117"/>
      <c r="EI282" s="117"/>
      <c r="EJ282" s="117"/>
      <c r="EK282" s="117"/>
      <c r="EL282" s="117"/>
      <c r="EM282" s="117"/>
      <c r="EN282" s="117"/>
      <c r="EO282" s="117"/>
      <c r="EP282" s="117"/>
      <c r="EQ282" s="117"/>
      <c r="ER282" s="117"/>
      <c r="ES282" s="117"/>
      <c r="ET282" s="117"/>
      <c r="EU282" s="117"/>
      <c r="EV282" s="117"/>
      <c r="EW282" s="117"/>
      <c r="EX282" s="117"/>
      <c r="EY282" s="117"/>
      <c r="EZ282" s="117"/>
      <c r="FA282" s="117"/>
      <c r="FB282" s="117"/>
      <c r="FC282" s="117"/>
      <c r="FD282" s="117"/>
      <c r="FE282" s="117"/>
      <c r="FF282" s="117"/>
      <c r="FG282" s="117"/>
      <c r="FH282" s="117"/>
      <c r="FI282" s="117"/>
      <c r="FJ282" s="117"/>
      <c r="FK282" s="117"/>
      <c r="FL282" s="117"/>
      <c r="FM282" s="117"/>
      <c r="FN282" s="117"/>
      <c r="FO282" s="117"/>
      <c r="FP282" s="117"/>
      <c r="FQ282" s="117"/>
      <c r="FR282" s="117"/>
      <c r="FS282" s="117"/>
      <c r="FT282" s="117"/>
      <c r="FU282" s="117"/>
      <c r="FV282" s="117"/>
      <c r="FW282" s="117"/>
      <c r="FX282" s="117"/>
      <c r="FY282" s="117"/>
      <c r="FZ282" s="117"/>
      <c r="GA282" s="117"/>
      <c r="GB282" s="117"/>
      <c r="GC282" s="117"/>
      <c r="GD282" s="117"/>
      <c r="GE282" s="117"/>
      <c r="GF282" s="117"/>
      <c r="GG282" s="117"/>
      <c r="GH282" s="117"/>
      <c r="GI282" s="117"/>
      <c r="GJ282" s="117"/>
      <c r="GK282" s="117"/>
      <c r="GL282" s="117"/>
    </row>
    <row r="283" spans="1:205" s="120" customFormat="1" x14ac:dyDescent="0.3">
      <c r="A283" s="19" t="s">
        <v>18</v>
      </c>
      <c r="B283" s="20">
        <f t="shared" si="182"/>
        <v>1123.6999999999998</v>
      </c>
      <c r="C283" s="20">
        <f t="shared" si="182"/>
        <v>63.5</v>
      </c>
      <c r="D283" s="20">
        <f t="shared" si="182"/>
        <v>312.13000000000005</v>
      </c>
      <c r="E283" s="20">
        <f t="shared" si="182"/>
        <v>312.13000000000005</v>
      </c>
      <c r="F283" s="79">
        <f t="shared" si="183"/>
        <v>27.776986740233166</v>
      </c>
      <c r="G283" s="77">
        <f>IFERROR(E283/C283*100,0)</f>
        <v>491.54330708661422</v>
      </c>
      <c r="H283" s="20">
        <f>H289</f>
        <v>0</v>
      </c>
      <c r="I283" s="20">
        <f>I289</f>
        <v>0</v>
      </c>
      <c r="J283" s="20">
        <f>J289</f>
        <v>63.5</v>
      </c>
      <c r="K283" s="20">
        <f>K289</f>
        <v>0</v>
      </c>
      <c r="L283" s="20">
        <f>L289</f>
        <v>685.84</v>
      </c>
      <c r="M283" s="20">
        <f>M289</f>
        <v>141.30000000000001</v>
      </c>
      <c r="N283" s="20">
        <f>N289</f>
        <v>155.16</v>
      </c>
      <c r="O283" s="20">
        <f>O289</f>
        <v>112.73</v>
      </c>
      <c r="P283" s="20">
        <f>P289</f>
        <v>43.4</v>
      </c>
      <c r="Q283" s="20">
        <f>Q289</f>
        <v>2.1</v>
      </c>
      <c r="R283" s="20">
        <f>R289</f>
        <v>0</v>
      </c>
      <c r="S283" s="20">
        <f>S289</f>
        <v>31</v>
      </c>
      <c r="T283" s="20">
        <f>T289</f>
        <v>15.8</v>
      </c>
      <c r="U283" s="20">
        <f>U289</f>
        <v>25</v>
      </c>
      <c r="V283" s="20">
        <f>V289</f>
        <v>25</v>
      </c>
      <c r="W283" s="20"/>
      <c r="X283" s="20">
        <f>X289</f>
        <v>57.6</v>
      </c>
      <c r="Y283" s="20"/>
      <c r="Z283" s="20">
        <f>Z289</f>
        <v>17.3</v>
      </c>
      <c r="AA283" s="20"/>
      <c r="AB283" s="20">
        <f>AB289</f>
        <v>60.1</v>
      </c>
      <c r="AC283" s="20"/>
      <c r="AD283" s="20">
        <f>AD289</f>
        <v>0</v>
      </c>
      <c r="AE283" s="20"/>
      <c r="AF283" s="116"/>
      <c r="AG283" s="119">
        <f t="shared" si="181"/>
        <v>1123.6999999999998</v>
      </c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7"/>
      <c r="CA283" s="117"/>
      <c r="CB283" s="117"/>
      <c r="CC283" s="117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  <c r="CO283" s="117"/>
      <c r="CP283" s="117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7"/>
      <c r="DF283" s="117"/>
      <c r="DG283" s="117"/>
      <c r="DH283" s="117"/>
      <c r="DI283" s="117"/>
      <c r="DJ283" s="117"/>
      <c r="DK283" s="117"/>
      <c r="DL283" s="117"/>
      <c r="DM283" s="117"/>
      <c r="DN283" s="117"/>
      <c r="DO283" s="117"/>
      <c r="DP283" s="117"/>
      <c r="DQ283" s="117"/>
      <c r="DR283" s="117"/>
      <c r="DS283" s="117"/>
      <c r="DT283" s="117"/>
      <c r="DU283" s="117"/>
      <c r="DV283" s="117"/>
      <c r="DW283" s="117"/>
      <c r="DX283" s="117"/>
      <c r="DY283" s="117"/>
      <c r="DZ283" s="117"/>
      <c r="EA283" s="117"/>
      <c r="EB283" s="117"/>
      <c r="EC283" s="117"/>
      <c r="ED283" s="117"/>
      <c r="EE283" s="117"/>
      <c r="EF283" s="117"/>
      <c r="EG283" s="117"/>
      <c r="EH283" s="117"/>
      <c r="EI283" s="117"/>
      <c r="EJ283" s="117"/>
      <c r="EK283" s="117"/>
      <c r="EL283" s="117"/>
      <c r="EM283" s="117"/>
      <c r="EN283" s="117"/>
      <c r="EO283" s="117"/>
      <c r="EP283" s="117"/>
      <c r="EQ283" s="117"/>
      <c r="ER283" s="117"/>
      <c r="ES283" s="117"/>
      <c r="ET283" s="117"/>
      <c r="EU283" s="117"/>
      <c r="EV283" s="117"/>
      <c r="EW283" s="117"/>
      <c r="EX283" s="117"/>
      <c r="EY283" s="117"/>
      <c r="EZ283" s="117"/>
      <c r="FA283" s="117"/>
      <c r="FB283" s="117"/>
      <c r="FC283" s="117"/>
      <c r="FD283" s="117"/>
      <c r="FE283" s="117"/>
      <c r="FF283" s="117"/>
      <c r="FG283" s="117"/>
      <c r="FH283" s="117"/>
      <c r="FI283" s="117"/>
      <c r="FJ283" s="117"/>
      <c r="FK283" s="117"/>
      <c r="FL283" s="117"/>
      <c r="FM283" s="117"/>
      <c r="FN283" s="117"/>
      <c r="FO283" s="117"/>
      <c r="FP283" s="117"/>
      <c r="FQ283" s="117"/>
      <c r="FR283" s="117"/>
      <c r="FS283" s="117"/>
      <c r="FT283" s="117"/>
      <c r="FU283" s="117"/>
      <c r="FV283" s="117"/>
      <c r="FW283" s="117"/>
      <c r="FX283" s="117"/>
      <c r="FY283" s="117"/>
      <c r="FZ283" s="117"/>
      <c r="GA283" s="117"/>
      <c r="GB283" s="117"/>
      <c r="GC283" s="117"/>
      <c r="GD283" s="117"/>
      <c r="GE283" s="117"/>
      <c r="GF283" s="117"/>
      <c r="GG283" s="117"/>
      <c r="GH283" s="117"/>
      <c r="GI283" s="117"/>
      <c r="GJ283" s="117"/>
      <c r="GK283" s="117"/>
      <c r="GL283" s="117"/>
    </row>
    <row r="284" spans="1:205" s="120" customFormat="1" x14ac:dyDescent="0.3">
      <c r="A284" s="19" t="s">
        <v>20</v>
      </c>
      <c r="B284" s="20">
        <f t="shared" si="182"/>
        <v>0</v>
      </c>
      <c r="C284" s="20">
        <f t="shared" si="182"/>
        <v>0</v>
      </c>
      <c r="D284" s="20">
        <f t="shared" si="182"/>
        <v>0</v>
      </c>
      <c r="E284" s="20">
        <f t="shared" si="182"/>
        <v>0</v>
      </c>
      <c r="F284" s="79">
        <f t="shared" si="183"/>
        <v>0</v>
      </c>
      <c r="G284" s="77">
        <f>IFERROR(E284/C284*100,0)</f>
        <v>0</v>
      </c>
      <c r="H284" s="20">
        <f>H290</f>
        <v>0</v>
      </c>
      <c r="I284" s="20"/>
      <c r="J284" s="20">
        <f>J290</f>
        <v>0</v>
      </c>
      <c r="K284" s="20"/>
      <c r="L284" s="20">
        <f>L290</f>
        <v>0</v>
      </c>
      <c r="M284" s="20"/>
      <c r="N284" s="20">
        <f>N290</f>
        <v>0</v>
      </c>
      <c r="O284" s="20"/>
      <c r="P284" s="20">
        <f>P290</f>
        <v>0</v>
      </c>
      <c r="Q284" s="20"/>
      <c r="R284" s="20">
        <f>R290</f>
        <v>0</v>
      </c>
      <c r="S284" s="20"/>
      <c r="T284" s="20">
        <f>T290</f>
        <v>0</v>
      </c>
      <c r="U284" s="20"/>
      <c r="V284" s="20">
        <f>V290</f>
        <v>0</v>
      </c>
      <c r="W284" s="20"/>
      <c r="X284" s="20">
        <f>X290</f>
        <v>0</v>
      </c>
      <c r="Y284" s="20"/>
      <c r="Z284" s="20">
        <f>Z290</f>
        <v>0</v>
      </c>
      <c r="AA284" s="20"/>
      <c r="AB284" s="20">
        <f>AB290</f>
        <v>0</v>
      </c>
      <c r="AC284" s="20"/>
      <c r="AD284" s="20">
        <f>AD290</f>
        <v>0</v>
      </c>
      <c r="AE284" s="20"/>
      <c r="AF284" s="116"/>
      <c r="AG284" s="119">
        <f t="shared" si="181"/>
        <v>0</v>
      </c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  <c r="CD284" s="117"/>
      <c r="CE284" s="117"/>
      <c r="CF284" s="117"/>
      <c r="CG284" s="117"/>
      <c r="CH284" s="117"/>
      <c r="CI284" s="117"/>
      <c r="CJ284" s="117"/>
      <c r="CK284" s="117"/>
      <c r="CL284" s="117"/>
      <c r="CM284" s="117"/>
      <c r="CN284" s="117"/>
      <c r="CO284" s="117"/>
      <c r="CP284" s="117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7"/>
      <c r="DE284" s="117"/>
      <c r="DF284" s="117"/>
      <c r="DG284" s="117"/>
      <c r="DH284" s="117"/>
      <c r="DI284" s="117"/>
      <c r="DJ284" s="117"/>
      <c r="DK284" s="117"/>
      <c r="DL284" s="117"/>
      <c r="DM284" s="117"/>
      <c r="DN284" s="117"/>
      <c r="DO284" s="117"/>
      <c r="DP284" s="117"/>
      <c r="DQ284" s="117"/>
      <c r="DR284" s="117"/>
      <c r="DS284" s="117"/>
      <c r="DT284" s="117"/>
      <c r="DU284" s="117"/>
      <c r="DV284" s="117"/>
      <c r="DW284" s="117"/>
      <c r="DX284" s="117"/>
      <c r="DY284" s="117"/>
      <c r="DZ284" s="117"/>
      <c r="EA284" s="117"/>
      <c r="EB284" s="117"/>
      <c r="EC284" s="117"/>
      <c r="ED284" s="117"/>
      <c r="EE284" s="117"/>
      <c r="EF284" s="117"/>
      <c r="EG284" s="117"/>
      <c r="EH284" s="117"/>
      <c r="EI284" s="117"/>
      <c r="EJ284" s="117"/>
      <c r="EK284" s="117"/>
      <c r="EL284" s="117"/>
      <c r="EM284" s="117"/>
      <c r="EN284" s="117"/>
      <c r="EO284" s="117"/>
      <c r="EP284" s="117"/>
      <c r="EQ284" s="117"/>
      <c r="ER284" s="117"/>
      <c r="ES284" s="117"/>
      <c r="ET284" s="117"/>
      <c r="EU284" s="117"/>
      <c r="EV284" s="117"/>
      <c r="EW284" s="117"/>
      <c r="EX284" s="117"/>
      <c r="EY284" s="117"/>
      <c r="EZ284" s="117"/>
      <c r="FA284" s="117"/>
      <c r="FB284" s="117"/>
      <c r="FC284" s="117"/>
      <c r="FD284" s="117"/>
      <c r="FE284" s="117"/>
      <c r="FF284" s="117"/>
      <c r="FG284" s="117"/>
      <c r="FH284" s="117"/>
      <c r="FI284" s="117"/>
      <c r="FJ284" s="117"/>
      <c r="FK284" s="117"/>
      <c r="FL284" s="117"/>
      <c r="FM284" s="117"/>
      <c r="FN284" s="117"/>
      <c r="FO284" s="117"/>
      <c r="FP284" s="117"/>
      <c r="FQ284" s="117"/>
      <c r="FR284" s="117"/>
      <c r="FS284" s="117"/>
      <c r="FT284" s="117"/>
      <c r="FU284" s="117"/>
      <c r="FV284" s="117"/>
      <c r="FW284" s="117"/>
      <c r="FX284" s="117"/>
      <c r="FY284" s="117"/>
      <c r="FZ284" s="117"/>
      <c r="GA284" s="117"/>
      <c r="GB284" s="117"/>
      <c r="GC284" s="117"/>
      <c r="GD284" s="117"/>
      <c r="GE284" s="117"/>
      <c r="GF284" s="117"/>
      <c r="GG284" s="117"/>
      <c r="GH284" s="117"/>
      <c r="GI284" s="117"/>
      <c r="GJ284" s="117"/>
      <c r="GK284" s="117"/>
      <c r="GL284" s="117"/>
    </row>
    <row r="285" spans="1:205" s="120" customFormat="1" ht="49.5" customHeight="1" x14ac:dyDescent="0.25">
      <c r="A285" s="5" t="s">
        <v>79</v>
      </c>
      <c r="B285" s="59"/>
      <c r="C285" s="59"/>
      <c r="D285" s="59"/>
      <c r="E285" s="59"/>
      <c r="F285" s="59"/>
      <c r="G285" s="59"/>
      <c r="H285" s="38"/>
      <c r="I285" s="38"/>
      <c r="J285" s="21"/>
      <c r="K285" s="38"/>
      <c r="L285" s="38"/>
      <c r="M285" s="38"/>
      <c r="N285" s="38"/>
      <c r="O285" s="38"/>
      <c r="P285" s="38"/>
      <c r="Q285" s="21"/>
      <c r="R285" s="38"/>
      <c r="S285" s="21"/>
      <c r="T285" s="38"/>
      <c r="U285" s="21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116"/>
      <c r="AG285" s="119">
        <f t="shared" si="145"/>
        <v>0</v>
      </c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117"/>
      <c r="BY285" s="117"/>
      <c r="BZ285" s="117"/>
      <c r="CA285" s="117"/>
      <c r="CB285" s="117"/>
      <c r="CC285" s="117"/>
      <c r="CD285" s="117"/>
      <c r="CE285" s="117"/>
      <c r="CF285" s="117"/>
      <c r="CG285" s="117"/>
      <c r="CH285" s="117"/>
      <c r="CI285" s="117"/>
      <c r="CJ285" s="117"/>
      <c r="CK285" s="117"/>
      <c r="CL285" s="117"/>
      <c r="CM285" s="117"/>
      <c r="CN285" s="117"/>
      <c r="CO285" s="117"/>
      <c r="CP285" s="117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7"/>
      <c r="DE285" s="117"/>
      <c r="DF285" s="117"/>
      <c r="DG285" s="117"/>
      <c r="DH285" s="117"/>
      <c r="DI285" s="117"/>
      <c r="DJ285" s="117"/>
      <c r="DK285" s="117"/>
      <c r="DL285" s="117"/>
      <c r="DM285" s="117"/>
      <c r="DN285" s="117"/>
      <c r="DO285" s="117"/>
      <c r="DP285" s="117"/>
      <c r="DQ285" s="117"/>
      <c r="DR285" s="117"/>
      <c r="DS285" s="117"/>
      <c r="DT285" s="117"/>
      <c r="DU285" s="117"/>
      <c r="DV285" s="117"/>
      <c r="DW285" s="117"/>
      <c r="DX285" s="117"/>
      <c r="DY285" s="117"/>
      <c r="DZ285" s="117"/>
      <c r="EA285" s="117"/>
      <c r="EB285" s="117"/>
      <c r="EC285" s="117"/>
      <c r="ED285" s="117"/>
      <c r="EE285" s="117"/>
      <c r="EF285" s="117"/>
      <c r="EG285" s="117"/>
      <c r="EH285" s="117"/>
      <c r="EI285" s="117"/>
      <c r="EJ285" s="117"/>
      <c r="EK285" s="117"/>
      <c r="EL285" s="117"/>
      <c r="EM285" s="117"/>
      <c r="EN285" s="117"/>
      <c r="EO285" s="117"/>
      <c r="EP285" s="117"/>
      <c r="EQ285" s="117"/>
      <c r="ER285" s="117"/>
      <c r="ES285" s="117"/>
      <c r="ET285" s="117"/>
      <c r="EU285" s="117"/>
      <c r="EV285" s="117"/>
      <c r="EW285" s="117"/>
      <c r="EX285" s="117"/>
      <c r="EY285" s="117"/>
      <c r="EZ285" s="117"/>
      <c r="FA285" s="117"/>
      <c r="FB285" s="117"/>
      <c r="FC285" s="117"/>
      <c r="FD285" s="117"/>
      <c r="FE285" s="117"/>
      <c r="FF285" s="117"/>
      <c r="FG285" s="117"/>
      <c r="FH285" s="117"/>
      <c r="FI285" s="117"/>
      <c r="FJ285" s="117"/>
      <c r="FK285" s="117"/>
      <c r="FL285" s="117"/>
      <c r="FM285" s="117"/>
      <c r="FN285" s="117"/>
      <c r="FO285" s="117"/>
      <c r="FP285" s="117"/>
      <c r="FQ285" s="117"/>
      <c r="FR285" s="117"/>
      <c r="FS285" s="117"/>
      <c r="FT285" s="117"/>
      <c r="FU285" s="117"/>
      <c r="FV285" s="117"/>
      <c r="FW285" s="117"/>
      <c r="FX285" s="117"/>
      <c r="FY285" s="117"/>
      <c r="FZ285" s="117"/>
      <c r="GA285" s="117"/>
      <c r="GB285" s="117"/>
      <c r="GC285" s="117"/>
      <c r="GD285" s="117"/>
      <c r="GE285" s="117"/>
      <c r="GF285" s="117"/>
      <c r="GG285" s="117"/>
      <c r="GH285" s="117"/>
      <c r="GI285" s="117"/>
      <c r="GJ285" s="117"/>
      <c r="GK285" s="117"/>
      <c r="GL285" s="117"/>
      <c r="GM285" s="117"/>
      <c r="GN285" s="117"/>
      <c r="GO285" s="117"/>
      <c r="GP285" s="117"/>
      <c r="GQ285" s="117"/>
      <c r="GR285" s="117"/>
      <c r="GS285" s="117"/>
      <c r="GT285" s="117"/>
      <c r="GU285" s="117"/>
      <c r="GV285" s="117"/>
      <c r="GW285" s="117"/>
    </row>
    <row r="286" spans="1:205" s="120" customFormat="1" x14ac:dyDescent="0.3">
      <c r="A286" s="60" t="s">
        <v>16</v>
      </c>
      <c r="B286" s="9">
        <f>B287+B288+B289</f>
        <v>1123.6999999999998</v>
      </c>
      <c r="C286" s="9">
        <f>C287+C288+C289</f>
        <v>63.5</v>
      </c>
      <c r="D286" s="9">
        <f>D287+D288+D289</f>
        <v>312.13000000000005</v>
      </c>
      <c r="E286" s="9">
        <f>E287+E288+E289</f>
        <v>312.13000000000005</v>
      </c>
      <c r="F286" s="9">
        <f>E286/B286*100</f>
        <v>27.776986740233166</v>
      </c>
      <c r="G286" s="84">
        <f>IFERROR(E286/C286*100,0)</f>
        <v>491.54330708661422</v>
      </c>
      <c r="H286" s="10">
        <f>H287+H288+H289</f>
        <v>0</v>
      </c>
      <c r="I286" s="10">
        <f>I287+I288+I289+I290</f>
        <v>0</v>
      </c>
      <c r="J286" s="18">
        <f>J287+J288+J289+J290</f>
        <v>63.5</v>
      </c>
      <c r="K286" s="10">
        <f>K287+K288+K289+K290</f>
        <v>0</v>
      </c>
      <c r="L286" s="10">
        <f t="shared" ref="L286:AD286" si="184">L287+L288+L289</f>
        <v>685.84</v>
      </c>
      <c r="M286" s="10">
        <f>M287+M288+M289+M290</f>
        <v>141.30000000000001</v>
      </c>
      <c r="N286" s="10">
        <f t="shared" si="184"/>
        <v>155.16</v>
      </c>
      <c r="O286" s="10">
        <f>O287+O288+O289+O290</f>
        <v>112.73</v>
      </c>
      <c r="P286" s="10">
        <f t="shared" si="184"/>
        <v>43.4</v>
      </c>
      <c r="Q286" s="18">
        <f>Q287+Q288+Q289</f>
        <v>2.1</v>
      </c>
      <c r="R286" s="10">
        <f t="shared" si="184"/>
        <v>0</v>
      </c>
      <c r="S286" s="18">
        <f>S287+S288+S289+S290</f>
        <v>31</v>
      </c>
      <c r="T286" s="10">
        <f t="shared" si="184"/>
        <v>15.8</v>
      </c>
      <c r="U286" s="18">
        <f>U287+U288+U289+U290</f>
        <v>25</v>
      </c>
      <c r="V286" s="10">
        <f t="shared" si="184"/>
        <v>25</v>
      </c>
      <c r="W286" s="10"/>
      <c r="X286" s="10">
        <f t="shared" si="184"/>
        <v>57.6</v>
      </c>
      <c r="Y286" s="10"/>
      <c r="Z286" s="10">
        <f t="shared" si="184"/>
        <v>17.3</v>
      </c>
      <c r="AA286" s="10"/>
      <c r="AB286" s="10">
        <f t="shared" si="184"/>
        <v>60.1</v>
      </c>
      <c r="AC286" s="10"/>
      <c r="AD286" s="10">
        <f t="shared" si="184"/>
        <v>0</v>
      </c>
      <c r="AE286" s="10"/>
      <c r="AF286" s="116"/>
      <c r="AG286" s="119">
        <f t="shared" si="145"/>
        <v>1123.6999999999998</v>
      </c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17"/>
      <c r="BR286" s="117"/>
      <c r="BS286" s="117"/>
      <c r="BT286" s="117"/>
      <c r="BU286" s="117"/>
      <c r="BV286" s="117"/>
      <c r="BW286" s="117"/>
      <c r="BX286" s="117"/>
      <c r="BY286" s="117"/>
      <c r="BZ286" s="117"/>
      <c r="CA286" s="117"/>
      <c r="CB286" s="117"/>
      <c r="CC286" s="117"/>
      <c r="CD286" s="117"/>
      <c r="CE286" s="117"/>
      <c r="CF286" s="117"/>
      <c r="CG286" s="117"/>
      <c r="CH286" s="117"/>
      <c r="CI286" s="117"/>
      <c r="CJ286" s="117"/>
      <c r="CK286" s="117"/>
      <c r="CL286" s="117"/>
      <c r="CM286" s="117"/>
      <c r="CN286" s="117"/>
      <c r="CO286" s="117"/>
      <c r="CP286" s="117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7"/>
      <c r="DE286" s="117"/>
      <c r="DF286" s="117"/>
      <c r="DG286" s="117"/>
      <c r="DH286" s="117"/>
      <c r="DI286" s="117"/>
      <c r="DJ286" s="117"/>
      <c r="DK286" s="117"/>
      <c r="DL286" s="117"/>
      <c r="DM286" s="117"/>
      <c r="DN286" s="117"/>
      <c r="DO286" s="117"/>
      <c r="DP286" s="117"/>
      <c r="DQ286" s="117"/>
      <c r="DR286" s="117"/>
      <c r="DS286" s="117"/>
      <c r="DT286" s="117"/>
      <c r="DU286" s="117"/>
      <c r="DV286" s="117"/>
      <c r="DW286" s="117"/>
      <c r="DX286" s="117"/>
      <c r="DY286" s="117"/>
      <c r="DZ286" s="117"/>
      <c r="EA286" s="117"/>
      <c r="EB286" s="117"/>
      <c r="EC286" s="117"/>
      <c r="ED286" s="117"/>
      <c r="EE286" s="117"/>
      <c r="EF286" s="117"/>
      <c r="EG286" s="117"/>
      <c r="EH286" s="117"/>
      <c r="EI286" s="117"/>
      <c r="EJ286" s="117"/>
      <c r="EK286" s="117"/>
      <c r="EL286" s="117"/>
      <c r="EM286" s="117"/>
      <c r="EN286" s="117"/>
      <c r="EO286" s="117"/>
      <c r="EP286" s="117"/>
      <c r="EQ286" s="117"/>
      <c r="ER286" s="117"/>
      <c r="ES286" s="117"/>
      <c r="ET286" s="117"/>
      <c r="EU286" s="117"/>
      <c r="EV286" s="117"/>
      <c r="EW286" s="117"/>
      <c r="EX286" s="117"/>
      <c r="EY286" s="117"/>
      <c r="EZ286" s="117"/>
      <c r="FA286" s="117"/>
      <c r="FB286" s="117"/>
      <c r="FC286" s="117"/>
      <c r="FD286" s="117"/>
      <c r="FE286" s="117"/>
      <c r="FF286" s="117"/>
      <c r="FG286" s="117"/>
      <c r="FH286" s="117"/>
      <c r="FI286" s="117"/>
      <c r="FJ286" s="117"/>
      <c r="FK286" s="117"/>
      <c r="FL286" s="117"/>
      <c r="FM286" s="117"/>
      <c r="FN286" s="117"/>
      <c r="FO286" s="117"/>
      <c r="FP286" s="117"/>
      <c r="FQ286" s="117"/>
      <c r="FR286" s="117"/>
      <c r="FS286" s="117"/>
      <c r="FT286" s="117"/>
      <c r="FU286" s="117"/>
      <c r="FV286" s="117"/>
      <c r="FW286" s="117"/>
      <c r="FX286" s="117"/>
      <c r="FY286" s="117"/>
      <c r="FZ286" s="117"/>
      <c r="GA286" s="117"/>
      <c r="GB286" s="117"/>
      <c r="GC286" s="117"/>
      <c r="GD286" s="117"/>
      <c r="GE286" s="117"/>
      <c r="GF286" s="117"/>
      <c r="GG286" s="117"/>
      <c r="GH286" s="117"/>
      <c r="GI286" s="117"/>
      <c r="GJ286" s="117"/>
      <c r="GK286" s="117"/>
      <c r="GL286" s="117"/>
      <c r="GM286" s="117"/>
      <c r="GN286" s="117"/>
      <c r="GO286" s="117"/>
      <c r="GP286" s="117"/>
      <c r="GQ286" s="117"/>
      <c r="GR286" s="117"/>
      <c r="GS286" s="117"/>
      <c r="GT286" s="117"/>
      <c r="GU286" s="117"/>
      <c r="GV286" s="117"/>
      <c r="GW286" s="117"/>
    </row>
    <row r="287" spans="1:205" s="120" customFormat="1" x14ac:dyDescent="0.3">
      <c r="A287" s="61" t="s">
        <v>19</v>
      </c>
      <c r="B287" s="12">
        <f t="shared" ref="B287:E290" si="185">B293</f>
        <v>0</v>
      </c>
      <c r="C287" s="12">
        <f t="shared" si="185"/>
        <v>0</v>
      </c>
      <c r="D287" s="12">
        <f t="shared" si="185"/>
        <v>0</v>
      </c>
      <c r="E287" s="12">
        <f t="shared" si="185"/>
        <v>0</v>
      </c>
      <c r="F287" s="84">
        <f>IFERROR(E287/B287*100,0)</f>
        <v>0</v>
      </c>
      <c r="G287" s="84">
        <f>IFERROR(E287/C287*100,0)</f>
        <v>0</v>
      </c>
      <c r="H287" s="12">
        <f t="shared" ref="H287:AD290" si="186">H293</f>
        <v>0</v>
      </c>
      <c r="I287" s="12"/>
      <c r="J287" s="20">
        <f t="shared" si="186"/>
        <v>0</v>
      </c>
      <c r="K287" s="12"/>
      <c r="L287" s="12">
        <f t="shared" si="186"/>
        <v>0</v>
      </c>
      <c r="M287" s="12"/>
      <c r="N287" s="12">
        <f t="shared" si="186"/>
        <v>0</v>
      </c>
      <c r="O287" s="12"/>
      <c r="P287" s="12">
        <f t="shared" si="186"/>
        <v>0</v>
      </c>
      <c r="Q287" s="20"/>
      <c r="R287" s="12">
        <f t="shared" si="186"/>
        <v>0</v>
      </c>
      <c r="S287" s="20"/>
      <c r="T287" s="12">
        <f t="shared" si="186"/>
        <v>0</v>
      </c>
      <c r="U287" s="20"/>
      <c r="V287" s="12">
        <f t="shared" si="186"/>
        <v>0</v>
      </c>
      <c r="W287" s="12"/>
      <c r="X287" s="12">
        <f t="shared" si="186"/>
        <v>0</v>
      </c>
      <c r="Y287" s="12"/>
      <c r="Z287" s="12">
        <f t="shared" si="186"/>
        <v>0</v>
      </c>
      <c r="AA287" s="12"/>
      <c r="AB287" s="12">
        <f t="shared" si="186"/>
        <v>0</v>
      </c>
      <c r="AC287" s="12"/>
      <c r="AD287" s="12">
        <f t="shared" si="186"/>
        <v>0</v>
      </c>
      <c r="AE287" s="12"/>
      <c r="AF287" s="116"/>
      <c r="AG287" s="119">
        <f t="shared" si="145"/>
        <v>0</v>
      </c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7"/>
      <c r="BX287" s="117"/>
      <c r="BY287" s="117"/>
      <c r="BZ287" s="117"/>
      <c r="CA287" s="117"/>
      <c r="CB287" s="117"/>
      <c r="CC287" s="117"/>
      <c r="CD287" s="117"/>
      <c r="CE287" s="117"/>
      <c r="CF287" s="117"/>
      <c r="CG287" s="117"/>
      <c r="CH287" s="117"/>
      <c r="CI287" s="117"/>
      <c r="CJ287" s="117"/>
      <c r="CK287" s="117"/>
      <c r="CL287" s="117"/>
      <c r="CM287" s="117"/>
      <c r="CN287" s="117"/>
      <c r="CO287" s="117"/>
      <c r="CP287" s="117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7"/>
      <c r="DF287" s="117"/>
      <c r="DG287" s="117"/>
      <c r="DH287" s="117"/>
      <c r="DI287" s="117"/>
      <c r="DJ287" s="117"/>
      <c r="DK287" s="117"/>
      <c r="DL287" s="117"/>
      <c r="DM287" s="117"/>
      <c r="DN287" s="117"/>
      <c r="DO287" s="117"/>
      <c r="DP287" s="117"/>
      <c r="DQ287" s="117"/>
      <c r="DR287" s="117"/>
      <c r="DS287" s="117"/>
      <c r="DT287" s="117"/>
      <c r="DU287" s="117"/>
      <c r="DV287" s="117"/>
      <c r="DW287" s="117"/>
      <c r="DX287" s="117"/>
      <c r="DY287" s="117"/>
      <c r="DZ287" s="117"/>
      <c r="EA287" s="117"/>
      <c r="EB287" s="117"/>
      <c r="EC287" s="117"/>
      <c r="ED287" s="117"/>
      <c r="EE287" s="117"/>
      <c r="EF287" s="117"/>
      <c r="EG287" s="117"/>
      <c r="EH287" s="117"/>
      <c r="EI287" s="117"/>
      <c r="EJ287" s="117"/>
      <c r="EK287" s="117"/>
      <c r="EL287" s="117"/>
      <c r="EM287" s="117"/>
      <c r="EN287" s="117"/>
      <c r="EO287" s="117"/>
      <c r="EP287" s="117"/>
      <c r="EQ287" s="117"/>
      <c r="ER287" s="117"/>
      <c r="ES287" s="117"/>
      <c r="ET287" s="117"/>
      <c r="EU287" s="117"/>
      <c r="EV287" s="117"/>
      <c r="EW287" s="117"/>
      <c r="EX287" s="117"/>
      <c r="EY287" s="117"/>
      <c r="EZ287" s="117"/>
      <c r="FA287" s="117"/>
      <c r="FB287" s="117"/>
      <c r="FC287" s="117"/>
      <c r="FD287" s="117"/>
      <c r="FE287" s="117"/>
      <c r="FF287" s="117"/>
      <c r="FG287" s="117"/>
      <c r="FH287" s="117"/>
      <c r="FI287" s="117"/>
      <c r="FJ287" s="117"/>
      <c r="FK287" s="117"/>
      <c r="FL287" s="117"/>
      <c r="FM287" s="117"/>
      <c r="FN287" s="117"/>
      <c r="FO287" s="117"/>
      <c r="FP287" s="117"/>
      <c r="FQ287" s="117"/>
      <c r="FR287" s="117"/>
      <c r="FS287" s="117"/>
      <c r="FT287" s="117"/>
      <c r="FU287" s="117"/>
      <c r="FV287" s="117"/>
      <c r="FW287" s="117"/>
      <c r="FX287" s="117"/>
      <c r="FY287" s="117"/>
      <c r="FZ287" s="117"/>
      <c r="GA287" s="117"/>
      <c r="GB287" s="117"/>
      <c r="GC287" s="117"/>
      <c r="GD287" s="117"/>
      <c r="GE287" s="117"/>
      <c r="GF287" s="117"/>
      <c r="GG287" s="117"/>
      <c r="GH287" s="117"/>
      <c r="GI287" s="117"/>
      <c r="GJ287" s="117"/>
      <c r="GK287" s="117"/>
      <c r="GL287" s="117"/>
      <c r="GM287" s="117"/>
      <c r="GN287" s="117"/>
      <c r="GO287" s="117"/>
      <c r="GP287" s="117"/>
      <c r="GQ287" s="117"/>
      <c r="GR287" s="117"/>
      <c r="GS287" s="117"/>
      <c r="GT287" s="117"/>
      <c r="GU287" s="117"/>
      <c r="GV287" s="117"/>
      <c r="GW287" s="117"/>
    </row>
    <row r="288" spans="1:205" s="120" customFormat="1" x14ac:dyDescent="0.3">
      <c r="A288" s="61" t="s">
        <v>17</v>
      </c>
      <c r="B288" s="12">
        <f t="shared" si="185"/>
        <v>0</v>
      </c>
      <c r="C288" s="12">
        <f t="shared" si="185"/>
        <v>0</v>
      </c>
      <c r="D288" s="12">
        <f t="shared" si="185"/>
        <v>0</v>
      </c>
      <c r="E288" s="12">
        <f t="shared" si="185"/>
        <v>0</v>
      </c>
      <c r="F288" s="84">
        <f t="shared" ref="F288:F290" si="187">IFERROR(E288/B288*100,0)</f>
        <v>0</v>
      </c>
      <c r="G288" s="84">
        <f>IFERROR(E288/C288*100,0)</f>
        <v>0</v>
      </c>
      <c r="H288" s="12">
        <f t="shared" si="186"/>
        <v>0</v>
      </c>
      <c r="I288" s="12"/>
      <c r="J288" s="20">
        <f>J294</f>
        <v>0</v>
      </c>
      <c r="K288" s="12"/>
      <c r="L288" s="12">
        <f t="shared" si="186"/>
        <v>0</v>
      </c>
      <c r="M288" s="12"/>
      <c r="N288" s="12">
        <f t="shared" si="186"/>
        <v>0</v>
      </c>
      <c r="O288" s="12"/>
      <c r="P288" s="12">
        <f t="shared" si="186"/>
        <v>0</v>
      </c>
      <c r="Q288" s="20"/>
      <c r="R288" s="12">
        <f t="shared" si="186"/>
        <v>0</v>
      </c>
      <c r="S288" s="20"/>
      <c r="T288" s="12">
        <f t="shared" si="186"/>
        <v>0</v>
      </c>
      <c r="U288" s="20"/>
      <c r="V288" s="12">
        <f t="shared" si="186"/>
        <v>0</v>
      </c>
      <c r="W288" s="12"/>
      <c r="X288" s="12">
        <f t="shared" si="186"/>
        <v>0</v>
      </c>
      <c r="Y288" s="12"/>
      <c r="Z288" s="12">
        <f t="shared" si="186"/>
        <v>0</v>
      </c>
      <c r="AA288" s="12"/>
      <c r="AB288" s="12">
        <f t="shared" si="186"/>
        <v>0</v>
      </c>
      <c r="AC288" s="12"/>
      <c r="AD288" s="12">
        <f t="shared" si="186"/>
        <v>0</v>
      </c>
      <c r="AE288" s="12"/>
      <c r="AF288" s="116"/>
      <c r="AG288" s="119">
        <f t="shared" si="145"/>
        <v>0</v>
      </c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7"/>
      <c r="BX288" s="117"/>
      <c r="BY288" s="117"/>
      <c r="BZ288" s="117"/>
      <c r="CA288" s="117"/>
      <c r="CB288" s="117"/>
      <c r="CC288" s="117"/>
      <c r="CD288" s="117"/>
      <c r="CE288" s="117"/>
      <c r="CF288" s="117"/>
      <c r="CG288" s="117"/>
      <c r="CH288" s="117"/>
      <c r="CI288" s="117"/>
      <c r="CJ288" s="117"/>
      <c r="CK288" s="117"/>
      <c r="CL288" s="117"/>
      <c r="CM288" s="117"/>
      <c r="CN288" s="117"/>
      <c r="CO288" s="117"/>
      <c r="CP288" s="117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7"/>
      <c r="DF288" s="117"/>
      <c r="DG288" s="117"/>
      <c r="DH288" s="117"/>
      <c r="DI288" s="117"/>
      <c r="DJ288" s="117"/>
      <c r="DK288" s="117"/>
      <c r="DL288" s="117"/>
      <c r="DM288" s="117"/>
      <c r="DN288" s="117"/>
      <c r="DO288" s="117"/>
      <c r="DP288" s="117"/>
      <c r="DQ288" s="117"/>
      <c r="DR288" s="117"/>
      <c r="DS288" s="117"/>
      <c r="DT288" s="117"/>
      <c r="DU288" s="117"/>
      <c r="DV288" s="117"/>
      <c r="DW288" s="117"/>
      <c r="DX288" s="117"/>
      <c r="DY288" s="117"/>
      <c r="DZ288" s="117"/>
      <c r="EA288" s="117"/>
      <c r="EB288" s="117"/>
      <c r="EC288" s="117"/>
      <c r="ED288" s="117"/>
      <c r="EE288" s="117"/>
      <c r="EF288" s="117"/>
      <c r="EG288" s="117"/>
      <c r="EH288" s="117"/>
      <c r="EI288" s="117"/>
      <c r="EJ288" s="117"/>
      <c r="EK288" s="117"/>
      <c r="EL288" s="117"/>
      <c r="EM288" s="117"/>
      <c r="EN288" s="117"/>
      <c r="EO288" s="117"/>
      <c r="EP288" s="117"/>
      <c r="EQ288" s="117"/>
      <c r="ER288" s="117"/>
      <c r="ES288" s="117"/>
      <c r="ET288" s="117"/>
      <c r="EU288" s="117"/>
      <c r="EV288" s="117"/>
      <c r="EW288" s="117"/>
      <c r="EX288" s="117"/>
      <c r="EY288" s="117"/>
      <c r="EZ288" s="117"/>
      <c r="FA288" s="117"/>
      <c r="FB288" s="117"/>
      <c r="FC288" s="117"/>
      <c r="FD288" s="117"/>
      <c r="FE288" s="117"/>
      <c r="FF288" s="117"/>
      <c r="FG288" s="117"/>
      <c r="FH288" s="117"/>
      <c r="FI288" s="117"/>
      <c r="FJ288" s="117"/>
      <c r="FK288" s="117"/>
      <c r="FL288" s="117"/>
      <c r="FM288" s="117"/>
      <c r="FN288" s="117"/>
      <c r="FO288" s="117"/>
      <c r="FP288" s="117"/>
      <c r="FQ288" s="117"/>
      <c r="FR288" s="117"/>
      <c r="FS288" s="117"/>
      <c r="FT288" s="117"/>
      <c r="FU288" s="117"/>
      <c r="FV288" s="117"/>
      <c r="FW288" s="117"/>
      <c r="FX288" s="117"/>
      <c r="FY288" s="117"/>
      <c r="FZ288" s="117"/>
      <c r="GA288" s="117"/>
      <c r="GB288" s="117"/>
      <c r="GC288" s="117"/>
      <c r="GD288" s="117"/>
      <c r="GE288" s="117"/>
      <c r="GF288" s="117"/>
      <c r="GG288" s="117"/>
      <c r="GH288" s="117"/>
      <c r="GI288" s="117"/>
      <c r="GJ288" s="117"/>
      <c r="GK288" s="117"/>
      <c r="GL288" s="117"/>
      <c r="GM288" s="117"/>
      <c r="GN288" s="117"/>
      <c r="GO288" s="117"/>
      <c r="GP288" s="117"/>
      <c r="GQ288" s="117"/>
      <c r="GR288" s="117"/>
      <c r="GS288" s="117"/>
      <c r="GT288" s="117"/>
      <c r="GU288" s="117"/>
      <c r="GV288" s="117"/>
      <c r="GW288" s="117"/>
    </row>
    <row r="289" spans="1:205" s="120" customFormat="1" x14ac:dyDescent="0.3">
      <c r="A289" s="61" t="s">
        <v>18</v>
      </c>
      <c r="B289" s="12">
        <f t="shared" si="185"/>
        <v>1123.6999999999998</v>
      </c>
      <c r="C289" s="12">
        <f t="shared" si="185"/>
        <v>63.5</v>
      </c>
      <c r="D289" s="12">
        <f t="shared" si="185"/>
        <v>312.13000000000005</v>
      </c>
      <c r="E289" s="12">
        <f t="shared" si="185"/>
        <v>312.13000000000005</v>
      </c>
      <c r="F289" s="84">
        <f t="shared" si="187"/>
        <v>27.776986740233166</v>
      </c>
      <c r="G289" s="84">
        <f>IFERROR(E289/C289*100,0)</f>
        <v>491.54330708661422</v>
      </c>
      <c r="H289" s="12">
        <f t="shared" si="186"/>
        <v>0</v>
      </c>
      <c r="I289" s="12">
        <f>I295</f>
        <v>0</v>
      </c>
      <c r="J289" s="20">
        <f>J295</f>
        <v>63.5</v>
      </c>
      <c r="K289" s="12">
        <f>K295</f>
        <v>0</v>
      </c>
      <c r="L289" s="12">
        <f t="shared" si="186"/>
        <v>685.84</v>
      </c>
      <c r="M289" s="12">
        <f>M295</f>
        <v>141.30000000000001</v>
      </c>
      <c r="N289" s="12">
        <f t="shared" si="186"/>
        <v>155.16</v>
      </c>
      <c r="O289" s="12">
        <f>O295</f>
        <v>112.73</v>
      </c>
      <c r="P289" s="12">
        <f t="shared" si="186"/>
        <v>43.4</v>
      </c>
      <c r="Q289" s="20">
        <f>Q295</f>
        <v>2.1</v>
      </c>
      <c r="R289" s="12">
        <f t="shared" si="186"/>
        <v>0</v>
      </c>
      <c r="S289" s="20">
        <f>S295</f>
        <v>31</v>
      </c>
      <c r="T289" s="12">
        <f>T295</f>
        <v>15.8</v>
      </c>
      <c r="U289" s="20">
        <f>U295</f>
        <v>25</v>
      </c>
      <c r="V289" s="12">
        <f t="shared" si="186"/>
        <v>25</v>
      </c>
      <c r="W289" s="12"/>
      <c r="X289" s="12">
        <f t="shared" si="186"/>
        <v>57.6</v>
      </c>
      <c r="Y289" s="12"/>
      <c r="Z289" s="12">
        <f t="shared" si="186"/>
        <v>17.3</v>
      </c>
      <c r="AA289" s="12"/>
      <c r="AB289" s="12">
        <f t="shared" si="186"/>
        <v>60.1</v>
      </c>
      <c r="AC289" s="12"/>
      <c r="AD289" s="12">
        <f t="shared" si="186"/>
        <v>0</v>
      </c>
      <c r="AE289" s="12"/>
      <c r="AF289" s="116"/>
      <c r="AG289" s="119">
        <f t="shared" si="145"/>
        <v>1123.6999999999998</v>
      </c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  <c r="BQ289" s="117"/>
      <c r="BR289" s="117"/>
      <c r="BS289" s="117"/>
      <c r="BT289" s="117"/>
      <c r="BU289" s="117"/>
      <c r="BV289" s="117"/>
      <c r="BW289" s="117"/>
      <c r="BX289" s="117"/>
      <c r="BY289" s="117"/>
      <c r="BZ289" s="117"/>
      <c r="CA289" s="117"/>
      <c r="CB289" s="117"/>
      <c r="CC289" s="117"/>
      <c r="CD289" s="117"/>
      <c r="CE289" s="117"/>
      <c r="CF289" s="117"/>
      <c r="CG289" s="117"/>
      <c r="CH289" s="117"/>
      <c r="CI289" s="117"/>
      <c r="CJ289" s="117"/>
      <c r="CK289" s="117"/>
      <c r="CL289" s="117"/>
      <c r="CM289" s="117"/>
      <c r="CN289" s="117"/>
      <c r="CO289" s="117"/>
      <c r="CP289" s="117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7"/>
      <c r="DE289" s="117"/>
      <c r="DF289" s="117"/>
      <c r="DG289" s="117"/>
      <c r="DH289" s="117"/>
      <c r="DI289" s="117"/>
      <c r="DJ289" s="117"/>
      <c r="DK289" s="117"/>
      <c r="DL289" s="117"/>
      <c r="DM289" s="117"/>
      <c r="DN289" s="117"/>
      <c r="DO289" s="117"/>
      <c r="DP289" s="117"/>
      <c r="DQ289" s="117"/>
      <c r="DR289" s="117"/>
      <c r="DS289" s="117"/>
      <c r="DT289" s="117"/>
      <c r="DU289" s="117"/>
      <c r="DV289" s="117"/>
      <c r="DW289" s="117"/>
      <c r="DX289" s="117"/>
      <c r="DY289" s="117"/>
      <c r="DZ289" s="117"/>
      <c r="EA289" s="117"/>
      <c r="EB289" s="117"/>
      <c r="EC289" s="117"/>
      <c r="ED289" s="117"/>
      <c r="EE289" s="117"/>
      <c r="EF289" s="117"/>
      <c r="EG289" s="117"/>
      <c r="EH289" s="117"/>
      <c r="EI289" s="117"/>
      <c r="EJ289" s="117"/>
      <c r="EK289" s="117"/>
      <c r="EL289" s="117"/>
      <c r="EM289" s="117"/>
      <c r="EN289" s="117"/>
      <c r="EO289" s="117"/>
      <c r="EP289" s="117"/>
      <c r="EQ289" s="117"/>
      <c r="ER289" s="117"/>
      <c r="ES289" s="117"/>
      <c r="ET289" s="117"/>
      <c r="EU289" s="117"/>
      <c r="EV289" s="117"/>
      <c r="EW289" s="117"/>
      <c r="EX289" s="117"/>
      <c r="EY289" s="117"/>
      <c r="EZ289" s="117"/>
      <c r="FA289" s="117"/>
      <c r="FB289" s="117"/>
      <c r="FC289" s="117"/>
      <c r="FD289" s="117"/>
      <c r="FE289" s="117"/>
      <c r="FF289" s="117"/>
      <c r="FG289" s="117"/>
      <c r="FH289" s="117"/>
      <c r="FI289" s="117"/>
      <c r="FJ289" s="117"/>
      <c r="FK289" s="117"/>
      <c r="FL289" s="117"/>
      <c r="FM289" s="117"/>
      <c r="FN289" s="117"/>
      <c r="FO289" s="117"/>
      <c r="FP289" s="117"/>
      <c r="FQ289" s="117"/>
      <c r="FR289" s="117"/>
      <c r="FS289" s="117"/>
      <c r="FT289" s="117"/>
      <c r="FU289" s="117"/>
      <c r="FV289" s="117"/>
      <c r="FW289" s="117"/>
      <c r="FX289" s="117"/>
      <c r="FY289" s="117"/>
      <c r="FZ289" s="117"/>
      <c r="GA289" s="117"/>
      <c r="GB289" s="117"/>
      <c r="GC289" s="117"/>
      <c r="GD289" s="117"/>
      <c r="GE289" s="117"/>
      <c r="GF289" s="117"/>
      <c r="GG289" s="117"/>
      <c r="GH289" s="117"/>
      <c r="GI289" s="117"/>
      <c r="GJ289" s="117"/>
      <c r="GK289" s="117"/>
      <c r="GL289" s="117"/>
      <c r="GM289" s="117"/>
      <c r="GN289" s="117"/>
      <c r="GO289" s="117"/>
      <c r="GP289" s="117"/>
      <c r="GQ289" s="117"/>
      <c r="GR289" s="117"/>
      <c r="GS289" s="117"/>
      <c r="GT289" s="117"/>
      <c r="GU289" s="117"/>
      <c r="GV289" s="117"/>
      <c r="GW289" s="117"/>
    </row>
    <row r="290" spans="1:205" s="120" customFormat="1" x14ac:dyDescent="0.3">
      <c r="A290" s="61" t="s">
        <v>20</v>
      </c>
      <c r="B290" s="12">
        <f t="shared" si="185"/>
        <v>0</v>
      </c>
      <c r="C290" s="12">
        <f t="shared" si="185"/>
        <v>0</v>
      </c>
      <c r="D290" s="12">
        <f t="shared" si="185"/>
        <v>0</v>
      </c>
      <c r="E290" s="12">
        <f t="shared" si="185"/>
        <v>0</v>
      </c>
      <c r="F290" s="84">
        <f t="shared" si="187"/>
        <v>0</v>
      </c>
      <c r="G290" s="84">
        <f>IFERROR(E290/C290*100,0)</f>
        <v>0</v>
      </c>
      <c r="H290" s="12">
        <f t="shared" si="186"/>
        <v>0</v>
      </c>
      <c r="I290" s="12"/>
      <c r="J290" s="20">
        <f t="shared" si="186"/>
        <v>0</v>
      </c>
      <c r="K290" s="12"/>
      <c r="L290" s="12">
        <f t="shared" si="186"/>
        <v>0</v>
      </c>
      <c r="M290" s="12"/>
      <c r="N290" s="12">
        <f t="shared" si="186"/>
        <v>0</v>
      </c>
      <c r="O290" s="12"/>
      <c r="P290" s="12">
        <f t="shared" si="186"/>
        <v>0</v>
      </c>
      <c r="Q290" s="20"/>
      <c r="R290" s="12">
        <f t="shared" si="186"/>
        <v>0</v>
      </c>
      <c r="S290" s="20"/>
      <c r="T290" s="12">
        <f t="shared" si="186"/>
        <v>0</v>
      </c>
      <c r="U290" s="20"/>
      <c r="V290" s="12">
        <f t="shared" si="186"/>
        <v>0</v>
      </c>
      <c r="W290" s="12"/>
      <c r="X290" s="12">
        <f t="shared" si="186"/>
        <v>0</v>
      </c>
      <c r="Y290" s="12"/>
      <c r="Z290" s="12">
        <f t="shared" si="186"/>
        <v>0</v>
      </c>
      <c r="AA290" s="12"/>
      <c r="AB290" s="12">
        <f t="shared" si="186"/>
        <v>0</v>
      </c>
      <c r="AC290" s="12"/>
      <c r="AD290" s="12">
        <f t="shared" si="186"/>
        <v>0</v>
      </c>
      <c r="AE290" s="12"/>
      <c r="AF290" s="116"/>
      <c r="AG290" s="119">
        <f t="shared" si="145"/>
        <v>0</v>
      </c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  <c r="BQ290" s="117"/>
      <c r="BR290" s="117"/>
      <c r="BS290" s="117"/>
      <c r="BT290" s="117"/>
      <c r="BU290" s="117"/>
      <c r="BV290" s="117"/>
      <c r="BW290" s="117"/>
      <c r="BX290" s="117"/>
      <c r="BY290" s="117"/>
      <c r="BZ290" s="117"/>
      <c r="CA290" s="117"/>
      <c r="CB290" s="117"/>
      <c r="CC290" s="117"/>
      <c r="CD290" s="117"/>
      <c r="CE290" s="117"/>
      <c r="CF290" s="117"/>
      <c r="CG290" s="117"/>
      <c r="CH290" s="117"/>
      <c r="CI290" s="117"/>
      <c r="CJ290" s="117"/>
      <c r="CK290" s="117"/>
      <c r="CL290" s="117"/>
      <c r="CM290" s="117"/>
      <c r="CN290" s="117"/>
      <c r="CO290" s="117"/>
      <c r="CP290" s="117"/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7"/>
      <c r="DE290" s="117"/>
      <c r="DF290" s="117"/>
      <c r="DG290" s="117"/>
      <c r="DH290" s="117"/>
      <c r="DI290" s="117"/>
      <c r="DJ290" s="117"/>
      <c r="DK290" s="117"/>
      <c r="DL290" s="117"/>
      <c r="DM290" s="117"/>
      <c r="DN290" s="117"/>
      <c r="DO290" s="117"/>
      <c r="DP290" s="117"/>
      <c r="DQ290" s="117"/>
      <c r="DR290" s="117"/>
      <c r="DS290" s="117"/>
      <c r="DT290" s="117"/>
      <c r="DU290" s="117"/>
      <c r="DV290" s="117"/>
      <c r="DW290" s="117"/>
      <c r="DX290" s="117"/>
      <c r="DY290" s="117"/>
      <c r="DZ290" s="117"/>
      <c r="EA290" s="117"/>
      <c r="EB290" s="117"/>
      <c r="EC290" s="117"/>
      <c r="ED290" s="117"/>
      <c r="EE290" s="117"/>
      <c r="EF290" s="117"/>
      <c r="EG290" s="117"/>
      <c r="EH290" s="117"/>
      <c r="EI290" s="117"/>
      <c r="EJ290" s="117"/>
      <c r="EK290" s="117"/>
      <c r="EL290" s="117"/>
      <c r="EM290" s="117"/>
      <c r="EN290" s="117"/>
      <c r="EO290" s="117"/>
      <c r="EP290" s="117"/>
      <c r="EQ290" s="117"/>
      <c r="ER290" s="117"/>
      <c r="ES290" s="117"/>
      <c r="ET290" s="117"/>
      <c r="EU290" s="117"/>
      <c r="EV290" s="117"/>
      <c r="EW290" s="117"/>
      <c r="EX290" s="117"/>
      <c r="EY290" s="117"/>
      <c r="EZ290" s="117"/>
      <c r="FA290" s="117"/>
      <c r="FB290" s="117"/>
      <c r="FC290" s="117"/>
      <c r="FD290" s="117"/>
      <c r="FE290" s="117"/>
      <c r="FF290" s="117"/>
      <c r="FG290" s="117"/>
      <c r="FH290" s="117"/>
      <c r="FI290" s="117"/>
      <c r="FJ290" s="117"/>
      <c r="FK290" s="117"/>
      <c r="FL290" s="117"/>
      <c r="FM290" s="117"/>
      <c r="FN290" s="117"/>
      <c r="FO290" s="117"/>
      <c r="FP290" s="117"/>
      <c r="FQ290" s="117"/>
      <c r="FR290" s="117"/>
      <c r="FS290" s="117"/>
      <c r="FT290" s="117"/>
      <c r="FU290" s="117"/>
      <c r="FV290" s="117"/>
      <c r="FW290" s="117"/>
      <c r="FX290" s="117"/>
      <c r="FY290" s="117"/>
      <c r="FZ290" s="117"/>
      <c r="GA290" s="117"/>
      <c r="GB290" s="117"/>
      <c r="GC290" s="117"/>
      <c r="GD290" s="117"/>
      <c r="GE290" s="117"/>
      <c r="GF290" s="117"/>
      <c r="GG290" s="117"/>
      <c r="GH290" s="117"/>
      <c r="GI290" s="117"/>
      <c r="GJ290" s="117"/>
      <c r="GK290" s="117"/>
      <c r="GL290" s="117"/>
      <c r="GM290" s="117"/>
      <c r="GN290" s="117"/>
      <c r="GO290" s="117"/>
      <c r="GP290" s="117"/>
      <c r="GQ290" s="117"/>
      <c r="GR290" s="117"/>
      <c r="GS290" s="117"/>
      <c r="GT290" s="117"/>
      <c r="GU290" s="117"/>
      <c r="GV290" s="117"/>
      <c r="GW290" s="117"/>
    </row>
    <row r="291" spans="1:205" s="120" customFormat="1" ht="37.5" customHeight="1" x14ac:dyDescent="0.3">
      <c r="A291" s="32" t="s">
        <v>80</v>
      </c>
      <c r="B291" s="20"/>
      <c r="C291" s="20"/>
      <c r="D291" s="20"/>
      <c r="E291" s="20"/>
      <c r="F291" s="20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165" t="s">
        <v>99</v>
      </c>
      <c r="AG291" s="119">
        <f t="shared" si="145"/>
        <v>0</v>
      </c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17"/>
      <c r="BR291" s="117"/>
      <c r="BS291" s="117"/>
      <c r="BT291" s="117"/>
      <c r="BU291" s="117"/>
      <c r="BV291" s="117"/>
      <c r="BW291" s="117"/>
      <c r="BX291" s="117"/>
      <c r="BY291" s="117"/>
      <c r="BZ291" s="117"/>
      <c r="CA291" s="117"/>
      <c r="CB291" s="117"/>
      <c r="CC291" s="117"/>
      <c r="CD291" s="117"/>
      <c r="CE291" s="117"/>
      <c r="CF291" s="117"/>
      <c r="CG291" s="117"/>
      <c r="CH291" s="117"/>
      <c r="CI291" s="117"/>
      <c r="CJ291" s="117"/>
      <c r="CK291" s="117"/>
      <c r="CL291" s="117"/>
      <c r="CM291" s="117"/>
      <c r="CN291" s="117"/>
      <c r="CO291" s="117"/>
      <c r="CP291" s="117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7"/>
      <c r="DE291" s="117"/>
      <c r="DF291" s="117"/>
      <c r="DG291" s="117"/>
      <c r="DH291" s="117"/>
      <c r="DI291" s="117"/>
      <c r="DJ291" s="117"/>
      <c r="DK291" s="117"/>
      <c r="DL291" s="117"/>
      <c r="DM291" s="117"/>
      <c r="DN291" s="117"/>
      <c r="DO291" s="117"/>
      <c r="DP291" s="117"/>
      <c r="DQ291" s="117"/>
      <c r="DR291" s="117"/>
      <c r="DS291" s="117"/>
      <c r="DT291" s="117"/>
      <c r="DU291" s="117"/>
      <c r="DV291" s="117"/>
      <c r="DW291" s="117"/>
      <c r="DX291" s="117"/>
      <c r="DY291" s="117"/>
      <c r="DZ291" s="117"/>
      <c r="EA291" s="117"/>
      <c r="EB291" s="117"/>
      <c r="EC291" s="117"/>
      <c r="ED291" s="117"/>
      <c r="EE291" s="117"/>
      <c r="EF291" s="117"/>
      <c r="EG291" s="117"/>
      <c r="EH291" s="117"/>
      <c r="EI291" s="117"/>
      <c r="EJ291" s="117"/>
      <c r="EK291" s="117"/>
      <c r="EL291" s="117"/>
      <c r="EM291" s="117"/>
      <c r="EN291" s="117"/>
      <c r="EO291" s="117"/>
      <c r="EP291" s="117"/>
      <c r="EQ291" s="117"/>
      <c r="ER291" s="117"/>
      <c r="ES291" s="117"/>
      <c r="ET291" s="117"/>
      <c r="EU291" s="117"/>
      <c r="EV291" s="117"/>
      <c r="EW291" s="117"/>
      <c r="EX291" s="117"/>
      <c r="EY291" s="117"/>
      <c r="EZ291" s="117"/>
      <c r="FA291" s="117"/>
      <c r="FB291" s="117"/>
      <c r="FC291" s="117"/>
      <c r="FD291" s="117"/>
      <c r="FE291" s="117"/>
      <c r="FF291" s="117"/>
      <c r="FG291" s="117"/>
      <c r="FH291" s="117"/>
      <c r="FI291" s="117"/>
      <c r="FJ291" s="117"/>
      <c r="FK291" s="117"/>
      <c r="FL291" s="117"/>
      <c r="FM291" s="117"/>
      <c r="FN291" s="117"/>
      <c r="FO291" s="117"/>
      <c r="FP291" s="117"/>
      <c r="FQ291" s="117"/>
      <c r="FR291" s="117"/>
      <c r="FS291" s="117"/>
      <c r="FT291" s="117"/>
      <c r="FU291" s="117"/>
      <c r="FV291" s="117"/>
      <c r="FW291" s="117"/>
      <c r="FX291" s="117"/>
      <c r="FY291" s="117"/>
      <c r="FZ291" s="117"/>
      <c r="GA291" s="117"/>
      <c r="GB291" s="117"/>
      <c r="GC291" s="117"/>
      <c r="GD291" s="117"/>
      <c r="GE291" s="117"/>
      <c r="GF291" s="117"/>
      <c r="GG291" s="117"/>
      <c r="GH291" s="117"/>
      <c r="GI291" s="117"/>
      <c r="GJ291" s="117"/>
      <c r="GK291" s="117"/>
      <c r="GL291" s="117"/>
      <c r="GM291" s="117"/>
      <c r="GN291" s="117"/>
      <c r="GO291" s="117"/>
      <c r="GP291" s="117"/>
      <c r="GQ291" s="117"/>
      <c r="GR291" s="117"/>
      <c r="GS291" s="117"/>
      <c r="GT291" s="117"/>
      <c r="GU291" s="117"/>
      <c r="GV291" s="117"/>
      <c r="GW291" s="117"/>
    </row>
    <row r="292" spans="1:205" s="120" customFormat="1" x14ac:dyDescent="0.3">
      <c r="A292" s="33" t="s">
        <v>16</v>
      </c>
      <c r="B292" s="17">
        <f>B293+B294+B295</f>
        <v>1123.6999999999998</v>
      </c>
      <c r="C292" s="17">
        <f>C293+C294+C295</f>
        <v>63.5</v>
      </c>
      <c r="D292" s="17">
        <f>D293+D294+D295</f>
        <v>312.13000000000005</v>
      </c>
      <c r="E292" s="17">
        <f>E293+E294+E295</f>
        <v>312.13000000000005</v>
      </c>
      <c r="F292" s="122">
        <f>IFERROR(E292/B292*100,0)</f>
        <v>27.776986740233166</v>
      </c>
      <c r="G292" s="122">
        <f t="shared" ref="G292:G300" si="188">IFERROR(E292/C292*100,0)</f>
        <v>491.54330708661422</v>
      </c>
      <c r="H292" s="18">
        <f>H293+H294+H295</f>
        <v>0</v>
      </c>
      <c r="I292" s="18">
        <f t="shared" ref="I292:AE292" si="189">I293+I294+I295</f>
        <v>0</v>
      </c>
      <c r="J292" s="18">
        <f t="shared" si="189"/>
        <v>63.5</v>
      </c>
      <c r="K292" s="18">
        <f t="shared" si="189"/>
        <v>0</v>
      </c>
      <c r="L292" s="18">
        <f t="shared" si="189"/>
        <v>685.84</v>
      </c>
      <c r="M292" s="18">
        <f t="shared" si="189"/>
        <v>141.30000000000001</v>
      </c>
      <c r="N292" s="18">
        <f t="shared" si="189"/>
        <v>155.16</v>
      </c>
      <c r="O292" s="18">
        <f t="shared" si="189"/>
        <v>112.73</v>
      </c>
      <c r="P292" s="18">
        <f t="shared" si="189"/>
        <v>43.4</v>
      </c>
      <c r="Q292" s="18">
        <f t="shared" si="189"/>
        <v>2.1</v>
      </c>
      <c r="R292" s="18">
        <f t="shared" si="189"/>
        <v>0</v>
      </c>
      <c r="S292" s="18">
        <f t="shared" si="189"/>
        <v>31</v>
      </c>
      <c r="T292" s="18">
        <f t="shared" si="189"/>
        <v>15.8</v>
      </c>
      <c r="U292" s="18">
        <f t="shared" si="189"/>
        <v>25</v>
      </c>
      <c r="V292" s="18">
        <f t="shared" si="189"/>
        <v>25</v>
      </c>
      <c r="W292" s="18">
        <f t="shared" si="189"/>
        <v>0</v>
      </c>
      <c r="X292" s="18">
        <f t="shared" si="189"/>
        <v>57.6</v>
      </c>
      <c r="Y292" s="18">
        <f t="shared" si="189"/>
        <v>0</v>
      </c>
      <c r="Z292" s="18">
        <f t="shared" si="189"/>
        <v>17.3</v>
      </c>
      <c r="AA292" s="18">
        <f t="shared" si="189"/>
        <v>0</v>
      </c>
      <c r="AB292" s="18">
        <f t="shared" si="189"/>
        <v>60.1</v>
      </c>
      <c r="AC292" s="18">
        <f t="shared" si="189"/>
        <v>0</v>
      </c>
      <c r="AD292" s="18">
        <f t="shared" si="189"/>
        <v>0</v>
      </c>
      <c r="AE292" s="18">
        <f t="shared" si="189"/>
        <v>0</v>
      </c>
      <c r="AF292" s="163"/>
      <c r="AG292" s="119">
        <f t="shared" si="145"/>
        <v>1123.6999999999998</v>
      </c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117"/>
      <c r="BY292" s="117"/>
      <c r="BZ292" s="117"/>
      <c r="CA292" s="117"/>
      <c r="CB292" s="117"/>
      <c r="CC292" s="117"/>
      <c r="CD292" s="117"/>
      <c r="CE292" s="117"/>
      <c r="CF292" s="117"/>
      <c r="CG292" s="117"/>
      <c r="CH292" s="117"/>
      <c r="CI292" s="117"/>
      <c r="CJ292" s="117"/>
      <c r="CK292" s="117"/>
      <c r="CL292" s="117"/>
      <c r="CM292" s="117"/>
      <c r="CN292" s="117"/>
      <c r="CO292" s="117"/>
      <c r="CP292" s="117"/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7"/>
      <c r="DE292" s="117"/>
      <c r="DF292" s="117"/>
      <c r="DG292" s="117"/>
      <c r="DH292" s="117"/>
      <c r="DI292" s="117"/>
      <c r="DJ292" s="117"/>
      <c r="DK292" s="117"/>
      <c r="DL292" s="117"/>
      <c r="DM292" s="117"/>
      <c r="DN292" s="117"/>
      <c r="DO292" s="117"/>
      <c r="DP292" s="117"/>
      <c r="DQ292" s="117"/>
      <c r="DR292" s="117"/>
      <c r="DS292" s="117"/>
      <c r="DT292" s="117"/>
      <c r="DU292" s="117"/>
      <c r="DV292" s="117"/>
      <c r="DW292" s="117"/>
      <c r="DX292" s="117"/>
      <c r="DY292" s="117"/>
      <c r="DZ292" s="117"/>
      <c r="EA292" s="117"/>
      <c r="EB292" s="117"/>
      <c r="EC292" s="117"/>
      <c r="ED292" s="117"/>
      <c r="EE292" s="117"/>
      <c r="EF292" s="117"/>
      <c r="EG292" s="117"/>
      <c r="EH292" s="117"/>
      <c r="EI292" s="117"/>
      <c r="EJ292" s="117"/>
      <c r="EK292" s="117"/>
      <c r="EL292" s="117"/>
      <c r="EM292" s="117"/>
      <c r="EN292" s="117"/>
      <c r="EO292" s="117"/>
      <c r="EP292" s="117"/>
      <c r="EQ292" s="117"/>
      <c r="ER292" s="117"/>
      <c r="ES292" s="117"/>
      <c r="ET292" s="117"/>
      <c r="EU292" s="117"/>
      <c r="EV292" s="117"/>
      <c r="EW292" s="117"/>
      <c r="EX292" s="117"/>
      <c r="EY292" s="117"/>
      <c r="EZ292" s="117"/>
      <c r="FA292" s="117"/>
      <c r="FB292" s="117"/>
      <c r="FC292" s="117"/>
      <c r="FD292" s="117"/>
      <c r="FE292" s="117"/>
      <c r="FF292" s="117"/>
      <c r="FG292" s="117"/>
      <c r="FH292" s="117"/>
      <c r="FI292" s="117"/>
      <c r="FJ292" s="117"/>
      <c r="FK292" s="117"/>
      <c r="FL292" s="117"/>
      <c r="FM292" s="117"/>
      <c r="FN292" s="117"/>
      <c r="FO292" s="117"/>
      <c r="FP292" s="117"/>
      <c r="FQ292" s="117"/>
      <c r="FR292" s="117"/>
      <c r="FS292" s="117"/>
      <c r="FT292" s="117"/>
      <c r="FU292" s="117"/>
      <c r="FV292" s="117"/>
      <c r="FW292" s="117"/>
      <c r="FX292" s="117"/>
      <c r="FY292" s="117"/>
      <c r="FZ292" s="117"/>
      <c r="GA292" s="117"/>
      <c r="GB292" s="117"/>
      <c r="GC292" s="117"/>
      <c r="GD292" s="117"/>
      <c r="GE292" s="117"/>
      <c r="GF292" s="117"/>
      <c r="GG292" s="117"/>
      <c r="GH292" s="117"/>
      <c r="GI292" s="117"/>
      <c r="GJ292" s="117"/>
      <c r="GK292" s="117"/>
      <c r="GL292" s="117"/>
      <c r="GM292" s="117"/>
      <c r="GN292" s="117"/>
      <c r="GO292" s="117"/>
      <c r="GP292" s="117"/>
      <c r="GQ292" s="117"/>
      <c r="GR292" s="117"/>
      <c r="GS292" s="117"/>
      <c r="GT292" s="117"/>
      <c r="GU292" s="117"/>
      <c r="GV292" s="117"/>
      <c r="GW292" s="117"/>
    </row>
    <row r="293" spans="1:205" s="120" customFormat="1" x14ac:dyDescent="0.3">
      <c r="A293" s="34" t="s">
        <v>19</v>
      </c>
      <c r="B293" s="20">
        <f>H293+J293+L293+N293+P293+R293+T293+V293+X293+Z293+AB293+AD293</f>
        <v>0</v>
      </c>
      <c r="C293" s="80">
        <f>SUM(H293,J293)</f>
        <v>0</v>
      </c>
      <c r="D293" s="80">
        <f>E293</f>
        <v>0</v>
      </c>
      <c r="E293" s="80">
        <f>SUM(I293,K293,M293,O293,Q293,S293,U293,W293,Y293,AA293,AC293,AE293)</f>
        <v>0</v>
      </c>
      <c r="F293" s="122">
        <f>IFERROR(E293/B293*100,0)</f>
        <v>0</v>
      </c>
      <c r="G293" s="122">
        <f t="shared" si="188"/>
        <v>0</v>
      </c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163"/>
      <c r="AG293" s="119">
        <f t="shared" si="145"/>
        <v>0</v>
      </c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117"/>
      <c r="BY293" s="117"/>
      <c r="BZ293" s="117"/>
      <c r="CA293" s="117"/>
      <c r="CB293" s="117"/>
      <c r="CC293" s="117"/>
      <c r="CD293" s="117"/>
      <c r="CE293" s="117"/>
      <c r="CF293" s="117"/>
      <c r="CG293" s="117"/>
      <c r="CH293" s="117"/>
      <c r="CI293" s="117"/>
      <c r="CJ293" s="117"/>
      <c r="CK293" s="117"/>
      <c r="CL293" s="117"/>
      <c r="CM293" s="117"/>
      <c r="CN293" s="117"/>
      <c r="CO293" s="117"/>
      <c r="CP293" s="117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7"/>
      <c r="DF293" s="117"/>
      <c r="DG293" s="117"/>
      <c r="DH293" s="117"/>
      <c r="DI293" s="117"/>
      <c r="DJ293" s="117"/>
      <c r="DK293" s="117"/>
      <c r="DL293" s="117"/>
      <c r="DM293" s="117"/>
      <c r="DN293" s="117"/>
      <c r="DO293" s="117"/>
      <c r="DP293" s="117"/>
      <c r="DQ293" s="117"/>
      <c r="DR293" s="117"/>
      <c r="DS293" s="117"/>
      <c r="DT293" s="117"/>
      <c r="DU293" s="117"/>
      <c r="DV293" s="117"/>
      <c r="DW293" s="117"/>
      <c r="DX293" s="117"/>
      <c r="DY293" s="117"/>
      <c r="DZ293" s="117"/>
      <c r="EA293" s="117"/>
      <c r="EB293" s="117"/>
      <c r="EC293" s="117"/>
      <c r="ED293" s="117"/>
      <c r="EE293" s="117"/>
      <c r="EF293" s="117"/>
      <c r="EG293" s="117"/>
      <c r="EH293" s="117"/>
      <c r="EI293" s="117"/>
      <c r="EJ293" s="117"/>
      <c r="EK293" s="117"/>
      <c r="EL293" s="117"/>
      <c r="EM293" s="117"/>
      <c r="EN293" s="117"/>
      <c r="EO293" s="117"/>
      <c r="EP293" s="117"/>
      <c r="EQ293" s="117"/>
      <c r="ER293" s="117"/>
      <c r="ES293" s="117"/>
      <c r="ET293" s="117"/>
      <c r="EU293" s="117"/>
      <c r="EV293" s="117"/>
      <c r="EW293" s="117"/>
      <c r="EX293" s="117"/>
      <c r="EY293" s="117"/>
      <c r="EZ293" s="117"/>
      <c r="FA293" s="117"/>
      <c r="FB293" s="117"/>
      <c r="FC293" s="117"/>
      <c r="FD293" s="117"/>
      <c r="FE293" s="117"/>
      <c r="FF293" s="117"/>
      <c r="FG293" s="117"/>
      <c r="FH293" s="117"/>
      <c r="FI293" s="117"/>
      <c r="FJ293" s="117"/>
      <c r="FK293" s="117"/>
      <c r="FL293" s="117"/>
      <c r="FM293" s="117"/>
      <c r="FN293" s="117"/>
      <c r="FO293" s="117"/>
      <c r="FP293" s="117"/>
      <c r="FQ293" s="117"/>
      <c r="FR293" s="117"/>
      <c r="FS293" s="117"/>
      <c r="FT293" s="117"/>
      <c r="FU293" s="117"/>
      <c r="FV293" s="117"/>
      <c r="FW293" s="117"/>
      <c r="FX293" s="117"/>
      <c r="FY293" s="117"/>
      <c r="FZ293" s="117"/>
      <c r="GA293" s="117"/>
      <c r="GB293" s="117"/>
      <c r="GC293" s="117"/>
      <c r="GD293" s="117"/>
      <c r="GE293" s="117"/>
      <c r="GF293" s="117"/>
      <c r="GG293" s="117"/>
      <c r="GH293" s="117"/>
      <c r="GI293" s="117"/>
      <c r="GJ293" s="117"/>
      <c r="GK293" s="117"/>
      <c r="GL293" s="117"/>
      <c r="GM293" s="117"/>
      <c r="GN293" s="117"/>
      <c r="GO293" s="117"/>
      <c r="GP293" s="117"/>
      <c r="GQ293" s="117"/>
      <c r="GR293" s="117"/>
      <c r="GS293" s="117"/>
      <c r="GT293" s="117"/>
      <c r="GU293" s="117"/>
      <c r="GV293" s="117"/>
      <c r="GW293" s="117"/>
    </row>
    <row r="294" spans="1:205" s="120" customFormat="1" x14ac:dyDescent="0.3">
      <c r="A294" s="62" t="s">
        <v>17</v>
      </c>
      <c r="B294" s="20">
        <f>H294+J294+L294+N294+P294+R294+T294+V294+X294+Z294+AB294+AD294</f>
        <v>0</v>
      </c>
      <c r="C294" s="80">
        <f>SUM(H294,J294)</f>
        <v>0</v>
      </c>
      <c r="D294" s="80">
        <f t="shared" ref="D294:D296" si="190">E294</f>
        <v>0</v>
      </c>
      <c r="E294" s="80">
        <f t="shared" ref="E294:E295" si="191">SUM(I294,K294,M294,O294,Q294,S294,U294,W294,Y294,AA294,AC294,AE294)</f>
        <v>0</v>
      </c>
      <c r="F294" s="122">
        <f t="shared" ref="F294" si="192">IFERROR(E294/B294*100,0)</f>
        <v>0</v>
      </c>
      <c r="G294" s="122">
        <f t="shared" si="188"/>
        <v>0</v>
      </c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164"/>
      <c r="AG294" s="119">
        <f t="shared" si="145"/>
        <v>0</v>
      </c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117"/>
      <c r="BY294" s="117"/>
      <c r="BZ294" s="117"/>
      <c r="CA294" s="117"/>
      <c r="CB294" s="117"/>
      <c r="CC294" s="117"/>
      <c r="CD294" s="117"/>
      <c r="CE294" s="117"/>
      <c r="CF294" s="117"/>
      <c r="CG294" s="117"/>
      <c r="CH294" s="117"/>
      <c r="CI294" s="117"/>
      <c r="CJ294" s="117"/>
      <c r="CK294" s="117"/>
      <c r="CL294" s="117"/>
      <c r="CM294" s="117"/>
      <c r="CN294" s="117"/>
      <c r="CO294" s="117"/>
      <c r="CP294" s="117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7"/>
      <c r="DF294" s="117"/>
      <c r="DG294" s="117"/>
      <c r="DH294" s="117"/>
      <c r="DI294" s="117"/>
      <c r="DJ294" s="117"/>
      <c r="DK294" s="117"/>
      <c r="DL294" s="117"/>
      <c r="DM294" s="117"/>
      <c r="DN294" s="117"/>
      <c r="DO294" s="117"/>
      <c r="DP294" s="117"/>
      <c r="DQ294" s="117"/>
      <c r="DR294" s="117"/>
      <c r="DS294" s="117"/>
      <c r="DT294" s="117"/>
      <c r="DU294" s="117"/>
      <c r="DV294" s="117"/>
      <c r="DW294" s="117"/>
      <c r="DX294" s="117"/>
      <c r="DY294" s="117"/>
      <c r="DZ294" s="117"/>
      <c r="EA294" s="117"/>
      <c r="EB294" s="117"/>
      <c r="EC294" s="117"/>
      <c r="ED294" s="117"/>
      <c r="EE294" s="117"/>
      <c r="EF294" s="117"/>
      <c r="EG294" s="117"/>
      <c r="EH294" s="117"/>
      <c r="EI294" s="117"/>
      <c r="EJ294" s="117"/>
      <c r="EK294" s="117"/>
      <c r="EL294" s="117"/>
      <c r="EM294" s="117"/>
      <c r="EN294" s="117"/>
      <c r="EO294" s="117"/>
      <c r="EP294" s="117"/>
      <c r="EQ294" s="117"/>
      <c r="ER294" s="117"/>
      <c r="ES294" s="117"/>
      <c r="ET294" s="117"/>
      <c r="EU294" s="117"/>
      <c r="EV294" s="117"/>
      <c r="EW294" s="117"/>
      <c r="EX294" s="117"/>
      <c r="EY294" s="117"/>
      <c r="EZ294" s="117"/>
      <c r="FA294" s="117"/>
      <c r="FB294" s="117"/>
      <c r="FC294" s="117"/>
      <c r="FD294" s="117"/>
      <c r="FE294" s="117"/>
      <c r="FF294" s="117"/>
      <c r="FG294" s="117"/>
      <c r="FH294" s="117"/>
      <c r="FI294" s="117"/>
      <c r="FJ294" s="117"/>
      <c r="FK294" s="117"/>
      <c r="FL294" s="117"/>
      <c r="FM294" s="117"/>
      <c r="FN294" s="117"/>
      <c r="FO294" s="117"/>
      <c r="FP294" s="117"/>
      <c r="FQ294" s="117"/>
      <c r="FR294" s="117"/>
      <c r="FS294" s="117"/>
      <c r="FT294" s="117"/>
      <c r="FU294" s="117"/>
      <c r="FV294" s="117"/>
      <c r="FW294" s="117"/>
      <c r="FX294" s="117"/>
      <c r="FY294" s="117"/>
      <c r="FZ294" s="117"/>
      <c r="GA294" s="117"/>
      <c r="GB294" s="117"/>
      <c r="GC294" s="117"/>
      <c r="GD294" s="117"/>
      <c r="GE294" s="117"/>
      <c r="GF294" s="117"/>
      <c r="GG294" s="117"/>
      <c r="GH294" s="117"/>
      <c r="GI294" s="117"/>
      <c r="GJ294" s="117"/>
      <c r="GK294" s="117"/>
      <c r="GL294" s="117"/>
      <c r="GM294" s="117"/>
      <c r="GN294" s="117"/>
      <c r="GO294" s="117"/>
      <c r="GP294" s="117"/>
      <c r="GQ294" s="117"/>
      <c r="GR294" s="117"/>
      <c r="GS294" s="117"/>
      <c r="GT294" s="117"/>
      <c r="GU294" s="117"/>
      <c r="GV294" s="117"/>
      <c r="GW294" s="117"/>
    </row>
    <row r="295" spans="1:205" s="120" customFormat="1" x14ac:dyDescent="0.3">
      <c r="A295" s="62" t="s">
        <v>18</v>
      </c>
      <c r="B295" s="20">
        <f>H295+J295+L295+N295+P295+R295+T295+V295+X295+Z295+AB295+AD295</f>
        <v>1123.6999999999998</v>
      </c>
      <c r="C295" s="80">
        <f>SUM(H295,J295)</f>
        <v>63.5</v>
      </c>
      <c r="D295" s="80">
        <f t="shared" si="190"/>
        <v>312.13000000000005</v>
      </c>
      <c r="E295" s="80">
        <f t="shared" si="191"/>
        <v>312.13000000000005</v>
      </c>
      <c r="F295" s="122">
        <f>IFERROR(E295/B295*100,0)</f>
        <v>27.776986740233166</v>
      </c>
      <c r="G295" s="122">
        <f t="shared" si="188"/>
        <v>491.54330708661422</v>
      </c>
      <c r="H295" s="21">
        <v>0</v>
      </c>
      <c r="I295" s="21">
        <v>0</v>
      </c>
      <c r="J295" s="21">
        <v>63.5</v>
      </c>
      <c r="K295" s="21">
        <v>0</v>
      </c>
      <c r="L295" s="21">
        <v>685.84</v>
      </c>
      <c r="M295" s="21">
        <v>141.30000000000001</v>
      </c>
      <c r="N295" s="21">
        <v>155.16</v>
      </c>
      <c r="O295" s="21">
        <v>112.73</v>
      </c>
      <c r="P295" s="21">
        <v>43.4</v>
      </c>
      <c r="Q295" s="21">
        <v>2.1</v>
      </c>
      <c r="R295" s="21">
        <v>0</v>
      </c>
      <c r="S295" s="21">
        <v>31</v>
      </c>
      <c r="T295" s="21">
        <v>15.8</v>
      </c>
      <c r="U295" s="21">
        <v>25</v>
      </c>
      <c r="V295" s="21">
        <v>25</v>
      </c>
      <c r="W295" s="21"/>
      <c r="X295" s="21">
        <v>57.6</v>
      </c>
      <c r="Y295" s="21"/>
      <c r="Z295" s="21">
        <v>17.3</v>
      </c>
      <c r="AA295" s="21"/>
      <c r="AB295" s="21">
        <v>60.1</v>
      </c>
      <c r="AC295" s="21"/>
      <c r="AD295" s="21"/>
      <c r="AE295" s="21"/>
      <c r="AF295" s="116"/>
      <c r="AG295" s="119">
        <f t="shared" si="145"/>
        <v>1123.6999999999998</v>
      </c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17"/>
      <c r="BR295" s="117"/>
      <c r="BS295" s="117"/>
      <c r="BT295" s="117"/>
      <c r="BU295" s="117"/>
      <c r="BV295" s="117"/>
      <c r="BW295" s="117"/>
      <c r="BX295" s="117"/>
      <c r="BY295" s="117"/>
      <c r="BZ295" s="117"/>
      <c r="CA295" s="117"/>
      <c r="CB295" s="117"/>
      <c r="CC295" s="117"/>
      <c r="CD295" s="117"/>
      <c r="CE295" s="117"/>
      <c r="CF295" s="117"/>
      <c r="CG295" s="117"/>
      <c r="CH295" s="117"/>
      <c r="CI295" s="117"/>
      <c r="CJ295" s="117"/>
      <c r="CK295" s="117"/>
      <c r="CL295" s="117"/>
      <c r="CM295" s="117"/>
      <c r="CN295" s="117"/>
      <c r="CO295" s="117"/>
      <c r="CP295" s="117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7"/>
      <c r="DF295" s="117"/>
      <c r="DG295" s="117"/>
      <c r="DH295" s="117"/>
      <c r="DI295" s="117"/>
      <c r="DJ295" s="117"/>
      <c r="DK295" s="117"/>
      <c r="DL295" s="117"/>
      <c r="DM295" s="117"/>
      <c r="DN295" s="117"/>
      <c r="DO295" s="117"/>
      <c r="DP295" s="117"/>
      <c r="DQ295" s="117"/>
      <c r="DR295" s="117"/>
      <c r="DS295" s="117"/>
      <c r="DT295" s="117"/>
      <c r="DU295" s="117"/>
      <c r="DV295" s="117"/>
      <c r="DW295" s="117"/>
      <c r="DX295" s="117"/>
      <c r="DY295" s="117"/>
      <c r="DZ295" s="117"/>
      <c r="EA295" s="117"/>
      <c r="EB295" s="117"/>
      <c r="EC295" s="117"/>
      <c r="ED295" s="117"/>
      <c r="EE295" s="117"/>
      <c r="EF295" s="117"/>
      <c r="EG295" s="117"/>
      <c r="EH295" s="117"/>
      <c r="EI295" s="117"/>
      <c r="EJ295" s="117"/>
      <c r="EK295" s="117"/>
      <c r="EL295" s="117"/>
      <c r="EM295" s="117"/>
      <c r="EN295" s="117"/>
      <c r="EO295" s="117"/>
      <c r="EP295" s="117"/>
      <c r="EQ295" s="117"/>
      <c r="ER295" s="117"/>
      <c r="ES295" s="117"/>
      <c r="ET295" s="117"/>
      <c r="EU295" s="117"/>
      <c r="EV295" s="117"/>
      <c r="EW295" s="117"/>
      <c r="EX295" s="117"/>
      <c r="EY295" s="117"/>
      <c r="EZ295" s="117"/>
      <c r="FA295" s="117"/>
      <c r="FB295" s="117"/>
      <c r="FC295" s="117"/>
      <c r="FD295" s="117"/>
      <c r="FE295" s="117"/>
      <c r="FF295" s="117"/>
      <c r="FG295" s="117"/>
      <c r="FH295" s="117"/>
      <c r="FI295" s="117"/>
      <c r="FJ295" s="117"/>
      <c r="FK295" s="117"/>
      <c r="FL295" s="117"/>
      <c r="FM295" s="117"/>
      <c r="FN295" s="117"/>
      <c r="FO295" s="117"/>
      <c r="FP295" s="117"/>
      <c r="FQ295" s="117"/>
      <c r="FR295" s="117"/>
      <c r="FS295" s="117"/>
      <c r="FT295" s="117"/>
      <c r="FU295" s="117"/>
      <c r="FV295" s="117"/>
      <c r="FW295" s="117"/>
      <c r="FX295" s="117"/>
      <c r="FY295" s="117"/>
      <c r="FZ295" s="117"/>
      <c r="GA295" s="117"/>
      <c r="GB295" s="117"/>
      <c r="GC295" s="117"/>
      <c r="GD295" s="117"/>
      <c r="GE295" s="117"/>
      <c r="GF295" s="117"/>
      <c r="GG295" s="117"/>
      <c r="GH295" s="117"/>
      <c r="GI295" s="117"/>
      <c r="GJ295" s="117"/>
      <c r="GK295" s="117"/>
      <c r="GL295" s="117"/>
      <c r="GM295" s="117"/>
      <c r="GN295" s="117"/>
      <c r="GO295" s="117"/>
      <c r="GP295" s="117"/>
      <c r="GQ295" s="117"/>
      <c r="GR295" s="117"/>
      <c r="GS295" s="117"/>
      <c r="GT295" s="117"/>
      <c r="GU295" s="117"/>
      <c r="GV295" s="117"/>
      <c r="GW295" s="117"/>
    </row>
    <row r="296" spans="1:205" s="120" customFormat="1" x14ac:dyDescent="0.3">
      <c r="A296" s="34" t="s">
        <v>20</v>
      </c>
      <c r="B296" s="20">
        <f>H296+J296+L296+N296+P296+R296+T296+V296+X296+Z296+AB296+AD296</f>
        <v>0</v>
      </c>
      <c r="C296" s="80">
        <f>SUM(H296,J296)</f>
        <v>0</v>
      </c>
      <c r="D296" s="80">
        <f t="shared" si="190"/>
        <v>0</v>
      </c>
      <c r="E296" s="80">
        <f>SUM(I296,K296,M296,O296,Q296,S296,U296,W296,Y296,AA296,AC296,AE296)</f>
        <v>0</v>
      </c>
      <c r="F296" s="122">
        <f>IFERROR(E296/B296*100,0)</f>
        <v>0</v>
      </c>
      <c r="G296" s="122">
        <f t="shared" si="188"/>
        <v>0</v>
      </c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116"/>
      <c r="AG296" s="119">
        <f t="shared" si="145"/>
        <v>0</v>
      </c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17"/>
      <c r="BR296" s="117"/>
      <c r="BS296" s="117"/>
      <c r="BT296" s="117"/>
      <c r="BU296" s="117"/>
      <c r="BV296" s="117"/>
      <c r="BW296" s="117"/>
      <c r="BX296" s="117"/>
      <c r="BY296" s="117"/>
      <c r="BZ296" s="117"/>
      <c r="CA296" s="117"/>
      <c r="CB296" s="117"/>
      <c r="CC296" s="117"/>
      <c r="CD296" s="117"/>
      <c r="CE296" s="117"/>
      <c r="CF296" s="117"/>
      <c r="CG296" s="117"/>
      <c r="CH296" s="117"/>
      <c r="CI296" s="117"/>
      <c r="CJ296" s="117"/>
      <c r="CK296" s="117"/>
      <c r="CL296" s="117"/>
      <c r="CM296" s="117"/>
      <c r="CN296" s="117"/>
      <c r="CO296" s="117"/>
      <c r="CP296" s="117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7"/>
      <c r="DF296" s="117"/>
      <c r="DG296" s="117"/>
      <c r="DH296" s="117"/>
      <c r="DI296" s="117"/>
      <c r="DJ296" s="117"/>
      <c r="DK296" s="117"/>
      <c r="DL296" s="117"/>
      <c r="DM296" s="117"/>
      <c r="DN296" s="117"/>
      <c r="DO296" s="117"/>
      <c r="DP296" s="117"/>
      <c r="DQ296" s="117"/>
      <c r="DR296" s="117"/>
      <c r="DS296" s="117"/>
      <c r="DT296" s="117"/>
      <c r="DU296" s="117"/>
      <c r="DV296" s="117"/>
      <c r="DW296" s="117"/>
      <c r="DX296" s="117"/>
      <c r="DY296" s="117"/>
      <c r="DZ296" s="117"/>
      <c r="EA296" s="117"/>
      <c r="EB296" s="117"/>
      <c r="EC296" s="117"/>
      <c r="ED296" s="117"/>
      <c r="EE296" s="117"/>
      <c r="EF296" s="117"/>
      <c r="EG296" s="117"/>
      <c r="EH296" s="117"/>
      <c r="EI296" s="117"/>
      <c r="EJ296" s="117"/>
      <c r="EK296" s="117"/>
      <c r="EL296" s="117"/>
      <c r="EM296" s="117"/>
      <c r="EN296" s="117"/>
      <c r="EO296" s="117"/>
      <c r="EP296" s="117"/>
      <c r="EQ296" s="117"/>
      <c r="ER296" s="117"/>
      <c r="ES296" s="117"/>
      <c r="ET296" s="117"/>
      <c r="EU296" s="117"/>
      <c r="EV296" s="117"/>
      <c r="EW296" s="117"/>
      <c r="EX296" s="117"/>
      <c r="EY296" s="117"/>
      <c r="EZ296" s="117"/>
      <c r="FA296" s="117"/>
      <c r="FB296" s="117"/>
      <c r="FC296" s="117"/>
      <c r="FD296" s="117"/>
      <c r="FE296" s="117"/>
      <c r="FF296" s="117"/>
      <c r="FG296" s="117"/>
      <c r="FH296" s="117"/>
      <c r="FI296" s="117"/>
      <c r="FJ296" s="117"/>
      <c r="FK296" s="117"/>
      <c r="FL296" s="117"/>
      <c r="FM296" s="117"/>
      <c r="FN296" s="117"/>
      <c r="FO296" s="117"/>
      <c r="FP296" s="117"/>
      <c r="FQ296" s="117"/>
      <c r="FR296" s="117"/>
      <c r="FS296" s="117"/>
      <c r="FT296" s="117"/>
      <c r="FU296" s="117"/>
      <c r="FV296" s="117"/>
      <c r="FW296" s="117"/>
      <c r="FX296" s="117"/>
      <c r="FY296" s="117"/>
      <c r="FZ296" s="117"/>
      <c r="GA296" s="117"/>
      <c r="GB296" s="117"/>
      <c r="GC296" s="117"/>
      <c r="GD296" s="117"/>
      <c r="GE296" s="117"/>
      <c r="GF296" s="117"/>
      <c r="GG296" s="117"/>
      <c r="GH296" s="117"/>
      <c r="GI296" s="117"/>
      <c r="GJ296" s="117"/>
      <c r="GK296" s="117"/>
      <c r="GL296" s="117"/>
      <c r="GM296" s="117"/>
      <c r="GN296" s="117"/>
      <c r="GO296" s="117"/>
      <c r="GP296" s="117"/>
      <c r="GQ296" s="117"/>
      <c r="GR296" s="117"/>
      <c r="GS296" s="117"/>
      <c r="GT296" s="117"/>
      <c r="GU296" s="117"/>
      <c r="GV296" s="117"/>
      <c r="GW296" s="117"/>
    </row>
    <row r="297" spans="1:205" s="130" customFormat="1" ht="21" customHeight="1" x14ac:dyDescent="0.3">
      <c r="A297" s="63" t="s">
        <v>81</v>
      </c>
      <c r="B297" s="64">
        <f>B298+B299+B300+B302+B303+B304</f>
        <v>334642.95299999998</v>
      </c>
      <c r="C297" s="64">
        <f>C298+C299+C300</f>
        <v>46331.39</v>
      </c>
      <c r="D297" s="64">
        <f>D298+D299+D300</f>
        <v>163929.44700000001</v>
      </c>
      <c r="E297" s="64">
        <f>E298+E299+E300</f>
        <v>163929.44700000001</v>
      </c>
      <c r="F297" s="64">
        <f t="shared" ref="F297:F299" si="193">IFERROR(E297/B297*100,0)</f>
        <v>48.986373545418729</v>
      </c>
      <c r="G297" s="64">
        <f t="shared" si="188"/>
        <v>353.81940192167775</v>
      </c>
      <c r="H297" s="64">
        <f t="shared" ref="H297:O297" si="194">H298+H299+H300</f>
        <v>23400.039999999997</v>
      </c>
      <c r="I297" s="64">
        <f t="shared" si="194"/>
        <v>16327.16</v>
      </c>
      <c r="J297" s="17">
        <f t="shared" si="194"/>
        <v>26215.090000000004</v>
      </c>
      <c r="K297" s="64">
        <f t="shared" si="194"/>
        <v>21712.340000000004</v>
      </c>
      <c r="L297" s="64">
        <f t="shared" si="194"/>
        <v>29302.448999999997</v>
      </c>
      <c r="M297" s="64">
        <f t="shared" si="194"/>
        <v>24482.738999999998</v>
      </c>
      <c r="N297" s="64">
        <f t="shared" si="194"/>
        <v>35169.157000000007</v>
      </c>
      <c r="O297" s="64">
        <f t="shared" si="194"/>
        <v>29017.705000000002</v>
      </c>
      <c r="P297" s="64">
        <f>P298+P299+P300+P304</f>
        <v>30658.004000000001</v>
      </c>
      <c r="Q297" s="17">
        <f>Q298+Q299+Q300+Q304</f>
        <v>26112.499999999996</v>
      </c>
      <c r="R297" s="64">
        <f>R298+R299+R300+R302+R303+R304</f>
        <v>31672.253999999997</v>
      </c>
      <c r="S297" s="17">
        <f>S298+S299+S300+S302+S303+S304</f>
        <v>33042.301999999996</v>
      </c>
      <c r="T297" s="64">
        <f>T298+T299+T300+T302+T303+T304</f>
        <v>35695.442000000003</v>
      </c>
      <c r="U297" s="17">
        <f>U298+U299+U300+U302+U303+U304</f>
        <v>34653.828000000001</v>
      </c>
      <c r="V297" s="64">
        <f>V298+V299+V300</f>
        <v>20240.246999999999</v>
      </c>
      <c r="W297" s="64"/>
      <c r="X297" s="64">
        <f>X298+X299+X300</f>
        <v>24082.417000000001</v>
      </c>
      <c r="Y297" s="64"/>
      <c r="Z297" s="64">
        <f>Z298+Z299+Z300</f>
        <v>28007.162999999997</v>
      </c>
      <c r="AA297" s="64"/>
      <c r="AB297" s="64">
        <f>AB298+AB299+AB300</f>
        <v>20511.395999999997</v>
      </c>
      <c r="AC297" s="64"/>
      <c r="AD297" s="64">
        <f>AD298+AD299+AD300</f>
        <v>26666.743000000002</v>
      </c>
      <c r="AE297" s="64"/>
      <c r="AF297" s="129"/>
      <c r="AG297" s="119">
        <f t="shared" si="145"/>
        <v>331620.402</v>
      </c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</row>
    <row r="298" spans="1:205" s="131" customFormat="1" ht="18" customHeight="1" x14ac:dyDescent="0.3">
      <c r="A298" s="65" t="s">
        <v>19</v>
      </c>
      <c r="B298" s="66">
        <f t="shared" ref="B298:E299" si="195">B274+B262+B244+B201+B164+B94+B58+B20</f>
        <v>126.1</v>
      </c>
      <c r="C298" s="66">
        <f t="shared" si="195"/>
        <v>0</v>
      </c>
      <c r="D298" s="66">
        <f t="shared" si="195"/>
        <v>126.1</v>
      </c>
      <c r="E298" s="66">
        <f t="shared" si="195"/>
        <v>126.1</v>
      </c>
      <c r="F298" s="66">
        <f>IFERROR(E298/B298*100,0)</f>
        <v>100</v>
      </c>
      <c r="G298" s="66">
        <f t="shared" si="188"/>
        <v>0</v>
      </c>
      <c r="H298" s="66">
        <f>SUM(H20,H58,H94,H164,H201,H244,H262,H274,H287)</f>
        <v>0</v>
      </c>
      <c r="I298" s="66"/>
      <c r="J298" s="20">
        <f>SUM(J20,J58,J94,J164,J201,J244,J262,J274,J287)</f>
        <v>0</v>
      </c>
      <c r="K298" s="66"/>
      <c r="L298" s="66">
        <f>SUM(L20,L58,L94,L164,L201,L244,L262,L274,L287)</f>
        <v>0</v>
      </c>
      <c r="M298" s="66"/>
      <c r="N298" s="66">
        <v>0</v>
      </c>
      <c r="O298" s="66">
        <v>0</v>
      </c>
      <c r="P298" s="66">
        <f>P306</f>
        <v>126.1</v>
      </c>
      <c r="Q298" s="20">
        <f>Q306</f>
        <v>0</v>
      </c>
      <c r="R298" s="66">
        <f>SUM(R20,R58,R94,R164,R201,R244,R262,R274,R287)</f>
        <v>0</v>
      </c>
      <c r="S298" s="20">
        <f>S20+S58+S94+S164+S201+S244+S262+S274+S287</f>
        <v>126.1</v>
      </c>
      <c r="T298" s="66">
        <f>SUM(T20,T58,T94,T164,T201,T244,T262,T274,T287)</f>
        <v>0</v>
      </c>
      <c r="U298" s="20">
        <f>U20+U58+U94+U164+U201+U244+U262+U274+U287</f>
        <v>0</v>
      </c>
      <c r="V298" s="66">
        <f>SUM(V20,V58,V94,V164,V201,V244,V262,V274,V287)</f>
        <v>0</v>
      </c>
      <c r="W298" s="66"/>
      <c r="X298" s="66">
        <f>SUM(X20,X58,X94,X164,X201,X244,X262,X274,X287)</f>
        <v>0</v>
      </c>
      <c r="Y298" s="66"/>
      <c r="Z298" s="66">
        <f>SUM(Z20,Z58,Z94,Z164,Z201,Z244,Z262,Z274,Z287)</f>
        <v>0</v>
      </c>
      <c r="AA298" s="66"/>
      <c r="AB298" s="66">
        <f>SUM(AB20,AB58,AB94,AB164,AB201,AB244,AB262,AB274,AB287)</f>
        <v>0</v>
      </c>
      <c r="AC298" s="66"/>
      <c r="AD298" s="66">
        <f>SUM(AD20,AD58,AD94,AD164,AD201,AD244,AD262,AD274,AD287)</f>
        <v>0</v>
      </c>
      <c r="AE298" s="66"/>
      <c r="AF298" s="116"/>
      <c r="AG298" s="119">
        <f t="shared" si="145"/>
        <v>126.1</v>
      </c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  <c r="BQ298" s="117"/>
      <c r="BR298" s="117"/>
      <c r="BS298" s="117"/>
      <c r="BT298" s="117"/>
      <c r="BU298" s="117"/>
      <c r="BV298" s="117"/>
      <c r="BW298" s="117"/>
      <c r="BX298" s="117"/>
      <c r="BY298" s="117"/>
      <c r="BZ298" s="117"/>
      <c r="CA298" s="117"/>
      <c r="CB298" s="117"/>
      <c r="CC298" s="117"/>
      <c r="CD298" s="117"/>
      <c r="CE298" s="117"/>
      <c r="CF298" s="117"/>
      <c r="CG298" s="117"/>
      <c r="CH298" s="117"/>
      <c r="CI298" s="117"/>
      <c r="CJ298" s="117"/>
      <c r="CK298" s="117"/>
      <c r="CL298" s="117"/>
      <c r="CM298" s="117"/>
      <c r="CN298" s="117"/>
      <c r="CO298" s="117"/>
      <c r="CP298" s="117"/>
      <c r="CQ298" s="117"/>
      <c r="CR298" s="117"/>
      <c r="CS298" s="117"/>
      <c r="CT298" s="117"/>
      <c r="CU298" s="117"/>
      <c r="CV298" s="117"/>
      <c r="CW298" s="117"/>
      <c r="CX298" s="117"/>
      <c r="CY298" s="117"/>
      <c r="CZ298" s="117"/>
      <c r="DA298" s="117"/>
      <c r="DB298" s="117"/>
      <c r="DC298" s="117"/>
      <c r="DD298" s="117"/>
      <c r="DE298" s="117"/>
      <c r="DF298" s="117"/>
      <c r="DG298" s="117"/>
      <c r="DH298" s="117"/>
      <c r="DI298" s="117"/>
      <c r="DJ298" s="117"/>
      <c r="DK298" s="117"/>
      <c r="DL298" s="117"/>
      <c r="DM298" s="117"/>
      <c r="DN298" s="117"/>
      <c r="DO298" s="117"/>
      <c r="DP298" s="117"/>
      <c r="DQ298" s="117"/>
      <c r="DR298" s="117"/>
      <c r="DS298" s="117"/>
      <c r="DT298" s="117"/>
      <c r="DU298" s="117"/>
      <c r="DV298" s="117"/>
      <c r="DW298" s="117"/>
      <c r="DX298" s="117"/>
      <c r="DY298" s="117"/>
      <c r="DZ298" s="117"/>
      <c r="EA298" s="117"/>
      <c r="EB298" s="117"/>
      <c r="EC298" s="117"/>
      <c r="ED298" s="117"/>
      <c r="EE298" s="117"/>
      <c r="EF298" s="117"/>
      <c r="EG298" s="117"/>
      <c r="EH298" s="117"/>
      <c r="EI298" s="117"/>
      <c r="EJ298" s="117"/>
      <c r="EK298" s="117"/>
      <c r="EL298" s="117"/>
      <c r="EM298" s="117"/>
      <c r="EN298" s="117"/>
      <c r="EO298" s="117"/>
      <c r="EP298" s="117"/>
      <c r="EQ298" s="117"/>
      <c r="ER298" s="117"/>
      <c r="ES298" s="117"/>
      <c r="ET298" s="117"/>
      <c r="EU298" s="117"/>
      <c r="EV298" s="117"/>
      <c r="EW298" s="117"/>
      <c r="EX298" s="117"/>
      <c r="EY298" s="117"/>
      <c r="EZ298" s="117"/>
      <c r="FA298" s="117"/>
      <c r="FB298" s="117"/>
      <c r="FC298" s="117"/>
      <c r="FD298" s="117"/>
      <c r="FE298" s="117"/>
      <c r="FF298" s="117"/>
      <c r="FG298" s="117"/>
      <c r="FH298" s="117"/>
      <c r="FI298" s="117"/>
      <c r="FJ298" s="117"/>
      <c r="FK298" s="117"/>
      <c r="FL298" s="117"/>
      <c r="FM298" s="117"/>
      <c r="FN298" s="117"/>
      <c r="FO298" s="117"/>
      <c r="FP298" s="117"/>
      <c r="FQ298" s="117"/>
      <c r="FR298" s="117"/>
      <c r="FS298" s="117"/>
      <c r="FT298" s="117"/>
      <c r="FU298" s="117"/>
      <c r="FV298" s="117"/>
      <c r="FW298" s="117"/>
      <c r="FX298" s="117"/>
      <c r="FY298" s="117"/>
      <c r="FZ298" s="117"/>
      <c r="GA298" s="117"/>
      <c r="GB298" s="117"/>
      <c r="GC298" s="117"/>
      <c r="GD298" s="117"/>
      <c r="GE298" s="117"/>
      <c r="GF298" s="117"/>
      <c r="GG298" s="117"/>
      <c r="GH298" s="117"/>
      <c r="GI298" s="117"/>
      <c r="GJ298" s="117"/>
      <c r="GK298" s="117"/>
      <c r="GL298" s="117"/>
      <c r="GM298" s="117"/>
      <c r="GN298" s="117"/>
      <c r="GO298" s="117"/>
      <c r="GP298" s="117"/>
      <c r="GQ298" s="117"/>
      <c r="GR298" s="117"/>
      <c r="GS298" s="117"/>
      <c r="GT298" s="117"/>
      <c r="GU298" s="117"/>
      <c r="GV298" s="117"/>
      <c r="GW298" s="117"/>
    </row>
    <row r="299" spans="1:205" s="131" customFormat="1" x14ac:dyDescent="0.3">
      <c r="A299" s="65" t="s">
        <v>17</v>
      </c>
      <c r="B299" s="66">
        <f t="shared" si="195"/>
        <v>778.52</v>
      </c>
      <c r="C299" s="66">
        <f t="shared" si="195"/>
        <v>0</v>
      </c>
      <c r="D299" s="66">
        <f t="shared" si="195"/>
        <v>585.75</v>
      </c>
      <c r="E299" s="66">
        <f t="shared" si="195"/>
        <v>585.75</v>
      </c>
      <c r="F299" s="66">
        <f t="shared" si="193"/>
        <v>75.238914864101119</v>
      </c>
      <c r="G299" s="66">
        <f t="shared" si="188"/>
        <v>0</v>
      </c>
      <c r="H299" s="66">
        <f>SUM(H21,H59,H95,H165,H202,H245,H263,H275,H288)</f>
        <v>0</v>
      </c>
      <c r="I299" s="66">
        <f>I21+I59+I95+I165+I202+I245+I263+I275+I288</f>
        <v>0</v>
      </c>
      <c r="J299" s="20">
        <f>SUM(J21,J59,J95,J165,J202,J245,J263,J275,J288)</f>
        <v>0</v>
      </c>
      <c r="K299" s="66">
        <f>K21+K59+K95+K165+K202+K245+K263+K275+K288</f>
        <v>0</v>
      </c>
      <c r="L299" s="66">
        <f>SUM(L21,L59,L95,L165,L202,L245,L263,L275,L288)</f>
        <v>182.35</v>
      </c>
      <c r="M299" s="66">
        <f>M21+M59+M95+M165+M202+M245+M263+M275+M288</f>
        <v>131.22999999999999</v>
      </c>
      <c r="N299" s="66">
        <f>SUM(N21,N59,N95,N165,N202,N245,N263,N275,N288)</f>
        <v>87.88</v>
      </c>
      <c r="O299" s="66">
        <f>O21+O59+O95+O165+O202+O245+O263+O275+O288</f>
        <v>139</v>
      </c>
      <c r="P299" s="66">
        <f>SUM(P21,P59,P95,P165,P202,P245,P263,P275,P288)</f>
        <v>269.56</v>
      </c>
      <c r="Q299" s="20">
        <f>Q288+Q275+Q263+Q245+Q202+Q165+Q95+Q59+Q21</f>
        <v>115.44</v>
      </c>
      <c r="R299" s="66">
        <f>SUM(R21,R59,R95,R165,R202,R245,R263,R275,R288)</f>
        <v>22.98</v>
      </c>
      <c r="S299" s="20">
        <f>S21+S59+S95+S165+S202+S245+S263+S275+S288</f>
        <v>177.1</v>
      </c>
      <c r="T299" s="66">
        <f>SUM(T21,T59,T95,T165,T202,T245,T263,T275,T288)</f>
        <v>22.98</v>
      </c>
      <c r="U299" s="20">
        <f>SUM(U21,U59,U95,U165,U202,U245,U263,U275,U288)</f>
        <v>22.98</v>
      </c>
      <c r="V299" s="66">
        <f>SUM(V21,V59,V95,V165,V202,V245,V263,V275,V288)</f>
        <v>22.98</v>
      </c>
      <c r="W299" s="66"/>
      <c r="X299" s="66">
        <f>SUM(X21,X59,X95,X165,X202,X245,X263,X275,X288)</f>
        <v>22.98</v>
      </c>
      <c r="Y299" s="66"/>
      <c r="Z299" s="66">
        <f>SUM(Z21,Z59,Z95,Z165,Z202,Z245,Z263,Z275,Z288)</f>
        <v>90.18</v>
      </c>
      <c r="AA299" s="66"/>
      <c r="AB299" s="66">
        <f>SUM(AB21,AB59,AB95,AB165,AB202,AB245,AB263,AB275,AB288)</f>
        <v>22.98</v>
      </c>
      <c r="AC299" s="66"/>
      <c r="AD299" s="66">
        <f>SUM(AD21,AD59,AD95,AD165,AD202,AD245,AD263,AD275,AD288)</f>
        <v>33.65</v>
      </c>
      <c r="AE299" s="66"/>
      <c r="AF299" s="116"/>
      <c r="AG299" s="119">
        <f t="shared" si="145"/>
        <v>778.5200000000001</v>
      </c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117"/>
      <c r="BY299" s="117"/>
      <c r="BZ299" s="117"/>
      <c r="CA299" s="117"/>
      <c r="CB299" s="117"/>
      <c r="CC299" s="117"/>
      <c r="CD299" s="117"/>
      <c r="CE299" s="117"/>
      <c r="CF299" s="117"/>
      <c r="CG299" s="117"/>
      <c r="CH299" s="117"/>
      <c r="CI299" s="117"/>
      <c r="CJ299" s="117"/>
      <c r="CK299" s="117"/>
      <c r="CL299" s="117"/>
      <c r="CM299" s="117"/>
      <c r="CN299" s="117"/>
      <c r="CO299" s="117"/>
      <c r="CP299" s="117"/>
      <c r="CQ299" s="117"/>
      <c r="CR299" s="117"/>
      <c r="CS299" s="117"/>
      <c r="CT299" s="117"/>
      <c r="CU299" s="117"/>
      <c r="CV299" s="117"/>
      <c r="CW299" s="117"/>
      <c r="CX299" s="117"/>
      <c r="CY299" s="117"/>
      <c r="CZ299" s="117"/>
      <c r="DA299" s="117"/>
      <c r="DB299" s="117"/>
      <c r="DC299" s="117"/>
      <c r="DD299" s="117"/>
      <c r="DE299" s="117"/>
      <c r="DF299" s="117"/>
      <c r="DG299" s="117"/>
      <c r="DH299" s="117"/>
      <c r="DI299" s="117"/>
      <c r="DJ299" s="117"/>
      <c r="DK299" s="117"/>
      <c r="DL299" s="117"/>
      <c r="DM299" s="117"/>
      <c r="DN299" s="117"/>
      <c r="DO299" s="117"/>
      <c r="DP299" s="117"/>
      <c r="DQ299" s="117"/>
      <c r="DR299" s="117"/>
      <c r="DS299" s="117"/>
      <c r="DT299" s="117"/>
      <c r="DU299" s="117"/>
      <c r="DV299" s="117"/>
      <c r="DW299" s="117"/>
      <c r="DX299" s="117"/>
      <c r="DY299" s="117"/>
      <c r="DZ299" s="117"/>
      <c r="EA299" s="117"/>
      <c r="EB299" s="117"/>
      <c r="EC299" s="117"/>
      <c r="ED299" s="117"/>
      <c r="EE299" s="117"/>
      <c r="EF299" s="117"/>
      <c r="EG299" s="117"/>
      <c r="EH299" s="117"/>
      <c r="EI299" s="117"/>
      <c r="EJ299" s="117"/>
      <c r="EK299" s="117"/>
      <c r="EL299" s="117"/>
      <c r="EM299" s="117"/>
      <c r="EN299" s="117"/>
      <c r="EO299" s="117"/>
      <c r="EP299" s="117"/>
      <c r="EQ299" s="117"/>
      <c r="ER299" s="117"/>
      <c r="ES299" s="117"/>
      <c r="ET299" s="117"/>
      <c r="EU299" s="117"/>
      <c r="EV299" s="117"/>
      <c r="EW299" s="117"/>
      <c r="EX299" s="117"/>
      <c r="EY299" s="117"/>
      <c r="EZ299" s="117"/>
      <c r="FA299" s="117"/>
      <c r="FB299" s="117"/>
      <c r="FC299" s="117"/>
      <c r="FD299" s="117"/>
      <c r="FE299" s="117"/>
      <c r="FF299" s="117"/>
      <c r="FG299" s="117"/>
      <c r="FH299" s="117"/>
      <c r="FI299" s="117"/>
      <c r="FJ299" s="117"/>
      <c r="FK299" s="117"/>
      <c r="FL299" s="117"/>
      <c r="FM299" s="117"/>
      <c r="FN299" s="117"/>
      <c r="FO299" s="117"/>
      <c r="FP299" s="117"/>
      <c r="FQ299" s="117"/>
      <c r="FR299" s="117"/>
      <c r="FS299" s="117"/>
      <c r="FT299" s="117"/>
      <c r="FU299" s="117"/>
      <c r="FV299" s="117"/>
      <c r="FW299" s="117"/>
      <c r="FX299" s="117"/>
      <c r="FY299" s="117"/>
      <c r="FZ299" s="117"/>
      <c r="GA299" s="117"/>
      <c r="GB299" s="117"/>
      <c r="GC299" s="117"/>
      <c r="GD299" s="117"/>
      <c r="GE299" s="117"/>
      <c r="GF299" s="117"/>
      <c r="GG299" s="117"/>
      <c r="GH299" s="117"/>
      <c r="GI299" s="117"/>
      <c r="GJ299" s="117"/>
      <c r="GK299" s="117"/>
      <c r="GL299" s="117"/>
      <c r="GM299" s="117"/>
      <c r="GN299" s="117"/>
      <c r="GO299" s="117"/>
      <c r="GP299" s="117"/>
      <c r="GQ299" s="117"/>
      <c r="GR299" s="117"/>
      <c r="GS299" s="117"/>
      <c r="GT299" s="117"/>
      <c r="GU299" s="117"/>
      <c r="GV299" s="117"/>
      <c r="GW299" s="117"/>
    </row>
    <row r="300" spans="1:205" s="131" customFormat="1" x14ac:dyDescent="0.3">
      <c r="A300" s="65" t="s">
        <v>18</v>
      </c>
      <c r="B300" s="66">
        <f>B276+B264+B246+B203+B166+B96+B60+B22+B295</f>
        <v>329448.35800000001</v>
      </c>
      <c r="C300" s="66">
        <f>C276+C264+C246+C203+C166+C96+C60+C22+C295</f>
        <v>46331.39</v>
      </c>
      <c r="D300" s="66">
        <f>D276+D264+D246+D203+D166+D96+D60+D22+D295</f>
        <v>163217.59700000001</v>
      </c>
      <c r="E300" s="66">
        <f>E276+E264+E246+E203+E166+E96+E60+E22+E295</f>
        <v>163217.59700000001</v>
      </c>
      <c r="F300" s="66">
        <f>IFERROR(E300/B300*100,0)</f>
        <v>49.54269555048139</v>
      </c>
      <c r="G300" s="66">
        <f t="shared" si="188"/>
        <v>352.28297057351398</v>
      </c>
      <c r="H300" s="66">
        <f>SUM(H22,H60,H96,H166,H203,H246,H264,H276,H289)</f>
        <v>23400.039999999997</v>
      </c>
      <c r="I300" s="66">
        <f>I22+I60+I96+I203+I166+I246+I264+I276+I289</f>
        <v>16327.16</v>
      </c>
      <c r="J300" s="20">
        <f>SUM(J22,J60,J96,J166,J203,J246,J264,J276,J289)</f>
        <v>26215.090000000004</v>
      </c>
      <c r="K300" s="66">
        <f>K22+K60+K96+K166+K203+K246+K264+K276+K289</f>
        <v>21712.340000000004</v>
      </c>
      <c r="L300" s="66">
        <f>SUM(L22,L60,L96,L166,L203,L246,L264,L276,L289)</f>
        <v>29120.098999999998</v>
      </c>
      <c r="M300" s="66">
        <f>M22+M60+M96+M166+M203+M246+M264+M276+M289</f>
        <v>24351.508999999998</v>
      </c>
      <c r="N300" s="66">
        <f>SUM(N22,N60,N96,N166,N203,N246,N264,N276,N289)</f>
        <v>35081.277000000009</v>
      </c>
      <c r="O300" s="66">
        <f>O22+O60+O96+O166+O203+O246+O264+O276+O289</f>
        <v>28878.705000000002</v>
      </c>
      <c r="P300" s="66">
        <f>SUM(P22,P60,P96,P166,P203,P246,P264,P276,P289)</f>
        <v>30122.344000000001</v>
      </c>
      <c r="Q300" s="20">
        <f>Q22+Q60+Q96+Q166+Q203+Q246+Q264+Q276+Q289</f>
        <v>25857.059999999998</v>
      </c>
      <c r="R300" s="66">
        <f>SUM(R22,R60,R96,R166,R203,R246,R264,R276,R289)</f>
        <v>30521.853999999999</v>
      </c>
      <c r="S300" s="20">
        <f>S22+S60+S96+S166+S203+S246+S264+S276+S289</f>
        <v>31770.832999999999</v>
      </c>
      <c r="T300" s="66">
        <f>SUM(T22,T60,T96,T166,T203,T246,T264,T276,T289)</f>
        <v>35672.462</v>
      </c>
      <c r="U300" s="20">
        <f>SUM(U22,U60,U96,U166,U203,U246,U264,U276,U289)</f>
        <v>34526.050999999999</v>
      </c>
      <c r="V300" s="66">
        <f>SUM(V22,V60,V96,V166,V203,V246,V264,V276,V289)</f>
        <v>20217.267</v>
      </c>
      <c r="W300" s="66"/>
      <c r="X300" s="66">
        <f>SUM(X22,X60,X96,X166,X203,X246,X264,X276,X289)</f>
        <v>24059.437000000002</v>
      </c>
      <c r="Y300" s="66"/>
      <c r="Z300" s="66">
        <f>SUM(Z22,Z60,Z96,Z166,Z203,Z246,Z264,Z276,Z289)</f>
        <v>27916.982999999997</v>
      </c>
      <c r="AA300" s="66"/>
      <c r="AB300" s="66">
        <f>SUM(AB22,AB60,AB96,AB166,AB203,AB246,AB264,AB276,AB289)</f>
        <v>20488.415999999997</v>
      </c>
      <c r="AC300" s="66"/>
      <c r="AD300" s="66">
        <f>SUM(AD22,AD60,AD96,AD166,AD203,AD246,AD264,AD276,AD289)</f>
        <v>26633.093000000001</v>
      </c>
      <c r="AE300" s="66"/>
      <c r="AF300" s="116"/>
      <c r="AG300" s="119">
        <f t="shared" si="145"/>
        <v>329448.36199999996</v>
      </c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7"/>
      <c r="BO300" s="117"/>
      <c r="BP300" s="117"/>
      <c r="BQ300" s="117"/>
      <c r="BR300" s="117"/>
      <c r="BS300" s="117"/>
      <c r="BT300" s="117"/>
      <c r="BU300" s="117"/>
      <c r="BV300" s="117"/>
      <c r="BW300" s="117"/>
      <c r="BX300" s="117"/>
      <c r="BY300" s="117"/>
      <c r="BZ300" s="117"/>
      <c r="CA300" s="117"/>
      <c r="CB300" s="117"/>
      <c r="CC300" s="117"/>
      <c r="CD300" s="117"/>
      <c r="CE300" s="117"/>
      <c r="CF300" s="117"/>
      <c r="CG300" s="117"/>
      <c r="CH300" s="117"/>
      <c r="CI300" s="117"/>
      <c r="CJ300" s="117"/>
      <c r="CK300" s="117"/>
      <c r="CL300" s="117"/>
      <c r="CM300" s="117"/>
      <c r="CN300" s="117"/>
      <c r="CO300" s="117"/>
      <c r="CP300" s="117"/>
      <c r="CQ300" s="117"/>
      <c r="CR300" s="117"/>
      <c r="CS300" s="117"/>
      <c r="CT300" s="117"/>
      <c r="CU300" s="117"/>
      <c r="CV300" s="117"/>
      <c r="CW300" s="117"/>
      <c r="CX300" s="117"/>
      <c r="CY300" s="117"/>
      <c r="CZ300" s="117"/>
      <c r="DA300" s="117"/>
      <c r="DB300" s="117"/>
      <c r="DC300" s="117"/>
      <c r="DD300" s="117"/>
      <c r="DE300" s="117"/>
      <c r="DF300" s="117"/>
      <c r="DG300" s="117"/>
      <c r="DH300" s="117"/>
      <c r="DI300" s="117"/>
      <c r="DJ300" s="117"/>
      <c r="DK300" s="117"/>
      <c r="DL300" s="117"/>
      <c r="DM300" s="117"/>
      <c r="DN300" s="117"/>
      <c r="DO300" s="117"/>
      <c r="DP300" s="117"/>
      <c r="DQ300" s="117"/>
      <c r="DR300" s="117"/>
      <c r="DS300" s="117"/>
      <c r="DT300" s="117"/>
      <c r="DU300" s="117"/>
      <c r="DV300" s="117"/>
      <c r="DW300" s="117"/>
      <c r="DX300" s="117"/>
      <c r="DY300" s="117"/>
      <c r="DZ300" s="117"/>
      <c r="EA300" s="117"/>
      <c r="EB300" s="117"/>
      <c r="EC300" s="117"/>
      <c r="ED300" s="117"/>
      <c r="EE300" s="117"/>
      <c r="EF300" s="117"/>
      <c r="EG300" s="117"/>
      <c r="EH300" s="117"/>
      <c r="EI300" s="117"/>
      <c r="EJ300" s="117"/>
      <c r="EK300" s="117"/>
      <c r="EL300" s="117"/>
      <c r="EM300" s="117"/>
      <c r="EN300" s="117"/>
      <c r="EO300" s="117"/>
      <c r="EP300" s="117"/>
      <c r="EQ300" s="117"/>
      <c r="ER300" s="117"/>
      <c r="ES300" s="117"/>
      <c r="ET300" s="117"/>
      <c r="EU300" s="117"/>
      <c r="EV300" s="117"/>
      <c r="EW300" s="117"/>
      <c r="EX300" s="117"/>
      <c r="EY300" s="117"/>
      <c r="EZ300" s="117"/>
      <c r="FA300" s="117"/>
      <c r="FB300" s="117"/>
      <c r="FC300" s="117"/>
      <c r="FD300" s="117"/>
      <c r="FE300" s="117"/>
      <c r="FF300" s="117"/>
      <c r="FG300" s="117"/>
      <c r="FH300" s="117"/>
      <c r="FI300" s="117"/>
      <c r="FJ300" s="117"/>
      <c r="FK300" s="117"/>
      <c r="FL300" s="117"/>
      <c r="FM300" s="117"/>
      <c r="FN300" s="117"/>
      <c r="FO300" s="117"/>
      <c r="FP300" s="117"/>
      <c r="FQ300" s="117"/>
      <c r="FR300" s="117"/>
      <c r="FS300" s="117"/>
      <c r="FT300" s="117"/>
      <c r="FU300" s="117"/>
      <c r="FV300" s="117"/>
      <c r="FW300" s="117"/>
      <c r="FX300" s="117"/>
      <c r="FY300" s="117"/>
      <c r="FZ300" s="117"/>
      <c r="GA300" s="117"/>
      <c r="GB300" s="117"/>
      <c r="GC300" s="117"/>
      <c r="GD300" s="117"/>
      <c r="GE300" s="117"/>
      <c r="GF300" s="117"/>
      <c r="GG300" s="117"/>
      <c r="GH300" s="117"/>
      <c r="GI300" s="117"/>
      <c r="GJ300" s="117"/>
      <c r="GK300" s="117"/>
      <c r="GL300" s="117"/>
      <c r="GM300" s="117"/>
      <c r="GN300" s="117"/>
      <c r="GO300" s="117"/>
      <c r="GP300" s="117"/>
      <c r="GQ300" s="117"/>
      <c r="GR300" s="117"/>
      <c r="GS300" s="117"/>
      <c r="GT300" s="117"/>
      <c r="GU300" s="117"/>
      <c r="GV300" s="117"/>
      <c r="GW300" s="117"/>
    </row>
    <row r="301" spans="1:205" s="126" customFormat="1" ht="37.5" x14ac:dyDescent="0.25">
      <c r="A301" s="67" t="s">
        <v>37</v>
      </c>
      <c r="B301" s="68">
        <f>B48+B29</f>
        <v>162.70999999999998</v>
      </c>
      <c r="C301" s="68">
        <f>C48+C29</f>
        <v>9.2799999999999994</v>
      </c>
      <c r="D301" s="68">
        <f>D48+D29</f>
        <v>136.80000000000001</v>
      </c>
      <c r="E301" s="68">
        <f>E48+E29</f>
        <v>136.80000000000001</v>
      </c>
      <c r="F301" s="68">
        <f>E301/B301*100</f>
        <v>84.075963370413646</v>
      </c>
      <c r="G301" s="68">
        <f>E301/C301*100</f>
        <v>1474.137931034483</v>
      </c>
      <c r="H301" s="68">
        <f t="shared" ref="H301:W301" si="196">H29+H48</f>
        <v>0</v>
      </c>
      <c r="I301" s="68">
        <f t="shared" si="196"/>
        <v>0</v>
      </c>
      <c r="J301" s="48">
        <f t="shared" si="196"/>
        <v>9.2799999999999994</v>
      </c>
      <c r="K301" s="68">
        <f t="shared" si="196"/>
        <v>9.2799999999999994</v>
      </c>
      <c r="L301" s="68">
        <f t="shared" si="196"/>
        <v>19.32</v>
      </c>
      <c r="M301" s="68">
        <f t="shared" si="196"/>
        <v>19.32</v>
      </c>
      <c r="N301" s="68">
        <f t="shared" si="196"/>
        <v>10.220000000000001</v>
      </c>
      <c r="O301" s="68">
        <f t="shared" si="196"/>
        <v>10.220000000000001</v>
      </c>
      <c r="P301" s="68">
        <f t="shared" si="196"/>
        <v>94.8</v>
      </c>
      <c r="Q301" s="48">
        <f t="shared" si="196"/>
        <v>24.7</v>
      </c>
      <c r="R301" s="68">
        <f t="shared" si="196"/>
        <v>1.5899999999999999</v>
      </c>
      <c r="S301" s="48">
        <f t="shared" si="196"/>
        <v>71.69</v>
      </c>
      <c r="T301" s="68">
        <f t="shared" si="196"/>
        <v>1.5899999999999999</v>
      </c>
      <c r="U301" s="48">
        <f t="shared" si="196"/>
        <v>1.5899999999999999</v>
      </c>
      <c r="V301" s="68">
        <f t="shared" si="196"/>
        <v>1.5899999999999999</v>
      </c>
      <c r="W301" s="68">
        <f t="shared" si="196"/>
        <v>0</v>
      </c>
      <c r="X301" s="68">
        <f>SUM(X23,X61,X97,X167,X204,X247,X265,X277,X290)</f>
        <v>2939.6959999999999</v>
      </c>
      <c r="Y301" s="68"/>
      <c r="Z301" s="68">
        <f>SUM(Z23,Z61,Z97,Z167,Z204,Z247,Z265,Z277,Z290)</f>
        <v>0</v>
      </c>
      <c r="AA301" s="68"/>
      <c r="AB301" s="68">
        <f>SUM(AB23,AB61,AB97,AB167,AB204,AB247,AB265,AB277,AB290)</f>
        <v>0</v>
      </c>
      <c r="AC301" s="68"/>
      <c r="AD301" s="68">
        <f>SUM(AD23,AD61,AD97,AD167,AD204,AD247,AD265,AD277,AD290)</f>
        <v>0</v>
      </c>
      <c r="AE301" s="68"/>
      <c r="AF301" s="116"/>
      <c r="AG301" s="119">
        <f t="shared" ref="AG301:AG302" si="197">H301+J301+L301+N301+P301+R301+T301+V301+X301+Z301+AB301+AD301</f>
        <v>3078.0859999999998</v>
      </c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7"/>
      <c r="BO301" s="117"/>
      <c r="BP301" s="117"/>
      <c r="BQ301" s="117"/>
      <c r="BR301" s="117"/>
      <c r="BS301" s="117"/>
      <c r="BT301" s="117"/>
      <c r="BU301" s="117"/>
      <c r="BV301" s="117"/>
      <c r="BW301" s="117"/>
      <c r="BX301" s="117"/>
      <c r="BY301" s="117"/>
      <c r="BZ301" s="117"/>
      <c r="CA301" s="117"/>
      <c r="CB301" s="117"/>
      <c r="CC301" s="117"/>
      <c r="CD301" s="117"/>
      <c r="CE301" s="117"/>
      <c r="CF301" s="117"/>
      <c r="CG301" s="117"/>
      <c r="CH301" s="117"/>
      <c r="CI301" s="117"/>
      <c r="CJ301" s="117"/>
      <c r="CK301" s="117"/>
      <c r="CL301" s="117"/>
      <c r="CM301" s="117"/>
      <c r="CN301" s="117"/>
      <c r="CO301" s="117"/>
      <c r="CP301" s="117"/>
      <c r="CQ301" s="117"/>
      <c r="CR301" s="117"/>
      <c r="CS301" s="117"/>
      <c r="CT301" s="117"/>
      <c r="CU301" s="117"/>
      <c r="CV301" s="117"/>
      <c r="CW301" s="117"/>
      <c r="CX301" s="117"/>
      <c r="CY301" s="117"/>
      <c r="CZ301" s="117"/>
      <c r="DA301" s="117"/>
      <c r="DB301" s="117"/>
      <c r="DC301" s="117"/>
      <c r="DD301" s="117"/>
      <c r="DE301" s="117"/>
      <c r="DF301" s="117"/>
      <c r="DG301" s="117"/>
      <c r="DH301" s="117"/>
      <c r="DI301" s="117"/>
      <c r="DJ301" s="117"/>
      <c r="DK301" s="117"/>
      <c r="DL301" s="117"/>
      <c r="DM301" s="117"/>
      <c r="DN301" s="117"/>
      <c r="DO301" s="117"/>
      <c r="DP301" s="117"/>
      <c r="DQ301" s="117"/>
      <c r="DR301" s="117"/>
      <c r="DS301" s="117"/>
      <c r="DT301" s="117"/>
      <c r="DU301" s="117"/>
      <c r="DV301" s="117"/>
      <c r="DW301" s="117"/>
      <c r="DX301" s="117"/>
      <c r="DY301" s="117"/>
      <c r="DZ301" s="117"/>
      <c r="EA301" s="117"/>
      <c r="EB301" s="117"/>
      <c r="EC301" s="117"/>
      <c r="ED301" s="117"/>
      <c r="EE301" s="117"/>
      <c r="EF301" s="117"/>
      <c r="EG301" s="117"/>
      <c r="EH301" s="117"/>
      <c r="EI301" s="117"/>
      <c r="EJ301" s="117"/>
      <c r="EK301" s="117"/>
      <c r="EL301" s="117"/>
      <c r="EM301" s="117"/>
      <c r="EN301" s="117"/>
      <c r="EO301" s="117"/>
      <c r="EP301" s="117"/>
      <c r="EQ301" s="117"/>
      <c r="ER301" s="117"/>
      <c r="ES301" s="117"/>
      <c r="ET301" s="117"/>
      <c r="EU301" s="117"/>
      <c r="EV301" s="117"/>
      <c r="EW301" s="117"/>
      <c r="EX301" s="117"/>
      <c r="EY301" s="117"/>
      <c r="EZ301" s="117"/>
      <c r="FA301" s="117"/>
      <c r="FB301" s="117"/>
      <c r="FC301" s="117"/>
      <c r="FD301" s="117"/>
      <c r="FE301" s="117"/>
      <c r="FF301" s="117"/>
      <c r="FG301" s="117"/>
      <c r="FH301" s="117"/>
      <c r="FI301" s="117"/>
      <c r="FJ301" s="117"/>
      <c r="FK301" s="117"/>
      <c r="FL301" s="117"/>
      <c r="FM301" s="117"/>
      <c r="FN301" s="117"/>
      <c r="FO301" s="117"/>
      <c r="FP301" s="117"/>
      <c r="FQ301" s="117"/>
      <c r="FR301" s="117"/>
      <c r="FS301" s="117"/>
      <c r="FT301" s="117"/>
      <c r="FU301" s="117"/>
      <c r="FV301" s="117"/>
      <c r="FW301" s="117"/>
      <c r="FX301" s="117"/>
      <c r="FY301" s="117"/>
      <c r="FZ301" s="117"/>
      <c r="GA301" s="117"/>
      <c r="GB301" s="117"/>
      <c r="GC301" s="117"/>
      <c r="GD301" s="117"/>
      <c r="GE301" s="117"/>
      <c r="GF301" s="117"/>
      <c r="GG301" s="117"/>
      <c r="GH301" s="117"/>
      <c r="GI301" s="117"/>
      <c r="GJ301" s="117"/>
      <c r="GK301" s="117"/>
      <c r="GL301" s="117"/>
      <c r="GM301" s="117"/>
      <c r="GN301" s="117"/>
      <c r="GO301" s="117"/>
      <c r="GP301" s="117"/>
      <c r="GQ301" s="117"/>
      <c r="GR301" s="117"/>
      <c r="GS301" s="117"/>
      <c r="GT301" s="117"/>
      <c r="GU301" s="117"/>
      <c r="GV301" s="117"/>
      <c r="GW301" s="117"/>
    </row>
    <row r="302" spans="1:205" s="131" customFormat="1" ht="18.75" customHeight="1" x14ac:dyDescent="0.25">
      <c r="A302" s="69" t="s">
        <v>20</v>
      </c>
      <c r="B302" s="70">
        <f>B204</f>
        <v>3442.5549999999998</v>
      </c>
      <c r="C302" s="70">
        <f>C277+C265+C247+C204+C167+C97+C61+C23</f>
        <v>0</v>
      </c>
      <c r="D302" s="70">
        <f>D277+D265+D247+D204+D167+D97+D61+D23</f>
        <v>420</v>
      </c>
      <c r="E302" s="70">
        <f>E277+E265+E247+E204+E167+E97+E61+E23</f>
        <v>420</v>
      </c>
      <c r="F302" s="70"/>
      <c r="G302" s="70"/>
      <c r="H302" s="70">
        <f>SUM(H23,H61,H97,H167,H204,H247,H265,H277,H290)</f>
        <v>0</v>
      </c>
      <c r="I302" s="70"/>
      <c r="J302" s="45">
        <f>SUM(J23,J61,J97,J167,J204,J247,J265,J277,J290)</f>
        <v>0</v>
      </c>
      <c r="K302" s="70"/>
      <c r="L302" s="70">
        <f>SUM(L23,L61,L97,L167,L204,L247,L265,L277,L290)</f>
        <v>0</v>
      </c>
      <c r="M302" s="70"/>
      <c r="N302" s="70">
        <f>SUM(N23,N61,N97,N167,N204,N247,N265,N277,N290)</f>
        <v>0</v>
      </c>
      <c r="O302" s="70"/>
      <c r="P302" s="70"/>
      <c r="Q302" s="45"/>
      <c r="R302" s="70">
        <f>SUM(R23,R61,R167,R204,R247,R265,R277,R290)</f>
        <v>420</v>
      </c>
      <c r="S302" s="45">
        <f>S161</f>
        <v>420</v>
      </c>
      <c r="T302" s="70">
        <f>SUM(T23,T61,T97,T167,T204,T247,T265,T277,T290)</f>
        <v>0</v>
      </c>
      <c r="U302" s="45">
        <f>U161</f>
        <v>0</v>
      </c>
      <c r="V302" s="70">
        <f>SUM(V23,V61,V97,V167,V204,V247,V265,V277,V290)</f>
        <v>82.858999999999995</v>
      </c>
      <c r="W302" s="70"/>
      <c r="X302" s="70">
        <f>SUM(X23,X61,X97,X167,X204,X247,X265,X277,X290)</f>
        <v>2939.6959999999999</v>
      </c>
      <c r="Y302" s="70"/>
      <c r="Z302" s="70">
        <f>SUM(Z23,Z61,Z97,Z167,Z204,Z247,Z265,Z277,Z290)</f>
        <v>0</v>
      </c>
      <c r="AA302" s="70"/>
      <c r="AB302" s="70">
        <f>SUM(AB23,AB61,AB97,AB167,AB204,AB247,AB265,AB277,AB290)</f>
        <v>0</v>
      </c>
      <c r="AC302" s="70"/>
      <c r="AD302" s="70">
        <f>SUM(AD23,AD61,AD97,AD167,AD204,AD247,AD265,AD277,AD290)</f>
        <v>0</v>
      </c>
      <c r="AE302" s="70"/>
      <c r="AF302" s="116"/>
      <c r="AG302" s="119">
        <f t="shared" si="197"/>
        <v>3442.5549999999998</v>
      </c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117"/>
      <c r="BY302" s="117"/>
      <c r="BZ302" s="117"/>
      <c r="CA302" s="117"/>
      <c r="CB302" s="117"/>
      <c r="CC302" s="117"/>
      <c r="CD302" s="117"/>
      <c r="CE302" s="117"/>
      <c r="CF302" s="117"/>
      <c r="CG302" s="117"/>
      <c r="CH302" s="117"/>
      <c r="CI302" s="117"/>
      <c r="CJ302" s="117"/>
      <c r="CK302" s="117"/>
      <c r="CL302" s="117"/>
      <c r="CM302" s="117"/>
      <c r="CN302" s="117"/>
      <c r="CO302" s="117"/>
      <c r="CP302" s="117"/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7"/>
      <c r="DF302" s="117"/>
      <c r="DG302" s="117"/>
      <c r="DH302" s="117"/>
      <c r="DI302" s="117"/>
      <c r="DJ302" s="117"/>
      <c r="DK302" s="117"/>
      <c r="DL302" s="117"/>
      <c r="DM302" s="117"/>
      <c r="DN302" s="117"/>
      <c r="DO302" s="117"/>
      <c r="DP302" s="117"/>
      <c r="DQ302" s="117"/>
      <c r="DR302" s="117"/>
      <c r="DS302" s="117"/>
      <c r="DT302" s="117"/>
      <c r="DU302" s="117"/>
      <c r="DV302" s="117"/>
      <c r="DW302" s="117"/>
      <c r="DX302" s="117"/>
      <c r="DY302" s="117"/>
      <c r="DZ302" s="117"/>
      <c r="EA302" s="117"/>
      <c r="EB302" s="117"/>
      <c r="EC302" s="117"/>
      <c r="ED302" s="117"/>
      <c r="EE302" s="117"/>
      <c r="EF302" s="117"/>
      <c r="EG302" s="117"/>
      <c r="EH302" s="117"/>
      <c r="EI302" s="117"/>
      <c r="EJ302" s="117"/>
      <c r="EK302" s="117"/>
      <c r="EL302" s="117"/>
      <c r="EM302" s="117"/>
      <c r="EN302" s="117"/>
      <c r="EO302" s="117"/>
      <c r="EP302" s="117"/>
      <c r="EQ302" s="117"/>
      <c r="ER302" s="117"/>
      <c r="ES302" s="117"/>
      <c r="ET302" s="117"/>
      <c r="EU302" s="117"/>
      <c r="EV302" s="117"/>
      <c r="EW302" s="117"/>
      <c r="EX302" s="117"/>
      <c r="EY302" s="117"/>
      <c r="EZ302" s="117"/>
      <c r="FA302" s="117"/>
      <c r="FB302" s="117"/>
      <c r="FC302" s="117"/>
      <c r="FD302" s="117"/>
      <c r="FE302" s="117"/>
      <c r="FF302" s="117"/>
      <c r="FG302" s="117"/>
      <c r="FH302" s="117"/>
      <c r="FI302" s="117"/>
      <c r="FJ302" s="117"/>
      <c r="FK302" s="117"/>
      <c r="FL302" s="117"/>
      <c r="FM302" s="117"/>
      <c r="FN302" s="117"/>
      <c r="FO302" s="117"/>
      <c r="FP302" s="117"/>
      <c r="FQ302" s="117"/>
      <c r="FR302" s="117"/>
      <c r="FS302" s="117"/>
      <c r="FT302" s="117"/>
      <c r="FU302" s="117"/>
      <c r="FV302" s="117"/>
      <c r="FW302" s="117"/>
      <c r="FX302" s="117"/>
      <c r="FY302" s="117"/>
      <c r="FZ302" s="117"/>
      <c r="GA302" s="117"/>
      <c r="GB302" s="117"/>
      <c r="GC302" s="117"/>
      <c r="GD302" s="117"/>
      <c r="GE302" s="117"/>
      <c r="GF302" s="117"/>
      <c r="GG302" s="117"/>
      <c r="GH302" s="117"/>
      <c r="GI302" s="117"/>
      <c r="GJ302" s="117"/>
      <c r="GK302" s="117"/>
      <c r="GL302" s="117"/>
      <c r="GM302" s="117"/>
      <c r="GN302" s="117"/>
      <c r="GO302" s="117"/>
      <c r="GP302" s="117"/>
      <c r="GQ302" s="117"/>
      <c r="GR302" s="117"/>
      <c r="GS302" s="117"/>
      <c r="GT302" s="117"/>
      <c r="GU302" s="117"/>
      <c r="GV302" s="117"/>
      <c r="GW302" s="117"/>
    </row>
    <row r="303" spans="1:205" s="131" customFormat="1" ht="37.5" x14ac:dyDescent="0.25">
      <c r="A303" s="69" t="s">
        <v>91</v>
      </c>
      <c r="B303" s="70">
        <f>B97</f>
        <v>271.42</v>
      </c>
      <c r="C303" s="70"/>
      <c r="D303" s="70"/>
      <c r="E303" s="70"/>
      <c r="F303" s="70"/>
      <c r="G303" s="70"/>
      <c r="H303" s="70"/>
      <c r="I303" s="70"/>
      <c r="J303" s="45"/>
      <c r="K303" s="70"/>
      <c r="L303" s="70"/>
      <c r="M303" s="70"/>
      <c r="N303" s="70"/>
      <c r="O303" s="70"/>
      <c r="P303" s="70"/>
      <c r="Q303" s="45"/>
      <c r="R303" s="70">
        <f t="shared" ref="R303:T304" si="198">R97</f>
        <v>271.42</v>
      </c>
      <c r="S303" s="45">
        <f t="shared" si="198"/>
        <v>217.066</v>
      </c>
      <c r="T303" s="70">
        <f t="shared" si="198"/>
        <v>0</v>
      </c>
      <c r="U303" s="45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116"/>
      <c r="AG303" s="119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117"/>
      <c r="DS303" s="117"/>
      <c r="DT303" s="117"/>
      <c r="DU303" s="117"/>
      <c r="DV303" s="117"/>
      <c r="DW303" s="117"/>
      <c r="DX303" s="117"/>
      <c r="DY303" s="117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7"/>
      <c r="FL303" s="117"/>
      <c r="FM303" s="117"/>
      <c r="FN303" s="117"/>
      <c r="FO303" s="117"/>
      <c r="FP303" s="117"/>
      <c r="FQ303" s="117"/>
      <c r="FR303" s="117"/>
      <c r="FS303" s="117"/>
      <c r="FT303" s="117"/>
      <c r="FU303" s="117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  <c r="GN303" s="117"/>
      <c r="GO303" s="117"/>
      <c r="GP303" s="117"/>
      <c r="GQ303" s="117"/>
      <c r="GR303" s="117"/>
      <c r="GS303" s="117"/>
      <c r="GT303" s="117"/>
      <c r="GU303" s="117"/>
      <c r="GV303" s="117"/>
      <c r="GW303" s="117"/>
    </row>
    <row r="304" spans="1:205" s="131" customFormat="1" x14ac:dyDescent="0.25">
      <c r="A304" s="69" t="s">
        <v>92</v>
      </c>
      <c r="B304" s="70">
        <f>B98</f>
        <v>576</v>
      </c>
      <c r="C304" s="70"/>
      <c r="D304" s="70"/>
      <c r="E304" s="70"/>
      <c r="F304" s="70"/>
      <c r="G304" s="70"/>
      <c r="H304" s="70"/>
      <c r="I304" s="70"/>
      <c r="J304" s="45"/>
      <c r="K304" s="70"/>
      <c r="L304" s="70"/>
      <c r="M304" s="70"/>
      <c r="N304" s="70"/>
      <c r="O304" s="70"/>
      <c r="P304" s="70">
        <f>P155</f>
        <v>140</v>
      </c>
      <c r="Q304" s="45">
        <f>Q155</f>
        <v>140</v>
      </c>
      <c r="R304" s="70">
        <f t="shared" si="198"/>
        <v>436</v>
      </c>
      <c r="S304" s="45">
        <f t="shared" si="198"/>
        <v>331.20299999999997</v>
      </c>
      <c r="T304" s="70">
        <f t="shared" si="198"/>
        <v>0</v>
      </c>
      <c r="U304" s="45">
        <f>U98</f>
        <v>104.797</v>
      </c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116"/>
      <c r="AG304" s="119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</row>
    <row r="305" spans="1:205" s="130" customFormat="1" ht="39.75" customHeight="1" x14ac:dyDescent="0.3">
      <c r="A305" s="75" t="s">
        <v>82</v>
      </c>
      <c r="B305" s="76">
        <f>B306+B307+B308+B309+B310+B311</f>
        <v>334642.95299999998</v>
      </c>
      <c r="C305" s="76">
        <f>SUM(C306:C308)</f>
        <v>46331.39</v>
      </c>
      <c r="D305" s="76">
        <f>SUM(D306:D308)</f>
        <v>163929.44700000001</v>
      </c>
      <c r="E305" s="76">
        <f>SUM(E306:E308)</f>
        <v>163929.44700000001</v>
      </c>
      <c r="F305" s="76">
        <f>IFERROR(E305/B305*100,0)</f>
        <v>48.986373545418729</v>
      </c>
      <c r="G305" s="76">
        <f>IFERROR(E305/C305*100,0)</f>
        <v>353.81940192167775</v>
      </c>
      <c r="H305" s="76">
        <f>SUM(H306:H308)</f>
        <v>23400.04</v>
      </c>
      <c r="I305" s="76">
        <f>I306+I307+I308+I311</f>
        <v>16327.16</v>
      </c>
      <c r="J305" s="17">
        <f>SUM(J306:J308)</f>
        <v>26215.09</v>
      </c>
      <c r="K305" s="76">
        <f>K306+K307+K308+K311</f>
        <v>21712.340000000004</v>
      </c>
      <c r="L305" s="76">
        <f>SUM(L306:L308)</f>
        <v>29302.448999999997</v>
      </c>
      <c r="M305" s="76">
        <f>M306+M307+M308+M311</f>
        <v>24482.738999999998</v>
      </c>
      <c r="N305" s="76">
        <f>SUM(N306:N308)</f>
        <v>35169.157000000007</v>
      </c>
      <c r="O305" s="76">
        <f>O306+O307+O308+O311</f>
        <v>29017.705000000002</v>
      </c>
      <c r="P305" s="76">
        <f>P306+P308+P311+P307</f>
        <v>30658.004000000001</v>
      </c>
      <c r="Q305" s="17">
        <f>Q306+Q307+Q308+Q311</f>
        <v>26112.499999999996</v>
      </c>
      <c r="R305" s="76">
        <f>R306+R307+R308+R309+R310+R311</f>
        <v>31672.253999999997</v>
      </c>
      <c r="S305" s="17">
        <f>S306+S307+S308+S309+S310+S311</f>
        <v>33042.301999999996</v>
      </c>
      <c r="T305" s="76">
        <f>SUM(T306:T311)</f>
        <v>35695.442000000003</v>
      </c>
      <c r="U305" s="17">
        <f>U306+U307+U308+U309+U310+U311</f>
        <v>34653.828000000001</v>
      </c>
      <c r="V305" s="76">
        <f>SUM(V306:V308)</f>
        <v>20240.246999999999</v>
      </c>
      <c r="W305" s="76"/>
      <c r="X305" s="76">
        <f>SUM(X306:X308)</f>
        <v>24082.417000000001</v>
      </c>
      <c r="Y305" s="76"/>
      <c r="Z305" s="76">
        <f>SUM(Z306:Z308)</f>
        <v>28007.162999999997</v>
      </c>
      <c r="AA305" s="76"/>
      <c r="AB305" s="76">
        <f>SUM(AB306:AB308)</f>
        <v>20511.396000000001</v>
      </c>
      <c r="AC305" s="76"/>
      <c r="AD305" s="76">
        <f>SUM(AD306:AD308)</f>
        <v>26666.743000000002</v>
      </c>
      <c r="AE305" s="76"/>
      <c r="AF305" s="129"/>
      <c r="AG305" s="119">
        <f t="shared" ref="AG305:AG311" si="199">H305+J305+L305+N305+P305+R305+T305+V305+X305+Z305+AB305+AD305</f>
        <v>331620.402</v>
      </c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</row>
    <row r="306" spans="1:205" s="131" customFormat="1" ht="18" customHeight="1" x14ac:dyDescent="0.3">
      <c r="A306" s="19" t="s">
        <v>19</v>
      </c>
      <c r="B306" s="100">
        <f>B13+B158+B281</f>
        <v>126.1</v>
      </c>
      <c r="C306" s="20">
        <f t="shared" ref="C306:E308" si="200">SUM(C13,C158,C238,C281)</f>
        <v>0</v>
      </c>
      <c r="D306" s="20">
        <f t="shared" si="200"/>
        <v>126.1</v>
      </c>
      <c r="E306" s="20">
        <f t="shared" si="200"/>
        <v>126.1</v>
      </c>
      <c r="F306" s="20">
        <f>IFERROR(E306/B306*100,0)</f>
        <v>100</v>
      </c>
      <c r="G306" s="20">
        <f>IFERROR(E306/C306*100,0)</f>
        <v>0</v>
      </c>
      <c r="H306" s="20">
        <f>SUM(H13,H158,H238,H281)</f>
        <v>0</v>
      </c>
      <c r="I306" s="20"/>
      <c r="J306" s="20">
        <f>SUM(J13,J158,J238,J281)</f>
        <v>0</v>
      </c>
      <c r="K306" s="20"/>
      <c r="L306" s="20">
        <f>SUM(L13,L158,L238,L281)</f>
        <v>0</v>
      </c>
      <c r="M306" s="20"/>
      <c r="N306" s="20">
        <f>SUM(N13,N158,N238,N281)</f>
        <v>0</v>
      </c>
      <c r="O306" s="20"/>
      <c r="P306" s="20">
        <f>SUM(P13,P158,P238,P281)</f>
        <v>126.1</v>
      </c>
      <c r="Q306" s="20">
        <f>Q13+Q158+Q238+Q281</f>
        <v>0</v>
      </c>
      <c r="R306" s="20">
        <f>SUM(R13,R158,R238,R281)</f>
        <v>0</v>
      </c>
      <c r="S306" s="20">
        <f>S13+S158+S238+S281</f>
        <v>126.1</v>
      </c>
      <c r="T306" s="20">
        <f>SUM(T13,T158,T238,T281)</f>
        <v>0</v>
      </c>
      <c r="U306" s="20">
        <v>0</v>
      </c>
      <c r="V306" s="20">
        <f>SUM(V13,V158,V238,V281)</f>
        <v>0</v>
      </c>
      <c r="W306" s="20"/>
      <c r="X306" s="20">
        <f>SUM(X13,X158,X238,X281)</f>
        <v>0</v>
      </c>
      <c r="Y306" s="20"/>
      <c r="Z306" s="20">
        <f>SUM(Z13,Z158,Z238,Z281)</f>
        <v>0</v>
      </c>
      <c r="AA306" s="20"/>
      <c r="AB306" s="20">
        <f>SUM(AB13,AB158,AB238,AB281)</f>
        <v>0</v>
      </c>
      <c r="AC306" s="20"/>
      <c r="AD306" s="20">
        <f>SUM(AD13,AD158,AD238,AD281)</f>
        <v>0</v>
      </c>
      <c r="AE306" s="20"/>
      <c r="AF306" s="116"/>
      <c r="AG306" s="119">
        <f t="shared" si="199"/>
        <v>126.1</v>
      </c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</row>
    <row r="307" spans="1:205" s="131" customFormat="1" x14ac:dyDescent="0.3">
      <c r="A307" s="19" t="s">
        <v>17</v>
      </c>
      <c r="B307" s="20">
        <f>SUM(B14,B159,B239,B282)</f>
        <v>778.52</v>
      </c>
      <c r="C307" s="20">
        <f t="shared" si="200"/>
        <v>0</v>
      </c>
      <c r="D307" s="20">
        <f t="shared" si="200"/>
        <v>585.75</v>
      </c>
      <c r="E307" s="20">
        <f t="shared" si="200"/>
        <v>585.75</v>
      </c>
      <c r="F307" s="20">
        <f t="shared" ref="F307:F308" si="201">IFERROR(E307/B307*100,0)</f>
        <v>75.238914864101119</v>
      </c>
      <c r="G307" s="20">
        <f>IFERROR(E307/C307*100,0)</f>
        <v>0</v>
      </c>
      <c r="H307" s="20">
        <f>SUM(H14,H159,H239,H282)</f>
        <v>0</v>
      </c>
      <c r="I307" s="20">
        <f>I14+I159+I239+J282</f>
        <v>0</v>
      </c>
      <c r="J307" s="20">
        <f>SUM(J14,J159,J239,J282)</f>
        <v>0</v>
      </c>
      <c r="K307" s="20">
        <f>K14+K159+K239+K282</f>
        <v>0</v>
      </c>
      <c r="L307" s="20">
        <f>SUM(L14,L159,L239,L282)</f>
        <v>182.35</v>
      </c>
      <c r="M307" s="20">
        <f>M14+M159+M239+M282</f>
        <v>131.22999999999999</v>
      </c>
      <c r="N307" s="20">
        <f>SUM(N14,N159,N239,N282)</f>
        <v>87.88</v>
      </c>
      <c r="O307" s="20">
        <f>O14+O159+O239+O282</f>
        <v>139</v>
      </c>
      <c r="P307" s="20">
        <f>SUM(P14,P159,P239,P282)</f>
        <v>269.56</v>
      </c>
      <c r="Q307" s="20">
        <f>Q14+Q159+Q239+Q282</f>
        <v>115.44</v>
      </c>
      <c r="R307" s="20">
        <f>SUM(R14,R159,R239,R282)</f>
        <v>22.98</v>
      </c>
      <c r="S307" s="20">
        <f>S14+S159+S239+S282</f>
        <v>177.1</v>
      </c>
      <c r="T307" s="20">
        <f>SUM(T14,T159,T239,T282)</f>
        <v>22.98</v>
      </c>
      <c r="U307" s="20">
        <f>U14+U159+U239+U282</f>
        <v>22.98</v>
      </c>
      <c r="V307" s="20">
        <f>SUM(V14,V159,V239,V282)</f>
        <v>22.98</v>
      </c>
      <c r="W307" s="20"/>
      <c r="X307" s="20">
        <f>SUM(X14,X159,X239,X282)</f>
        <v>22.98</v>
      </c>
      <c r="Y307" s="20"/>
      <c r="Z307" s="20">
        <f>SUM(Z14,Z159,Z239,Z282)</f>
        <v>90.18</v>
      </c>
      <c r="AA307" s="20"/>
      <c r="AB307" s="20">
        <f>SUM(AB14,AB159,AB239,AB282)</f>
        <v>22.98</v>
      </c>
      <c r="AC307" s="20"/>
      <c r="AD307" s="20">
        <f>SUM(AD14,AD159,AD239,AD282)</f>
        <v>33.65</v>
      </c>
      <c r="AE307" s="20"/>
      <c r="AF307" s="116"/>
      <c r="AG307" s="119">
        <f t="shared" si="199"/>
        <v>778.5200000000001</v>
      </c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</row>
    <row r="308" spans="1:205" s="131" customFormat="1" x14ac:dyDescent="0.3">
      <c r="A308" s="19" t="s">
        <v>18</v>
      </c>
      <c r="B308" s="20">
        <f>SUM(B15,B160,B240,B283)</f>
        <v>329448.35800000001</v>
      </c>
      <c r="C308" s="20">
        <f t="shared" si="200"/>
        <v>46331.39</v>
      </c>
      <c r="D308" s="20">
        <f t="shared" si="200"/>
        <v>163217.59700000001</v>
      </c>
      <c r="E308" s="20">
        <f t="shared" si="200"/>
        <v>163217.59700000001</v>
      </c>
      <c r="F308" s="20">
        <f t="shared" si="201"/>
        <v>49.54269555048139</v>
      </c>
      <c r="G308" s="20">
        <f>IFERROR(E308/C308*100,0)</f>
        <v>352.28297057351398</v>
      </c>
      <c r="H308" s="20">
        <f>SUM(H15,H160,H240,H283)</f>
        <v>23400.04</v>
      </c>
      <c r="I308" s="20">
        <f>I15+I160+I240+I283</f>
        <v>16327.16</v>
      </c>
      <c r="J308" s="20">
        <f>SUM(J15,J160,J240,J283)</f>
        <v>26215.09</v>
      </c>
      <c r="K308" s="20">
        <f>K15+K160+K240+K283</f>
        <v>21712.340000000004</v>
      </c>
      <c r="L308" s="20">
        <f>SUM(L15,L160,L240,L283)</f>
        <v>29120.098999999998</v>
      </c>
      <c r="M308" s="20">
        <f>M15+M160+M240+M283</f>
        <v>24351.508999999998</v>
      </c>
      <c r="N308" s="20">
        <f>SUM(N15,N160,N240,N283)</f>
        <v>35081.277000000009</v>
      </c>
      <c r="O308" s="20">
        <f>O15+O240+O160+O283</f>
        <v>28878.705000000002</v>
      </c>
      <c r="P308" s="20">
        <f>SUM(P15,P160,P240,P283)</f>
        <v>30122.344000000001</v>
      </c>
      <c r="Q308" s="20">
        <f>Q15+Q160+Q240+Q283</f>
        <v>25857.059999999998</v>
      </c>
      <c r="R308" s="20">
        <f>SUM(R15,R160,R240,R283)</f>
        <v>30521.853999999999</v>
      </c>
      <c r="S308" s="20">
        <f>S15+S160+S240+S283</f>
        <v>31770.832999999999</v>
      </c>
      <c r="T308" s="20">
        <f>SUM(T15,T160,T240,T283)</f>
        <v>35672.462</v>
      </c>
      <c r="U308" s="20">
        <f>SUM(U15,U160,U240,U283)</f>
        <v>34526.050999999999</v>
      </c>
      <c r="V308" s="20">
        <f>SUM(V15,V160,V240,V283)</f>
        <v>20217.267</v>
      </c>
      <c r="W308" s="20"/>
      <c r="X308" s="20">
        <f>SUM(X15,X160,X240,X283)</f>
        <v>24059.437000000002</v>
      </c>
      <c r="Y308" s="20"/>
      <c r="Z308" s="20">
        <f>SUM(Z15,Z160,Z240,Z283)</f>
        <v>27916.982999999997</v>
      </c>
      <c r="AA308" s="20"/>
      <c r="AB308" s="20">
        <f>SUM(AB15,AB160,AB240,AB283)</f>
        <v>20488.416000000001</v>
      </c>
      <c r="AC308" s="20"/>
      <c r="AD308" s="20">
        <f>SUM(AD15,AD160,AD240,AD283)</f>
        <v>26633.093000000001</v>
      </c>
      <c r="AE308" s="20"/>
      <c r="AF308" s="116"/>
      <c r="AG308" s="119">
        <f t="shared" si="199"/>
        <v>329448.36200000002</v>
      </c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</row>
    <row r="309" spans="1:205" s="131" customFormat="1" x14ac:dyDescent="0.3">
      <c r="A309" s="19" t="s">
        <v>20</v>
      </c>
      <c r="B309" s="20">
        <f>B161+B241+B290</f>
        <v>3442.5549999999998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>
        <f>P161</f>
        <v>0</v>
      </c>
      <c r="Q309" s="20">
        <f>Q161</f>
        <v>0</v>
      </c>
      <c r="R309" s="20">
        <f>R161</f>
        <v>420</v>
      </c>
      <c r="S309" s="20">
        <f>S161</f>
        <v>420</v>
      </c>
      <c r="T309" s="20"/>
      <c r="U309" s="20"/>
      <c r="V309" s="20">
        <f>V161</f>
        <v>82.858999999999995</v>
      </c>
      <c r="W309" s="20"/>
      <c r="X309" s="20">
        <f>X161</f>
        <v>2939.6959999999999</v>
      </c>
      <c r="Y309" s="20"/>
      <c r="Z309" s="20"/>
      <c r="AA309" s="20"/>
      <c r="AB309" s="20"/>
      <c r="AC309" s="20"/>
      <c r="AD309" s="20"/>
      <c r="AE309" s="20"/>
      <c r="AF309" s="116"/>
      <c r="AG309" s="119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</row>
    <row r="310" spans="1:205" s="131" customFormat="1" ht="37.5" x14ac:dyDescent="0.3">
      <c r="A310" s="19" t="s">
        <v>91</v>
      </c>
      <c r="B310" s="20">
        <f>B16</f>
        <v>271.42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>
        <f>R16</f>
        <v>271.42</v>
      </c>
      <c r="S310" s="20">
        <f>S16</f>
        <v>217.066</v>
      </c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116"/>
      <c r="AG310" s="119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</row>
    <row r="311" spans="1:205" s="131" customFormat="1" ht="18.75" customHeight="1" x14ac:dyDescent="0.3">
      <c r="A311" s="30" t="s">
        <v>92</v>
      </c>
      <c r="B311" s="20">
        <f>B17</f>
        <v>576</v>
      </c>
      <c r="C311" s="20"/>
      <c r="D311" s="20"/>
      <c r="E311" s="20"/>
      <c r="F311" s="45"/>
      <c r="G311" s="45"/>
      <c r="H311" s="20">
        <f>SUM(H17,H161,H241,H284)</f>
        <v>0</v>
      </c>
      <c r="I311" s="45"/>
      <c r="J311" s="20">
        <f>SUM(J17,J161,J241,J284)</f>
        <v>0</v>
      </c>
      <c r="K311" s="45"/>
      <c r="L311" s="20">
        <f>SUM(L17,L161,L241,L284)</f>
        <v>0</v>
      </c>
      <c r="M311" s="45"/>
      <c r="N311" s="20">
        <f>SUM(N17,N161,N241,N284)</f>
        <v>0</v>
      </c>
      <c r="O311" s="45"/>
      <c r="P311" s="20">
        <f>P17</f>
        <v>140</v>
      </c>
      <c r="Q311" s="45">
        <f>Q17</f>
        <v>140</v>
      </c>
      <c r="R311" s="20">
        <f>R17</f>
        <v>436</v>
      </c>
      <c r="S311" s="45">
        <f>S17</f>
        <v>331.20299999999997</v>
      </c>
      <c r="T311" s="20">
        <f>T17</f>
        <v>0</v>
      </c>
      <c r="U311" s="45">
        <f>U17</f>
        <v>104.797</v>
      </c>
      <c r="V311" s="20"/>
      <c r="W311" s="45"/>
      <c r="X311" s="20"/>
      <c r="Y311" s="45"/>
      <c r="Z311" s="20">
        <f>SUM(Z17,Z161,Z241,Z284)</f>
        <v>0</v>
      </c>
      <c r="AA311" s="45"/>
      <c r="AB311" s="20">
        <f>SUM(AB17,AB161,AB241,AB284)</f>
        <v>0</v>
      </c>
      <c r="AC311" s="45"/>
      <c r="AD311" s="20">
        <f>SUM(AD17,AD161,AD241,AD284)</f>
        <v>0</v>
      </c>
      <c r="AE311" s="45"/>
      <c r="AF311" s="116"/>
      <c r="AG311" s="119">
        <f t="shared" si="199"/>
        <v>576</v>
      </c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  <c r="DG311" s="117"/>
      <c r="DH311" s="117"/>
      <c r="DI311" s="117"/>
      <c r="DJ311" s="117"/>
      <c r="DK311" s="117"/>
      <c r="DL311" s="117"/>
      <c r="DM311" s="117"/>
      <c r="DN311" s="117"/>
      <c r="DO311" s="117"/>
      <c r="DP311" s="117"/>
      <c r="DQ311" s="117"/>
      <c r="DR311" s="117"/>
      <c r="DS311" s="117"/>
      <c r="DT311" s="117"/>
      <c r="DU311" s="117"/>
      <c r="DV311" s="117"/>
      <c r="DW311" s="117"/>
      <c r="DX311" s="117"/>
      <c r="DY311" s="117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7"/>
      <c r="FL311" s="117"/>
      <c r="FM311" s="117"/>
      <c r="FN311" s="117"/>
      <c r="FO311" s="117"/>
      <c r="FP311" s="117"/>
      <c r="FQ311" s="117"/>
      <c r="FR311" s="117"/>
      <c r="FS311" s="117"/>
      <c r="FT311" s="117"/>
      <c r="FU311" s="117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7"/>
      <c r="GQ311" s="117"/>
      <c r="GR311" s="117"/>
      <c r="GS311" s="117"/>
      <c r="GT311" s="117"/>
      <c r="GU311" s="117"/>
      <c r="GV311" s="117"/>
      <c r="GW311" s="117"/>
    </row>
    <row r="312" spans="1:205" s="131" customFormat="1" ht="18.75" customHeight="1" x14ac:dyDescent="0.3">
      <c r="A312" s="101"/>
      <c r="B312" s="102"/>
      <c r="C312" s="102"/>
      <c r="D312" s="102"/>
      <c r="E312" s="102"/>
      <c r="F312" s="103"/>
      <c r="G312" s="103"/>
      <c r="H312" s="102"/>
      <c r="I312" s="103"/>
      <c r="J312" s="102"/>
      <c r="K312" s="103"/>
      <c r="L312" s="102"/>
      <c r="M312" s="103"/>
      <c r="N312" s="102"/>
      <c r="O312" s="103"/>
      <c r="P312" s="102"/>
      <c r="Q312" s="103"/>
      <c r="R312" s="102"/>
      <c r="S312" s="103"/>
      <c r="T312" s="102"/>
      <c r="U312" s="103"/>
      <c r="V312" s="102"/>
      <c r="W312" s="103"/>
      <c r="X312" s="102"/>
      <c r="Y312" s="103"/>
      <c r="Z312" s="102"/>
      <c r="AA312" s="103"/>
      <c r="AB312" s="102"/>
      <c r="AC312" s="103"/>
      <c r="AD312" s="102"/>
      <c r="AE312" s="103"/>
      <c r="AF312" s="117"/>
      <c r="AG312" s="119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  <c r="CO312" s="117"/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  <c r="DG312" s="117"/>
      <c r="DH312" s="117"/>
      <c r="DI312" s="117"/>
      <c r="DJ312" s="117"/>
      <c r="DK312" s="117"/>
      <c r="DL312" s="117"/>
      <c r="DM312" s="117"/>
      <c r="DN312" s="117"/>
      <c r="DO312" s="117"/>
      <c r="DP312" s="117"/>
      <c r="DQ312" s="117"/>
      <c r="DR312" s="117"/>
      <c r="DS312" s="117"/>
      <c r="DT312" s="117"/>
      <c r="DU312" s="117"/>
      <c r="DV312" s="117"/>
      <c r="DW312" s="117"/>
      <c r="DX312" s="117"/>
      <c r="DY312" s="117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7"/>
      <c r="FL312" s="117"/>
      <c r="FM312" s="117"/>
      <c r="FN312" s="117"/>
      <c r="FO312" s="117"/>
      <c r="FP312" s="117"/>
      <c r="FQ312" s="117"/>
      <c r="FR312" s="117"/>
      <c r="FS312" s="117"/>
      <c r="FT312" s="117"/>
      <c r="FU312" s="117"/>
      <c r="FV312" s="117"/>
      <c r="FW312" s="117"/>
      <c r="FX312" s="117"/>
      <c r="FY312" s="117"/>
      <c r="FZ312" s="117"/>
      <c r="GA312" s="117"/>
      <c r="GB312" s="117"/>
      <c r="GC312" s="117"/>
      <c r="GD312" s="117"/>
      <c r="GE312" s="117"/>
      <c r="GF312" s="117"/>
      <c r="GG312" s="117"/>
      <c r="GH312" s="117"/>
      <c r="GI312" s="117"/>
      <c r="GJ312" s="117"/>
      <c r="GK312" s="117"/>
      <c r="GL312" s="117"/>
      <c r="GM312" s="117"/>
      <c r="GN312" s="117"/>
      <c r="GO312" s="117"/>
      <c r="GP312" s="117"/>
      <c r="GQ312" s="117"/>
      <c r="GR312" s="117"/>
      <c r="GS312" s="117"/>
      <c r="GT312" s="117"/>
      <c r="GU312" s="117"/>
      <c r="GV312" s="117"/>
      <c r="GW312" s="117"/>
    </row>
    <row r="314" spans="1:205" s="117" customFormat="1" ht="18.75" customHeight="1" x14ac:dyDescent="0.3">
      <c r="A314" s="71"/>
      <c r="B314" s="71"/>
      <c r="C314" s="71"/>
      <c r="D314" s="71"/>
      <c r="E314" s="71"/>
      <c r="F314" s="71"/>
      <c r="G314" s="71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</row>
    <row r="315" spans="1:205" ht="21" customHeight="1" x14ac:dyDescent="0.25">
      <c r="A315" s="145" t="s">
        <v>93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05"/>
      <c r="P315" s="108"/>
      <c r="Q315" s="108"/>
      <c r="R315" s="108"/>
      <c r="S315" s="108"/>
      <c r="T315" s="73"/>
      <c r="U315" s="73"/>
      <c r="V315" s="73"/>
      <c r="W315" s="73"/>
      <c r="X315" s="132"/>
      <c r="Y315" s="132"/>
      <c r="Z315" s="73"/>
      <c r="AA315" s="73"/>
      <c r="AB315" s="73"/>
      <c r="AC315" s="73"/>
      <c r="AD315" s="73"/>
      <c r="AE315" s="73"/>
    </row>
    <row r="316" spans="1:205" ht="20.25" customHeight="1" x14ac:dyDescent="0.25">
      <c r="A316" s="145" t="s">
        <v>90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05"/>
      <c r="R316" s="108"/>
      <c r="S316" s="108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</row>
    <row r="317" spans="1:205" ht="17.25" customHeight="1" x14ac:dyDescent="0.25">
      <c r="A317" s="74"/>
      <c r="B317" s="73"/>
      <c r="C317" s="73"/>
      <c r="D317" s="73"/>
      <c r="E317" s="73"/>
      <c r="F317" s="73"/>
      <c r="G317" s="73"/>
    </row>
    <row r="318" spans="1:205" ht="48.75" customHeight="1" x14ac:dyDescent="0.25"/>
    <row r="319" spans="1:205" x14ac:dyDescent="0.25">
      <c r="B319" s="105"/>
      <c r="C319" s="105"/>
      <c r="D319" s="105"/>
      <c r="E319" s="105"/>
      <c r="F319" s="105"/>
      <c r="G319" s="105"/>
    </row>
  </sheetData>
  <customSheetViews>
    <customSheetView guid="{F84BD71A-E667-4EC6-B3BA-56A945CADEBE}" scale="55" hiddenRows="1">
      <pane ySplit="9" topLeftCell="A10" activePane="bottomLeft" state="frozen"/>
      <selection pane="bottomLeft" activeCell="C16" sqref="C16"/>
      <pageMargins left="0.7" right="0.7" top="0.75" bottom="0.75" header="0.3" footer="0.3"/>
    </customSheetView>
    <customSheetView guid="{922E7738-0050-44DE-BE31-AF6E599E745F}" scale="55" hiddenRows="1">
      <pane ySplit="9" topLeftCell="A10" activePane="bottomLeft" state="frozen"/>
      <selection pane="bottomLeft" activeCell="I8" sqref="I8"/>
      <pageMargins left="0.7" right="0.7" top="0.75" bottom="0.75" header="0.3" footer="0.3"/>
    </customSheetView>
    <customSheetView guid="{17D9F6F5-07D0-4EB5-A22D-4CA03DB85627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1"/>
    </customSheetView>
    <customSheetView guid="{6E2A1D5A-D8A8-4429-9D19-0F9C978D0FB5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2"/>
    </customSheetView>
  </customSheetViews>
  <mergeCells count="42">
    <mergeCell ref="AF291:AF294"/>
    <mergeCell ref="AB6:AD6"/>
    <mergeCell ref="Z1:AD1"/>
    <mergeCell ref="Z2:AD2"/>
    <mergeCell ref="Z3:AD3"/>
    <mergeCell ref="A4:AD4"/>
    <mergeCell ref="A5:AD5"/>
    <mergeCell ref="L7:M7"/>
    <mergeCell ref="N7:O7"/>
    <mergeCell ref="P7:Q7"/>
    <mergeCell ref="R7:S7"/>
    <mergeCell ref="A7:A8"/>
    <mergeCell ref="B7:B8"/>
    <mergeCell ref="C7:C8"/>
    <mergeCell ref="D7:D8"/>
    <mergeCell ref="E7:E8"/>
    <mergeCell ref="F7:G7"/>
    <mergeCell ref="A315:N315"/>
    <mergeCell ref="A316:N316"/>
    <mergeCell ref="AF7:AF8"/>
    <mergeCell ref="A10:AD10"/>
    <mergeCell ref="AF37:AF42"/>
    <mergeCell ref="AF86:AF91"/>
    <mergeCell ref="A153:AD153"/>
    <mergeCell ref="AF205:AF210"/>
    <mergeCell ref="T7:U7"/>
    <mergeCell ref="V7:W7"/>
    <mergeCell ref="X7:Y7"/>
    <mergeCell ref="Z7:AA7"/>
    <mergeCell ref="AB7:AC7"/>
    <mergeCell ref="AD7:AE7"/>
    <mergeCell ref="H7:I7"/>
    <mergeCell ref="J7:K7"/>
    <mergeCell ref="A156:AE156"/>
    <mergeCell ref="A236:AE236"/>
    <mergeCell ref="A279:AE279"/>
    <mergeCell ref="A11:AE11"/>
    <mergeCell ref="AF217:AF222"/>
    <mergeCell ref="A235:AD235"/>
    <mergeCell ref="AF272:AF277"/>
    <mergeCell ref="A278:AD278"/>
    <mergeCell ref="AF108:AF110"/>
  </mergeCells>
  <pageMargins left="0.7" right="0.7" top="0.75" bottom="0.75" header="0.3" footer="0.3"/>
  <pageSetup paperSize="9" scale="45" orientation="landscape" r:id="rId3"/>
  <rowBreaks count="1" manualBreakCount="1">
    <brk id="31" max="16383" man="1"/>
  </rowBreaks>
  <colBreaks count="2" manualBreakCount="2">
    <brk id="13" max="318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4BD71A-E667-4EC6-B3BA-56A945CADEBE}">
      <pageMargins left="0.7" right="0.7" top="0.75" bottom="0.75" header="0.3" footer="0.3"/>
    </customSheetView>
    <customSheetView guid="{922E7738-0050-44DE-BE31-AF6E599E745F}">
      <pageMargins left="0.7" right="0.7" top="0.75" bottom="0.75" header="0.3" footer="0.3"/>
    </customSheetView>
    <customSheetView guid="{17D9F6F5-07D0-4EB5-A22D-4CA03DB85627}">
      <pageMargins left="0.7" right="0.7" top="0.75" bottom="0.75" header="0.3" footer="0.3"/>
    </customSheetView>
    <customSheetView guid="{6E2A1D5A-D8A8-4429-9D19-0F9C978D0FB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КП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Лариса Анатольевна</dc:creator>
  <cp:lastModifiedBy>Тихонова Лариса Анатольевна</cp:lastModifiedBy>
  <cp:lastPrinted>2022-07-05T09:27:00Z</cp:lastPrinted>
  <dcterms:created xsi:type="dcterms:W3CDTF">2015-06-05T18:19:34Z</dcterms:created>
  <dcterms:modified xsi:type="dcterms:W3CDTF">2022-08-05T05:45:03Z</dcterms:modified>
</cp:coreProperties>
</file>