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5372" windowHeight="8016" activeTab="1"/>
  </bookViews>
  <sheets>
    <sheet name="График" sheetId="1" r:id="rId1"/>
    <sheet name="сентябрь" sheetId="2" r:id="rId2"/>
  </sheets>
  <definedNames>
    <definedName name="_xlnm.Print_Titles" localSheetId="0">'График'!$A:$A,'График'!$6:$6</definedName>
    <definedName name="_xlnm.Print_Titles" localSheetId="1">'сентябрь'!$A:$A,'сентябрь'!$6:$6</definedName>
    <definedName name="_xlnm.Print_Area" localSheetId="0">'График'!$A$1:$N$119</definedName>
    <definedName name="_xlnm.Print_Area" localSheetId="1">'сентябрь'!$A$1:$AF$169</definedName>
  </definedNames>
  <calcPr fullCalcOnLoad="1"/>
</workbook>
</file>

<file path=xl/sharedStrings.xml><?xml version="1.0" encoding="utf-8"?>
<sst xmlns="http://schemas.openxmlformats.org/spreadsheetml/2006/main" count="349" uniqueCount="85">
  <si>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</si>
  <si>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</si>
  <si>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</si>
  <si>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</si>
  <si>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</si>
  <si>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</si>
  <si>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</si>
  <si>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</si>
  <si>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</si>
  <si>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</si>
  <si>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</si>
  <si>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</si>
  <si>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</si>
  <si>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</si>
  <si>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бюджет автономного округа</t>
  </si>
  <si>
    <t>бюджет города Когалыма</t>
  </si>
  <si>
    <t>федеральный бюджет</t>
  </si>
  <si>
    <t>привлеченные средства</t>
  </si>
  <si>
    <t>Всего</t>
  </si>
  <si>
    <t>Обследование, диагностика и испытание мостов расположенных на территории города Когалыма</t>
  </si>
  <si>
    <t>"Развитие транспортной системы города Когалыма"</t>
  </si>
  <si>
    <t>Итого по программе:</t>
  </si>
  <si>
    <t>Муниципальная программа "Развитие транспортной системы города Когалыма"</t>
  </si>
  <si>
    <t>Подпрограмма 1. "Автомобильный транспорт"</t>
  </si>
  <si>
    <t>Подпрограмма 2. "Дорожное хозяйство"</t>
  </si>
  <si>
    <t>Итого по подпрограмме 1:</t>
  </si>
  <si>
    <t>Итого по подпрограмме 2:</t>
  </si>
  <si>
    <t>План на 2018 год, всего:</t>
  </si>
  <si>
    <r>
      <t>Ответственный исполнитель муниципальной программы</t>
    </r>
    <r>
      <rPr>
        <b/>
        <u val="single"/>
        <sz val="14"/>
        <rFont val="Times New Roman"/>
        <family val="1"/>
      </rPr>
      <t xml:space="preserve"> ОРЖКХ </t>
    </r>
  </si>
  <si>
    <t xml:space="preserve">Комплексный план (сетевой график) по реализации мероприятий муниципальной программы </t>
  </si>
  <si>
    <t>1.1. Организация пассажирских перевозок автомобильным транспортом общего пользования по городским маршрутам (1)</t>
  </si>
  <si>
    <t>2.1. Строительство, реконструкция, капитальный ремонт и ремонт автомобильных дорог общего  пользования местного значения, в том числе (2,7,9,10)</t>
  </si>
  <si>
    <t>2.1.1. Ремонт, в том числе капитальный, автомобильных дорог общего  пользования местного значения, в том числе (2)</t>
  </si>
  <si>
    <t>2.1.2. Лабораторные исследования асфальтобетонного покрытия</t>
  </si>
  <si>
    <t>2.1.3. Строительство объекта "Пешеходный мост через реку Ингуягун на км 2+289 автомобильной дороги по улице Дружбы народов в городе Когалыме (10)</t>
  </si>
  <si>
    <t>2.1.4. Строительство сетей наружного освещения автомобильных дорог города Когалыма (9)</t>
  </si>
  <si>
    <t xml:space="preserve">2.1.5. Проведение проверки достоверности определения сметной стоимости </t>
  </si>
  <si>
    <t xml:space="preserve">2.2. Обеспечение функционирования сети автомобильных дорог общего пользования местного значения (3,4,5,6,8,11) </t>
  </si>
  <si>
    <t>2.2.1.Содержание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(3)</t>
  </si>
  <si>
    <t>2.2.2.Техническое обслуживание электрооборудования светофорных объектов (4)</t>
  </si>
  <si>
    <t>2.2.3. Организация обеспечения электроэнергией светофорных объектов (4)</t>
  </si>
  <si>
    <t>2.2.4. Обустройство и модернизация светофорных объектов города Когалыма (5,6)</t>
  </si>
  <si>
    <t>2.2.5. Разработка комплексной схемы организации дорожного движения на территории города Когалыма (8)</t>
  </si>
  <si>
    <t>2.2.6.Выполнение проектных работ на обустройство автомобильных остановок в городе Когалыме (11)</t>
  </si>
  <si>
    <t>Начальник отдела развития ЖКХ 
Администрации города Когалыма</t>
  </si>
  <si>
    <t>Е.В.Епифанова</t>
  </si>
  <si>
    <t>Исполнитель: 
специалист-эксперт отдела 
Шмытова Е.Ю.
т. 8(34667)93-792</t>
  </si>
  <si>
    <t>Отчет о ходе реализации мероприятий муниципальной программы (сетевой график)</t>
  </si>
  <si>
    <r>
      <t>Ответственный исполнитель муниципальной программы</t>
    </r>
    <r>
      <rPr>
        <b/>
        <u val="single"/>
        <sz val="14"/>
        <rFont val="Times New Roman"/>
        <family val="1"/>
      </rPr>
      <t xml:space="preserve"> </t>
    </r>
  </si>
  <si>
    <t>Исполнение, %</t>
  </si>
  <si>
    <t>к текущему году</t>
  </si>
  <si>
    <t>на отчетную дату</t>
  </si>
  <si>
    <t>план</t>
  </si>
  <si>
    <t>кассовый расход</t>
  </si>
  <si>
    <t>Результаты реализации и причины отклонений факта от плана</t>
  </si>
  <si>
    <t>2.2.4. Установка, перенос и модернизация светофорных объектов города Когалыма (5,6)</t>
  </si>
  <si>
    <t>Оплата проведена по факту  предоставленных счетов-фактур. Фактический тариф ниже планового по смете.</t>
  </si>
  <si>
    <t>2.1.7. Реконструкция, ремонт, в том числе капитальный, автомобильных дорог (7)</t>
  </si>
  <si>
    <t>2.1.6. Реконструкция развязки восточной (проспект Нефтяников, ул. Ноябрьская) (7) (2019-2020 годы)</t>
  </si>
  <si>
    <t>2.2.7.Замена остановочных павильонов с благоустройством прилегающей территории (13)</t>
  </si>
  <si>
    <t>2.2.1.1.Выполнение муниципальной работы «Выполнение работ в области
использования автомобильных дорог»</t>
  </si>
  <si>
    <t>2.2.1.2.Приобретение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</si>
  <si>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Неполное освоение бюджетных ассигнований обусловлено сложившейся экономией по результатам электронного аукциона на выполнение работ по ТО и ремонту эл/оборудования сетей НО и светофорных объектов г. Когалыма.</t>
  </si>
  <si>
    <t>2.1.8.Реконструкция автомобильной дороги по улице Янтарной со строительством транспортной развязки на пересечении улиц Дружбы Народов- Степана Повха-Янтарной</t>
  </si>
  <si>
    <t>2.1.9. Реконструкция автомобильных дорог по улице Комсомольская и улице Лесная со строительством транспортной развязки</t>
  </si>
  <si>
    <t>2.2.8.Выполнение работ по разработке проектов организации дорожного движения на автомобильных дорогах общего пользования местного значения города Когалыма</t>
  </si>
  <si>
    <t>Конкурс на выполнение проектных работ на обустройство автомобильных остановок в городе Когалыме не состоялся в связи с отсутсвием заявок.</t>
  </si>
  <si>
    <t>1) Заключен м/к 11/2018 от 27.08.2018 на оказание услуг по оформлению технического плана сооружения автомобильной дороги. Срок оказание услуг до 15.10.2018</t>
  </si>
  <si>
    <t>План на 30.09.2018</t>
  </si>
  <si>
    <t>Кассовый расход на  30.09.2018</t>
  </si>
  <si>
    <t>Профинансировано на 30.09.2018</t>
  </si>
  <si>
    <t>"Развитие транспортной системы города Когалыма" 
за сентябрь 2018 года</t>
  </si>
  <si>
    <t>Отклонение от плана составляет  11 784,65 тыс.руб. в том числе:
1. 690,28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73,5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3. 806,61 тыс.руб.  -неисполнение субсидии по статье начисления на оплату труда возникло в связи с оплатой страховых взносов в октябре 2018.
4. 113,80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88,61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622,81 тыс. руб. - неисполнение субсидии по статье арендная плата за пользование имуществом возникло, в связи с тем, что оплата произведена согласно графика платежей.
7. 74,22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8. 363,15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4. Оплата счетов за утилизацию отходов (покрышек непригодных к эксплуатации) произведена по факту выставленных счетов. 5.  Оказание услуг по охране базы, так как оплата произведена по факту оказанных услуг. 
9. 4744,5 тыс. руб.  - неисполнение субсидии по статье на приобретение основных средств в связи с тем, что: 1.БЛОК СКЗИ в связи с тем, что документации находится в стадии заключения контракта.2. Оплата за щеточное оборудование, произведена согласно заключенного контракта. 3. Оплата за дорожные знаки, произведена согласно заключенного контракта.4. Приобретение машины дорожной разметки Контур-100, документации находится в стадии размещения торгов.
10. 3 922,53 тыс. руб. – неисполнение субсидии по статье приобретение мат. запасов в связи :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на поставку запасных частей, так как оплата будет произведена по факту оказанных услуг, на основании выставленных документов. 4.Приобретение шин, оплата произведена по факту поставки товара.5. Оплата счетов за смывающие и обеззараживающие средства произведена по факту выставленных документов. 6. Приобретение материалов для содержания дорог производится по факту выставленных счетов.7. Документация на приобретение специализированной одежды  находится в стадии размещения торгов
11. 284,64 тыс. руб. - неисполнение по статье расходов прочие расходы в связи с оплатой налога на имущество, согласно поданной декларации.  и гос.  пошлины за специальное разрешение на движение тяжеловесных и крупногабаритных грузов</t>
  </si>
  <si>
    <t>Перечисление денежных средств  проведено в полном объёме за фактически выполненный пробег. Экономия в сумме 43,0т.р.сложилась по оплате кредиторской задолженности за декабрь 2017г. (пассажирские перевозки на автобусном маршруте №7), а также в сумме  103,33т.р. по расчётам за январь-август 2018 года.</t>
  </si>
  <si>
    <t xml:space="preserve"> МК на выполнение работ по разработке комплексной схемы организации дорожного движения на территории города Когалыма №0187300013718000039 от 07.05.2018 заключен с ООО "ДорМостПроект" на сумму 3 470,0 т.р. Работы по контракту выполнены в полном объеме, оплата проведена</t>
  </si>
  <si>
    <t>Контракт от 28.08.2018 №0187300013718000176-0070611-01 на выполнение работ по разработке проектов организации дорожного движения на автомобильных дорогах общего пользования местного значения города Когалыма заключен с ООО "ДорМостИзыскание" г.Воронеж на сумму 893,375т.р. Дата окончания исполнения контракта 28.12.2018.</t>
  </si>
  <si>
    <t>Заключен МК от 25.06.2018 №0187300013718000112-0070611-02 с ООО "Энергия природы" на выполнение работ по обустройству и модернизации светофорных объектов г. Когалыма на сумму 6 650,28 т.р. Дата окончания исполнения контракта 31.10.2018</t>
  </si>
  <si>
    <t xml:space="preserve">На отчетную дату выполнены следующие работы:
1) на сумму 34 052,96 тыс. руб. заключен МК №0187300013718000073 от 17.05.2018 на выполнения работ по ремонту объекта "Мост через реку Ингуягун на км 0+756 автомобильной дороги проспект Нефтяников в городе Когалыме".  
Срок выполнения работ 31.08.2018. Работа по I этапу выполнена и проведена оплата в полном объеме на сумму 17 026,48 тыс.руб. Работы по II этапу выполненны, оплата в сумме 17026,48 проведена в полном объеме.
2) на сумму 15 089,86 тыс. руб. заключен МК №0187300013718000069 от 17.05.2018 на выполнение работ по ремонту автомобильных дорог города Когалыма (участок по ул. Прибалтийская). 
Работы выполнены в полном объеме, проведена оплата на сумму 15 089,86тыс.руб.
3) на сумму 2 774,56 тыс. руб. заключен м/к 0187300013718000117 от 20.06.2018 на ремонт участка автомобильной дороги по улице Прибалтийской. Работы выполнены в полном объеме, проведена оплата на сумму 2 774,56тыс.руб.
4) 4 143,73 тыс. руб. заклчен м/к 0187300013718000126 на ремонт участка автомобильной дороги по улице Прибалтийския. Работы выполнены в полном объеме, оплата произведена на сумму 4 143,73 тыс.руб.  
5)  на сумму 10 052,22 тыс. руб. заключен м/к 0187300013718000166 от 27.08.2018 на ремонт участка автомобильных дорог города Когалыма (улица Прибалтийская (участок от кольцевой развязки улиц Прибалтийская-Объездная до пересечения улиц Прибалтийская-Бакинская (включительно), улица Молодежная (на пересечении с улице Мира)) Дата окончание работ 01.10.2018. Работы выполнены, ведется приемка выполненных работ. Оплата будет проведена в октябре текущего года.
6) на сумму 2 388,95 тыс. руб. заключен м/к 187300013718000168 от 20.08.2018 на ремонт участка автомобильной дороги по улице Строителей. Дата окончание работ 20.09.2018. Работы выполнены, ведется приемка выполненных работ. Оплата будет проведена в октябре текущего года.
</t>
  </si>
  <si>
    <t>1) Заключен муниципальный контракт №03/2018 от 04.06.2018 на сумму 90,00 тыс. руб. на вырубку кернов для лабораторных испытаний. Срок исполнения до 31.08.2018. Работы выполнены и оплачены в полном объеме.
2)  Заключен муниципальный контракт №02/2018 от 04.06.2018 на сумму 23,10 тыс. руб. на проведение инженерно-геодезических измерений асфальтобетонного покрытия. Срок исполнения до 31.08.2018. Работы выполнены и оплачены в полном объеме.
3)аключен муниципальный контракт №05/2018 от 13.07.2018 на сумму 72,00 тыс. руб. на вырубку кернов для лабораторных испытаний. Срок исполнения до 31.08.2018. Работы выполнены и оплачены в полном объеме.
4) Заключен муниципальный контракт №06/2018 от 18.07.2018 на сумму 44,20 тыс. руб. на проведение инженерно-геодезических измерений асфальтобетонного покрытия. Срок исполнения до 02.10.2018.Работы выполнены и оплачены в полном объеме.</t>
  </si>
  <si>
    <t xml:space="preserve">1) Заключен и исполнен в полном объеме муниципальный контракт от 01.02.2018 №01/2018 на оформление межевого плана по объекту, стоимость работ 37,46 тыс. руб. 
2) Заключен муниципральный контракт №0187300013718000040 от 04.04.2018на выполнение работ по инженерным изысканиям и проектированию объекта, на сумму 3 785,00 тыс. руб. Срок выполнения работ по 15.10.2018. Ведутся работы.
3) Заключен м/к на оказание услуг по оформлению межевых планов на сумму 86 тыс.руб. Срок исполнения 01.10.2018. Работы выполнены и оплачены в полном объеме.
</t>
  </si>
  <si>
    <t>Заключен муниципальный контракт 0187300013718000021 от 28.03.2018 на выполнение работ по разработке проектно-сметной документации на строительство объекта на сумму 617,4 тыс. руб. 
Работы выполнены, оплата выполненых работ проведена в полном объеме.</t>
  </si>
  <si>
    <t>Заключены 3 муниципальных контракта на проведение проверки сметной стоимости работ:
1) №02/12/17Т от 29.01.2018 (ремонт моста) на сумму 31,53 тыс. руб. Контракт исполнен в полном объеме.
2) №03/12/17Т от 29.01.2018 (ремонт участка ул. Прибалтийской) на сумму 31,53 тыс. руб., Контракт исполнен в полном объеме.
3) 04/04/18Т от 13.04.2018 (ремонт участка ул. Прибалтийской) на сумму 31,53 тыс. руб. Контракт исполнен в полном объеме.
4) 07/06/18Т от 13.06.2018 (ремонт участка ул. Прибалтийской) на сумму 31,53 тыс. руб. Срок выполнения работ по 10.07.2018.Работы выполнены в полном объеме.</t>
  </si>
  <si>
    <t>1) Заключен контракт 18Д0336 от 29.05.2018 на сумму 15 000,00 тыс. руб. на Реконструкцию автомобильных дорог по улице Янтарная со строительством транспортной развязки на пересечении улиц Дружбы Народов - Степана Повха - Янтарной" (2 этап). Функции заказчика приняты 08.06.2018.
Срок выполнения работ по 30.11.2018.
2) Заключен контракт 18Д0337 от 29.05.2018 на сумму 15 000,00 тыс. руб. на Реконструкцию автомобильных дорог по улице Комсомольская и улица Лесная со строительством транспортной развязки" (3 этап). Функции заказчика приняты 08.06.2018.
Срок выполнения работ по 30.11.2018.
Работы выполнены и оплачены в полном объеме.</t>
  </si>
  <si>
    <t>1) Заключен м/к 08/2018 от 08.08.2018 на оказание услуг по оформлению технического плана сооружения благоустройства. Срок оказание услуг до 30.09.2018
2) Заключен м/к 09/2018 от 08.08.2018 на оказание услуг по оформлению технического плана сооружения автомобильной дороги. Срок оказание услуг до30.09.2018
3) Заключен м/к 10/2018 от 10/2018 на оказание услугпо оформлению технического плана сооружения ливневой канализации. Срок оказание услуг 30.09.2018.
Работы выполнены и оплачены в полном объеме.</t>
  </si>
  <si>
    <t>в том числе софинансирование</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</si>
</sst>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2">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b/>
      <sz val="20"/>
      <name val="Times New Roman"/>
      <family val="1"/>
    </font>
    <font>
      <sz val="20"/>
      <name val="Times New Roman"/>
      <family val="1"/>
    </font>
    <font>
      <b/>
      <i/>
      <sz val="14"/>
      <name val="Times New Roman"/>
      <family val="1"/>
    </font>
    <font>
      <b/>
      <u val="single"/>
      <sz val="14"/>
      <name val="Times New Roman"/>
      <family val="1"/>
    </font>
    <font>
      <sz val="10"/>
      <name val="Times New Roman"/>
      <family val="1"/>
    </font>
    <font>
      <i/>
      <sz val="14"/>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4">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10" xfId="0" applyFont="1" applyFill="1" applyBorder="1" applyAlignment="1">
      <alignment vertical="center" wrapText="1"/>
    </xf>
    <xf numFmtId="0" fontId="5" fillId="0" borderId="0" xfId="0" applyFont="1" applyFill="1" applyAlignment="1">
      <alignment horizontal="center" vertical="center" wrapText="1"/>
    </xf>
    <xf numFmtId="172" fontId="4" fillId="0" borderId="11" xfId="60" applyFont="1" applyFill="1" applyBorder="1" applyAlignment="1">
      <alignment horizontal="justify" wrapText="1"/>
    </xf>
    <xf numFmtId="172" fontId="4" fillId="0" borderId="11" xfId="60" applyFont="1" applyFill="1" applyBorder="1" applyAlignment="1" applyProtection="1">
      <alignment vertical="center" wrapText="1"/>
      <protection/>
    </xf>
    <xf numFmtId="172" fontId="5" fillId="0" borderId="11" xfId="60" applyFont="1" applyFill="1" applyBorder="1" applyAlignment="1">
      <alignment horizontal="justify" wrapText="1"/>
    </xf>
    <xf numFmtId="172" fontId="5" fillId="0" borderId="11" xfId="60" applyFont="1" applyFill="1" applyBorder="1" applyAlignment="1" applyProtection="1">
      <alignment vertical="center" wrapText="1"/>
      <protection/>
    </xf>
    <xf numFmtId="0" fontId="4" fillId="0" borderId="11" xfId="0" applyFont="1" applyFill="1" applyBorder="1" applyAlignment="1">
      <alignment horizontal="left" vertical="center" wrapText="1"/>
    </xf>
    <xf numFmtId="173" fontId="5" fillId="0" borderId="0" xfId="0" applyNumberFormat="1" applyFont="1" applyFill="1" applyAlignment="1">
      <alignment vertical="center" wrapText="1"/>
    </xf>
    <xf numFmtId="173" fontId="5" fillId="0" borderId="0" xfId="0" applyNumberFormat="1" applyFont="1" applyFill="1" applyAlignment="1">
      <alignment horizontal="center" vertical="center" wrapText="1"/>
    </xf>
    <xf numFmtId="0" fontId="5" fillId="0" borderId="11" xfId="0" applyFont="1" applyFill="1" applyBorder="1" applyAlignment="1">
      <alignment horizontal="left" vertical="center" wrapText="1"/>
    </xf>
    <xf numFmtId="173" fontId="4" fillId="0" borderId="12" xfId="0" applyNumberFormat="1"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right" vertical="center"/>
    </xf>
    <xf numFmtId="0" fontId="8" fillId="0" borderId="10" xfId="0" applyFont="1" applyFill="1" applyBorder="1" applyAlignment="1">
      <alignment horizontal="center" wrapText="1"/>
    </xf>
    <xf numFmtId="0" fontId="4" fillId="0" borderId="13" xfId="0"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1" xfId="0" applyFont="1" applyFill="1" applyBorder="1" applyAlignment="1">
      <alignment horizontal="left" wrapText="1"/>
    </xf>
    <xf numFmtId="4" fontId="4" fillId="0" borderId="11" xfId="60" applyNumberFormat="1" applyFont="1" applyFill="1" applyBorder="1" applyAlignment="1">
      <alignment horizontal="center" vertical="center" wrapText="1"/>
    </xf>
    <xf numFmtId="4" fontId="5" fillId="0" borderId="11" xfId="60" applyNumberFormat="1" applyFont="1" applyFill="1" applyBorder="1" applyAlignment="1">
      <alignment horizontal="center" vertical="center" wrapText="1"/>
    </xf>
    <xf numFmtId="0" fontId="4"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center" vertical="center"/>
      <protection locked="0"/>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0" fontId="6" fillId="33" borderId="10" xfId="0" applyFont="1" applyFill="1" applyBorder="1" applyAlignment="1">
      <alignment vertical="center" wrapText="1"/>
    </xf>
    <xf numFmtId="0" fontId="51" fillId="33" borderId="11" xfId="0" applyFont="1" applyFill="1" applyBorder="1" applyAlignment="1">
      <alignment horizontal="center" vertical="center" wrapText="1"/>
    </xf>
    <xf numFmtId="174" fontId="4" fillId="33" borderId="11" xfId="0" applyNumberFormat="1" applyFont="1" applyFill="1" applyBorder="1" applyAlignment="1">
      <alignment horizontal="center" vertical="center" wrapText="1"/>
    </xf>
    <xf numFmtId="172" fontId="4" fillId="33" borderId="11" xfId="60" applyFont="1" applyFill="1" applyBorder="1" applyAlignment="1" applyProtection="1">
      <alignment vertical="center" wrapText="1"/>
      <protection/>
    </xf>
    <xf numFmtId="172" fontId="5" fillId="33" borderId="11" xfId="60" applyFont="1" applyFill="1" applyBorder="1" applyAlignment="1" applyProtection="1">
      <alignment vertical="center" wrapText="1"/>
      <protection/>
    </xf>
    <xf numFmtId="172" fontId="5" fillId="33" borderId="11" xfId="60" applyFont="1" applyFill="1" applyBorder="1" applyAlignment="1">
      <alignment horizontal="justify" wrapText="1"/>
    </xf>
    <xf numFmtId="4" fontId="4" fillId="33" borderId="11" xfId="60" applyNumberFormat="1" applyFont="1" applyFill="1" applyBorder="1" applyAlignment="1">
      <alignment horizontal="center" vertical="center" wrapText="1"/>
    </xf>
    <xf numFmtId="4" fontId="5" fillId="33" borderId="11" xfId="0" applyNumberFormat="1" applyFont="1" applyFill="1" applyBorder="1" applyAlignment="1" applyProtection="1">
      <alignment horizontal="center" vertical="center"/>
      <protection locked="0"/>
    </xf>
    <xf numFmtId="172" fontId="4" fillId="33" borderId="11" xfId="60" applyFont="1" applyFill="1" applyBorder="1" applyAlignment="1">
      <alignment horizontal="justify" wrapText="1"/>
    </xf>
    <xf numFmtId="0" fontId="3" fillId="33" borderId="0" xfId="0" applyFont="1" applyFill="1" applyAlignment="1">
      <alignment vertical="center" wrapText="1"/>
    </xf>
    <xf numFmtId="173" fontId="5" fillId="33" borderId="0" xfId="0" applyNumberFormat="1" applyFont="1" applyFill="1" applyAlignment="1">
      <alignment vertical="center" wrapText="1"/>
    </xf>
    <xf numFmtId="173" fontId="3" fillId="33" borderId="0" xfId="0" applyNumberFormat="1" applyFont="1" applyFill="1" applyAlignment="1">
      <alignment vertical="center" wrapText="1"/>
    </xf>
    <xf numFmtId="0" fontId="4" fillId="33" borderId="11" xfId="0" applyFont="1" applyFill="1" applyBorder="1" applyAlignment="1">
      <alignment horizontal="left" wrapText="1"/>
    </xf>
    <xf numFmtId="0" fontId="5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172" fontId="11" fillId="0" borderId="11" xfId="60" applyFont="1" applyFill="1" applyBorder="1" applyAlignment="1" applyProtection="1">
      <alignment vertical="center" wrapText="1"/>
      <protection/>
    </xf>
    <xf numFmtId="172" fontId="11" fillId="33" borderId="11" xfId="60" applyFont="1" applyFill="1" applyBorder="1" applyAlignment="1" applyProtection="1">
      <alignment vertical="center" wrapText="1"/>
      <protection/>
    </xf>
    <xf numFmtId="0" fontId="12" fillId="0" borderId="11" xfId="0" applyFont="1" applyFill="1" applyBorder="1" applyAlignment="1">
      <alignment vertical="center" wrapText="1"/>
    </xf>
    <xf numFmtId="0" fontId="12" fillId="0" borderId="0" xfId="0" applyFont="1" applyFill="1" applyBorder="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12"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0" fontId="4" fillId="0" borderId="12" xfId="0" applyFont="1" applyFill="1" applyBorder="1" applyAlignment="1">
      <alignment horizontal="left" wrapText="1"/>
    </xf>
    <xf numFmtId="0" fontId="4" fillId="0" borderId="14" xfId="0" applyFont="1" applyFill="1" applyBorder="1" applyAlignment="1">
      <alignment horizontal="left" wrapText="1"/>
    </xf>
    <xf numFmtId="0" fontId="4" fillId="0" borderId="15" xfId="0" applyFont="1" applyFill="1" applyBorder="1" applyAlignment="1">
      <alignment horizontal="left" wrapText="1"/>
    </xf>
    <xf numFmtId="0" fontId="4" fillId="0" borderId="0" xfId="0" applyFont="1" applyFill="1" applyAlignment="1">
      <alignment horizontal="left"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1" fillId="0" borderId="11" xfId="0"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wrapText="1"/>
    </xf>
    <xf numFmtId="0" fontId="3" fillId="0" borderId="11" xfId="0" applyFont="1" applyFill="1" applyBorder="1" applyAlignment="1">
      <alignment horizontal="center" vertical="center" wrapText="1"/>
    </xf>
    <xf numFmtId="49" fontId="4" fillId="0" borderId="11" xfId="0" applyNumberFormat="1" applyFont="1" applyFill="1" applyBorder="1" applyAlignment="1" applyProtection="1">
      <alignment horizontal="left" vertical="center"/>
      <protection locked="0"/>
    </xf>
    <xf numFmtId="0" fontId="4"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22"/>
  <sheetViews>
    <sheetView showGridLines="0" view="pageBreakPreview" zoomScale="70" zoomScaleNormal="70" zoomScaleSheetLayoutView="70" zoomScalePageLayoutView="0" workbookViewId="0" topLeftCell="A1">
      <pane xSplit="2" ySplit="9" topLeftCell="C102" activePane="bottomRight" state="frozen"/>
      <selection pane="topLeft" activeCell="A1" sqref="A1"/>
      <selection pane="topRight" activeCell="C1" sqref="C1"/>
      <selection pane="bottomLeft" activeCell="A10" sqref="A10"/>
      <selection pane="bottomRight" activeCell="E115" sqref="E115"/>
    </sheetView>
  </sheetViews>
  <sheetFormatPr defaultColWidth="9.140625" defaultRowHeight="12.75"/>
  <cols>
    <col min="1" max="1" width="39.140625" style="2" customWidth="1"/>
    <col min="2" max="2" width="14.8515625" style="2" customWidth="1"/>
    <col min="3" max="3" width="16.8515625" style="1" customWidth="1"/>
    <col min="4" max="8" width="14.7109375" style="1" customWidth="1"/>
    <col min="9" max="14" width="14.7109375" style="3" customWidth="1"/>
    <col min="15" max="16384" width="9.140625" style="1" customWidth="1"/>
  </cols>
  <sheetData>
    <row r="1" spans="1:14" ht="29.25" customHeight="1">
      <c r="A1" s="54" t="s">
        <v>29</v>
      </c>
      <c r="B1" s="54"/>
      <c r="C1" s="54"/>
      <c r="D1" s="54"/>
      <c r="E1" s="54"/>
      <c r="F1" s="54"/>
      <c r="G1" s="54"/>
      <c r="H1" s="54"/>
      <c r="I1" s="54"/>
      <c r="J1" s="54"/>
      <c r="K1" s="54"/>
      <c r="L1" s="54"/>
      <c r="M1" s="54"/>
      <c r="N1" s="54"/>
    </row>
    <row r="2" spans="1:14" ht="24" customHeight="1">
      <c r="A2" s="57" t="s">
        <v>20</v>
      </c>
      <c r="B2" s="57"/>
      <c r="C2" s="57"/>
      <c r="D2" s="57"/>
      <c r="E2" s="57"/>
      <c r="F2" s="57"/>
      <c r="G2" s="57"/>
      <c r="H2" s="57"/>
      <c r="I2" s="57"/>
      <c r="J2" s="57"/>
      <c r="K2" s="57"/>
      <c r="L2" s="57"/>
      <c r="M2" s="57"/>
      <c r="N2" s="57"/>
    </row>
    <row r="3" spans="1:14" ht="20.25" customHeight="1">
      <c r="A3" s="54"/>
      <c r="B3" s="54"/>
      <c r="C3" s="54"/>
      <c r="D3" s="54"/>
      <c r="E3" s="54"/>
      <c r="F3" s="54"/>
      <c r="G3" s="54"/>
      <c r="H3" s="54"/>
      <c r="I3" s="54"/>
      <c r="J3" s="54"/>
      <c r="K3" s="54"/>
      <c r="L3" s="54"/>
      <c r="M3" s="54"/>
      <c r="N3" s="54"/>
    </row>
    <row r="4" spans="1:14" ht="27.75" customHeight="1">
      <c r="A4" s="64" t="s">
        <v>28</v>
      </c>
      <c r="B4" s="64"/>
      <c r="C4" s="64"/>
      <c r="D4" s="64"/>
      <c r="E4" s="64"/>
      <c r="F4" s="64"/>
      <c r="G4" s="64"/>
      <c r="H4" s="64"/>
      <c r="I4" s="64"/>
      <c r="J4" s="64"/>
      <c r="K4" s="64"/>
      <c r="L4" s="64"/>
      <c r="M4" s="64"/>
      <c r="N4" s="64"/>
    </row>
    <row r="5" spans="1:14" s="4" customFormat="1" ht="24.75" customHeight="1">
      <c r="A5" s="10"/>
      <c r="B5" s="10"/>
      <c r="C5" s="10"/>
      <c r="D5" s="10"/>
      <c r="E5" s="10"/>
      <c r="F5" s="10"/>
      <c r="G5" s="10"/>
      <c r="H5" s="10"/>
      <c r="I5" s="10"/>
      <c r="J5" s="10"/>
      <c r="K5" s="10"/>
      <c r="L5" s="10"/>
      <c r="M5" s="10"/>
      <c r="N5" s="23" t="s">
        <v>13</v>
      </c>
    </row>
    <row r="6" spans="1:14" s="5" customFormat="1" ht="59.25" customHeight="1">
      <c r="A6" s="24" t="s">
        <v>5</v>
      </c>
      <c r="B6" s="25" t="s">
        <v>27</v>
      </c>
      <c r="C6" s="20" t="s">
        <v>0</v>
      </c>
      <c r="D6" s="20" t="s">
        <v>1</v>
      </c>
      <c r="E6" s="20" t="s">
        <v>2</v>
      </c>
      <c r="F6" s="20" t="s">
        <v>3</v>
      </c>
      <c r="G6" s="20" t="s">
        <v>4</v>
      </c>
      <c r="H6" s="20" t="s">
        <v>6</v>
      </c>
      <c r="I6" s="20" t="s">
        <v>7</v>
      </c>
      <c r="J6" s="20" t="s">
        <v>8</v>
      </c>
      <c r="K6" s="20" t="s">
        <v>9</v>
      </c>
      <c r="L6" s="20" t="s">
        <v>10</v>
      </c>
      <c r="M6" s="20" t="s">
        <v>11</v>
      </c>
      <c r="N6" s="20" t="s">
        <v>12</v>
      </c>
    </row>
    <row r="7" spans="1:14" s="6" customFormat="1" ht="17.25">
      <c r="A7" s="21">
        <v>1</v>
      </c>
      <c r="B7" s="21">
        <v>2</v>
      </c>
      <c r="C7" s="21">
        <v>3</v>
      </c>
      <c r="D7" s="21">
        <v>4</v>
      </c>
      <c r="E7" s="21">
        <v>5</v>
      </c>
      <c r="F7" s="21">
        <v>6</v>
      </c>
      <c r="G7" s="21">
        <v>7</v>
      </c>
      <c r="H7" s="21">
        <v>8</v>
      </c>
      <c r="I7" s="21">
        <v>9</v>
      </c>
      <c r="J7" s="21">
        <v>10</v>
      </c>
      <c r="K7" s="21">
        <v>11</v>
      </c>
      <c r="L7" s="21">
        <v>12</v>
      </c>
      <c r="M7" s="21">
        <v>13</v>
      </c>
      <c r="N7" s="21">
        <v>14</v>
      </c>
    </row>
    <row r="8" spans="1:14" s="6" customFormat="1" ht="17.25">
      <c r="A8" s="58" t="s">
        <v>22</v>
      </c>
      <c r="B8" s="59"/>
      <c r="C8" s="59"/>
      <c r="D8" s="59"/>
      <c r="E8" s="59"/>
      <c r="F8" s="59"/>
      <c r="G8" s="59"/>
      <c r="H8" s="59"/>
      <c r="I8" s="59"/>
      <c r="J8" s="59"/>
      <c r="K8" s="59"/>
      <c r="L8" s="59"/>
      <c r="M8" s="59"/>
      <c r="N8" s="60"/>
    </row>
    <row r="9" spans="1:14" s="6" customFormat="1" ht="17.25">
      <c r="A9" s="58" t="s">
        <v>23</v>
      </c>
      <c r="B9" s="59"/>
      <c r="C9" s="59"/>
      <c r="D9" s="59"/>
      <c r="E9" s="59"/>
      <c r="F9" s="59"/>
      <c r="G9" s="59"/>
      <c r="H9" s="59"/>
      <c r="I9" s="59"/>
      <c r="J9" s="59"/>
      <c r="K9" s="59"/>
      <c r="L9" s="59"/>
      <c r="M9" s="59"/>
      <c r="N9" s="60"/>
    </row>
    <row r="10" spans="1:14" s="7" customFormat="1" ht="84" customHeight="1">
      <c r="A10" s="13" t="s">
        <v>30</v>
      </c>
      <c r="B10" s="13">
        <f aca="true" t="shared" si="0" ref="B10:N10">B11</f>
        <v>18664.999999999996</v>
      </c>
      <c r="C10" s="13">
        <f t="shared" si="0"/>
        <v>1789.1</v>
      </c>
      <c r="D10" s="13">
        <f t="shared" si="0"/>
        <v>1632.54</v>
      </c>
      <c r="E10" s="13">
        <f t="shared" si="0"/>
        <v>1474.53</v>
      </c>
      <c r="F10" s="13">
        <f t="shared" si="0"/>
        <v>1632.54</v>
      </c>
      <c r="G10" s="13">
        <f t="shared" si="0"/>
        <v>1579.85</v>
      </c>
      <c r="H10" s="13">
        <f t="shared" si="0"/>
        <v>1490.92</v>
      </c>
      <c r="I10" s="13">
        <f t="shared" si="0"/>
        <v>1460</v>
      </c>
      <c r="J10" s="13">
        <f t="shared" si="0"/>
        <v>1508.12</v>
      </c>
      <c r="K10" s="13">
        <f t="shared" si="0"/>
        <v>1506.15</v>
      </c>
      <c r="L10" s="13">
        <f t="shared" si="0"/>
        <v>1442.8</v>
      </c>
      <c r="M10" s="13">
        <f t="shared" si="0"/>
        <v>1568.59</v>
      </c>
      <c r="N10" s="13">
        <f t="shared" si="0"/>
        <v>1579.86</v>
      </c>
    </row>
    <row r="11" spans="1:14" s="7" customFormat="1" ht="17.25">
      <c r="A11" s="16" t="s">
        <v>18</v>
      </c>
      <c r="B11" s="13">
        <f>SUM(B12:B15)</f>
        <v>18664.999999999996</v>
      </c>
      <c r="C11" s="13">
        <f aca="true" t="shared" si="1" ref="C11:N11">SUM(C12:C15)</f>
        <v>1789.1</v>
      </c>
      <c r="D11" s="13">
        <f t="shared" si="1"/>
        <v>1632.54</v>
      </c>
      <c r="E11" s="13">
        <f>SUM(E12:E15)</f>
        <v>1474.53</v>
      </c>
      <c r="F11" s="13">
        <f t="shared" si="1"/>
        <v>1632.54</v>
      </c>
      <c r="G11" s="13">
        <f t="shared" si="1"/>
        <v>1579.85</v>
      </c>
      <c r="H11" s="13">
        <f t="shared" si="1"/>
        <v>1490.92</v>
      </c>
      <c r="I11" s="13">
        <f t="shared" si="1"/>
        <v>1460</v>
      </c>
      <c r="J11" s="13">
        <f t="shared" si="1"/>
        <v>1508.12</v>
      </c>
      <c r="K11" s="13">
        <f t="shared" si="1"/>
        <v>1506.15</v>
      </c>
      <c r="L11" s="13">
        <f t="shared" si="1"/>
        <v>1442.8</v>
      </c>
      <c r="M11" s="13">
        <f t="shared" si="1"/>
        <v>1568.59</v>
      </c>
      <c r="N11" s="13">
        <f t="shared" si="1"/>
        <v>1579.86</v>
      </c>
    </row>
    <row r="12" spans="1:14" s="7" customFormat="1" ht="18">
      <c r="A12" s="19" t="s">
        <v>16</v>
      </c>
      <c r="B12" s="14"/>
      <c r="C12" s="13"/>
      <c r="D12" s="13"/>
      <c r="E12" s="13"/>
      <c r="F12" s="13"/>
      <c r="G12" s="13"/>
      <c r="H12" s="13"/>
      <c r="I12" s="13"/>
      <c r="J12" s="13"/>
      <c r="K12" s="13"/>
      <c r="L12" s="13"/>
      <c r="M12" s="13"/>
      <c r="N12" s="13"/>
    </row>
    <row r="13" spans="1:14" s="7" customFormat="1" ht="18">
      <c r="A13" s="19" t="s">
        <v>14</v>
      </c>
      <c r="B13" s="14"/>
      <c r="C13" s="13"/>
      <c r="D13" s="13"/>
      <c r="E13" s="13"/>
      <c r="F13" s="13"/>
      <c r="G13" s="13"/>
      <c r="H13" s="13"/>
      <c r="I13" s="13"/>
      <c r="J13" s="13"/>
      <c r="K13" s="13"/>
      <c r="L13" s="13"/>
      <c r="M13" s="13"/>
      <c r="N13" s="13"/>
    </row>
    <row r="14" spans="1:14" s="7" customFormat="1" ht="18">
      <c r="A14" s="19" t="s">
        <v>15</v>
      </c>
      <c r="B14" s="15">
        <f>C14+D14+E14+F14+G14+H14+I14+J14+K14+L14+M14+N14</f>
        <v>18664.999999999996</v>
      </c>
      <c r="C14" s="15">
        <v>1789.1</v>
      </c>
      <c r="D14" s="15">
        <v>1632.54</v>
      </c>
      <c r="E14" s="15">
        <v>1474.53</v>
      </c>
      <c r="F14" s="15">
        <v>1632.54</v>
      </c>
      <c r="G14" s="15">
        <v>1579.85</v>
      </c>
      <c r="H14" s="15">
        <v>1490.92</v>
      </c>
      <c r="I14" s="15">
        <v>1460</v>
      </c>
      <c r="J14" s="15">
        <v>1508.12</v>
      </c>
      <c r="K14" s="15">
        <v>1506.15</v>
      </c>
      <c r="L14" s="15">
        <v>1442.8</v>
      </c>
      <c r="M14" s="15">
        <v>1568.59</v>
      </c>
      <c r="N14" s="15">
        <v>1579.86</v>
      </c>
    </row>
    <row r="15" spans="1:14" s="7" customFormat="1" ht="18">
      <c r="A15" s="19" t="s">
        <v>17</v>
      </c>
      <c r="B15" s="14"/>
      <c r="C15" s="13"/>
      <c r="D15" s="13"/>
      <c r="E15" s="13"/>
      <c r="F15" s="13"/>
      <c r="G15" s="13"/>
      <c r="H15" s="13"/>
      <c r="I15" s="13"/>
      <c r="J15" s="13"/>
      <c r="K15" s="13"/>
      <c r="L15" s="13"/>
      <c r="M15" s="13"/>
      <c r="N15" s="13"/>
    </row>
    <row r="16" spans="1:14" s="7" customFormat="1" ht="17.25">
      <c r="A16" s="16" t="s">
        <v>25</v>
      </c>
      <c r="B16" s="13">
        <f>SUM(B17:B20)</f>
        <v>18664.999999999996</v>
      </c>
      <c r="C16" s="13">
        <f aca="true" t="shared" si="2" ref="C16:N16">SUM(C17:C20)</f>
        <v>1789.1</v>
      </c>
      <c r="D16" s="13">
        <f t="shared" si="2"/>
        <v>1632.54</v>
      </c>
      <c r="E16" s="13">
        <f t="shared" si="2"/>
        <v>1474.53</v>
      </c>
      <c r="F16" s="13">
        <f t="shared" si="2"/>
        <v>1632.54</v>
      </c>
      <c r="G16" s="13">
        <f t="shared" si="2"/>
        <v>1579.85</v>
      </c>
      <c r="H16" s="13">
        <f t="shared" si="2"/>
        <v>1490.92</v>
      </c>
      <c r="I16" s="13">
        <f t="shared" si="2"/>
        <v>1460</v>
      </c>
      <c r="J16" s="13">
        <f t="shared" si="2"/>
        <v>1508.12</v>
      </c>
      <c r="K16" s="13">
        <f t="shared" si="2"/>
        <v>1506.15</v>
      </c>
      <c r="L16" s="13">
        <f t="shared" si="2"/>
        <v>1442.8</v>
      </c>
      <c r="M16" s="13">
        <f t="shared" si="2"/>
        <v>1568.59</v>
      </c>
      <c r="N16" s="13">
        <f t="shared" si="2"/>
        <v>1579.86</v>
      </c>
    </row>
    <row r="17" spans="1:14" s="7" customFormat="1" ht="18">
      <c r="A17" s="19" t="s">
        <v>16</v>
      </c>
      <c r="B17" s="15">
        <f>C17+D17+E17+F17+G17+H17+I17+J17+K17+L17+M17+N17</f>
        <v>0</v>
      </c>
      <c r="C17" s="14">
        <f aca="true" t="shared" si="3" ref="C17:N20">C12</f>
        <v>0</v>
      </c>
      <c r="D17" s="14">
        <f t="shared" si="3"/>
        <v>0</v>
      </c>
      <c r="E17" s="14">
        <f t="shared" si="3"/>
        <v>0</v>
      </c>
      <c r="F17" s="14">
        <f t="shared" si="3"/>
        <v>0</v>
      </c>
      <c r="G17" s="14">
        <f t="shared" si="3"/>
        <v>0</v>
      </c>
      <c r="H17" s="14">
        <f t="shared" si="3"/>
        <v>0</v>
      </c>
      <c r="I17" s="14">
        <f t="shared" si="3"/>
        <v>0</v>
      </c>
      <c r="J17" s="14">
        <f t="shared" si="3"/>
        <v>0</v>
      </c>
      <c r="K17" s="14">
        <f t="shared" si="3"/>
        <v>0</v>
      </c>
      <c r="L17" s="14">
        <f t="shared" si="3"/>
        <v>0</v>
      </c>
      <c r="M17" s="14">
        <f t="shared" si="3"/>
        <v>0</v>
      </c>
      <c r="N17" s="14">
        <f t="shared" si="3"/>
        <v>0</v>
      </c>
    </row>
    <row r="18" spans="1:14" s="7" customFormat="1" ht="18">
      <c r="A18" s="19" t="s">
        <v>14</v>
      </c>
      <c r="B18" s="15">
        <f>C18+D18+E18+F18+G18+H18+I18+J18+K18+L18+M18+N18</f>
        <v>0</v>
      </c>
      <c r="C18" s="14">
        <f t="shared" si="3"/>
        <v>0</v>
      </c>
      <c r="D18" s="14">
        <f t="shared" si="3"/>
        <v>0</v>
      </c>
      <c r="E18" s="14">
        <f t="shared" si="3"/>
        <v>0</v>
      </c>
      <c r="F18" s="14">
        <f t="shared" si="3"/>
        <v>0</v>
      </c>
      <c r="G18" s="14">
        <f t="shared" si="3"/>
        <v>0</v>
      </c>
      <c r="H18" s="14">
        <f t="shared" si="3"/>
        <v>0</v>
      </c>
      <c r="I18" s="14">
        <f t="shared" si="3"/>
        <v>0</v>
      </c>
      <c r="J18" s="14">
        <f t="shared" si="3"/>
        <v>0</v>
      </c>
      <c r="K18" s="14">
        <f t="shared" si="3"/>
        <v>0</v>
      </c>
      <c r="L18" s="14">
        <f t="shared" si="3"/>
        <v>0</v>
      </c>
      <c r="M18" s="14">
        <f t="shared" si="3"/>
        <v>0</v>
      </c>
      <c r="N18" s="14">
        <f t="shared" si="3"/>
        <v>0</v>
      </c>
    </row>
    <row r="19" spans="1:14" s="7" customFormat="1" ht="18">
      <c r="A19" s="19" t="s">
        <v>15</v>
      </c>
      <c r="B19" s="15">
        <f>C19+D19+E19+F19+G19+H19+I19+J19+K19+L19+M19+N19</f>
        <v>18664.999999999996</v>
      </c>
      <c r="C19" s="14">
        <f t="shared" si="3"/>
        <v>1789.1</v>
      </c>
      <c r="D19" s="14">
        <f t="shared" si="3"/>
        <v>1632.54</v>
      </c>
      <c r="E19" s="14">
        <f t="shared" si="3"/>
        <v>1474.53</v>
      </c>
      <c r="F19" s="14">
        <f t="shared" si="3"/>
        <v>1632.54</v>
      </c>
      <c r="G19" s="14">
        <f t="shared" si="3"/>
        <v>1579.85</v>
      </c>
      <c r="H19" s="14">
        <f t="shared" si="3"/>
        <v>1490.92</v>
      </c>
      <c r="I19" s="14">
        <f t="shared" si="3"/>
        <v>1460</v>
      </c>
      <c r="J19" s="14">
        <f t="shared" si="3"/>
        <v>1508.12</v>
      </c>
      <c r="K19" s="14">
        <f t="shared" si="3"/>
        <v>1506.15</v>
      </c>
      <c r="L19" s="14">
        <f t="shared" si="3"/>
        <v>1442.8</v>
      </c>
      <c r="M19" s="14">
        <f t="shared" si="3"/>
        <v>1568.59</v>
      </c>
      <c r="N19" s="14">
        <f t="shared" si="3"/>
        <v>1579.86</v>
      </c>
    </row>
    <row r="20" spans="1:14" s="7" customFormat="1" ht="18">
      <c r="A20" s="19" t="s">
        <v>17</v>
      </c>
      <c r="B20" s="15">
        <f>C20+D20+E20+F20+G20+H20+I20+J20+K20+L20+M20+N20</f>
        <v>0</v>
      </c>
      <c r="C20" s="14">
        <f t="shared" si="3"/>
        <v>0</v>
      </c>
      <c r="D20" s="14">
        <f t="shared" si="3"/>
        <v>0</v>
      </c>
      <c r="E20" s="14">
        <f t="shared" si="3"/>
        <v>0</v>
      </c>
      <c r="F20" s="14">
        <f t="shared" si="3"/>
        <v>0</v>
      </c>
      <c r="G20" s="14">
        <f t="shared" si="3"/>
        <v>0</v>
      </c>
      <c r="H20" s="14">
        <f t="shared" si="3"/>
        <v>0</v>
      </c>
      <c r="I20" s="14">
        <f t="shared" si="3"/>
        <v>0</v>
      </c>
      <c r="J20" s="14">
        <f t="shared" si="3"/>
        <v>0</v>
      </c>
      <c r="K20" s="14">
        <f t="shared" si="3"/>
        <v>0</v>
      </c>
      <c r="L20" s="14">
        <f t="shared" si="3"/>
        <v>0</v>
      </c>
      <c r="M20" s="14">
        <f t="shared" si="3"/>
        <v>0</v>
      </c>
      <c r="N20" s="14">
        <f t="shared" si="3"/>
        <v>0</v>
      </c>
    </row>
    <row r="21" spans="1:14" s="7" customFormat="1" ht="26.25" customHeight="1">
      <c r="A21" s="61" t="s">
        <v>24</v>
      </c>
      <c r="B21" s="62"/>
      <c r="C21" s="62"/>
      <c r="D21" s="62"/>
      <c r="E21" s="62"/>
      <c r="F21" s="62"/>
      <c r="G21" s="62"/>
      <c r="H21" s="62"/>
      <c r="I21" s="62"/>
      <c r="J21" s="62"/>
      <c r="K21" s="62"/>
      <c r="L21" s="62"/>
      <c r="M21" s="62"/>
      <c r="N21" s="63"/>
    </row>
    <row r="22" spans="1:14" s="7" customFormat="1" ht="108" customHeight="1">
      <c r="A22" s="27" t="s">
        <v>31</v>
      </c>
      <c r="B22" s="27"/>
      <c r="C22" s="27"/>
      <c r="D22" s="27"/>
      <c r="E22" s="27"/>
      <c r="F22" s="27"/>
      <c r="G22" s="27"/>
      <c r="H22" s="27"/>
      <c r="I22" s="27"/>
      <c r="J22" s="27"/>
      <c r="K22" s="27"/>
      <c r="L22" s="27"/>
      <c r="M22" s="27"/>
      <c r="N22" s="27"/>
    </row>
    <row r="23" spans="1:14" s="7" customFormat="1" ht="17.25">
      <c r="A23" s="16" t="s">
        <v>18</v>
      </c>
      <c r="B23" s="13">
        <f>SUM(B24:B27)</f>
        <v>72632.8</v>
      </c>
      <c r="C23" s="13">
        <f aca="true" t="shared" si="4" ref="C23:N23">SUM(C24:C27)</f>
        <v>0</v>
      </c>
      <c r="D23" s="13">
        <f t="shared" si="4"/>
        <v>0</v>
      </c>
      <c r="E23" s="13">
        <f t="shared" si="4"/>
        <v>128.3</v>
      </c>
      <c r="F23" s="13">
        <f t="shared" si="4"/>
        <v>0</v>
      </c>
      <c r="G23" s="13">
        <f t="shared" si="4"/>
        <v>0</v>
      </c>
      <c r="H23" s="13">
        <f t="shared" si="4"/>
        <v>0</v>
      </c>
      <c r="I23" s="13">
        <f t="shared" si="4"/>
        <v>0</v>
      </c>
      <c r="J23" s="13">
        <f t="shared" si="4"/>
        <v>41980.22</v>
      </c>
      <c r="K23" s="13">
        <f t="shared" si="4"/>
        <v>24004.579999999998</v>
      </c>
      <c r="L23" s="13">
        <f t="shared" si="4"/>
        <v>3259.85</v>
      </c>
      <c r="M23" s="13">
        <f t="shared" si="4"/>
        <v>3259.85</v>
      </c>
      <c r="N23" s="13">
        <f t="shared" si="4"/>
        <v>0</v>
      </c>
    </row>
    <row r="24" spans="1:14" s="7" customFormat="1" ht="18">
      <c r="A24" s="19" t="s">
        <v>16</v>
      </c>
      <c r="B24" s="14">
        <f>B30+B36+B42+B48+B54</f>
        <v>0</v>
      </c>
      <c r="C24" s="14">
        <f aca="true" t="shared" si="5" ref="C24:N24">C30+C36+C42+C48+C54</f>
        <v>0</v>
      </c>
      <c r="D24" s="14">
        <f t="shared" si="5"/>
        <v>0</v>
      </c>
      <c r="E24" s="14">
        <f t="shared" si="5"/>
        <v>0</v>
      </c>
      <c r="F24" s="14">
        <f t="shared" si="5"/>
        <v>0</v>
      </c>
      <c r="G24" s="14">
        <f t="shared" si="5"/>
        <v>0</v>
      </c>
      <c r="H24" s="14">
        <f t="shared" si="5"/>
        <v>0</v>
      </c>
      <c r="I24" s="14">
        <f t="shared" si="5"/>
        <v>0</v>
      </c>
      <c r="J24" s="14">
        <f t="shared" si="5"/>
        <v>0</v>
      </c>
      <c r="K24" s="14">
        <f t="shared" si="5"/>
        <v>0</v>
      </c>
      <c r="L24" s="14">
        <f t="shared" si="5"/>
        <v>0</v>
      </c>
      <c r="M24" s="14">
        <f t="shared" si="5"/>
        <v>0</v>
      </c>
      <c r="N24" s="14">
        <f t="shared" si="5"/>
        <v>0</v>
      </c>
    </row>
    <row r="25" spans="1:14" s="7" customFormat="1" ht="18">
      <c r="A25" s="19" t="s">
        <v>14</v>
      </c>
      <c r="B25" s="15">
        <f>C25+D25+E25+F25+G25+H25+I25+J25+K25+L25+M25+N25</f>
        <v>60325.600000000006</v>
      </c>
      <c r="C25" s="14">
        <f aca="true" t="shared" si="6" ref="B25:N27">C31+C37+C43+C49+C55</f>
        <v>0</v>
      </c>
      <c r="D25" s="14">
        <f t="shared" si="6"/>
        <v>0</v>
      </c>
      <c r="E25" s="14">
        <f t="shared" si="6"/>
        <v>0</v>
      </c>
      <c r="F25" s="14">
        <f t="shared" si="6"/>
        <v>0</v>
      </c>
      <c r="G25" s="14">
        <f t="shared" si="6"/>
        <v>0</v>
      </c>
      <c r="H25" s="14">
        <f t="shared" si="6"/>
        <v>0</v>
      </c>
      <c r="I25" s="14">
        <f t="shared" si="6"/>
        <v>0</v>
      </c>
      <c r="J25" s="14">
        <f t="shared" si="6"/>
        <v>37578.87</v>
      </c>
      <c r="K25" s="14">
        <f t="shared" si="6"/>
        <v>22746.73</v>
      </c>
      <c r="L25" s="14">
        <f t="shared" si="6"/>
        <v>0</v>
      </c>
      <c r="M25" s="14">
        <f t="shared" si="6"/>
        <v>0</v>
      </c>
      <c r="N25" s="14">
        <f t="shared" si="6"/>
        <v>0</v>
      </c>
    </row>
    <row r="26" spans="1:14" s="7" customFormat="1" ht="18">
      <c r="A26" s="19" t="s">
        <v>15</v>
      </c>
      <c r="B26" s="15">
        <f>C26+D26+E26+F26+G26+H26+I26+J26+K26+L26+M26+N26</f>
        <v>12307.2</v>
      </c>
      <c r="C26" s="14">
        <f t="shared" si="6"/>
        <v>0</v>
      </c>
      <c r="D26" s="14">
        <f t="shared" si="6"/>
        <v>0</v>
      </c>
      <c r="E26" s="14">
        <f t="shared" si="6"/>
        <v>128.3</v>
      </c>
      <c r="F26" s="14">
        <f t="shared" si="6"/>
        <v>0</v>
      </c>
      <c r="G26" s="14">
        <f t="shared" si="6"/>
        <v>0</v>
      </c>
      <c r="H26" s="14">
        <f t="shared" si="6"/>
        <v>0</v>
      </c>
      <c r="I26" s="14">
        <f t="shared" si="6"/>
        <v>0</v>
      </c>
      <c r="J26" s="14">
        <f t="shared" si="6"/>
        <v>4401.35</v>
      </c>
      <c r="K26" s="14">
        <f t="shared" si="6"/>
        <v>1257.8500000000001</v>
      </c>
      <c r="L26" s="14">
        <f>L32+L38+L44+L50+L56</f>
        <v>3259.85</v>
      </c>
      <c r="M26" s="14">
        <f>M32+M38+M44+M50+M56</f>
        <v>3259.85</v>
      </c>
      <c r="N26" s="14">
        <f t="shared" si="6"/>
        <v>0</v>
      </c>
    </row>
    <row r="27" spans="1:14" s="7" customFormat="1" ht="18">
      <c r="A27" s="19" t="s">
        <v>17</v>
      </c>
      <c r="B27" s="14">
        <f t="shared" si="6"/>
        <v>0</v>
      </c>
      <c r="C27" s="14">
        <f t="shared" si="6"/>
        <v>0</v>
      </c>
      <c r="D27" s="14">
        <f t="shared" si="6"/>
        <v>0</v>
      </c>
      <c r="E27" s="14">
        <f t="shared" si="6"/>
        <v>0</v>
      </c>
      <c r="F27" s="14">
        <f t="shared" si="6"/>
        <v>0</v>
      </c>
      <c r="G27" s="14">
        <f t="shared" si="6"/>
        <v>0</v>
      </c>
      <c r="H27" s="14">
        <f t="shared" si="6"/>
        <v>0</v>
      </c>
      <c r="I27" s="14">
        <f t="shared" si="6"/>
        <v>0</v>
      </c>
      <c r="J27" s="14">
        <f t="shared" si="6"/>
        <v>0</v>
      </c>
      <c r="K27" s="14">
        <f t="shared" si="6"/>
        <v>0</v>
      </c>
      <c r="L27" s="14">
        <f>L33+L39+L45+L51+L57</f>
        <v>0</v>
      </c>
      <c r="M27" s="14">
        <f>M33+M39+M45+M51+M57</f>
        <v>0</v>
      </c>
      <c r="N27" s="14">
        <f t="shared" si="6"/>
        <v>0</v>
      </c>
    </row>
    <row r="28" spans="1:14" s="7" customFormat="1" ht="90">
      <c r="A28" s="19" t="s">
        <v>32</v>
      </c>
      <c r="B28" s="14">
        <f>B29</f>
        <v>63500.700000000004</v>
      </c>
      <c r="C28" s="14">
        <f aca="true" t="shared" si="7" ref="C28:N28">C29</f>
        <v>0</v>
      </c>
      <c r="D28" s="14">
        <f t="shared" si="7"/>
        <v>0</v>
      </c>
      <c r="E28" s="14">
        <f t="shared" si="7"/>
        <v>0</v>
      </c>
      <c r="F28" s="14">
        <f t="shared" si="7"/>
        <v>0</v>
      </c>
      <c r="G28" s="14">
        <f t="shared" si="7"/>
        <v>0</v>
      </c>
      <c r="H28" s="14">
        <f t="shared" si="7"/>
        <v>0</v>
      </c>
      <c r="I28" s="14">
        <f t="shared" si="7"/>
        <v>0</v>
      </c>
      <c r="J28" s="14">
        <f t="shared" si="7"/>
        <v>39556.76</v>
      </c>
      <c r="K28" s="14">
        <f t="shared" si="7"/>
        <v>23943.94</v>
      </c>
      <c r="L28" s="14">
        <f t="shared" si="7"/>
        <v>0</v>
      </c>
      <c r="M28" s="14">
        <f t="shared" si="7"/>
        <v>0</v>
      </c>
      <c r="N28" s="14">
        <f t="shared" si="7"/>
        <v>0</v>
      </c>
    </row>
    <row r="29" spans="1:14" s="7" customFormat="1" ht="17.25">
      <c r="A29" s="16" t="s">
        <v>18</v>
      </c>
      <c r="B29" s="13">
        <f>SUM(B30:B33)</f>
        <v>63500.700000000004</v>
      </c>
      <c r="C29" s="13">
        <f aca="true" t="shared" si="8" ref="C29:N29">SUM(C30:C33)</f>
        <v>0</v>
      </c>
      <c r="D29" s="13">
        <f t="shared" si="8"/>
        <v>0</v>
      </c>
      <c r="E29" s="13">
        <f t="shared" si="8"/>
        <v>0</v>
      </c>
      <c r="F29" s="13">
        <f t="shared" si="8"/>
        <v>0</v>
      </c>
      <c r="G29" s="13">
        <f t="shared" si="8"/>
        <v>0</v>
      </c>
      <c r="H29" s="13">
        <f t="shared" si="8"/>
        <v>0</v>
      </c>
      <c r="I29" s="13">
        <f t="shared" si="8"/>
        <v>0</v>
      </c>
      <c r="J29" s="13">
        <f t="shared" si="8"/>
        <v>39556.76</v>
      </c>
      <c r="K29" s="13">
        <f t="shared" si="8"/>
        <v>23943.94</v>
      </c>
      <c r="L29" s="13">
        <f t="shared" si="8"/>
        <v>0</v>
      </c>
      <c r="M29" s="13">
        <f t="shared" si="8"/>
        <v>0</v>
      </c>
      <c r="N29" s="13">
        <f t="shared" si="8"/>
        <v>0</v>
      </c>
    </row>
    <row r="30" spans="1:14" s="7" customFormat="1" ht="18">
      <c r="A30" s="19" t="s">
        <v>16</v>
      </c>
      <c r="B30" s="14"/>
      <c r="C30" s="13"/>
      <c r="D30" s="13"/>
      <c r="E30" s="13"/>
      <c r="F30" s="13"/>
      <c r="G30" s="13"/>
      <c r="H30" s="13"/>
      <c r="I30" s="13"/>
      <c r="J30" s="15"/>
      <c r="K30" s="15"/>
      <c r="L30" s="15"/>
      <c r="M30" s="15"/>
      <c r="N30" s="15"/>
    </row>
    <row r="31" spans="1:14" s="7" customFormat="1" ht="18">
      <c r="A31" s="19" t="s">
        <v>14</v>
      </c>
      <c r="B31" s="15">
        <f>C31+D31+E31+F31+G31+H31+I31+J31+K31+L31+M31+N31</f>
        <v>60325.600000000006</v>
      </c>
      <c r="C31" s="13"/>
      <c r="D31" s="13"/>
      <c r="E31" s="13"/>
      <c r="F31" s="13"/>
      <c r="G31" s="13"/>
      <c r="H31" s="13"/>
      <c r="I31" s="13"/>
      <c r="J31" s="15">
        <v>37578.87</v>
      </c>
      <c r="K31" s="15">
        <v>22746.73</v>
      </c>
      <c r="L31" s="15"/>
      <c r="M31" s="15"/>
      <c r="N31" s="15"/>
    </row>
    <row r="32" spans="1:14" s="7" customFormat="1" ht="18">
      <c r="A32" s="19" t="s">
        <v>15</v>
      </c>
      <c r="B32" s="15">
        <f>C32+D32+E32+F32+G32+H32+I32+J32+K32+L32+M32+N32</f>
        <v>3175.1000000000004</v>
      </c>
      <c r="C32" s="15"/>
      <c r="D32" s="15"/>
      <c r="E32" s="15"/>
      <c r="F32" s="15"/>
      <c r="G32" s="15"/>
      <c r="H32" s="15"/>
      <c r="I32" s="15"/>
      <c r="J32" s="15">
        <v>1977.89</v>
      </c>
      <c r="K32" s="15">
        <v>1197.21</v>
      </c>
      <c r="N32" s="15"/>
    </row>
    <row r="33" spans="1:14" s="7" customFormat="1" ht="18">
      <c r="A33" s="19" t="s">
        <v>17</v>
      </c>
      <c r="B33" s="14"/>
      <c r="C33" s="13"/>
      <c r="D33" s="13"/>
      <c r="E33" s="13"/>
      <c r="F33" s="13"/>
      <c r="G33" s="13"/>
      <c r="H33" s="13"/>
      <c r="I33" s="13"/>
      <c r="J33" s="15"/>
      <c r="K33" s="15"/>
      <c r="L33" s="15"/>
      <c r="M33" s="15"/>
      <c r="N33" s="15"/>
    </row>
    <row r="34" spans="1:14" s="7" customFormat="1" ht="54">
      <c r="A34" s="19" t="s">
        <v>33</v>
      </c>
      <c r="B34" s="14">
        <f>B35</f>
        <v>172.1</v>
      </c>
      <c r="C34" s="14">
        <f aca="true" t="shared" si="9" ref="C34:N34">C35</f>
        <v>0</v>
      </c>
      <c r="D34" s="14">
        <f t="shared" si="9"/>
        <v>0</v>
      </c>
      <c r="E34" s="14">
        <f t="shared" si="9"/>
        <v>0</v>
      </c>
      <c r="F34" s="14">
        <f t="shared" si="9"/>
        <v>0</v>
      </c>
      <c r="G34" s="14">
        <f t="shared" si="9"/>
        <v>0</v>
      </c>
      <c r="H34" s="14">
        <f t="shared" si="9"/>
        <v>0</v>
      </c>
      <c r="I34" s="14">
        <f t="shared" si="9"/>
        <v>0</v>
      </c>
      <c r="J34" s="14">
        <f t="shared" si="9"/>
        <v>111.46</v>
      </c>
      <c r="K34" s="14">
        <f t="shared" si="9"/>
        <v>60.64</v>
      </c>
      <c r="L34" s="14">
        <f t="shared" si="9"/>
        <v>0</v>
      </c>
      <c r="M34" s="14">
        <f t="shared" si="9"/>
        <v>0</v>
      </c>
      <c r="N34" s="14">
        <f t="shared" si="9"/>
        <v>0</v>
      </c>
    </row>
    <row r="35" spans="1:14" s="7" customFormat="1" ht="17.25">
      <c r="A35" s="16" t="s">
        <v>18</v>
      </c>
      <c r="B35" s="13">
        <f>SUM(B36:B39)</f>
        <v>172.1</v>
      </c>
      <c r="C35" s="13">
        <f aca="true" t="shared" si="10" ref="C35:N35">SUM(C36:C39)</f>
        <v>0</v>
      </c>
      <c r="D35" s="13">
        <f t="shared" si="10"/>
        <v>0</v>
      </c>
      <c r="E35" s="13">
        <f t="shared" si="10"/>
        <v>0</v>
      </c>
      <c r="F35" s="13">
        <f t="shared" si="10"/>
        <v>0</v>
      </c>
      <c r="G35" s="13">
        <f t="shared" si="10"/>
        <v>0</v>
      </c>
      <c r="H35" s="13">
        <f t="shared" si="10"/>
        <v>0</v>
      </c>
      <c r="I35" s="13">
        <f t="shared" si="10"/>
        <v>0</v>
      </c>
      <c r="J35" s="13">
        <f t="shared" si="10"/>
        <v>111.46</v>
      </c>
      <c r="K35" s="13">
        <f t="shared" si="10"/>
        <v>60.64</v>
      </c>
      <c r="L35" s="13">
        <f t="shared" si="10"/>
        <v>0</v>
      </c>
      <c r="M35" s="13">
        <f t="shared" si="10"/>
        <v>0</v>
      </c>
      <c r="N35" s="13">
        <f t="shared" si="10"/>
        <v>0</v>
      </c>
    </row>
    <row r="36" spans="1:14" s="7" customFormat="1" ht="18">
      <c r="A36" s="19" t="s">
        <v>16</v>
      </c>
      <c r="B36" s="14">
        <f>C36+D36+E36+F36+G36+H36+I36+J36+K36+L36+M36+N36</f>
        <v>0</v>
      </c>
      <c r="C36" s="13"/>
      <c r="D36" s="13"/>
      <c r="E36" s="13"/>
      <c r="F36" s="13"/>
      <c r="G36" s="13"/>
      <c r="H36" s="13"/>
      <c r="I36" s="13"/>
      <c r="J36" s="13"/>
      <c r="K36" s="13"/>
      <c r="L36" s="13"/>
      <c r="M36" s="13"/>
      <c r="N36" s="13"/>
    </row>
    <row r="37" spans="1:14" s="7" customFormat="1" ht="18">
      <c r="A37" s="19" t="s">
        <v>14</v>
      </c>
      <c r="B37" s="14">
        <f>C37+D37+E37+F37+G37+H37+I37+J37+K37+L37+M37+N37</f>
        <v>0</v>
      </c>
      <c r="C37" s="13"/>
      <c r="D37" s="13"/>
      <c r="E37" s="13"/>
      <c r="F37" s="13"/>
      <c r="G37" s="13"/>
      <c r="H37" s="13"/>
      <c r="I37" s="13"/>
      <c r="J37" s="13"/>
      <c r="K37" s="13"/>
      <c r="L37" s="13"/>
      <c r="M37" s="13"/>
      <c r="N37" s="13"/>
    </row>
    <row r="38" spans="1:14" s="7" customFormat="1" ht="18">
      <c r="A38" s="19" t="s">
        <v>15</v>
      </c>
      <c r="B38" s="15">
        <f>C38+D38+E38+F38+G38+H38+I38+J38+K38+L38+M38+N38</f>
        <v>172.1</v>
      </c>
      <c r="C38" s="15"/>
      <c r="D38" s="15"/>
      <c r="E38" s="15"/>
      <c r="F38" s="15"/>
      <c r="G38" s="15"/>
      <c r="H38" s="15"/>
      <c r="I38" s="15"/>
      <c r="J38" s="15">
        <v>111.46</v>
      </c>
      <c r="K38" s="15">
        <v>60.64</v>
      </c>
      <c r="L38" s="15"/>
      <c r="M38" s="15"/>
      <c r="N38" s="15"/>
    </row>
    <row r="39" spans="1:14" s="7" customFormat="1" ht="18">
      <c r="A39" s="19" t="s">
        <v>17</v>
      </c>
      <c r="B39" s="14">
        <f>C39+D39+E39+F39+G39+H39+I39+J39+K39+L39+M39+N39</f>
        <v>0</v>
      </c>
      <c r="C39" s="13"/>
      <c r="D39" s="13"/>
      <c r="E39" s="13"/>
      <c r="F39" s="13"/>
      <c r="G39" s="13"/>
      <c r="H39" s="13"/>
      <c r="I39" s="13"/>
      <c r="J39" s="13"/>
      <c r="K39" s="13"/>
      <c r="L39" s="13"/>
      <c r="M39" s="13"/>
      <c r="N39" s="13"/>
    </row>
    <row r="40" spans="1:14" s="7" customFormat="1" ht="108">
      <c r="A40" s="19" t="s">
        <v>34</v>
      </c>
      <c r="B40" s="14">
        <f>B41</f>
        <v>6519.7</v>
      </c>
      <c r="C40" s="14">
        <f aca="true" t="shared" si="11" ref="C40:N40">C41</f>
        <v>0</v>
      </c>
      <c r="D40" s="14">
        <f t="shared" si="11"/>
        <v>0</v>
      </c>
      <c r="E40" s="14">
        <f t="shared" si="11"/>
        <v>0</v>
      </c>
      <c r="F40" s="14">
        <f t="shared" si="11"/>
        <v>0</v>
      </c>
      <c r="G40" s="14">
        <f t="shared" si="11"/>
        <v>0</v>
      </c>
      <c r="H40" s="14">
        <f t="shared" si="11"/>
        <v>0</v>
      </c>
      <c r="I40" s="14">
        <f t="shared" si="11"/>
        <v>0</v>
      </c>
      <c r="J40" s="14">
        <f t="shared" si="11"/>
        <v>0</v>
      </c>
      <c r="K40" s="14">
        <f t="shared" si="11"/>
        <v>0</v>
      </c>
      <c r="L40" s="14">
        <f t="shared" si="11"/>
        <v>3259.85</v>
      </c>
      <c r="M40" s="14">
        <f t="shared" si="11"/>
        <v>3259.85</v>
      </c>
      <c r="N40" s="14">
        <f t="shared" si="11"/>
        <v>0</v>
      </c>
    </row>
    <row r="41" spans="1:14" s="7" customFormat="1" ht="17.25">
      <c r="A41" s="16" t="s">
        <v>18</v>
      </c>
      <c r="B41" s="13">
        <f>SUM(B42:B45)</f>
        <v>6519.7</v>
      </c>
      <c r="C41" s="13">
        <f aca="true" t="shared" si="12" ref="C41:N41">SUM(C42:C45)</f>
        <v>0</v>
      </c>
      <c r="D41" s="13">
        <f t="shared" si="12"/>
        <v>0</v>
      </c>
      <c r="E41" s="13">
        <f t="shared" si="12"/>
        <v>0</v>
      </c>
      <c r="F41" s="13">
        <f t="shared" si="12"/>
        <v>0</v>
      </c>
      <c r="G41" s="13">
        <f t="shared" si="12"/>
        <v>0</v>
      </c>
      <c r="H41" s="13">
        <f t="shared" si="12"/>
        <v>0</v>
      </c>
      <c r="I41" s="13">
        <f t="shared" si="12"/>
        <v>0</v>
      </c>
      <c r="J41" s="13">
        <f t="shared" si="12"/>
        <v>0</v>
      </c>
      <c r="K41" s="13">
        <f t="shared" si="12"/>
        <v>0</v>
      </c>
      <c r="L41" s="13">
        <f t="shared" si="12"/>
        <v>3259.85</v>
      </c>
      <c r="M41" s="13">
        <f t="shared" si="12"/>
        <v>3259.85</v>
      </c>
      <c r="N41" s="13">
        <f t="shared" si="12"/>
        <v>0</v>
      </c>
    </row>
    <row r="42" spans="1:14" s="7" customFormat="1" ht="18">
      <c r="A42" s="19" t="s">
        <v>16</v>
      </c>
      <c r="B42" s="14">
        <f>C42+D42+E42+F42+G42+H42+I42+J42+K42+L42+M42+N42</f>
        <v>0</v>
      </c>
      <c r="C42" s="13"/>
      <c r="D42" s="13"/>
      <c r="E42" s="13"/>
      <c r="F42" s="13"/>
      <c r="G42" s="13"/>
      <c r="H42" s="13"/>
      <c r="I42" s="13"/>
      <c r="J42" s="13"/>
      <c r="K42" s="13"/>
      <c r="L42" s="13"/>
      <c r="M42" s="13"/>
      <c r="N42" s="13"/>
    </row>
    <row r="43" spans="1:14" s="7" customFormat="1" ht="18">
      <c r="A43" s="19" t="s">
        <v>14</v>
      </c>
      <c r="B43" s="14">
        <f>C43+D43+E43+F43+G43+H43+I43+J43+K43+L43+M43+N43</f>
        <v>0</v>
      </c>
      <c r="C43" s="13"/>
      <c r="D43" s="13"/>
      <c r="E43" s="13"/>
      <c r="F43" s="13"/>
      <c r="G43" s="13"/>
      <c r="H43" s="13"/>
      <c r="I43" s="13"/>
      <c r="J43" s="13"/>
      <c r="K43" s="13"/>
      <c r="L43" s="13"/>
      <c r="M43" s="13"/>
      <c r="N43" s="13"/>
    </row>
    <row r="44" spans="1:14" s="7" customFormat="1" ht="18">
      <c r="A44" s="19" t="s">
        <v>15</v>
      </c>
      <c r="B44" s="15">
        <f>C44+D44+E44+F44+G44+H44+I44+J44+K44+L44+M44+N44</f>
        <v>6519.7</v>
      </c>
      <c r="C44" s="15"/>
      <c r="D44" s="15"/>
      <c r="E44" s="15"/>
      <c r="F44" s="15"/>
      <c r="G44" s="15"/>
      <c r="H44" s="15"/>
      <c r="I44" s="15"/>
      <c r="J44" s="15"/>
      <c r="K44" s="15"/>
      <c r="L44" s="15">
        <v>3259.85</v>
      </c>
      <c r="M44" s="15">
        <v>3259.85</v>
      </c>
      <c r="N44" s="15"/>
    </row>
    <row r="45" spans="1:14" s="7" customFormat="1" ht="18">
      <c r="A45" s="19" t="s">
        <v>17</v>
      </c>
      <c r="B45" s="15">
        <f>C45+D45+E45+F45+G45+H45+I45+J45+K45+L45+M45+N45</f>
        <v>0</v>
      </c>
      <c r="C45" s="13"/>
      <c r="D45" s="13"/>
      <c r="E45" s="13"/>
      <c r="F45" s="13"/>
      <c r="G45" s="13"/>
      <c r="H45" s="13"/>
      <c r="I45" s="13"/>
      <c r="J45" s="13"/>
      <c r="K45" s="13"/>
      <c r="L45" s="13"/>
      <c r="M45" s="13"/>
      <c r="N45" s="13"/>
    </row>
    <row r="46" spans="1:14" s="7" customFormat="1" ht="72">
      <c r="A46" s="19" t="s">
        <v>35</v>
      </c>
      <c r="B46" s="14">
        <f>B47</f>
        <v>2312</v>
      </c>
      <c r="C46" s="14">
        <f aca="true" t="shared" si="13" ref="C46:N46">C47</f>
        <v>0</v>
      </c>
      <c r="D46" s="14">
        <f t="shared" si="13"/>
        <v>0</v>
      </c>
      <c r="E46" s="14">
        <f t="shared" si="13"/>
        <v>0</v>
      </c>
      <c r="F46" s="14">
        <f t="shared" si="13"/>
        <v>0</v>
      </c>
      <c r="G46" s="14">
        <f t="shared" si="13"/>
        <v>0</v>
      </c>
      <c r="H46" s="14">
        <f t="shared" si="13"/>
        <v>0</v>
      </c>
      <c r="I46" s="14">
        <f t="shared" si="13"/>
        <v>0</v>
      </c>
      <c r="J46" s="14">
        <f t="shared" si="13"/>
        <v>2312</v>
      </c>
      <c r="K46" s="14">
        <f t="shared" si="13"/>
        <v>0</v>
      </c>
      <c r="L46" s="14">
        <f t="shared" si="13"/>
        <v>0</v>
      </c>
      <c r="M46" s="14">
        <f t="shared" si="13"/>
        <v>0</v>
      </c>
      <c r="N46" s="14">
        <f t="shared" si="13"/>
        <v>0</v>
      </c>
    </row>
    <row r="47" spans="1:14" s="7" customFormat="1" ht="17.25">
      <c r="A47" s="16" t="s">
        <v>18</v>
      </c>
      <c r="B47" s="13">
        <f>SUM(B48:B51)</f>
        <v>2312</v>
      </c>
      <c r="C47" s="13">
        <f aca="true" t="shared" si="14" ref="C47:N47">SUM(C48:C51)</f>
        <v>0</v>
      </c>
      <c r="D47" s="13">
        <f t="shared" si="14"/>
        <v>0</v>
      </c>
      <c r="E47" s="13">
        <f t="shared" si="14"/>
        <v>0</v>
      </c>
      <c r="F47" s="13">
        <f t="shared" si="14"/>
        <v>0</v>
      </c>
      <c r="G47" s="13">
        <f t="shared" si="14"/>
        <v>0</v>
      </c>
      <c r="H47" s="13">
        <f t="shared" si="14"/>
        <v>0</v>
      </c>
      <c r="I47" s="13">
        <f t="shared" si="14"/>
        <v>0</v>
      </c>
      <c r="J47" s="13">
        <f t="shared" si="14"/>
        <v>2312</v>
      </c>
      <c r="K47" s="13">
        <f t="shared" si="14"/>
        <v>0</v>
      </c>
      <c r="L47" s="13">
        <f t="shared" si="14"/>
        <v>0</v>
      </c>
      <c r="M47" s="13">
        <f t="shared" si="14"/>
        <v>0</v>
      </c>
      <c r="N47" s="13">
        <f t="shared" si="14"/>
        <v>0</v>
      </c>
    </row>
    <row r="48" spans="1:14" s="7" customFormat="1" ht="18">
      <c r="A48" s="19" t="s">
        <v>16</v>
      </c>
      <c r="B48" s="14">
        <f>C48+D48+E48+F48+G48+H48+I48+J48+K48+L48+M48+N48</f>
        <v>0</v>
      </c>
      <c r="C48" s="13"/>
      <c r="D48" s="13"/>
      <c r="E48" s="13"/>
      <c r="F48" s="13"/>
      <c r="G48" s="13"/>
      <c r="H48" s="13"/>
      <c r="I48" s="13"/>
      <c r="J48" s="13"/>
      <c r="K48" s="13"/>
      <c r="L48" s="13"/>
      <c r="M48" s="13"/>
      <c r="N48" s="13"/>
    </row>
    <row r="49" spans="1:14" s="7" customFormat="1" ht="18">
      <c r="A49" s="19" t="s">
        <v>14</v>
      </c>
      <c r="B49" s="14">
        <f>C49+D49+E49+F49+G49+H49+I49+J49+K49+L49+M49+N49</f>
        <v>0</v>
      </c>
      <c r="C49" s="13"/>
      <c r="D49" s="13"/>
      <c r="E49" s="13"/>
      <c r="F49" s="13"/>
      <c r="G49" s="13"/>
      <c r="H49" s="13"/>
      <c r="I49" s="13"/>
      <c r="J49" s="13"/>
      <c r="K49" s="13"/>
      <c r="L49" s="13"/>
      <c r="M49" s="13"/>
      <c r="N49" s="13"/>
    </row>
    <row r="50" spans="1:14" s="7" customFormat="1" ht="18">
      <c r="A50" s="19" t="s">
        <v>15</v>
      </c>
      <c r="B50" s="15">
        <f>C50+D50+E50+F50+G50+H50+I50+J50+K50+L50+M50+N50</f>
        <v>2312</v>
      </c>
      <c r="C50" s="15"/>
      <c r="D50" s="15"/>
      <c r="E50" s="15"/>
      <c r="F50" s="15"/>
      <c r="G50" s="15"/>
      <c r="H50" s="15"/>
      <c r="I50" s="15"/>
      <c r="J50" s="15">
        <v>2312</v>
      </c>
      <c r="K50" s="15"/>
      <c r="L50" s="15"/>
      <c r="M50" s="15"/>
      <c r="N50" s="15"/>
    </row>
    <row r="51" spans="1:14" s="7" customFormat="1" ht="18">
      <c r="A51" s="19" t="s">
        <v>17</v>
      </c>
      <c r="B51" s="14">
        <f>C51+D51+E51+F51+G51+H51+I51+J51+K51+L51+M51+N51</f>
        <v>0</v>
      </c>
      <c r="C51" s="13"/>
      <c r="D51" s="13"/>
      <c r="E51" s="13"/>
      <c r="F51" s="13"/>
      <c r="G51" s="13"/>
      <c r="H51" s="13"/>
      <c r="I51" s="13"/>
      <c r="J51" s="13"/>
      <c r="K51" s="13"/>
      <c r="L51" s="13"/>
      <c r="M51" s="13"/>
      <c r="N51" s="13"/>
    </row>
    <row r="52" spans="1:14" s="7" customFormat="1" ht="54">
      <c r="A52" s="19" t="s">
        <v>36</v>
      </c>
      <c r="B52" s="14">
        <f>B53</f>
        <v>128.3</v>
      </c>
      <c r="C52" s="14">
        <f aca="true" t="shared" si="15" ref="C52:N52">C53</f>
        <v>0</v>
      </c>
      <c r="D52" s="14">
        <f t="shared" si="15"/>
        <v>0</v>
      </c>
      <c r="E52" s="14">
        <f t="shared" si="15"/>
        <v>128.3</v>
      </c>
      <c r="F52" s="14">
        <f t="shared" si="15"/>
        <v>0</v>
      </c>
      <c r="G52" s="14">
        <f t="shared" si="15"/>
        <v>0</v>
      </c>
      <c r="H52" s="14">
        <f t="shared" si="15"/>
        <v>0</v>
      </c>
      <c r="I52" s="14">
        <f t="shared" si="15"/>
        <v>0</v>
      </c>
      <c r="J52" s="14">
        <f t="shared" si="15"/>
        <v>0</v>
      </c>
      <c r="K52" s="14">
        <f t="shared" si="15"/>
        <v>0</v>
      </c>
      <c r="L52" s="14">
        <f t="shared" si="15"/>
        <v>0</v>
      </c>
      <c r="M52" s="14">
        <f t="shared" si="15"/>
        <v>0</v>
      </c>
      <c r="N52" s="14">
        <f t="shared" si="15"/>
        <v>0</v>
      </c>
    </row>
    <row r="53" spans="1:14" s="7" customFormat="1" ht="17.25">
      <c r="A53" s="16" t="s">
        <v>18</v>
      </c>
      <c r="B53" s="13">
        <f>SUM(B54:B57)</f>
        <v>128.3</v>
      </c>
      <c r="C53" s="13">
        <f aca="true" t="shared" si="16" ref="C53:N53">SUM(C54:C57)</f>
        <v>0</v>
      </c>
      <c r="D53" s="13">
        <f t="shared" si="16"/>
        <v>0</v>
      </c>
      <c r="E53" s="13">
        <f t="shared" si="16"/>
        <v>128.3</v>
      </c>
      <c r="F53" s="13">
        <f t="shared" si="16"/>
        <v>0</v>
      </c>
      <c r="G53" s="13">
        <f t="shared" si="16"/>
        <v>0</v>
      </c>
      <c r="H53" s="13">
        <f t="shared" si="16"/>
        <v>0</v>
      </c>
      <c r="I53" s="13">
        <f t="shared" si="16"/>
        <v>0</v>
      </c>
      <c r="J53" s="13">
        <f t="shared" si="16"/>
        <v>0</v>
      </c>
      <c r="K53" s="13">
        <f t="shared" si="16"/>
        <v>0</v>
      </c>
      <c r="L53" s="13">
        <f t="shared" si="16"/>
        <v>0</v>
      </c>
      <c r="M53" s="13">
        <f t="shared" si="16"/>
        <v>0</v>
      </c>
      <c r="N53" s="13">
        <f t="shared" si="16"/>
        <v>0</v>
      </c>
    </row>
    <row r="54" spans="1:14" s="7" customFormat="1" ht="18">
      <c r="A54" s="19" t="s">
        <v>16</v>
      </c>
      <c r="B54" s="15">
        <f>C54+D54+E54+F54+G54+H54+I54+J54+K54+L54+M54+N54</f>
        <v>0</v>
      </c>
      <c r="C54" s="13"/>
      <c r="D54" s="13"/>
      <c r="E54" s="13"/>
      <c r="F54" s="13"/>
      <c r="G54" s="13"/>
      <c r="H54" s="13"/>
      <c r="I54" s="13"/>
      <c r="J54" s="13"/>
      <c r="K54" s="13"/>
      <c r="L54" s="13"/>
      <c r="M54" s="13"/>
      <c r="N54" s="13"/>
    </row>
    <row r="55" spans="1:14" s="7" customFormat="1" ht="18">
      <c r="A55" s="19" t="s">
        <v>14</v>
      </c>
      <c r="B55" s="15">
        <f>C55+D55+E55+F55+G55+H55+I55+J55+K55+L55+M55+N55</f>
        <v>0</v>
      </c>
      <c r="C55" s="13"/>
      <c r="D55" s="13"/>
      <c r="E55" s="13"/>
      <c r="F55" s="13"/>
      <c r="G55" s="13"/>
      <c r="H55" s="13"/>
      <c r="I55" s="13"/>
      <c r="J55" s="13"/>
      <c r="K55" s="13"/>
      <c r="L55" s="13"/>
      <c r="M55" s="13"/>
      <c r="N55" s="13"/>
    </row>
    <row r="56" spans="1:14" s="7" customFormat="1" ht="18">
      <c r="A56" s="19" t="s">
        <v>15</v>
      </c>
      <c r="B56" s="15">
        <f>C56+D56+E56+F56+G56+H56+I56+J56+K56+L56+M56+N56</f>
        <v>128.3</v>
      </c>
      <c r="C56" s="15"/>
      <c r="D56" s="15"/>
      <c r="E56" s="15">
        <v>128.3</v>
      </c>
      <c r="F56" s="15"/>
      <c r="G56" s="15"/>
      <c r="H56" s="15"/>
      <c r="I56" s="15"/>
      <c r="J56" s="15"/>
      <c r="K56" s="15"/>
      <c r="L56" s="15"/>
      <c r="M56" s="15"/>
      <c r="N56" s="15"/>
    </row>
    <row r="57" spans="1:14" s="7" customFormat="1" ht="18">
      <c r="A57" s="19" t="s">
        <v>17</v>
      </c>
      <c r="B57" s="15">
        <f>C57+D57+E57+F57+G57+H57+I57+J57+K57+L57+M57+N57</f>
        <v>0</v>
      </c>
      <c r="C57" s="13"/>
      <c r="D57" s="13"/>
      <c r="E57" s="13"/>
      <c r="F57" s="13"/>
      <c r="G57" s="13"/>
      <c r="H57" s="13"/>
      <c r="I57" s="13"/>
      <c r="J57" s="13"/>
      <c r="K57" s="13"/>
      <c r="L57" s="13"/>
      <c r="M57" s="13"/>
      <c r="N57" s="13"/>
    </row>
    <row r="58" spans="1:14" s="7" customFormat="1" ht="99.75" customHeight="1">
      <c r="A58" s="16" t="s">
        <v>37</v>
      </c>
      <c r="B58" s="28">
        <f>B59+B60+B61+B62</f>
        <v>115160</v>
      </c>
      <c r="C58" s="28">
        <f aca="true" t="shared" si="17" ref="C58:N58">C59+C60+C61+C62</f>
        <v>7390.499999999999</v>
      </c>
      <c r="D58" s="28">
        <f t="shared" si="17"/>
        <v>10307.890000000001</v>
      </c>
      <c r="E58" s="28">
        <f t="shared" si="17"/>
        <v>13906.82</v>
      </c>
      <c r="F58" s="28">
        <f t="shared" si="17"/>
        <v>12413.01</v>
      </c>
      <c r="G58" s="28">
        <f t="shared" si="17"/>
        <v>11567.86</v>
      </c>
      <c r="H58" s="28">
        <f t="shared" si="17"/>
        <v>8845.49</v>
      </c>
      <c r="I58" s="28">
        <f t="shared" si="17"/>
        <v>10046.140000000001</v>
      </c>
      <c r="J58" s="28">
        <f t="shared" si="17"/>
        <v>10741.619999999999</v>
      </c>
      <c r="K58" s="28">
        <f t="shared" si="17"/>
        <v>8430.59</v>
      </c>
      <c r="L58" s="28">
        <f t="shared" si="17"/>
        <v>6473.78</v>
      </c>
      <c r="M58" s="28">
        <f t="shared" si="17"/>
        <v>6663.920000000001</v>
      </c>
      <c r="N58" s="28">
        <f t="shared" si="17"/>
        <v>8372.380000000001</v>
      </c>
    </row>
    <row r="59" spans="1:14" s="6" customFormat="1" ht="18">
      <c r="A59" s="19" t="s">
        <v>16</v>
      </c>
      <c r="B59" s="29">
        <f>B65+B71+B77+B83+B95+B101</f>
        <v>0</v>
      </c>
      <c r="C59" s="29">
        <f aca="true" t="shared" si="18" ref="C59:N59">C65+C71+C77+C83+C95+C101</f>
        <v>0</v>
      </c>
      <c r="D59" s="29">
        <f t="shared" si="18"/>
        <v>0</v>
      </c>
      <c r="E59" s="29">
        <f t="shared" si="18"/>
        <v>0</v>
      </c>
      <c r="F59" s="29">
        <f t="shared" si="18"/>
        <v>0</v>
      </c>
      <c r="G59" s="29">
        <f t="shared" si="18"/>
        <v>0</v>
      </c>
      <c r="H59" s="29">
        <f t="shared" si="18"/>
        <v>0</v>
      </c>
      <c r="I59" s="29">
        <f t="shared" si="18"/>
        <v>0</v>
      </c>
      <c r="J59" s="29">
        <f t="shared" si="18"/>
        <v>0</v>
      </c>
      <c r="K59" s="29">
        <f t="shared" si="18"/>
        <v>0</v>
      </c>
      <c r="L59" s="29">
        <f t="shared" si="18"/>
        <v>0</v>
      </c>
      <c r="M59" s="29">
        <f t="shared" si="18"/>
        <v>0</v>
      </c>
      <c r="N59" s="29">
        <f t="shared" si="18"/>
        <v>0</v>
      </c>
    </row>
    <row r="60" spans="1:14" s="6" customFormat="1" ht="18">
      <c r="A60" s="19" t="s">
        <v>14</v>
      </c>
      <c r="B60" s="29">
        <f>B66+B72+B78+B84+B96+B102</f>
        <v>0</v>
      </c>
      <c r="C60" s="29">
        <f aca="true" t="shared" si="19" ref="C60:N60">C66+C72+C78+C84+C96+C102</f>
        <v>0</v>
      </c>
      <c r="D60" s="29">
        <f t="shared" si="19"/>
        <v>0</v>
      </c>
      <c r="E60" s="29">
        <f t="shared" si="19"/>
        <v>0</v>
      </c>
      <c r="F60" s="29">
        <f t="shared" si="19"/>
        <v>0</v>
      </c>
      <c r="G60" s="29">
        <f t="shared" si="19"/>
        <v>0</v>
      </c>
      <c r="H60" s="29">
        <f t="shared" si="19"/>
        <v>0</v>
      </c>
      <c r="I60" s="29">
        <f t="shared" si="19"/>
        <v>0</v>
      </c>
      <c r="J60" s="29">
        <f t="shared" si="19"/>
        <v>0</v>
      </c>
      <c r="K60" s="29">
        <f t="shared" si="19"/>
        <v>0</v>
      </c>
      <c r="L60" s="29">
        <f t="shared" si="19"/>
        <v>0</v>
      </c>
      <c r="M60" s="29">
        <f t="shared" si="19"/>
        <v>0</v>
      </c>
      <c r="N60" s="29">
        <f t="shared" si="19"/>
        <v>0</v>
      </c>
    </row>
    <row r="61" spans="1:14" s="6" customFormat="1" ht="18">
      <c r="A61" s="19" t="s">
        <v>15</v>
      </c>
      <c r="B61" s="29">
        <f>B67+B73+B79+B85+B97+B103</f>
        <v>115160</v>
      </c>
      <c r="C61" s="29">
        <f aca="true" t="shared" si="20" ref="C61:N61">C67+C73+C79+C85+C97+C103</f>
        <v>7390.499999999999</v>
      </c>
      <c r="D61" s="29">
        <f t="shared" si="20"/>
        <v>10307.890000000001</v>
      </c>
      <c r="E61" s="29">
        <f t="shared" si="20"/>
        <v>13906.82</v>
      </c>
      <c r="F61" s="29">
        <f t="shared" si="20"/>
        <v>12413.01</v>
      </c>
      <c r="G61" s="29">
        <f t="shared" si="20"/>
        <v>11567.86</v>
      </c>
      <c r="H61" s="29">
        <f t="shared" si="20"/>
        <v>8845.49</v>
      </c>
      <c r="I61" s="29">
        <f t="shared" si="20"/>
        <v>10046.140000000001</v>
      </c>
      <c r="J61" s="29">
        <f t="shared" si="20"/>
        <v>10741.619999999999</v>
      </c>
      <c r="K61" s="29">
        <f t="shared" si="20"/>
        <v>8430.59</v>
      </c>
      <c r="L61" s="29">
        <f t="shared" si="20"/>
        <v>6473.78</v>
      </c>
      <c r="M61" s="29">
        <f t="shared" si="20"/>
        <v>6663.920000000001</v>
      </c>
      <c r="N61" s="29">
        <f t="shared" si="20"/>
        <v>8372.380000000001</v>
      </c>
    </row>
    <row r="62" spans="1:14" s="6" customFormat="1" ht="18">
      <c r="A62" s="19" t="s">
        <v>17</v>
      </c>
      <c r="B62" s="29">
        <f>B68+B74+B80+B86+B98+B104</f>
        <v>0</v>
      </c>
      <c r="C62" s="29">
        <f aca="true" t="shared" si="21" ref="C62:N62">C68+C74+C80+C86+C98+C104</f>
        <v>0</v>
      </c>
      <c r="D62" s="29">
        <f t="shared" si="21"/>
        <v>0</v>
      </c>
      <c r="E62" s="29">
        <f t="shared" si="21"/>
        <v>0</v>
      </c>
      <c r="F62" s="29">
        <f t="shared" si="21"/>
        <v>0</v>
      </c>
      <c r="G62" s="29">
        <f t="shared" si="21"/>
        <v>0</v>
      </c>
      <c r="H62" s="29">
        <f t="shared" si="21"/>
        <v>0</v>
      </c>
      <c r="I62" s="29">
        <f t="shared" si="21"/>
        <v>0</v>
      </c>
      <c r="J62" s="29">
        <f t="shared" si="21"/>
        <v>0</v>
      </c>
      <c r="K62" s="29">
        <f t="shared" si="21"/>
        <v>0</v>
      </c>
      <c r="L62" s="29">
        <f t="shared" si="21"/>
        <v>0</v>
      </c>
      <c r="M62" s="29">
        <f t="shared" si="21"/>
        <v>0</v>
      </c>
      <c r="N62" s="29">
        <f t="shared" si="21"/>
        <v>0</v>
      </c>
    </row>
    <row r="63" spans="1:14" s="6" customFormat="1" ht="126" customHeight="1">
      <c r="A63" s="19" t="s">
        <v>38</v>
      </c>
      <c r="B63" s="15">
        <f aca="true" t="shared" si="22" ref="B63:N63">B64</f>
        <v>102106.1</v>
      </c>
      <c r="C63" s="15">
        <f t="shared" si="22"/>
        <v>7010.03</v>
      </c>
      <c r="D63" s="15">
        <f>D64</f>
        <v>9900.03</v>
      </c>
      <c r="E63" s="15">
        <f t="shared" si="22"/>
        <v>13497.07</v>
      </c>
      <c r="F63" s="15">
        <f t="shared" si="22"/>
        <v>12002.94</v>
      </c>
      <c r="G63" s="15">
        <f t="shared" si="22"/>
        <v>11157.16</v>
      </c>
      <c r="H63" s="15">
        <f t="shared" si="22"/>
        <v>8435.42</v>
      </c>
      <c r="I63" s="15">
        <f t="shared" si="22"/>
        <v>9635.44</v>
      </c>
      <c r="J63" s="15">
        <f t="shared" si="22"/>
        <v>5455.45</v>
      </c>
      <c r="K63" s="15">
        <f t="shared" si="22"/>
        <v>4734.02</v>
      </c>
      <c r="L63" s="15">
        <f t="shared" si="22"/>
        <v>6063.08</v>
      </c>
      <c r="M63" s="15">
        <f t="shared" si="22"/>
        <v>6253.85</v>
      </c>
      <c r="N63" s="15">
        <f t="shared" si="22"/>
        <v>7961.61</v>
      </c>
    </row>
    <row r="64" spans="1:14" s="7" customFormat="1" ht="17.25">
      <c r="A64" s="16" t="s">
        <v>18</v>
      </c>
      <c r="B64" s="13">
        <f>SUM(B65:B68)</f>
        <v>102106.1</v>
      </c>
      <c r="C64" s="13">
        <f aca="true" t="shared" si="23" ref="C64:N64">SUM(C65:C68)</f>
        <v>7010.03</v>
      </c>
      <c r="D64" s="13">
        <f t="shared" si="23"/>
        <v>9900.03</v>
      </c>
      <c r="E64" s="13">
        <f t="shared" si="23"/>
        <v>13497.07</v>
      </c>
      <c r="F64" s="13">
        <f t="shared" si="23"/>
        <v>12002.94</v>
      </c>
      <c r="G64" s="13">
        <f t="shared" si="23"/>
        <v>11157.16</v>
      </c>
      <c r="H64" s="13">
        <f t="shared" si="23"/>
        <v>8435.42</v>
      </c>
      <c r="I64" s="13">
        <f t="shared" si="23"/>
        <v>9635.44</v>
      </c>
      <c r="J64" s="13">
        <f t="shared" si="23"/>
        <v>5455.45</v>
      </c>
      <c r="K64" s="13">
        <f t="shared" si="23"/>
        <v>4734.02</v>
      </c>
      <c r="L64" s="13">
        <f t="shared" si="23"/>
        <v>6063.08</v>
      </c>
      <c r="M64" s="13">
        <f t="shared" si="23"/>
        <v>6253.85</v>
      </c>
      <c r="N64" s="13">
        <f t="shared" si="23"/>
        <v>7961.61</v>
      </c>
    </row>
    <row r="65" spans="1:14" s="7" customFormat="1" ht="18">
      <c r="A65" s="19" t="s">
        <v>16</v>
      </c>
      <c r="B65" s="14"/>
      <c r="C65" s="13"/>
      <c r="D65" s="13"/>
      <c r="E65" s="13"/>
      <c r="F65" s="13"/>
      <c r="G65" s="13"/>
      <c r="H65" s="13"/>
      <c r="I65" s="13"/>
      <c r="J65" s="13"/>
      <c r="K65" s="13"/>
      <c r="L65" s="13"/>
      <c r="M65" s="13"/>
      <c r="N65" s="13"/>
    </row>
    <row r="66" spans="1:14" s="7" customFormat="1" ht="18">
      <c r="A66" s="19" t="s">
        <v>14</v>
      </c>
      <c r="B66" s="14"/>
      <c r="C66" s="13"/>
      <c r="D66" s="13"/>
      <c r="E66" s="13"/>
      <c r="F66" s="13"/>
      <c r="G66" s="13"/>
      <c r="H66" s="13"/>
      <c r="I66" s="13"/>
      <c r="J66" s="13"/>
      <c r="K66" s="13"/>
      <c r="L66" s="13"/>
      <c r="M66" s="13"/>
      <c r="N66" s="13"/>
    </row>
    <row r="67" spans="1:14" s="7" customFormat="1" ht="18">
      <c r="A67" s="19" t="s">
        <v>15</v>
      </c>
      <c r="B67" s="15">
        <f>C67+D67+E67+F67+G67+H67+I67+J67+K67+L67+M67+N67</f>
        <v>102106.1</v>
      </c>
      <c r="C67" s="32">
        <v>7010.03</v>
      </c>
      <c r="D67" s="32">
        <v>9900.03</v>
      </c>
      <c r="E67" s="32">
        <v>13497.07</v>
      </c>
      <c r="F67" s="32">
        <v>12002.94</v>
      </c>
      <c r="G67" s="32">
        <v>11157.16</v>
      </c>
      <c r="H67" s="32">
        <v>8435.42</v>
      </c>
      <c r="I67" s="32">
        <v>9635.44</v>
      </c>
      <c r="J67" s="32">
        <v>5455.45</v>
      </c>
      <c r="K67" s="32">
        <v>4734.02</v>
      </c>
      <c r="L67" s="32">
        <v>6063.08</v>
      </c>
      <c r="M67" s="32">
        <v>6253.85</v>
      </c>
      <c r="N67" s="32">
        <v>7961.61</v>
      </c>
    </row>
    <row r="68" spans="1:14" s="7" customFormat="1" ht="18">
      <c r="A68" s="19" t="s">
        <v>17</v>
      </c>
      <c r="B68" s="14"/>
      <c r="C68" s="13"/>
      <c r="D68" s="13"/>
      <c r="E68" s="13"/>
      <c r="F68" s="13"/>
      <c r="G68" s="13"/>
      <c r="H68" s="13"/>
      <c r="I68" s="13"/>
      <c r="J68" s="13"/>
      <c r="K68" s="13"/>
      <c r="L68" s="13"/>
      <c r="M68" s="13"/>
      <c r="N68" s="13"/>
    </row>
    <row r="69" spans="1:14" s="6" customFormat="1" ht="57.75" customHeight="1">
      <c r="A69" s="19" t="s">
        <v>39</v>
      </c>
      <c r="B69" s="15">
        <f aca="true" t="shared" si="24" ref="B69:N69">B70</f>
        <v>4320.500000000001</v>
      </c>
      <c r="C69" s="15">
        <f t="shared" si="24"/>
        <v>335.57</v>
      </c>
      <c r="D69" s="15">
        <f>D70</f>
        <v>362.26</v>
      </c>
      <c r="E69" s="15">
        <f t="shared" si="24"/>
        <v>362.26</v>
      </c>
      <c r="F69" s="15">
        <f t="shared" si="24"/>
        <v>362.26</v>
      </c>
      <c r="G69" s="15">
        <f t="shared" si="24"/>
        <v>362.26</v>
      </c>
      <c r="H69" s="15">
        <f t="shared" si="24"/>
        <v>362.26</v>
      </c>
      <c r="I69" s="15">
        <f t="shared" si="24"/>
        <v>362.26</v>
      </c>
      <c r="J69" s="15">
        <f t="shared" si="24"/>
        <v>362.26</v>
      </c>
      <c r="K69" s="15">
        <f t="shared" si="24"/>
        <v>362.26</v>
      </c>
      <c r="L69" s="15">
        <f t="shared" si="24"/>
        <v>362.26</v>
      </c>
      <c r="M69" s="15">
        <f t="shared" si="24"/>
        <v>362.26</v>
      </c>
      <c r="N69" s="15">
        <f t="shared" si="24"/>
        <v>362.33</v>
      </c>
    </row>
    <row r="70" spans="1:14" s="7" customFormat="1" ht="17.25">
      <c r="A70" s="16" t="s">
        <v>18</v>
      </c>
      <c r="B70" s="13">
        <f>SUM(B71:B74)</f>
        <v>4320.500000000001</v>
      </c>
      <c r="C70" s="13">
        <f aca="true" t="shared" si="25" ref="C70:N70">SUM(C71:C74)</f>
        <v>335.57</v>
      </c>
      <c r="D70" s="13">
        <f t="shared" si="25"/>
        <v>362.26</v>
      </c>
      <c r="E70" s="13">
        <f t="shared" si="25"/>
        <v>362.26</v>
      </c>
      <c r="F70" s="13">
        <f t="shared" si="25"/>
        <v>362.26</v>
      </c>
      <c r="G70" s="13">
        <f t="shared" si="25"/>
        <v>362.26</v>
      </c>
      <c r="H70" s="13">
        <f t="shared" si="25"/>
        <v>362.26</v>
      </c>
      <c r="I70" s="13">
        <f t="shared" si="25"/>
        <v>362.26</v>
      </c>
      <c r="J70" s="13">
        <f t="shared" si="25"/>
        <v>362.26</v>
      </c>
      <c r="K70" s="13">
        <f t="shared" si="25"/>
        <v>362.26</v>
      </c>
      <c r="L70" s="13">
        <f t="shared" si="25"/>
        <v>362.26</v>
      </c>
      <c r="M70" s="13">
        <f t="shared" si="25"/>
        <v>362.26</v>
      </c>
      <c r="N70" s="13">
        <f t="shared" si="25"/>
        <v>362.33</v>
      </c>
    </row>
    <row r="71" spans="1:14" s="7" customFormat="1" ht="18">
      <c r="A71" s="19" t="s">
        <v>16</v>
      </c>
      <c r="B71" s="14"/>
      <c r="C71" s="13"/>
      <c r="D71" s="13"/>
      <c r="E71" s="13"/>
      <c r="F71" s="13"/>
      <c r="G71" s="13"/>
      <c r="H71" s="13"/>
      <c r="I71" s="13"/>
      <c r="J71" s="13"/>
      <c r="K71" s="13"/>
      <c r="L71" s="13"/>
      <c r="M71" s="13"/>
      <c r="N71" s="13"/>
    </row>
    <row r="72" spans="1:14" s="7" customFormat="1" ht="18">
      <c r="A72" s="19" t="s">
        <v>14</v>
      </c>
      <c r="B72" s="14"/>
      <c r="C72" s="13"/>
      <c r="D72" s="13"/>
      <c r="E72" s="13"/>
      <c r="F72" s="13"/>
      <c r="G72" s="13"/>
      <c r="H72" s="13"/>
      <c r="I72" s="13"/>
      <c r="J72" s="13"/>
      <c r="K72" s="13"/>
      <c r="L72" s="13"/>
      <c r="M72" s="13"/>
      <c r="N72" s="13"/>
    </row>
    <row r="73" spans="1:14" s="7" customFormat="1" ht="18">
      <c r="A73" s="19" t="s">
        <v>15</v>
      </c>
      <c r="B73" s="15">
        <f>C73+D73+E73+F73+G73+H73+I73+J73+K73+L73+M73+N73</f>
        <v>4320.500000000001</v>
      </c>
      <c r="C73" s="15">
        <v>335.57</v>
      </c>
      <c r="D73" s="15">
        <v>362.26</v>
      </c>
      <c r="E73" s="15">
        <v>362.26</v>
      </c>
      <c r="F73" s="15">
        <v>362.26</v>
      </c>
      <c r="G73" s="15">
        <v>362.26</v>
      </c>
      <c r="H73" s="15">
        <v>362.26</v>
      </c>
      <c r="I73" s="15">
        <v>362.26</v>
      </c>
      <c r="J73" s="15">
        <v>362.26</v>
      </c>
      <c r="K73" s="15">
        <v>362.26</v>
      </c>
      <c r="L73" s="15">
        <v>362.26</v>
      </c>
      <c r="M73" s="15">
        <v>362.26</v>
      </c>
      <c r="N73" s="15">
        <v>362.33</v>
      </c>
    </row>
    <row r="74" spans="1:14" s="7" customFormat="1" ht="18">
      <c r="A74" s="19" t="s">
        <v>17</v>
      </c>
      <c r="B74" s="14"/>
      <c r="C74" s="13"/>
      <c r="D74" s="13"/>
      <c r="E74" s="13"/>
      <c r="F74" s="13"/>
      <c r="G74" s="13"/>
      <c r="H74" s="13"/>
      <c r="I74" s="13"/>
      <c r="J74" s="13"/>
      <c r="K74" s="13"/>
      <c r="L74" s="13"/>
      <c r="M74" s="13"/>
      <c r="N74" s="13"/>
    </row>
    <row r="75" spans="1:14" s="6" customFormat="1" ht="69.75" customHeight="1">
      <c r="A75" s="31" t="s">
        <v>40</v>
      </c>
      <c r="B75" s="15">
        <f aca="true" t="shared" si="26" ref="B75:N75">B76</f>
        <v>571.9000000000001</v>
      </c>
      <c r="C75" s="15">
        <f t="shared" si="26"/>
        <v>44.9</v>
      </c>
      <c r="D75" s="15">
        <f t="shared" si="26"/>
        <v>45.6</v>
      </c>
      <c r="E75" s="15">
        <f t="shared" si="26"/>
        <v>47.49</v>
      </c>
      <c r="F75" s="15">
        <f t="shared" si="26"/>
        <v>47.81</v>
      </c>
      <c r="G75" s="15">
        <f t="shared" si="26"/>
        <v>48.44</v>
      </c>
      <c r="H75" s="15">
        <f t="shared" si="26"/>
        <v>47.81</v>
      </c>
      <c r="I75" s="15">
        <f t="shared" si="26"/>
        <v>48.44</v>
      </c>
      <c r="J75" s="15">
        <f>J76</f>
        <v>48.91</v>
      </c>
      <c r="K75" s="15">
        <f t="shared" si="26"/>
        <v>47.81</v>
      </c>
      <c r="L75" s="15">
        <f t="shared" si="26"/>
        <v>48.44</v>
      </c>
      <c r="M75" s="15">
        <f t="shared" si="26"/>
        <v>47.81</v>
      </c>
      <c r="N75" s="15">
        <f t="shared" si="26"/>
        <v>48.44</v>
      </c>
    </row>
    <row r="76" spans="1:14" s="7" customFormat="1" ht="17.25">
      <c r="A76" s="16" t="s">
        <v>18</v>
      </c>
      <c r="B76" s="13">
        <f>SUM(B77:B80)</f>
        <v>571.9000000000001</v>
      </c>
      <c r="C76" s="13">
        <f aca="true" t="shared" si="27" ref="C76:N76">SUM(C77:C80)</f>
        <v>44.9</v>
      </c>
      <c r="D76" s="13">
        <f t="shared" si="27"/>
        <v>45.6</v>
      </c>
      <c r="E76" s="13">
        <f t="shared" si="27"/>
        <v>47.49</v>
      </c>
      <c r="F76" s="13">
        <f t="shared" si="27"/>
        <v>47.81</v>
      </c>
      <c r="G76" s="13">
        <f t="shared" si="27"/>
        <v>48.44</v>
      </c>
      <c r="H76" s="13">
        <f t="shared" si="27"/>
        <v>47.81</v>
      </c>
      <c r="I76" s="13">
        <f t="shared" si="27"/>
        <v>48.44</v>
      </c>
      <c r="J76" s="13">
        <f t="shared" si="27"/>
        <v>48.91</v>
      </c>
      <c r="K76" s="13">
        <f t="shared" si="27"/>
        <v>47.81</v>
      </c>
      <c r="L76" s="13">
        <f t="shared" si="27"/>
        <v>48.44</v>
      </c>
      <c r="M76" s="13">
        <f t="shared" si="27"/>
        <v>47.81</v>
      </c>
      <c r="N76" s="13">
        <f t="shared" si="27"/>
        <v>48.44</v>
      </c>
    </row>
    <row r="77" spans="1:14" s="7" customFormat="1" ht="18">
      <c r="A77" s="19" t="s">
        <v>16</v>
      </c>
      <c r="B77" s="14"/>
      <c r="C77" s="13"/>
      <c r="D77" s="13"/>
      <c r="E77" s="13"/>
      <c r="F77" s="13"/>
      <c r="G77" s="13"/>
      <c r="H77" s="13"/>
      <c r="I77" s="13"/>
      <c r="J77" s="13"/>
      <c r="K77" s="13"/>
      <c r="L77" s="13"/>
      <c r="M77" s="13"/>
      <c r="N77" s="13"/>
    </row>
    <row r="78" spans="1:14" s="7" customFormat="1" ht="18">
      <c r="A78" s="19" t="s">
        <v>14</v>
      </c>
      <c r="B78" s="14"/>
      <c r="C78" s="13"/>
      <c r="D78" s="22"/>
      <c r="E78" s="13"/>
      <c r="F78" s="13"/>
      <c r="G78" s="13"/>
      <c r="H78" s="13"/>
      <c r="I78" s="13"/>
      <c r="J78" s="13"/>
      <c r="K78" s="13"/>
      <c r="L78" s="13"/>
      <c r="M78" s="13"/>
      <c r="N78" s="13"/>
    </row>
    <row r="79" spans="1:14" s="7" customFormat="1" ht="18">
      <c r="A79" s="19" t="s">
        <v>15</v>
      </c>
      <c r="B79" s="15">
        <f>C79+D79+E79+F79+G79+H79+I79+J79+K79+L79+M79+N79</f>
        <v>571.9000000000001</v>
      </c>
      <c r="C79" s="15">
        <v>44.9</v>
      </c>
      <c r="D79" s="15">
        <v>45.6</v>
      </c>
      <c r="E79" s="15">
        <v>47.49</v>
      </c>
      <c r="F79" s="15">
        <v>47.81</v>
      </c>
      <c r="G79" s="15">
        <v>48.44</v>
      </c>
      <c r="H79" s="15">
        <v>47.81</v>
      </c>
      <c r="I79" s="15">
        <v>48.44</v>
      </c>
      <c r="J79" s="15">
        <v>48.91</v>
      </c>
      <c r="K79" s="15">
        <v>47.81</v>
      </c>
      <c r="L79" s="15">
        <v>48.44</v>
      </c>
      <c r="M79" s="15">
        <v>47.81</v>
      </c>
      <c r="N79" s="15">
        <v>48.44</v>
      </c>
    </row>
    <row r="80" spans="1:14" s="7" customFormat="1" ht="18">
      <c r="A80" s="19" t="s">
        <v>17</v>
      </c>
      <c r="B80" s="14"/>
      <c r="C80" s="13"/>
      <c r="D80" s="13"/>
      <c r="E80" s="13"/>
      <c r="F80" s="13"/>
      <c r="G80" s="13"/>
      <c r="H80" s="13"/>
      <c r="I80" s="13"/>
      <c r="J80" s="13"/>
      <c r="K80" s="13"/>
      <c r="L80" s="13"/>
      <c r="M80" s="13"/>
      <c r="N80" s="13"/>
    </row>
    <row r="81" spans="1:14" s="6" customFormat="1" ht="54">
      <c r="A81" s="31" t="s">
        <v>41</v>
      </c>
      <c r="B81" s="15">
        <f aca="true" t="shared" si="28" ref="B81:M81">B82</f>
        <v>2982.5</v>
      </c>
      <c r="C81" s="15">
        <f t="shared" si="28"/>
        <v>0</v>
      </c>
      <c r="D81" s="15">
        <f t="shared" si="28"/>
        <v>0</v>
      </c>
      <c r="E81" s="15">
        <f>E82</f>
        <v>0</v>
      </c>
      <c r="F81" s="15">
        <f t="shared" si="28"/>
        <v>0</v>
      </c>
      <c r="G81" s="15">
        <f t="shared" si="28"/>
        <v>0</v>
      </c>
      <c r="H81" s="15">
        <f t="shared" si="28"/>
        <v>0</v>
      </c>
      <c r="I81" s="15">
        <f t="shared" si="28"/>
        <v>0</v>
      </c>
      <c r="J81" s="15">
        <f t="shared" si="28"/>
        <v>0</v>
      </c>
      <c r="K81" s="15">
        <f t="shared" si="28"/>
        <v>2982.5</v>
      </c>
      <c r="L81" s="15">
        <f t="shared" si="28"/>
        <v>0</v>
      </c>
      <c r="M81" s="15">
        <f t="shared" si="28"/>
        <v>0</v>
      </c>
      <c r="N81" s="15">
        <f>N82</f>
        <v>0</v>
      </c>
    </row>
    <row r="82" spans="1:14" s="7" customFormat="1" ht="21" customHeight="1">
      <c r="A82" s="16" t="s">
        <v>18</v>
      </c>
      <c r="B82" s="13">
        <f>SUM(B83:B86)</f>
        <v>2982.5</v>
      </c>
      <c r="C82" s="13">
        <f aca="true" t="shared" si="29" ref="C82:N82">SUM(C83:C86)</f>
        <v>0</v>
      </c>
      <c r="D82" s="13">
        <f t="shared" si="29"/>
        <v>0</v>
      </c>
      <c r="E82" s="13">
        <f t="shared" si="29"/>
        <v>0</v>
      </c>
      <c r="F82" s="13">
        <f t="shared" si="29"/>
        <v>0</v>
      </c>
      <c r="G82" s="13">
        <f t="shared" si="29"/>
        <v>0</v>
      </c>
      <c r="H82" s="13">
        <f t="shared" si="29"/>
        <v>0</v>
      </c>
      <c r="I82" s="13">
        <f t="shared" si="29"/>
        <v>0</v>
      </c>
      <c r="J82" s="13">
        <f t="shared" si="29"/>
        <v>0</v>
      </c>
      <c r="K82" s="13">
        <f t="shared" si="29"/>
        <v>2982.5</v>
      </c>
      <c r="L82" s="13">
        <f t="shared" si="29"/>
        <v>0</v>
      </c>
      <c r="M82" s="13">
        <f t="shared" si="29"/>
        <v>0</v>
      </c>
      <c r="N82" s="13">
        <f t="shared" si="29"/>
        <v>0</v>
      </c>
    </row>
    <row r="83" spans="1:14" s="7" customFormat="1" ht="20.25" customHeight="1">
      <c r="A83" s="19" t="s">
        <v>16</v>
      </c>
      <c r="B83" s="14"/>
      <c r="C83" s="13"/>
      <c r="D83" s="13"/>
      <c r="E83" s="13"/>
      <c r="F83" s="13"/>
      <c r="G83" s="13"/>
      <c r="H83" s="13"/>
      <c r="I83" s="13"/>
      <c r="J83" s="13"/>
      <c r="K83" s="13"/>
      <c r="L83" s="13"/>
      <c r="M83" s="13"/>
      <c r="N83" s="13"/>
    </row>
    <row r="84" spans="1:14" s="7" customFormat="1" ht="21" customHeight="1">
      <c r="A84" s="19" t="s">
        <v>14</v>
      </c>
      <c r="B84" s="14"/>
      <c r="C84" s="13"/>
      <c r="D84" s="13"/>
      <c r="E84" s="13"/>
      <c r="F84" s="13"/>
      <c r="G84" s="13"/>
      <c r="H84" s="13"/>
      <c r="I84" s="13"/>
      <c r="J84" s="13"/>
      <c r="K84" s="13"/>
      <c r="L84" s="13"/>
      <c r="M84" s="13"/>
      <c r="N84" s="13"/>
    </row>
    <row r="85" spans="1:14" s="7" customFormat="1" ht="20.25" customHeight="1">
      <c r="A85" s="19" t="s">
        <v>15</v>
      </c>
      <c r="B85" s="15">
        <f>C85+D85+E85+F85+G85+H85+I85+J85+K85+L85+M85+N85</f>
        <v>2982.5</v>
      </c>
      <c r="C85" s="13"/>
      <c r="D85" s="13"/>
      <c r="E85" s="13"/>
      <c r="F85" s="13"/>
      <c r="G85" s="13"/>
      <c r="H85" s="13"/>
      <c r="I85" s="13"/>
      <c r="J85" s="13"/>
      <c r="K85" s="15">
        <v>2982.5</v>
      </c>
      <c r="L85" s="13"/>
      <c r="M85" s="13"/>
      <c r="N85" s="13"/>
    </row>
    <row r="86" spans="1:14" s="7" customFormat="1" ht="18.75" customHeight="1">
      <c r="A86" s="19" t="s">
        <v>17</v>
      </c>
      <c r="B86" s="14"/>
      <c r="C86" s="13"/>
      <c r="D86" s="13"/>
      <c r="E86" s="13"/>
      <c r="F86" s="13"/>
      <c r="G86" s="13"/>
      <c r="H86" s="13"/>
      <c r="I86" s="13"/>
      <c r="J86" s="13"/>
      <c r="K86" s="13"/>
      <c r="L86" s="13"/>
      <c r="M86" s="13"/>
      <c r="N86" s="13"/>
    </row>
    <row r="87" spans="1:14" s="7" customFormat="1" ht="0.75" customHeight="1" hidden="1">
      <c r="A87" s="30" t="s">
        <v>19</v>
      </c>
      <c r="B87" s="13">
        <f aca="true" t="shared" si="30" ref="B87:N87">B88</f>
        <v>0</v>
      </c>
      <c r="C87" s="13">
        <f t="shared" si="30"/>
        <v>0</v>
      </c>
      <c r="D87" s="13">
        <f t="shared" si="30"/>
        <v>0</v>
      </c>
      <c r="E87" s="13">
        <f t="shared" si="30"/>
        <v>0</v>
      </c>
      <c r="F87" s="13">
        <f t="shared" si="30"/>
        <v>0</v>
      </c>
      <c r="G87" s="13">
        <f t="shared" si="30"/>
        <v>0</v>
      </c>
      <c r="H87" s="13">
        <f t="shared" si="30"/>
        <v>0</v>
      </c>
      <c r="I87" s="13">
        <f t="shared" si="30"/>
        <v>0</v>
      </c>
      <c r="J87" s="13">
        <f t="shared" si="30"/>
        <v>0</v>
      </c>
      <c r="K87" s="13">
        <f t="shared" si="30"/>
        <v>0</v>
      </c>
      <c r="L87" s="13">
        <f t="shared" si="30"/>
        <v>0</v>
      </c>
      <c r="M87" s="13">
        <f t="shared" si="30"/>
        <v>0</v>
      </c>
      <c r="N87" s="13">
        <f t="shared" si="30"/>
        <v>0</v>
      </c>
    </row>
    <row r="88" spans="1:14" s="7" customFormat="1" ht="18" hidden="1">
      <c r="A88" s="16" t="s">
        <v>18</v>
      </c>
      <c r="B88" s="14">
        <f>SUM(B89:B92)</f>
        <v>0</v>
      </c>
      <c r="C88" s="14">
        <f>SUM(C89:C92)</f>
        <v>0</v>
      </c>
      <c r="D88" s="13"/>
      <c r="E88" s="13"/>
      <c r="F88" s="13"/>
      <c r="G88" s="13"/>
      <c r="H88" s="13"/>
      <c r="I88" s="13"/>
      <c r="J88" s="13"/>
      <c r="K88" s="13"/>
      <c r="L88" s="13"/>
      <c r="M88" s="13"/>
      <c r="N88" s="13"/>
    </row>
    <row r="89" spans="1:14" s="7" customFormat="1" ht="18" hidden="1">
      <c r="A89" s="19" t="s">
        <v>16</v>
      </c>
      <c r="B89" s="14"/>
      <c r="C89" s="13"/>
      <c r="D89" s="13"/>
      <c r="E89" s="13"/>
      <c r="F89" s="13"/>
      <c r="G89" s="13"/>
      <c r="H89" s="13"/>
      <c r="I89" s="13"/>
      <c r="J89" s="13"/>
      <c r="K89" s="13"/>
      <c r="L89" s="13"/>
      <c r="M89" s="13"/>
      <c r="N89" s="13"/>
    </row>
    <row r="90" spans="1:14" s="7" customFormat="1" ht="18" hidden="1">
      <c r="A90" s="19" t="s">
        <v>14</v>
      </c>
      <c r="B90" s="14"/>
      <c r="C90" s="13"/>
      <c r="D90" s="13"/>
      <c r="E90" s="13"/>
      <c r="F90" s="13"/>
      <c r="G90" s="13"/>
      <c r="H90" s="13"/>
      <c r="I90" s="13"/>
      <c r="J90" s="13"/>
      <c r="K90" s="13"/>
      <c r="L90" s="13"/>
      <c r="M90" s="13"/>
      <c r="N90" s="13"/>
    </row>
    <row r="91" spans="1:14" s="7" customFormat="1" ht="18" hidden="1">
      <c r="A91" s="19" t="s">
        <v>15</v>
      </c>
      <c r="B91" s="15">
        <f>C91+D91+E91+F91+G91+H91+I91+J91+K91+L91+M91+N91</f>
        <v>0</v>
      </c>
      <c r="C91" s="13"/>
      <c r="D91" s="13"/>
      <c r="E91" s="13"/>
      <c r="F91" s="13"/>
      <c r="G91" s="13"/>
      <c r="H91" s="13"/>
      <c r="I91" s="13"/>
      <c r="J91" s="13"/>
      <c r="K91" s="15"/>
      <c r="L91" s="13"/>
      <c r="M91" s="13"/>
      <c r="N91" s="13"/>
    </row>
    <row r="92" spans="1:14" s="7" customFormat="1" ht="6" customHeight="1" hidden="1">
      <c r="A92" s="19" t="s">
        <v>17</v>
      </c>
      <c r="B92" s="14"/>
      <c r="C92" s="13"/>
      <c r="D92" s="13"/>
      <c r="E92" s="13"/>
      <c r="F92" s="13"/>
      <c r="G92" s="13"/>
      <c r="H92" s="13"/>
      <c r="I92" s="13"/>
      <c r="J92" s="13"/>
      <c r="K92" s="13"/>
      <c r="L92" s="13"/>
      <c r="M92" s="13"/>
      <c r="N92" s="13"/>
    </row>
    <row r="93" spans="1:14" s="6" customFormat="1" ht="72">
      <c r="A93" s="31" t="s">
        <v>42</v>
      </c>
      <c r="B93" s="15">
        <f aca="true" t="shared" si="31" ref="B93:M93">B94</f>
        <v>4875</v>
      </c>
      <c r="C93" s="15">
        <f t="shared" si="31"/>
        <v>0</v>
      </c>
      <c r="D93" s="15">
        <f t="shared" si="31"/>
        <v>0</v>
      </c>
      <c r="E93" s="15">
        <f>E94</f>
        <v>0</v>
      </c>
      <c r="F93" s="15">
        <f t="shared" si="31"/>
        <v>0</v>
      </c>
      <c r="G93" s="15">
        <f t="shared" si="31"/>
        <v>0</v>
      </c>
      <c r="H93" s="15">
        <f t="shared" si="31"/>
        <v>0</v>
      </c>
      <c r="I93" s="15">
        <f t="shared" si="31"/>
        <v>0</v>
      </c>
      <c r="J93" s="15">
        <f t="shared" si="31"/>
        <v>4875</v>
      </c>
      <c r="K93" s="15">
        <f t="shared" si="31"/>
        <v>0</v>
      </c>
      <c r="L93" s="15">
        <f t="shared" si="31"/>
        <v>0</v>
      </c>
      <c r="M93" s="15">
        <f t="shared" si="31"/>
        <v>0</v>
      </c>
      <c r="N93" s="15">
        <f>N94</f>
        <v>0</v>
      </c>
    </row>
    <row r="94" spans="1:14" s="7" customFormat="1" ht="21" customHeight="1">
      <c r="A94" s="16" t="s">
        <v>18</v>
      </c>
      <c r="B94" s="13">
        <f>SUM(B95:B98)</f>
        <v>4875</v>
      </c>
      <c r="C94" s="13">
        <f aca="true" t="shared" si="32" ref="C94:N94">SUM(C95:C98)</f>
        <v>0</v>
      </c>
      <c r="D94" s="13">
        <f t="shared" si="32"/>
        <v>0</v>
      </c>
      <c r="E94" s="13">
        <f t="shared" si="32"/>
        <v>0</v>
      </c>
      <c r="F94" s="13">
        <f t="shared" si="32"/>
        <v>0</v>
      </c>
      <c r="G94" s="13">
        <f t="shared" si="32"/>
        <v>0</v>
      </c>
      <c r="H94" s="13">
        <f t="shared" si="32"/>
        <v>0</v>
      </c>
      <c r="I94" s="13">
        <f t="shared" si="32"/>
        <v>0</v>
      </c>
      <c r="J94" s="13">
        <f t="shared" si="32"/>
        <v>4875</v>
      </c>
      <c r="K94" s="13">
        <f t="shared" si="32"/>
        <v>0</v>
      </c>
      <c r="L94" s="13">
        <f t="shared" si="32"/>
        <v>0</v>
      </c>
      <c r="M94" s="13">
        <f t="shared" si="32"/>
        <v>0</v>
      </c>
      <c r="N94" s="13">
        <f t="shared" si="32"/>
        <v>0</v>
      </c>
    </row>
    <row r="95" spans="1:14" s="7" customFormat="1" ht="20.25" customHeight="1">
      <c r="A95" s="19" t="s">
        <v>16</v>
      </c>
      <c r="B95" s="14"/>
      <c r="C95" s="13"/>
      <c r="D95" s="13"/>
      <c r="E95" s="13"/>
      <c r="F95" s="13"/>
      <c r="G95" s="13"/>
      <c r="H95" s="13"/>
      <c r="I95" s="13"/>
      <c r="J95" s="13"/>
      <c r="K95" s="13"/>
      <c r="L95" s="13"/>
      <c r="M95" s="13"/>
      <c r="N95" s="13"/>
    </row>
    <row r="96" spans="1:14" s="7" customFormat="1" ht="21" customHeight="1">
      <c r="A96" s="19" t="s">
        <v>14</v>
      </c>
      <c r="B96" s="14"/>
      <c r="C96" s="13"/>
      <c r="D96" s="13"/>
      <c r="E96" s="13"/>
      <c r="F96" s="13"/>
      <c r="G96" s="13"/>
      <c r="H96" s="13"/>
      <c r="I96" s="13"/>
      <c r="J96" s="13"/>
      <c r="K96" s="13"/>
      <c r="L96" s="13"/>
      <c r="M96" s="13"/>
      <c r="N96" s="13"/>
    </row>
    <row r="97" spans="1:14" s="7" customFormat="1" ht="20.25" customHeight="1">
      <c r="A97" s="19" t="s">
        <v>15</v>
      </c>
      <c r="B97" s="15">
        <f>C97+D97+E97+F97+G97+H97+I97+J97+K97+L97+M97+N97</f>
        <v>4875</v>
      </c>
      <c r="C97" s="13"/>
      <c r="D97" s="13"/>
      <c r="E97" s="13"/>
      <c r="F97" s="13"/>
      <c r="G97" s="13"/>
      <c r="H97" s="13"/>
      <c r="I97" s="13"/>
      <c r="J97" s="15">
        <v>4875</v>
      </c>
      <c r="K97" s="15"/>
      <c r="L97" s="13"/>
      <c r="M97" s="13"/>
      <c r="N97" s="13"/>
    </row>
    <row r="98" spans="1:14" s="7" customFormat="1" ht="18.75" customHeight="1">
      <c r="A98" s="19" t="s">
        <v>17</v>
      </c>
      <c r="B98" s="14"/>
      <c r="C98" s="13"/>
      <c r="D98" s="13"/>
      <c r="E98" s="13"/>
      <c r="F98" s="13"/>
      <c r="G98" s="13"/>
      <c r="H98" s="13"/>
      <c r="I98" s="13"/>
      <c r="J98" s="13"/>
      <c r="K98" s="13"/>
      <c r="L98" s="13"/>
      <c r="M98" s="13"/>
      <c r="N98" s="13"/>
    </row>
    <row r="99" spans="1:14" s="6" customFormat="1" ht="76.5" customHeight="1">
      <c r="A99" s="31" t="s">
        <v>43</v>
      </c>
      <c r="B99" s="15">
        <f aca="true" t="shared" si="33" ref="B99:M99">B100</f>
        <v>304</v>
      </c>
      <c r="C99" s="15">
        <f t="shared" si="33"/>
        <v>0</v>
      </c>
      <c r="D99" s="15">
        <f t="shared" si="33"/>
        <v>0</v>
      </c>
      <c r="E99" s="15">
        <f>E100</f>
        <v>0</v>
      </c>
      <c r="F99" s="15">
        <f t="shared" si="33"/>
        <v>0</v>
      </c>
      <c r="G99" s="15">
        <f t="shared" si="33"/>
        <v>0</v>
      </c>
      <c r="H99" s="15">
        <f t="shared" si="33"/>
        <v>0</v>
      </c>
      <c r="I99" s="15">
        <f t="shared" si="33"/>
        <v>0</v>
      </c>
      <c r="J99" s="15">
        <f t="shared" si="33"/>
        <v>0</v>
      </c>
      <c r="K99" s="15">
        <f t="shared" si="33"/>
        <v>304</v>
      </c>
      <c r="L99" s="15">
        <f t="shared" si="33"/>
        <v>0</v>
      </c>
      <c r="M99" s="15">
        <f t="shared" si="33"/>
        <v>0</v>
      </c>
      <c r="N99" s="15">
        <f>N100</f>
        <v>0</v>
      </c>
    </row>
    <row r="100" spans="1:14" s="7" customFormat="1" ht="18.75" customHeight="1">
      <c r="A100" s="16" t="s">
        <v>18</v>
      </c>
      <c r="B100" s="13">
        <f>SUM(B101:B104)</f>
        <v>304</v>
      </c>
      <c r="C100" s="13">
        <f aca="true" t="shared" si="34" ref="C100:N100">SUM(C101:C104)</f>
        <v>0</v>
      </c>
      <c r="D100" s="13">
        <f t="shared" si="34"/>
        <v>0</v>
      </c>
      <c r="E100" s="13">
        <f t="shared" si="34"/>
        <v>0</v>
      </c>
      <c r="F100" s="13">
        <f t="shared" si="34"/>
        <v>0</v>
      </c>
      <c r="G100" s="13">
        <f t="shared" si="34"/>
        <v>0</v>
      </c>
      <c r="H100" s="13">
        <f t="shared" si="34"/>
        <v>0</v>
      </c>
      <c r="I100" s="13">
        <f t="shared" si="34"/>
        <v>0</v>
      </c>
      <c r="J100" s="13">
        <f t="shared" si="34"/>
        <v>0</v>
      </c>
      <c r="K100" s="13">
        <f t="shared" si="34"/>
        <v>304</v>
      </c>
      <c r="L100" s="13">
        <f t="shared" si="34"/>
        <v>0</v>
      </c>
      <c r="M100" s="13">
        <f t="shared" si="34"/>
        <v>0</v>
      </c>
      <c r="N100" s="13">
        <f t="shared" si="34"/>
        <v>0</v>
      </c>
    </row>
    <row r="101" spans="1:14" s="7" customFormat="1" ht="18.75" customHeight="1">
      <c r="A101" s="19" t="s">
        <v>16</v>
      </c>
      <c r="B101" s="14"/>
      <c r="C101" s="13"/>
      <c r="D101" s="13"/>
      <c r="E101" s="13"/>
      <c r="F101" s="13"/>
      <c r="G101" s="13"/>
      <c r="H101" s="13"/>
      <c r="I101" s="13"/>
      <c r="J101" s="13"/>
      <c r="K101" s="13"/>
      <c r="L101" s="13"/>
      <c r="M101" s="13"/>
      <c r="N101" s="13"/>
    </row>
    <row r="102" spans="1:14" s="7" customFormat="1" ht="18.75" customHeight="1">
      <c r="A102" s="19" t="s">
        <v>14</v>
      </c>
      <c r="B102" s="14"/>
      <c r="C102" s="13"/>
      <c r="D102" s="13"/>
      <c r="E102" s="13"/>
      <c r="F102" s="13"/>
      <c r="G102" s="13"/>
      <c r="H102" s="13"/>
      <c r="I102" s="13"/>
      <c r="J102" s="13"/>
      <c r="K102" s="13"/>
      <c r="L102" s="13"/>
      <c r="M102" s="13"/>
      <c r="N102" s="13"/>
    </row>
    <row r="103" spans="1:14" s="7" customFormat="1" ht="18.75" customHeight="1">
      <c r="A103" s="19" t="s">
        <v>15</v>
      </c>
      <c r="B103" s="15">
        <f>C103+D103+E103+F103+G103+H103+I103+J103+K103+L103+M103+N103</f>
        <v>304</v>
      </c>
      <c r="C103" s="13"/>
      <c r="D103" s="13"/>
      <c r="E103" s="13"/>
      <c r="F103" s="13"/>
      <c r="G103" s="13"/>
      <c r="H103" s="13"/>
      <c r="I103" s="13"/>
      <c r="J103" s="13"/>
      <c r="K103" s="15">
        <v>304</v>
      </c>
      <c r="L103" s="13"/>
      <c r="M103" s="13"/>
      <c r="N103" s="13"/>
    </row>
    <row r="104" spans="1:14" s="7" customFormat="1" ht="18.75" customHeight="1">
      <c r="A104" s="19" t="s">
        <v>17</v>
      </c>
      <c r="B104" s="14"/>
      <c r="C104" s="13"/>
      <c r="D104" s="13"/>
      <c r="E104" s="13"/>
      <c r="F104" s="13"/>
      <c r="G104" s="13"/>
      <c r="H104" s="13"/>
      <c r="I104" s="13"/>
      <c r="J104" s="13"/>
      <c r="K104" s="13"/>
      <c r="L104" s="13"/>
      <c r="M104" s="13"/>
      <c r="N104" s="13"/>
    </row>
    <row r="105" spans="1:14" s="7" customFormat="1" ht="17.25">
      <c r="A105" s="16" t="s">
        <v>26</v>
      </c>
      <c r="B105" s="13">
        <f>SUM(B106:B109)</f>
        <v>115160</v>
      </c>
      <c r="C105" s="13">
        <f>C70+C76+C82+C94+C100</f>
        <v>380.46999999999997</v>
      </c>
      <c r="D105" s="13">
        <f>D70+D76+D82+D94+D100</f>
        <v>407.86</v>
      </c>
      <c r="E105" s="13">
        <f>E70+E76+E82</f>
        <v>409.75</v>
      </c>
      <c r="F105" s="13">
        <f>F70+F76+F82+F94+F100</f>
        <v>410.07</v>
      </c>
      <c r="G105" s="13">
        <f>G70+G76+G82</f>
        <v>410.7</v>
      </c>
      <c r="H105" s="13">
        <f>H70+H76+H82</f>
        <v>410.07</v>
      </c>
      <c r="I105" s="13">
        <f aca="true" t="shared" si="35" ref="I105:N105">I70+I76+I82+I94+I100</f>
        <v>410.7</v>
      </c>
      <c r="J105" s="13">
        <f t="shared" si="35"/>
        <v>5286.17</v>
      </c>
      <c r="K105" s="13">
        <f t="shared" si="35"/>
        <v>3696.57</v>
      </c>
      <c r="L105" s="13">
        <f t="shared" si="35"/>
        <v>410.7</v>
      </c>
      <c r="M105" s="13">
        <f t="shared" si="35"/>
        <v>410.07</v>
      </c>
      <c r="N105" s="13">
        <f t="shared" si="35"/>
        <v>410.77</v>
      </c>
    </row>
    <row r="106" spans="1:14" s="7" customFormat="1" ht="18">
      <c r="A106" s="19" t="s">
        <v>16</v>
      </c>
      <c r="B106" s="15">
        <f>C106+D106+E106+F106+G106+H106+I106+J106+K106+L106+M106+N106</f>
        <v>0</v>
      </c>
      <c r="C106" s="15">
        <f aca="true" t="shared" si="36" ref="C106:N106">C71+C77+C83</f>
        <v>0</v>
      </c>
      <c r="D106" s="15">
        <f t="shared" si="36"/>
        <v>0</v>
      </c>
      <c r="E106" s="15">
        <f t="shared" si="36"/>
        <v>0</v>
      </c>
      <c r="F106" s="15">
        <f t="shared" si="36"/>
        <v>0</v>
      </c>
      <c r="G106" s="15">
        <f t="shared" si="36"/>
        <v>0</v>
      </c>
      <c r="H106" s="15">
        <f t="shared" si="36"/>
        <v>0</v>
      </c>
      <c r="I106" s="15">
        <f t="shared" si="36"/>
        <v>0</v>
      </c>
      <c r="J106" s="15">
        <f t="shared" si="36"/>
        <v>0</v>
      </c>
      <c r="K106" s="15">
        <f t="shared" si="36"/>
        <v>0</v>
      </c>
      <c r="L106" s="15">
        <f t="shared" si="36"/>
        <v>0</v>
      </c>
      <c r="M106" s="15">
        <f t="shared" si="36"/>
        <v>0</v>
      </c>
      <c r="N106" s="15">
        <f t="shared" si="36"/>
        <v>0</v>
      </c>
    </row>
    <row r="107" spans="1:14" s="7" customFormat="1" ht="18">
      <c r="A107" s="19" t="s">
        <v>14</v>
      </c>
      <c r="B107" s="15">
        <f>C107+D107+E107+F107+G107+H107+I107+J107+K107+L107+M107+N107</f>
        <v>0</v>
      </c>
      <c r="C107" s="15">
        <f aca="true" t="shared" si="37" ref="C107:N107">C72+C78+C84</f>
        <v>0</v>
      </c>
      <c r="D107" s="15">
        <f t="shared" si="37"/>
        <v>0</v>
      </c>
      <c r="E107" s="15">
        <f t="shared" si="37"/>
        <v>0</v>
      </c>
      <c r="F107" s="15">
        <f t="shared" si="37"/>
        <v>0</v>
      </c>
      <c r="G107" s="15">
        <f t="shared" si="37"/>
        <v>0</v>
      </c>
      <c r="H107" s="15">
        <f t="shared" si="37"/>
        <v>0</v>
      </c>
      <c r="I107" s="15">
        <f t="shared" si="37"/>
        <v>0</v>
      </c>
      <c r="J107" s="15">
        <f t="shared" si="37"/>
        <v>0</v>
      </c>
      <c r="K107" s="15">
        <f t="shared" si="37"/>
        <v>0</v>
      </c>
      <c r="L107" s="15">
        <f t="shared" si="37"/>
        <v>0</v>
      </c>
      <c r="M107" s="15">
        <f t="shared" si="37"/>
        <v>0</v>
      </c>
      <c r="N107" s="15">
        <f t="shared" si="37"/>
        <v>0</v>
      </c>
    </row>
    <row r="108" spans="1:14" s="7" customFormat="1" ht="18">
      <c r="A108" s="19" t="s">
        <v>15</v>
      </c>
      <c r="B108" s="15">
        <f>C108+D108+E108+F108+G108+H108+I108+J108+K108+L108+M108+N108</f>
        <v>115160</v>
      </c>
      <c r="C108" s="15">
        <f>C61</f>
        <v>7390.499999999999</v>
      </c>
      <c r="D108" s="15">
        <f aca="true" t="shared" si="38" ref="D108:N108">D61</f>
        <v>10307.890000000001</v>
      </c>
      <c r="E108" s="15">
        <f t="shared" si="38"/>
        <v>13906.82</v>
      </c>
      <c r="F108" s="15">
        <f t="shared" si="38"/>
        <v>12413.01</v>
      </c>
      <c r="G108" s="15">
        <f t="shared" si="38"/>
        <v>11567.86</v>
      </c>
      <c r="H108" s="15">
        <f t="shared" si="38"/>
        <v>8845.49</v>
      </c>
      <c r="I108" s="15">
        <f t="shared" si="38"/>
        <v>10046.140000000001</v>
      </c>
      <c r="J108" s="15">
        <f t="shared" si="38"/>
        <v>10741.619999999999</v>
      </c>
      <c r="K108" s="15">
        <f t="shared" si="38"/>
        <v>8430.59</v>
      </c>
      <c r="L108" s="15">
        <f t="shared" si="38"/>
        <v>6473.78</v>
      </c>
      <c r="M108" s="15">
        <f t="shared" si="38"/>
        <v>6663.920000000001</v>
      </c>
      <c r="N108" s="15">
        <f t="shared" si="38"/>
        <v>8372.380000000001</v>
      </c>
    </row>
    <row r="109" spans="1:14" s="7" customFormat="1" ht="18">
      <c r="A109" s="19" t="s">
        <v>17</v>
      </c>
      <c r="B109" s="15">
        <f>C109+D109+E109+F109+G109+H109+I109+J109+K109+L109+M109+N109</f>
        <v>0</v>
      </c>
      <c r="C109" s="14"/>
      <c r="D109" s="15">
        <f aca="true" t="shared" si="39" ref="D109:J109">D74+D80+D86</f>
        <v>0</v>
      </c>
      <c r="E109" s="15">
        <f t="shared" si="39"/>
        <v>0</v>
      </c>
      <c r="F109" s="15">
        <f t="shared" si="39"/>
        <v>0</v>
      </c>
      <c r="G109" s="15">
        <f t="shared" si="39"/>
        <v>0</v>
      </c>
      <c r="H109" s="15">
        <f t="shared" si="39"/>
        <v>0</v>
      </c>
      <c r="I109" s="15">
        <f t="shared" si="39"/>
        <v>0</v>
      </c>
      <c r="J109" s="15">
        <f t="shared" si="39"/>
        <v>0</v>
      </c>
      <c r="K109" s="15">
        <f>K74+K80+K86</f>
        <v>0</v>
      </c>
      <c r="L109" s="15">
        <f>L74+L80+L86</f>
        <v>0</v>
      </c>
      <c r="M109" s="15">
        <f>M74+M80+M86</f>
        <v>0</v>
      </c>
      <c r="N109" s="15">
        <f>C117+N80+N86</f>
        <v>0</v>
      </c>
    </row>
    <row r="110" spans="1:14" ht="17.25">
      <c r="A110" s="16" t="s">
        <v>21</v>
      </c>
      <c r="B110" s="12">
        <f>B111+B112+B113+B114</f>
        <v>206457.8</v>
      </c>
      <c r="C110" s="12">
        <f aca="true" t="shared" si="40" ref="C110:N110">C111+C112+C113+C114</f>
        <v>9179.599999999999</v>
      </c>
      <c r="D110" s="12">
        <f t="shared" si="40"/>
        <v>11940.43</v>
      </c>
      <c r="E110" s="12">
        <f t="shared" si="40"/>
        <v>15509.65</v>
      </c>
      <c r="F110" s="12">
        <f t="shared" si="40"/>
        <v>14045.55</v>
      </c>
      <c r="G110" s="12">
        <f t="shared" si="40"/>
        <v>13147.710000000001</v>
      </c>
      <c r="H110" s="12">
        <f t="shared" si="40"/>
        <v>10336.41</v>
      </c>
      <c r="I110" s="12">
        <f t="shared" si="40"/>
        <v>11506.140000000001</v>
      </c>
      <c r="J110" s="12">
        <f t="shared" si="40"/>
        <v>54229.96000000001</v>
      </c>
      <c r="K110" s="12">
        <f t="shared" si="40"/>
        <v>33941.32</v>
      </c>
      <c r="L110" s="12">
        <f t="shared" si="40"/>
        <v>11176.429999999998</v>
      </c>
      <c r="M110" s="12">
        <f t="shared" si="40"/>
        <v>11492.36</v>
      </c>
      <c r="N110" s="12">
        <f t="shared" si="40"/>
        <v>9952.240000000002</v>
      </c>
    </row>
    <row r="111" spans="1:14" s="7" customFormat="1" ht="18">
      <c r="A111" s="19" t="s">
        <v>16</v>
      </c>
      <c r="B111" s="12">
        <f>B59+B24+B17</f>
        <v>0</v>
      </c>
      <c r="C111" s="12">
        <f aca="true" t="shared" si="41" ref="C111:N111">C59+C24+C17</f>
        <v>0</v>
      </c>
      <c r="D111" s="12">
        <f t="shared" si="41"/>
        <v>0</v>
      </c>
      <c r="E111" s="12">
        <f t="shared" si="41"/>
        <v>0</v>
      </c>
      <c r="F111" s="12">
        <f t="shared" si="41"/>
        <v>0</v>
      </c>
      <c r="G111" s="12">
        <f t="shared" si="41"/>
        <v>0</v>
      </c>
      <c r="H111" s="12">
        <f t="shared" si="41"/>
        <v>0</v>
      </c>
      <c r="I111" s="12">
        <f t="shared" si="41"/>
        <v>0</v>
      </c>
      <c r="J111" s="12">
        <f t="shared" si="41"/>
        <v>0</v>
      </c>
      <c r="K111" s="12">
        <f t="shared" si="41"/>
        <v>0</v>
      </c>
      <c r="L111" s="12">
        <f t="shared" si="41"/>
        <v>0</v>
      </c>
      <c r="M111" s="12">
        <f t="shared" si="41"/>
        <v>0</v>
      </c>
      <c r="N111" s="12">
        <f t="shared" si="41"/>
        <v>0</v>
      </c>
    </row>
    <row r="112" spans="1:14" s="7" customFormat="1" ht="18">
      <c r="A112" s="19" t="s">
        <v>14</v>
      </c>
      <c r="B112" s="14">
        <f>B60+B25+B13</f>
        <v>60325.600000000006</v>
      </c>
      <c r="C112" s="14">
        <f aca="true" t="shared" si="42" ref="C112:N112">C60+C25+C13</f>
        <v>0</v>
      </c>
      <c r="D112" s="14">
        <f t="shared" si="42"/>
        <v>0</v>
      </c>
      <c r="E112" s="14">
        <f t="shared" si="42"/>
        <v>0</v>
      </c>
      <c r="F112" s="14">
        <f t="shared" si="42"/>
        <v>0</v>
      </c>
      <c r="G112" s="14">
        <f t="shared" si="42"/>
        <v>0</v>
      </c>
      <c r="H112" s="14">
        <f t="shared" si="42"/>
        <v>0</v>
      </c>
      <c r="I112" s="14">
        <f t="shared" si="42"/>
        <v>0</v>
      </c>
      <c r="J112" s="14">
        <f t="shared" si="42"/>
        <v>37578.87</v>
      </c>
      <c r="K112" s="14">
        <f t="shared" si="42"/>
        <v>22746.73</v>
      </c>
      <c r="L112" s="14">
        <f t="shared" si="42"/>
        <v>0</v>
      </c>
      <c r="M112" s="14">
        <f t="shared" si="42"/>
        <v>0</v>
      </c>
      <c r="N112" s="14">
        <f t="shared" si="42"/>
        <v>0</v>
      </c>
    </row>
    <row r="113" spans="1:14" s="7" customFormat="1" ht="18">
      <c r="A113" s="19" t="s">
        <v>15</v>
      </c>
      <c r="B113" s="14">
        <f>B61+B26+B19</f>
        <v>146132.19999999998</v>
      </c>
      <c r="C113" s="14">
        <f aca="true" t="shared" si="43" ref="C113:N113">C61+C26+C19</f>
        <v>9179.599999999999</v>
      </c>
      <c r="D113" s="14">
        <f t="shared" si="43"/>
        <v>11940.43</v>
      </c>
      <c r="E113" s="14">
        <f t="shared" si="43"/>
        <v>15509.65</v>
      </c>
      <c r="F113" s="14">
        <f t="shared" si="43"/>
        <v>14045.55</v>
      </c>
      <c r="G113" s="14">
        <f t="shared" si="43"/>
        <v>13147.710000000001</v>
      </c>
      <c r="H113" s="14">
        <f t="shared" si="43"/>
        <v>10336.41</v>
      </c>
      <c r="I113" s="14">
        <f t="shared" si="43"/>
        <v>11506.140000000001</v>
      </c>
      <c r="J113" s="14">
        <f t="shared" si="43"/>
        <v>16651.09</v>
      </c>
      <c r="K113" s="14">
        <f t="shared" si="43"/>
        <v>11194.59</v>
      </c>
      <c r="L113" s="14">
        <f t="shared" si="43"/>
        <v>11176.429999999998</v>
      </c>
      <c r="M113" s="14">
        <f t="shared" si="43"/>
        <v>11492.36</v>
      </c>
      <c r="N113" s="14">
        <f t="shared" si="43"/>
        <v>9952.240000000002</v>
      </c>
    </row>
    <row r="114" spans="1:14" s="7" customFormat="1" ht="18">
      <c r="A114" s="19" t="s">
        <v>17</v>
      </c>
      <c r="B114" s="12">
        <f>B62+B27+B20</f>
        <v>0</v>
      </c>
      <c r="C114" s="12">
        <f aca="true" t="shared" si="44" ref="C114:N114">C62+C27+C20</f>
        <v>0</v>
      </c>
      <c r="D114" s="12">
        <f t="shared" si="44"/>
        <v>0</v>
      </c>
      <c r="E114" s="12">
        <f t="shared" si="44"/>
        <v>0</v>
      </c>
      <c r="F114" s="12">
        <f t="shared" si="44"/>
        <v>0</v>
      </c>
      <c r="G114" s="12">
        <f t="shared" si="44"/>
        <v>0</v>
      </c>
      <c r="H114" s="12">
        <f t="shared" si="44"/>
        <v>0</v>
      </c>
      <c r="I114" s="12">
        <f t="shared" si="44"/>
        <v>0</v>
      </c>
      <c r="J114" s="12">
        <f t="shared" si="44"/>
        <v>0</v>
      </c>
      <c r="K114" s="12">
        <f t="shared" si="44"/>
        <v>0</v>
      </c>
      <c r="L114" s="12">
        <f t="shared" si="44"/>
        <v>0</v>
      </c>
      <c r="M114" s="12">
        <f t="shared" si="44"/>
        <v>0</v>
      </c>
      <c r="N114" s="12">
        <f t="shared" si="44"/>
        <v>0</v>
      </c>
    </row>
    <row r="115" ht="22.5" customHeight="1">
      <c r="B115" s="9"/>
    </row>
    <row r="116" spans="1:26" ht="41.25" customHeight="1">
      <c r="A116" s="1"/>
      <c r="B116" s="55" t="s">
        <v>44</v>
      </c>
      <c r="C116" s="55"/>
      <c r="D116" s="55"/>
      <c r="E116" s="55"/>
      <c r="F116" s="18"/>
      <c r="H116" s="17"/>
      <c r="I116" s="54" t="s">
        <v>45</v>
      </c>
      <c r="J116" s="54"/>
      <c r="K116" s="54"/>
      <c r="L116" s="1"/>
      <c r="M116" s="1"/>
      <c r="N116" s="1"/>
      <c r="O116" s="3"/>
      <c r="P116" s="3"/>
      <c r="Q116" s="3"/>
      <c r="R116" s="3"/>
      <c r="S116" s="3"/>
      <c r="T116" s="3"/>
      <c r="U116" s="3"/>
      <c r="V116" s="3"/>
      <c r="W116" s="3"/>
      <c r="X116" s="3"/>
      <c r="Y116" s="3"/>
      <c r="Z116" s="2"/>
    </row>
    <row r="117" spans="3:26" ht="15.75" customHeight="1">
      <c r="C117" s="11"/>
      <c r="D117" s="11"/>
      <c r="E117" s="18"/>
      <c r="F117" s="17"/>
      <c r="G117" s="17"/>
      <c r="H117" s="17"/>
      <c r="I117" s="8"/>
      <c r="J117" s="8"/>
      <c r="K117" s="8"/>
      <c r="L117" s="1"/>
      <c r="M117" s="1"/>
      <c r="N117" s="1"/>
      <c r="O117" s="3"/>
      <c r="P117" s="3"/>
      <c r="Q117" s="3"/>
      <c r="R117" s="3"/>
      <c r="S117" s="3"/>
      <c r="T117" s="3"/>
      <c r="U117" s="3"/>
      <c r="V117" s="3"/>
      <c r="W117" s="3"/>
      <c r="X117" s="3"/>
      <c r="Y117" s="3"/>
      <c r="Z117" s="2"/>
    </row>
    <row r="118" spans="3:26" ht="10.5" customHeight="1">
      <c r="C118" s="2"/>
      <c r="D118" s="2"/>
      <c r="E118" s="3"/>
      <c r="F118" s="3"/>
      <c r="G118" s="3"/>
      <c r="H118" s="3"/>
      <c r="I118" s="1"/>
      <c r="J118" s="1"/>
      <c r="K118" s="1"/>
      <c r="L118" s="1"/>
      <c r="M118" s="1"/>
      <c r="N118" s="1"/>
      <c r="O118" s="3"/>
      <c r="P118" s="3"/>
      <c r="Q118" s="3"/>
      <c r="R118" s="3"/>
      <c r="S118" s="3"/>
      <c r="T118" s="3"/>
      <c r="U118" s="3"/>
      <c r="V118" s="3"/>
      <c r="W118" s="3"/>
      <c r="X118" s="3"/>
      <c r="Y118" s="3"/>
      <c r="Z118" s="2"/>
    </row>
    <row r="119" spans="1:26" ht="75" customHeight="1">
      <c r="A119" s="56" t="s">
        <v>46</v>
      </c>
      <c r="B119" s="56"/>
      <c r="C119" s="3"/>
      <c r="D119" s="3"/>
      <c r="E119" s="3"/>
      <c r="F119" s="3"/>
      <c r="G119" s="3"/>
      <c r="H119" s="3"/>
      <c r="I119" s="1"/>
      <c r="J119" s="1"/>
      <c r="K119" s="1"/>
      <c r="L119" s="1"/>
      <c r="M119" s="1"/>
      <c r="N119" s="1"/>
      <c r="O119" s="3"/>
      <c r="P119" s="3"/>
      <c r="Q119" s="3"/>
      <c r="R119" s="3"/>
      <c r="S119" s="3"/>
      <c r="T119" s="3"/>
      <c r="U119" s="3"/>
      <c r="V119" s="3"/>
      <c r="W119" s="3"/>
      <c r="X119" s="3"/>
      <c r="Y119" s="3"/>
      <c r="Z119" s="2"/>
    </row>
    <row r="120" ht="19.5" customHeight="1">
      <c r="B120" s="9"/>
    </row>
    <row r="121" ht="48.75" customHeight="1"/>
    <row r="122" ht="18">
      <c r="B122" s="9"/>
    </row>
  </sheetData>
  <sheetProtection/>
  <mergeCells count="10">
    <mergeCell ref="I116:K116"/>
    <mergeCell ref="B116:E116"/>
    <mergeCell ref="A119:B119"/>
    <mergeCell ref="A1:N1"/>
    <mergeCell ref="A2:N2"/>
    <mergeCell ref="A3:N3"/>
    <mergeCell ref="A8:N8"/>
    <mergeCell ref="A9:N9"/>
    <mergeCell ref="A21:N21"/>
    <mergeCell ref="A4:N4"/>
  </mergeCells>
  <printOptions horizontalCentered="1"/>
  <pageMargins left="0" right="0" top="0" bottom="0" header="0" footer="0"/>
  <pageSetup fitToHeight="0" fitToWidth="2"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AP172"/>
  <sheetViews>
    <sheetView showGridLines="0" tabSelected="1" view="pageBreakPreview" zoomScale="70" zoomScaleNormal="70" zoomScaleSheetLayoutView="70" zoomScalePageLayoutView="0" workbookViewId="0" topLeftCell="A4">
      <pane xSplit="5" ySplit="7" topLeftCell="T30" activePane="bottomRight" state="frozen"/>
      <selection pane="topLeft" activeCell="A4" sqref="A4"/>
      <selection pane="topRight" activeCell="F4" sqref="F4"/>
      <selection pane="bottomLeft" activeCell="A11" sqref="A11"/>
      <selection pane="bottomRight" activeCell="Y30" sqref="Y30"/>
    </sheetView>
  </sheetViews>
  <sheetFormatPr defaultColWidth="9.140625" defaultRowHeight="12.75"/>
  <cols>
    <col min="1" max="1" width="39.140625" style="2" customWidth="1"/>
    <col min="2" max="7" width="14.8515625" style="2" customWidth="1"/>
    <col min="8" max="9" width="16.8515625" style="1" customWidth="1"/>
    <col min="10" max="16" width="14.7109375" style="1" customWidth="1"/>
    <col min="17" max="17" width="14.7109375" style="44" customWidth="1"/>
    <col min="18" max="19" width="14.7109375" style="1" customWidth="1"/>
    <col min="20" max="31" width="14.7109375" style="3" customWidth="1"/>
    <col min="32" max="32" width="72.28125" style="1" customWidth="1"/>
    <col min="33" max="16384" width="9.140625" style="1" customWidth="1"/>
  </cols>
  <sheetData>
    <row r="1" spans="1:31" ht="29.25" customHeight="1">
      <c r="A1" s="54" t="s">
        <v>47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1"/>
    </row>
    <row r="2" spans="1:31" ht="42" customHeight="1">
      <c r="A2" s="57" t="s">
        <v>71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1"/>
    </row>
    <row r="3" spans="1:31" ht="20.2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1"/>
    </row>
    <row r="4" spans="1:31" ht="27.75" customHeight="1">
      <c r="A4" s="64" t="s">
        <v>48</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1"/>
    </row>
    <row r="5" spans="1:31" s="4" customFormat="1" ht="24.75" customHeight="1">
      <c r="A5" s="10"/>
      <c r="B5" s="10"/>
      <c r="C5" s="10"/>
      <c r="D5" s="10"/>
      <c r="E5" s="10"/>
      <c r="F5" s="10"/>
      <c r="G5" s="10"/>
      <c r="H5" s="10"/>
      <c r="I5" s="10"/>
      <c r="J5" s="10"/>
      <c r="K5" s="10"/>
      <c r="L5" s="10"/>
      <c r="M5" s="10"/>
      <c r="N5" s="10"/>
      <c r="O5" s="10"/>
      <c r="P5" s="10"/>
      <c r="Q5" s="35"/>
      <c r="R5" s="10"/>
      <c r="S5" s="10"/>
      <c r="T5" s="10"/>
      <c r="U5" s="10"/>
      <c r="V5" s="10"/>
      <c r="W5" s="10"/>
      <c r="X5" s="10"/>
      <c r="Y5" s="10"/>
      <c r="Z5" s="10"/>
      <c r="AA5" s="10"/>
      <c r="AB5" s="10"/>
      <c r="AC5" s="10"/>
      <c r="AD5" s="23"/>
      <c r="AE5" s="23" t="s">
        <v>13</v>
      </c>
    </row>
    <row r="6" spans="1:32" s="5" customFormat="1" ht="33" customHeight="1">
      <c r="A6" s="73" t="s">
        <v>5</v>
      </c>
      <c r="B6" s="69" t="s">
        <v>27</v>
      </c>
      <c r="C6" s="71" t="s">
        <v>68</v>
      </c>
      <c r="D6" s="71" t="s">
        <v>70</v>
      </c>
      <c r="E6" s="71" t="s">
        <v>69</v>
      </c>
      <c r="F6" s="68" t="s">
        <v>49</v>
      </c>
      <c r="G6" s="68"/>
      <c r="H6" s="69" t="s">
        <v>0</v>
      </c>
      <c r="I6" s="69"/>
      <c r="J6" s="69" t="s">
        <v>1</v>
      </c>
      <c r="K6" s="69"/>
      <c r="L6" s="69" t="s">
        <v>2</v>
      </c>
      <c r="M6" s="69"/>
      <c r="N6" s="69" t="s">
        <v>3</v>
      </c>
      <c r="O6" s="69"/>
      <c r="P6" s="69" t="s">
        <v>4</v>
      </c>
      <c r="Q6" s="69"/>
      <c r="R6" s="69" t="s">
        <v>6</v>
      </c>
      <c r="S6" s="69"/>
      <c r="T6" s="69" t="s">
        <v>7</v>
      </c>
      <c r="U6" s="69"/>
      <c r="V6" s="69" t="s">
        <v>8</v>
      </c>
      <c r="W6" s="69"/>
      <c r="X6" s="69" t="s">
        <v>9</v>
      </c>
      <c r="Y6" s="69"/>
      <c r="Z6" s="69" t="s">
        <v>10</v>
      </c>
      <c r="AA6" s="69"/>
      <c r="AB6" s="69" t="s">
        <v>11</v>
      </c>
      <c r="AC6" s="69"/>
      <c r="AD6" s="69" t="s">
        <v>12</v>
      </c>
      <c r="AE6" s="69"/>
      <c r="AF6" s="68" t="s">
        <v>54</v>
      </c>
    </row>
    <row r="7" spans="1:32" s="5" customFormat="1" ht="59.25" customHeight="1">
      <c r="A7" s="73"/>
      <c r="B7" s="69"/>
      <c r="C7" s="71"/>
      <c r="D7" s="71"/>
      <c r="E7" s="71"/>
      <c r="F7" s="48" t="s">
        <v>50</v>
      </c>
      <c r="G7" s="48" t="s">
        <v>51</v>
      </c>
      <c r="H7" s="48" t="s">
        <v>52</v>
      </c>
      <c r="I7" s="48" t="s">
        <v>53</v>
      </c>
      <c r="J7" s="48" t="s">
        <v>52</v>
      </c>
      <c r="K7" s="48" t="s">
        <v>53</v>
      </c>
      <c r="L7" s="48" t="s">
        <v>52</v>
      </c>
      <c r="M7" s="48" t="s">
        <v>53</v>
      </c>
      <c r="N7" s="48" t="s">
        <v>52</v>
      </c>
      <c r="O7" s="48" t="s">
        <v>53</v>
      </c>
      <c r="P7" s="48" t="s">
        <v>52</v>
      </c>
      <c r="Q7" s="36" t="s">
        <v>53</v>
      </c>
      <c r="R7" s="48" t="s">
        <v>52</v>
      </c>
      <c r="S7" s="48" t="s">
        <v>53</v>
      </c>
      <c r="T7" s="48" t="s">
        <v>52</v>
      </c>
      <c r="U7" s="48" t="s">
        <v>53</v>
      </c>
      <c r="V7" s="48" t="s">
        <v>52</v>
      </c>
      <c r="W7" s="48" t="s">
        <v>53</v>
      </c>
      <c r="X7" s="48" t="s">
        <v>52</v>
      </c>
      <c r="Y7" s="48" t="s">
        <v>53</v>
      </c>
      <c r="Z7" s="48" t="s">
        <v>52</v>
      </c>
      <c r="AA7" s="48" t="s">
        <v>53</v>
      </c>
      <c r="AB7" s="48" t="s">
        <v>52</v>
      </c>
      <c r="AC7" s="48" t="s">
        <v>53</v>
      </c>
      <c r="AD7" s="48" t="s">
        <v>52</v>
      </c>
      <c r="AE7" s="48" t="s">
        <v>53</v>
      </c>
      <c r="AF7" s="68"/>
    </row>
    <row r="8" spans="1:32" s="6" customFormat="1" ht="17.25">
      <c r="A8" s="21">
        <v>1</v>
      </c>
      <c r="B8" s="21">
        <v>2</v>
      </c>
      <c r="C8" s="21">
        <v>3</v>
      </c>
      <c r="D8" s="21">
        <v>4</v>
      </c>
      <c r="E8" s="21">
        <v>5</v>
      </c>
      <c r="F8" s="21">
        <v>6</v>
      </c>
      <c r="G8" s="21">
        <v>7</v>
      </c>
      <c r="H8" s="21">
        <v>8</v>
      </c>
      <c r="I8" s="21">
        <v>9</v>
      </c>
      <c r="J8" s="21">
        <v>10</v>
      </c>
      <c r="K8" s="21">
        <v>11</v>
      </c>
      <c r="L8" s="21">
        <v>12</v>
      </c>
      <c r="M8" s="21">
        <v>13</v>
      </c>
      <c r="N8" s="21">
        <v>14</v>
      </c>
      <c r="O8" s="21">
        <v>15</v>
      </c>
      <c r="P8" s="21">
        <v>16</v>
      </c>
      <c r="Q8" s="37">
        <v>17</v>
      </c>
      <c r="R8" s="21">
        <v>18</v>
      </c>
      <c r="S8" s="21">
        <v>19</v>
      </c>
      <c r="T8" s="21">
        <v>20</v>
      </c>
      <c r="U8" s="21">
        <v>21</v>
      </c>
      <c r="V8" s="21">
        <v>22</v>
      </c>
      <c r="W8" s="21">
        <v>23</v>
      </c>
      <c r="X8" s="21">
        <v>24</v>
      </c>
      <c r="Y8" s="21">
        <v>25</v>
      </c>
      <c r="Z8" s="21">
        <v>26</v>
      </c>
      <c r="AA8" s="21">
        <v>27</v>
      </c>
      <c r="AB8" s="21">
        <v>28</v>
      </c>
      <c r="AC8" s="21">
        <v>29</v>
      </c>
      <c r="AD8" s="21">
        <v>30</v>
      </c>
      <c r="AE8" s="21">
        <v>31</v>
      </c>
      <c r="AF8" s="21">
        <v>32</v>
      </c>
    </row>
    <row r="9" spans="1:32" s="6" customFormat="1" ht="17.25">
      <c r="A9" s="72" t="s">
        <v>22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3"/>
      <c r="AF9" s="33"/>
    </row>
    <row r="10" spans="1:32" s="6" customFormat="1" ht="17.25">
      <c r="A10" s="72" t="s">
        <v>23</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3"/>
      <c r="AF10" s="33"/>
    </row>
    <row r="11" spans="1:32" s="7" customFormat="1" ht="87">
      <c r="A11" s="13" t="s">
        <v>30</v>
      </c>
      <c r="B11" s="13">
        <f aca="true" t="shared" si="0" ref="B11:AE11">B12</f>
        <v>18664.999999999996</v>
      </c>
      <c r="C11" s="13">
        <f t="shared" si="0"/>
        <v>14073.749999999998</v>
      </c>
      <c r="D11" s="13">
        <f t="shared" si="0"/>
        <v>13927.74</v>
      </c>
      <c r="E11" s="13">
        <f t="shared" si="0"/>
        <v>13927.74</v>
      </c>
      <c r="F11" s="13">
        <f>E11/B11%</f>
        <v>74.61955531743907</v>
      </c>
      <c r="G11" s="13">
        <f>E11/C11%</f>
        <v>98.96253663735679</v>
      </c>
      <c r="H11" s="13">
        <f t="shared" si="0"/>
        <v>1789.1</v>
      </c>
      <c r="I11" s="13">
        <f t="shared" si="0"/>
        <v>1746.1</v>
      </c>
      <c r="J11" s="13">
        <f t="shared" si="0"/>
        <v>1632.54</v>
      </c>
      <c r="K11" s="13">
        <f t="shared" si="0"/>
        <v>1620.81</v>
      </c>
      <c r="L11" s="13">
        <f t="shared" si="0"/>
        <v>1474.53</v>
      </c>
      <c r="M11" s="13">
        <f t="shared" si="0"/>
        <v>1468.09</v>
      </c>
      <c r="N11" s="13">
        <f t="shared" si="0"/>
        <v>1632.54</v>
      </c>
      <c r="O11" s="13">
        <f t="shared" si="0"/>
        <v>1620.81</v>
      </c>
      <c r="P11" s="13">
        <f t="shared" si="0"/>
        <v>1579.85</v>
      </c>
      <c r="Q11" s="38">
        <v>1571.42</v>
      </c>
      <c r="R11" s="13">
        <f t="shared" si="0"/>
        <v>1490.92</v>
      </c>
      <c r="S11" s="13">
        <f t="shared" si="0"/>
        <v>1484.79</v>
      </c>
      <c r="T11" s="13">
        <f t="shared" si="0"/>
        <v>1460</v>
      </c>
      <c r="U11" s="13">
        <f t="shared" si="0"/>
        <v>1452.49</v>
      </c>
      <c r="V11" s="13">
        <f t="shared" si="0"/>
        <v>1508.12</v>
      </c>
      <c r="W11" s="13">
        <f t="shared" si="0"/>
        <v>1462.32</v>
      </c>
      <c r="X11" s="13">
        <f t="shared" si="0"/>
        <v>1506.15</v>
      </c>
      <c r="Y11" s="13">
        <f t="shared" si="0"/>
        <v>1500.91</v>
      </c>
      <c r="Z11" s="13">
        <f t="shared" si="0"/>
        <v>1442.8</v>
      </c>
      <c r="AA11" s="13">
        <f t="shared" si="0"/>
        <v>0</v>
      </c>
      <c r="AB11" s="13">
        <f t="shared" si="0"/>
        <v>1568.59</v>
      </c>
      <c r="AC11" s="13">
        <f t="shared" si="0"/>
        <v>0</v>
      </c>
      <c r="AD11" s="13">
        <f t="shared" si="0"/>
        <v>1579.86</v>
      </c>
      <c r="AE11" s="13">
        <f t="shared" si="0"/>
        <v>0</v>
      </c>
      <c r="AF11" s="65" t="s">
        <v>73</v>
      </c>
    </row>
    <row r="12" spans="1:32" s="7" customFormat="1" ht="17.25">
      <c r="A12" s="16" t="s">
        <v>18</v>
      </c>
      <c r="B12" s="13">
        <f>SUM(B13:B16)</f>
        <v>18664.999999999996</v>
      </c>
      <c r="C12" s="13">
        <f>SUM(C13:C16)</f>
        <v>14073.749999999998</v>
      </c>
      <c r="D12" s="13">
        <f>SUM(D13:D16)</f>
        <v>13927.74</v>
      </c>
      <c r="E12" s="13">
        <f>SUM(E13:E16)</f>
        <v>13927.74</v>
      </c>
      <c r="F12" s="13">
        <f aca="true" t="shared" si="1" ref="F12:F20">E12/B12%</f>
        <v>74.61955531743907</v>
      </c>
      <c r="G12" s="13">
        <f aca="true" t="shared" si="2" ref="G12:G20">E12/C12%</f>
        <v>98.96253663735679</v>
      </c>
      <c r="H12" s="13">
        <f aca="true" t="shared" si="3" ref="H12:AD12">SUM(H13:H16)</f>
        <v>1789.1</v>
      </c>
      <c r="I12" s="13">
        <f>SUM(I13:I16)</f>
        <v>1746.1</v>
      </c>
      <c r="J12" s="13">
        <f t="shared" si="3"/>
        <v>1632.54</v>
      </c>
      <c r="K12" s="13">
        <f>SUM(K13:K16)</f>
        <v>1620.81</v>
      </c>
      <c r="L12" s="13">
        <f>SUM(L13:L16)</f>
        <v>1474.53</v>
      </c>
      <c r="M12" s="13">
        <f>SUM(M13:M16)</f>
        <v>1468.09</v>
      </c>
      <c r="N12" s="13">
        <f t="shared" si="3"/>
        <v>1632.54</v>
      </c>
      <c r="O12" s="13">
        <f>SUM(O13:O16)</f>
        <v>1620.81</v>
      </c>
      <c r="P12" s="13">
        <f t="shared" si="3"/>
        <v>1579.85</v>
      </c>
      <c r="Q12" s="38">
        <v>1571.42</v>
      </c>
      <c r="R12" s="13">
        <f t="shared" si="3"/>
        <v>1490.92</v>
      </c>
      <c r="S12" s="13">
        <f>SUM(S13:S16)</f>
        <v>1484.79</v>
      </c>
      <c r="T12" s="13">
        <f t="shared" si="3"/>
        <v>1460</v>
      </c>
      <c r="U12" s="13">
        <f>SUM(U13:U16)</f>
        <v>1452.49</v>
      </c>
      <c r="V12" s="13">
        <f t="shared" si="3"/>
        <v>1508.12</v>
      </c>
      <c r="W12" s="13">
        <f>SUM(W13:W16)</f>
        <v>1462.32</v>
      </c>
      <c r="X12" s="13">
        <f t="shared" si="3"/>
        <v>1506.15</v>
      </c>
      <c r="Y12" s="13">
        <f>SUM(Y13:Y16)</f>
        <v>1500.91</v>
      </c>
      <c r="Z12" s="13">
        <f t="shared" si="3"/>
        <v>1442.8</v>
      </c>
      <c r="AA12" s="13">
        <f>SUM(AA13:AA16)</f>
        <v>0</v>
      </c>
      <c r="AB12" s="13">
        <f t="shared" si="3"/>
        <v>1568.59</v>
      </c>
      <c r="AC12" s="13">
        <f>SUM(AC13:AC16)</f>
        <v>0</v>
      </c>
      <c r="AD12" s="13">
        <f t="shared" si="3"/>
        <v>1579.86</v>
      </c>
      <c r="AE12" s="13">
        <f>SUM(AE13:AE16)</f>
        <v>0</v>
      </c>
      <c r="AF12" s="66"/>
    </row>
    <row r="13" spans="1:32" s="7" customFormat="1" ht="18">
      <c r="A13" s="19" t="s">
        <v>16</v>
      </c>
      <c r="B13" s="14"/>
      <c r="C13" s="14"/>
      <c r="D13" s="14"/>
      <c r="E13" s="14"/>
      <c r="F13" s="13"/>
      <c r="G13" s="13"/>
      <c r="H13" s="13"/>
      <c r="I13" s="13"/>
      <c r="J13" s="13"/>
      <c r="K13" s="13"/>
      <c r="L13" s="13"/>
      <c r="M13" s="13"/>
      <c r="N13" s="13"/>
      <c r="O13" s="13"/>
      <c r="P13" s="13"/>
      <c r="Q13" s="38"/>
      <c r="R13" s="13"/>
      <c r="S13" s="13"/>
      <c r="T13" s="13"/>
      <c r="U13" s="13"/>
      <c r="V13" s="13"/>
      <c r="W13" s="13"/>
      <c r="X13" s="13"/>
      <c r="Y13" s="13"/>
      <c r="Z13" s="13"/>
      <c r="AA13" s="13"/>
      <c r="AB13" s="13"/>
      <c r="AC13" s="13"/>
      <c r="AD13" s="13"/>
      <c r="AE13" s="13"/>
      <c r="AF13" s="66"/>
    </row>
    <row r="14" spans="1:32" s="7" customFormat="1" ht="18">
      <c r="A14" s="19" t="s">
        <v>14</v>
      </c>
      <c r="B14" s="14"/>
      <c r="C14" s="14"/>
      <c r="D14" s="14"/>
      <c r="E14" s="14"/>
      <c r="F14" s="13"/>
      <c r="G14" s="13"/>
      <c r="H14" s="13"/>
      <c r="I14" s="13"/>
      <c r="J14" s="13"/>
      <c r="K14" s="13"/>
      <c r="L14" s="13"/>
      <c r="M14" s="13"/>
      <c r="N14" s="13"/>
      <c r="O14" s="13"/>
      <c r="P14" s="13"/>
      <c r="Q14" s="38"/>
      <c r="R14" s="13"/>
      <c r="S14" s="13"/>
      <c r="T14" s="13"/>
      <c r="U14" s="13"/>
      <c r="V14" s="13"/>
      <c r="W14" s="13"/>
      <c r="X14" s="13"/>
      <c r="Y14" s="13"/>
      <c r="Z14" s="13"/>
      <c r="AA14" s="13"/>
      <c r="AB14" s="13"/>
      <c r="AC14" s="13"/>
      <c r="AD14" s="13"/>
      <c r="AE14" s="13"/>
      <c r="AF14" s="66"/>
    </row>
    <row r="15" spans="1:32" s="7" customFormat="1" ht="18">
      <c r="A15" s="19" t="s">
        <v>15</v>
      </c>
      <c r="B15" s="15">
        <f>H15+J15+L15+N15+P15+R15+T15+V15+X15+Z15+AB15+AD15</f>
        <v>18664.999999999996</v>
      </c>
      <c r="C15" s="15">
        <f>H15+J15+L15+N15+P15+R15+T15+V15+X15</f>
        <v>14073.749999999998</v>
      </c>
      <c r="D15" s="15">
        <f>E15</f>
        <v>13927.74</v>
      </c>
      <c r="E15" s="15">
        <f>I15+K15+M15+O15+Q15+S15+U15+W15+Y15+AA15+AC15+AE15</f>
        <v>13927.74</v>
      </c>
      <c r="F15" s="13">
        <f t="shared" si="1"/>
        <v>74.61955531743907</v>
      </c>
      <c r="G15" s="13">
        <f t="shared" si="2"/>
        <v>98.96253663735679</v>
      </c>
      <c r="H15" s="15">
        <v>1789.1</v>
      </c>
      <c r="I15" s="15">
        <v>1746.1</v>
      </c>
      <c r="J15" s="15">
        <v>1632.54</v>
      </c>
      <c r="K15" s="15">
        <v>1620.81</v>
      </c>
      <c r="L15" s="15">
        <v>1474.53</v>
      </c>
      <c r="M15" s="15">
        <v>1468.09</v>
      </c>
      <c r="N15" s="15">
        <v>1632.54</v>
      </c>
      <c r="O15" s="15">
        <v>1620.81</v>
      </c>
      <c r="P15" s="15">
        <v>1579.85</v>
      </c>
      <c r="Q15" s="39">
        <v>1571.42</v>
      </c>
      <c r="R15" s="15">
        <v>1490.92</v>
      </c>
      <c r="S15" s="15">
        <v>1484.79</v>
      </c>
      <c r="T15" s="15">
        <v>1460</v>
      </c>
      <c r="U15" s="15">
        <v>1452.49</v>
      </c>
      <c r="V15" s="15">
        <v>1508.12</v>
      </c>
      <c r="W15" s="15">
        <v>1462.32</v>
      </c>
      <c r="X15" s="15">
        <v>1506.15</v>
      </c>
      <c r="Y15" s="15">
        <v>1500.91</v>
      </c>
      <c r="Z15" s="15">
        <v>1442.8</v>
      </c>
      <c r="AA15" s="15"/>
      <c r="AB15" s="15">
        <v>1568.59</v>
      </c>
      <c r="AC15" s="15"/>
      <c r="AD15" s="15">
        <v>1579.86</v>
      </c>
      <c r="AE15" s="15"/>
      <c r="AF15" s="66"/>
    </row>
    <row r="16" spans="1:32" s="7" customFormat="1" ht="18">
      <c r="A16" s="19" t="s">
        <v>17</v>
      </c>
      <c r="B16" s="14"/>
      <c r="C16" s="14"/>
      <c r="D16" s="14"/>
      <c r="E16" s="14"/>
      <c r="F16" s="13"/>
      <c r="G16" s="13"/>
      <c r="H16" s="13"/>
      <c r="I16" s="13"/>
      <c r="J16" s="13"/>
      <c r="K16" s="13"/>
      <c r="L16" s="13"/>
      <c r="M16" s="13"/>
      <c r="N16" s="13"/>
      <c r="O16" s="13"/>
      <c r="P16" s="13"/>
      <c r="Q16" s="38"/>
      <c r="R16" s="13"/>
      <c r="S16" s="13"/>
      <c r="T16" s="13"/>
      <c r="U16" s="13"/>
      <c r="V16" s="13"/>
      <c r="W16" s="13"/>
      <c r="X16" s="13"/>
      <c r="Y16" s="13"/>
      <c r="Z16" s="13"/>
      <c r="AA16" s="13"/>
      <c r="AB16" s="13"/>
      <c r="AC16" s="13"/>
      <c r="AD16" s="13"/>
      <c r="AE16" s="13"/>
      <c r="AF16" s="67"/>
    </row>
    <row r="17" spans="1:32" s="7" customFormat="1" ht="17.25">
      <c r="A17" s="16" t="s">
        <v>25</v>
      </c>
      <c r="B17" s="13">
        <f>SUM(B18:B21)</f>
        <v>18664.999999999996</v>
      </c>
      <c r="C17" s="13">
        <f>SUM(C18:C21)</f>
        <v>14073.749999999998</v>
      </c>
      <c r="D17" s="13">
        <f>SUM(D18:D21)</f>
        <v>13927.74</v>
      </c>
      <c r="E17" s="13">
        <f>SUM(E18:E21)</f>
        <v>13927.74</v>
      </c>
      <c r="F17" s="13">
        <f t="shared" si="1"/>
        <v>74.61955531743907</v>
      </c>
      <c r="G17" s="13">
        <f t="shared" si="2"/>
        <v>98.96253663735679</v>
      </c>
      <c r="H17" s="13">
        <f aca="true" t="shared" si="4" ref="H17:AD17">SUM(H18:H21)</f>
        <v>1789.1</v>
      </c>
      <c r="I17" s="13">
        <f>SUM(I18:I21)</f>
        <v>1746.1</v>
      </c>
      <c r="J17" s="13">
        <f t="shared" si="4"/>
        <v>1632.54</v>
      </c>
      <c r="K17" s="13">
        <f>SUM(K18:K21)</f>
        <v>1620.81</v>
      </c>
      <c r="L17" s="13">
        <f t="shared" si="4"/>
        <v>1474.53</v>
      </c>
      <c r="M17" s="13">
        <f>SUM(M18:M21)</f>
        <v>1468.09</v>
      </c>
      <c r="N17" s="13">
        <f t="shared" si="4"/>
        <v>1632.54</v>
      </c>
      <c r="O17" s="13">
        <f>SUM(O18:O21)</f>
        <v>1620.81</v>
      </c>
      <c r="P17" s="13">
        <f t="shared" si="4"/>
        <v>1579.85</v>
      </c>
      <c r="Q17" s="38">
        <f>SUM(Q18:Q21)</f>
        <v>1571.42</v>
      </c>
      <c r="R17" s="13">
        <f t="shared" si="4"/>
        <v>1490.92</v>
      </c>
      <c r="S17" s="13">
        <f>SUM(S18:S21)</f>
        <v>1484.79</v>
      </c>
      <c r="T17" s="13">
        <f t="shared" si="4"/>
        <v>1460</v>
      </c>
      <c r="U17" s="13">
        <f>SUM(U18:U21)</f>
        <v>1452.49</v>
      </c>
      <c r="V17" s="13">
        <f t="shared" si="4"/>
        <v>1508.12</v>
      </c>
      <c r="W17" s="13">
        <f>SUM(W18:W21)</f>
        <v>1462.32</v>
      </c>
      <c r="X17" s="13">
        <f t="shared" si="4"/>
        <v>1506.15</v>
      </c>
      <c r="Y17" s="13">
        <f>SUM(Y18:Y21)</f>
        <v>1500.91</v>
      </c>
      <c r="Z17" s="13">
        <f t="shared" si="4"/>
        <v>1442.8</v>
      </c>
      <c r="AA17" s="13">
        <f>SUM(AA18:AA21)</f>
        <v>0</v>
      </c>
      <c r="AB17" s="13">
        <f t="shared" si="4"/>
        <v>1568.59</v>
      </c>
      <c r="AC17" s="13">
        <f>SUM(AC18:AC21)</f>
        <v>0</v>
      </c>
      <c r="AD17" s="13">
        <f t="shared" si="4"/>
        <v>1579.86</v>
      </c>
      <c r="AE17" s="13">
        <f>SUM(AE18:AE21)</f>
        <v>0</v>
      </c>
      <c r="AF17" s="34"/>
    </row>
    <row r="18" spans="1:32" s="7" customFormat="1" ht="18">
      <c r="A18" s="19" t="s">
        <v>16</v>
      </c>
      <c r="B18" s="15">
        <f>H18+J18+L18+N18+P18+R18+T18+V18+X18+Z18+AB18+AD18</f>
        <v>0</v>
      </c>
      <c r="C18" s="15">
        <f>H18+J18+L18+N18+P18+R18+T18+V18+X18</f>
        <v>0</v>
      </c>
      <c r="D18" s="15">
        <f>E18</f>
        <v>0</v>
      </c>
      <c r="E18" s="15">
        <f>I18+K18+M18+O18+Q18+S18+U18+W18+Y18+AA18+AC18+AE18</f>
        <v>0</v>
      </c>
      <c r="F18" s="13"/>
      <c r="G18" s="13"/>
      <c r="H18" s="14">
        <f aca="true" t="shared" si="5" ref="H18:AD21">H13</f>
        <v>0</v>
      </c>
      <c r="I18" s="14">
        <f>I13</f>
        <v>0</v>
      </c>
      <c r="J18" s="14">
        <f t="shared" si="5"/>
        <v>0</v>
      </c>
      <c r="K18" s="14">
        <f>K13</f>
        <v>0</v>
      </c>
      <c r="L18" s="14">
        <f t="shared" si="5"/>
        <v>0</v>
      </c>
      <c r="M18" s="14">
        <f>M13</f>
        <v>0</v>
      </c>
      <c r="N18" s="14">
        <f t="shared" si="5"/>
        <v>0</v>
      </c>
      <c r="O18" s="14">
        <f>O13</f>
        <v>0</v>
      </c>
      <c r="P18" s="14">
        <f t="shared" si="5"/>
        <v>0</v>
      </c>
      <c r="Q18" s="40">
        <f>Q13</f>
        <v>0</v>
      </c>
      <c r="R18" s="14">
        <f t="shared" si="5"/>
        <v>0</v>
      </c>
      <c r="S18" s="14">
        <f>S13</f>
        <v>0</v>
      </c>
      <c r="T18" s="14">
        <f t="shared" si="5"/>
        <v>0</v>
      </c>
      <c r="U18" s="14">
        <f>U13</f>
        <v>0</v>
      </c>
      <c r="V18" s="14">
        <f t="shared" si="5"/>
        <v>0</v>
      </c>
      <c r="W18" s="14">
        <f>W13</f>
        <v>0</v>
      </c>
      <c r="X18" s="14">
        <f t="shared" si="5"/>
        <v>0</v>
      </c>
      <c r="Y18" s="14">
        <f>Y13</f>
        <v>0</v>
      </c>
      <c r="Z18" s="14">
        <f t="shared" si="5"/>
        <v>0</v>
      </c>
      <c r="AA18" s="14">
        <f>AA13</f>
        <v>0</v>
      </c>
      <c r="AB18" s="14">
        <f t="shared" si="5"/>
        <v>0</v>
      </c>
      <c r="AC18" s="14">
        <f>AC13</f>
        <v>0</v>
      </c>
      <c r="AD18" s="14">
        <f t="shared" si="5"/>
        <v>0</v>
      </c>
      <c r="AE18" s="14">
        <f>AE13</f>
        <v>0</v>
      </c>
      <c r="AF18" s="34"/>
    </row>
    <row r="19" spans="1:32" s="7" customFormat="1" ht="18">
      <c r="A19" s="19" t="s">
        <v>14</v>
      </c>
      <c r="B19" s="15">
        <f>H19+J19+L19+N19+P19+R19+T19+V19+X19+Z19+AB19+AD19</f>
        <v>0</v>
      </c>
      <c r="C19" s="15">
        <f>H19+J19+L19+N19+P19+R19+T19+V19+X19</f>
        <v>0</v>
      </c>
      <c r="D19" s="15">
        <f>E19</f>
        <v>0</v>
      </c>
      <c r="E19" s="15">
        <f>I19+K19+M19+O19+Q19+S19+U19+W19+Y19+AA19+AC19+AE19</f>
        <v>0</v>
      </c>
      <c r="F19" s="13"/>
      <c r="G19" s="13"/>
      <c r="H19" s="14">
        <f t="shared" si="5"/>
        <v>0</v>
      </c>
      <c r="I19" s="14">
        <f>I14</f>
        <v>0</v>
      </c>
      <c r="J19" s="14">
        <f t="shared" si="5"/>
        <v>0</v>
      </c>
      <c r="K19" s="14">
        <f>K14</f>
        <v>0</v>
      </c>
      <c r="L19" s="14">
        <f t="shared" si="5"/>
        <v>0</v>
      </c>
      <c r="M19" s="14">
        <f>M14</f>
        <v>0</v>
      </c>
      <c r="N19" s="14">
        <f t="shared" si="5"/>
        <v>0</v>
      </c>
      <c r="O19" s="14">
        <f>O14</f>
        <v>0</v>
      </c>
      <c r="P19" s="14">
        <f t="shared" si="5"/>
        <v>0</v>
      </c>
      <c r="Q19" s="40">
        <f>Q14</f>
        <v>0</v>
      </c>
      <c r="R19" s="14">
        <f t="shared" si="5"/>
        <v>0</v>
      </c>
      <c r="S19" s="14">
        <f>S14</f>
        <v>0</v>
      </c>
      <c r="T19" s="14">
        <f t="shared" si="5"/>
        <v>0</v>
      </c>
      <c r="U19" s="14">
        <f>U14</f>
        <v>0</v>
      </c>
      <c r="V19" s="14">
        <f t="shared" si="5"/>
        <v>0</v>
      </c>
      <c r="W19" s="14">
        <f>W14</f>
        <v>0</v>
      </c>
      <c r="X19" s="14">
        <f t="shared" si="5"/>
        <v>0</v>
      </c>
      <c r="Y19" s="14">
        <f>Y14</f>
        <v>0</v>
      </c>
      <c r="Z19" s="14">
        <f t="shared" si="5"/>
        <v>0</v>
      </c>
      <c r="AA19" s="14">
        <f>AA14</f>
        <v>0</v>
      </c>
      <c r="AB19" s="14">
        <f t="shared" si="5"/>
        <v>0</v>
      </c>
      <c r="AC19" s="14">
        <f>AC14</f>
        <v>0</v>
      </c>
      <c r="AD19" s="14">
        <f t="shared" si="5"/>
        <v>0</v>
      </c>
      <c r="AE19" s="14">
        <f>AE14</f>
        <v>0</v>
      </c>
      <c r="AF19" s="34"/>
    </row>
    <row r="20" spans="1:32" s="7" customFormat="1" ht="18">
      <c r="A20" s="19" t="s">
        <v>15</v>
      </c>
      <c r="B20" s="15">
        <f>H20+J20+L20+N20+P20+R20+T20+V20+X20+Z20+AB20+AD20</f>
        <v>18664.999999999996</v>
      </c>
      <c r="C20" s="15">
        <f>H20+J20+L20+N20+P20+R20+T20+V20+X20</f>
        <v>14073.749999999998</v>
      </c>
      <c r="D20" s="15">
        <f>E20</f>
        <v>13927.74</v>
      </c>
      <c r="E20" s="15">
        <f>I20+K20+M20+O20+Q20+S20+U20+W20+Y20+AA20+AC20+AE20</f>
        <v>13927.74</v>
      </c>
      <c r="F20" s="13">
        <f t="shared" si="1"/>
        <v>74.61955531743907</v>
      </c>
      <c r="G20" s="13">
        <f t="shared" si="2"/>
        <v>98.96253663735679</v>
      </c>
      <c r="H20" s="14">
        <f t="shared" si="5"/>
        <v>1789.1</v>
      </c>
      <c r="I20" s="14">
        <f>I15</f>
        <v>1746.1</v>
      </c>
      <c r="J20" s="14">
        <f t="shared" si="5"/>
        <v>1632.54</v>
      </c>
      <c r="K20" s="14">
        <f>K15</f>
        <v>1620.81</v>
      </c>
      <c r="L20" s="14">
        <f t="shared" si="5"/>
        <v>1474.53</v>
      </c>
      <c r="M20" s="14">
        <f>M15</f>
        <v>1468.09</v>
      </c>
      <c r="N20" s="14">
        <f t="shared" si="5"/>
        <v>1632.54</v>
      </c>
      <c r="O20" s="14">
        <f>O15</f>
        <v>1620.81</v>
      </c>
      <c r="P20" s="14">
        <f t="shared" si="5"/>
        <v>1579.85</v>
      </c>
      <c r="Q20" s="40">
        <f>Q15</f>
        <v>1571.42</v>
      </c>
      <c r="R20" s="14">
        <f t="shared" si="5"/>
        <v>1490.92</v>
      </c>
      <c r="S20" s="14">
        <f>S15</f>
        <v>1484.79</v>
      </c>
      <c r="T20" s="14">
        <f t="shared" si="5"/>
        <v>1460</v>
      </c>
      <c r="U20" s="14">
        <f>U15</f>
        <v>1452.49</v>
      </c>
      <c r="V20" s="14">
        <f t="shared" si="5"/>
        <v>1508.12</v>
      </c>
      <c r="W20" s="14">
        <f>W15</f>
        <v>1462.32</v>
      </c>
      <c r="X20" s="14">
        <f t="shared" si="5"/>
        <v>1506.15</v>
      </c>
      <c r="Y20" s="14">
        <f>Y15</f>
        <v>1500.91</v>
      </c>
      <c r="Z20" s="14">
        <f t="shared" si="5"/>
        <v>1442.8</v>
      </c>
      <c r="AA20" s="14">
        <f>AA15</f>
        <v>0</v>
      </c>
      <c r="AB20" s="14">
        <f t="shared" si="5"/>
        <v>1568.59</v>
      </c>
      <c r="AC20" s="14">
        <f>AC15</f>
        <v>0</v>
      </c>
      <c r="AD20" s="14">
        <f t="shared" si="5"/>
        <v>1579.86</v>
      </c>
      <c r="AE20" s="14">
        <f>AE15</f>
        <v>0</v>
      </c>
      <c r="AF20" s="34"/>
    </row>
    <row r="21" spans="1:32" s="7" customFormat="1" ht="18">
      <c r="A21" s="19" t="s">
        <v>17</v>
      </c>
      <c r="B21" s="15">
        <f>H21+J21+L21+N21+P21+R21+T21+V21+X21+Z21+AB21+AD21</f>
        <v>0</v>
      </c>
      <c r="C21" s="15">
        <f>H21+J21+L21+N21+P21+R21+T21+V21+X21</f>
        <v>0</v>
      </c>
      <c r="D21" s="15">
        <f>E21</f>
        <v>0</v>
      </c>
      <c r="E21" s="15">
        <f>I21+K21+M21+O21+Q21+S21+U21+W21+Y21+AA21+AC21+AE21</f>
        <v>0</v>
      </c>
      <c r="F21" s="13"/>
      <c r="G21" s="13"/>
      <c r="H21" s="14">
        <f t="shared" si="5"/>
        <v>0</v>
      </c>
      <c r="I21" s="14">
        <f>I16</f>
        <v>0</v>
      </c>
      <c r="J21" s="14">
        <f t="shared" si="5"/>
        <v>0</v>
      </c>
      <c r="K21" s="14">
        <f>K16</f>
        <v>0</v>
      </c>
      <c r="L21" s="14">
        <f t="shared" si="5"/>
        <v>0</v>
      </c>
      <c r="M21" s="14">
        <f>M16</f>
        <v>0</v>
      </c>
      <c r="N21" s="14">
        <f t="shared" si="5"/>
        <v>0</v>
      </c>
      <c r="O21" s="14">
        <f>O16</f>
        <v>0</v>
      </c>
      <c r="P21" s="14">
        <f t="shared" si="5"/>
        <v>0</v>
      </c>
      <c r="Q21" s="40">
        <f>Q16</f>
        <v>0</v>
      </c>
      <c r="R21" s="14">
        <f t="shared" si="5"/>
        <v>0</v>
      </c>
      <c r="S21" s="14">
        <f>S16</f>
        <v>0</v>
      </c>
      <c r="T21" s="14">
        <f t="shared" si="5"/>
        <v>0</v>
      </c>
      <c r="U21" s="14">
        <f>U16</f>
        <v>0</v>
      </c>
      <c r="V21" s="14">
        <f t="shared" si="5"/>
        <v>0</v>
      </c>
      <c r="W21" s="14">
        <f>W16</f>
        <v>0</v>
      </c>
      <c r="X21" s="14">
        <f t="shared" si="5"/>
        <v>0</v>
      </c>
      <c r="Y21" s="14">
        <f>Y16</f>
        <v>0</v>
      </c>
      <c r="Z21" s="14">
        <f t="shared" si="5"/>
        <v>0</v>
      </c>
      <c r="AA21" s="14">
        <f>AA16</f>
        <v>0</v>
      </c>
      <c r="AB21" s="14">
        <f t="shared" si="5"/>
        <v>0</v>
      </c>
      <c r="AC21" s="14">
        <f>AC16</f>
        <v>0</v>
      </c>
      <c r="AD21" s="14">
        <f t="shared" si="5"/>
        <v>0</v>
      </c>
      <c r="AE21" s="14">
        <f>AE16</f>
        <v>0</v>
      </c>
      <c r="AF21" s="34"/>
    </row>
    <row r="22" spans="1:32" s="7" customFormat="1" ht="26.25" customHeight="1">
      <c r="A22" s="70" t="s">
        <v>24</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34"/>
      <c r="AF22" s="34"/>
    </row>
    <row r="23" spans="1:32" s="7" customFormat="1" ht="104.25">
      <c r="A23" s="47" t="s">
        <v>31</v>
      </c>
      <c r="B23" s="13">
        <f>B24</f>
        <v>104493.398</v>
      </c>
      <c r="C23" s="13">
        <f>C24</f>
        <v>97904.773</v>
      </c>
      <c r="D23" s="13">
        <f>D24</f>
        <v>87457.163</v>
      </c>
      <c r="E23" s="13">
        <f>E24</f>
        <v>87457.163</v>
      </c>
      <c r="F23" s="13">
        <f>E23/B23%</f>
        <v>83.69635275905182</v>
      </c>
      <c r="G23" s="13">
        <f>E23/C23%</f>
        <v>89.32880422489718</v>
      </c>
      <c r="H23" s="13">
        <f>H24</f>
        <v>63.05</v>
      </c>
      <c r="I23" s="13">
        <f aca="true" t="shared" si="6" ref="I23:AE23">I24</f>
        <v>63.05</v>
      </c>
      <c r="J23" s="13">
        <f t="shared" si="6"/>
        <v>37.463</v>
      </c>
      <c r="K23" s="13">
        <f t="shared" si="6"/>
        <v>37.463</v>
      </c>
      <c r="L23" s="13">
        <f t="shared" si="6"/>
        <v>65.25</v>
      </c>
      <c r="M23" s="13">
        <f t="shared" si="6"/>
        <v>0</v>
      </c>
      <c r="N23" s="13">
        <f t="shared" si="6"/>
        <v>0</v>
      </c>
      <c r="O23" s="13">
        <f t="shared" si="6"/>
        <v>31.53</v>
      </c>
      <c r="P23" s="13">
        <f t="shared" si="6"/>
        <v>445.8</v>
      </c>
      <c r="Q23" s="38">
        <f t="shared" si="6"/>
        <v>445.8</v>
      </c>
      <c r="R23" s="38">
        <f t="shared" si="6"/>
        <v>9000</v>
      </c>
      <c r="S23" s="38">
        <f t="shared" si="6"/>
        <v>9031.53</v>
      </c>
      <c r="T23" s="13">
        <f t="shared" si="6"/>
        <v>0</v>
      </c>
      <c r="U23" s="13">
        <f t="shared" si="6"/>
        <v>0</v>
      </c>
      <c r="V23" s="13">
        <f t="shared" si="6"/>
        <v>44366.68</v>
      </c>
      <c r="W23" s="13">
        <f t="shared" si="6"/>
        <v>39206.060000000005</v>
      </c>
      <c r="X23" s="13">
        <f t="shared" si="6"/>
        <v>43926.53</v>
      </c>
      <c r="Y23" s="13">
        <f t="shared" si="6"/>
        <v>38641.729999999996</v>
      </c>
      <c r="Z23" s="13">
        <f t="shared" si="6"/>
        <v>4756.7300000000005</v>
      </c>
      <c r="AA23" s="13">
        <f t="shared" si="6"/>
        <v>0</v>
      </c>
      <c r="AB23" s="13">
        <f t="shared" si="6"/>
        <v>1831.895</v>
      </c>
      <c r="AC23" s="13">
        <f t="shared" si="6"/>
        <v>0</v>
      </c>
      <c r="AD23" s="13">
        <f t="shared" si="6"/>
        <v>0</v>
      </c>
      <c r="AE23" s="13">
        <f t="shared" si="6"/>
        <v>0</v>
      </c>
      <c r="AF23" s="34"/>
    </row>
    <row r="24" spans="1:32" s="7" customFormat="1" ht="17.25">
      <c r="A24" s="16" t="s">
        <v>18</v>
      </c>
      <c r="B24" s="13">
        <f>SUM(B25:B28)</f>
        <v>104493.398</v>
      </c>
      <c r="C24" s="13">
        <f>SUM(C25:C28)</f>
        <v>97904.773</v>
      </c>
      <c r="D24" s="13">
        <f>SUM(D25:D28)</f>
        <v>87457.163</v>
      </c>
      <c r="E24" s="13">
        <f>SUM(E25:E28)</f>
        <v>87457.163</v>
      </c>
      <c r="F24" s="13">
        <f>E24/B24%</f>
        <v>83.69635275905182</v>
      </c>
      <c r="G24" s="13">
        <f>E24/C24%</f>
        <v>89.32880422489718</v>
      </c>
      <c r="H24" s="13">
        <f>SUM(H25:H28)</f>
        <v>63.05</v>
      </c>
      <c r="I24" s="13">
        <f aca="true" t="shared" si="7" ref="I24:AE24">SUM(I25:I28)</f>
        <v>63.05</v>
      </c>
      <c r="J24" s="13">
        <f t="shared" si="7"/>
        <v>37.463</v>
      </c>
      <c r="K24" s="13">
        <f t="shared" si="7"/>
        <v>37.463</v>
      </c>
      <c r="L24" s="13">
        <f t="shared" si="7"/>
        <v>65.25</v>
      </c>
      <c r="M24" s="13">
        <f t="shared" si="7"/>
        <v>0</v>
      </c>
      <c r="N24" s="13">
        <f t="shared" si="7"/>
        <v>0</v>
      </c>
      <c r="O24" s="13">
        <f t="shared" si="7"/>
        <v>31.53</v>
      </c>
      <c r="P24" s="13">
        <f t="shared" si="7"/>
        <v>445.8</v>
      </c>
      <c r="Q24" s="38">
        <f t="shared" si="7"/>
        <v>445.8</v>
      </c>
      <c r="R24" s="38">
        <f t="shared" si="7"/>
        <v>9000</v>
      </c>
      <c r="S24" s="38">
        <f t="shared" si="7"/>
        <v>9031.53</v>
      </c>
      <c r="T24" s="13">
        <f t="shared" si="7"/>
        <v>0</v>
      </c>
      <c r="U24" s="13">
        <f t="shared" si="7"/>
        <v>0</v>
      </c>
      <c r="V24" s="13">
        <f t="shared" si="7"/>
        <v>44366.68</v>
      </c>
      <c r="W24" s="13">
        <f t="shared" si="7"/>
        <v>39206.060000000005</v>
      </c>
      <c r="X24" s="13">
        <f t="shared" si="7"/>
        <v>43926.53</v>
      </c>
      <c r="Y24" s="13">
        <f t="shared" si="7"/>
        <v>38641.729999999996</v>
      </c>
      <c r="Z24" s="13">
        <f t="shared" si="7"/>
        <v>4756.7300000000005</v>
      </c>
      <c r="AA24" s="13">
        <f t="shared" si="7"/>
        <v>0</v>
      </c>
      <c r="AB24" s="13">
        <f t="shared" si="7"/>
        <v>1831.895</v>
      </c>
      <c r="AC24" s="13">
        <f t="shared" si="7"/>
        <v>0</v>
      </c>
      <c r="AD24" s="13">
        <f t="shared" si="7"/>
        <v>0</v>
      </c>
      <c r="AE24" s="13">
        <f t="shared" si="7"/>
        <v>0</v>
      </c>
      <c r="AF24" s="34"/>
    </row>
    <row r="25" spans="1:32" s="7" customFormat="1" ht="18">
      <c r="A25" s="19" t="s">
        <v>16</v>
      </c>
      <c r="B25" s="14">
        <f aca="true" t="shared" si="8" ref="B25:E27">B31+B38+B44+B50+B56+B68+B74+B80</f>
        <v>0</v>
      </c>
      <c r="C25" s="14">
        <f t="shared" si="8"/>
        <v>0</v>
      </c>
      <c r="D25" s="14">
        <f t="shared" si="8"/>
        <v>0</v>
      </c>
      <c r="E25" s="14">
        <f t="shared" si="8"/>
        <v>0</v>
      </c>
      <c r="F25" s="14"/>
      <c r="G25" s="14"/>
      <c r="H25" s="14">
        <f aca="true" t="shared" si="9" ref="H25:AE25">H31+H38+H44+H50+H56+H68+H74+H80</f>
        <v>0</v>
      </c>
      <c r="I25" s="14">
        <f t="shared" si="9"/>
        <v>0</v>
      </c>
      <c r="J25" s="14">
        <f t="shared" si="9"/>
        <v>0</v>
      </c>
      <c r="K25" s="14">
        <f t="shared" si="9"/>
        <v>0</v>
      </c>
      <c r="L25" s="14">
        <f t="shared" si="9"/>
        <v>0</v>
      </c>
      <c r="M25" s="14">
        <f t="shared" si="9"/>
        <v>0</v>
      </c>
      <c r="N25" s="14">
        <f t="shared" si="9"/>
        <v>0</v>
      </c>
      <c r="O25" s="14">
        <f t="shared" si="9"/>
        <v>0</v>
      </c>
      <c r="P25" s="14">
        <f t="shared" si="9"/>
        <v>0</v>
      </c>
      <c r="Q25" s="14">
        <f t="shared" si="9"/>
        <v>0</v>
      </c>
      <c r="R25" s="14">
        <f t="shared" si="9"/>
        <v>0</v>
      </c>
      <c r="S25" s="14">
        <f t="shared" si="9"/>
        <v>0</v>
      </c>
      <c r="T25" s="14">
        <f t="shared" si="9"/>
        <v>0</v>
      </c>
      <c r="U25" s="14">
        <f t="shared" si="9"/>
        <v>0</v>
      </c>
      <c r="V25" s="14">
        <f t="shared" si="9"/>
        <v>0</v>
      </c>
      <c r="W25" s="14">
        <f t="shared" si="9"/>
        <v>0</v>
      </c>
      <c r="X25" s="14">
        <f t="shared" si="9"/>
        <v>0</v>
      </c>
      <c r="Y25" s="14">
        <f t="shared" si="9"/>
        <v>0</v>
      </c>
      <c r="Z25" s="14">
        <f t="shared" si="9"/>
        <v>0</v>
      </c>
      <c r="AA25" s="14">
        <f t="shared" si="9"/>
        <v>0</v>
      </c>
      <c r="AB25" s="14">
        <f t="shared" si="9"/>
        <v>0</v>
      </c>
      <c r="AC25" s="14">
        <f t="shared" si="9"/>
        <v>0</v>
      </c>
      <c r="AD25" s="14">
        <f t="shared" si="9"/>
        <v>0</v>
      </c>
      <c r="AE25" s="14">
        <f t="shared" si="9"/>
        <v>0</v>
      </c>
      <c r="AF25" s="34"/>
    </row>
    <row r="26" spans="1:32" s="7" customFormat="1" ht="18">
      <c r="A26" s="19" t="s">
        <v>14</v>
      </c>
      <c r="B26" s="15">
        <f t="shared" si="8"/>
        <v>60325.61</v>
      </c>
      <c r="C26" s="15">
        <f t="shared" si="8"/>
        <v>60325.61</v>
      </c>
      <c r="D26" s="15">
        <f t="shared" si="8"/>
        <v>50622.07000000001</v>
      </c>
      <c r="E26" s="15">
        <f t="shared" si="8"/>
        <v>50622.07000000001</v>
      </c>
      <c r="F26" s="15">
        <f>E26/B26%</f>
        <v>83.9147254375049</v>
      </c>
      <c r="G26" s="15">
        <f>E26/C26%</f>
        <v>83.9147254375049</v>
      </c>
      <c r="H26" s="15">
        <f aca="true" t="shared" si="10" ref="H26:AE26">H32+H39+H45+H51+H57+H69+H75+H81</f>
        <v>0</v>
      </c>
      <c r="I26" s="15">
        <f t="shared" si="10"/>
        <v>0</v>
      </c>
      <c r="J26" s="15">
        <f t="shared" si="10"/>
        <v>0</v>
      </c>
      <c r="K26" s="15">
        <f t="shared" si="10"/>
        <v>0</v>
      </c>
      <c r="L26" s="15">
        <f t="shared" si="10"/>
        <v>0</v>
      </c>
      <c r="M26" s="15">
        <f t="shared" si="10"/>
        <v>0</v>
      </c>
      <c r="N26" s="15">
        <f t="shared" si="10"/>
        <v>0</v>
      </c>
      <c r="O26" s="15">
        <f t="shared" si="10"/>
        <v>0</v>
      </c>
      <c r="P26" s="15">
        <f t="shared" si="10"/>
        <v>0</v>
      </c>
      <c r="Q26" s="15">
        <f t="shared" si="10"/>
        <v>0</v>
      </c>
      <c r="R26" s="15">
        <f t="shared" si="10"/>
        <v>0</v>
      </c>
      <c r="S26" s="15">
        <f t="shared" si="10"/>
        <v>0</v>
      </c>
      <c r="T26" s="15">
        <f t="shared" si="10"/>
        <v>0</v>
      </c>
      <c r="U26" s="15">
        <f t="shared" si="10"/>
        <v>0</v>
      </c>
      <c r="V26" s="15">
        <f t="shared" si="10"/>
        <v>39243.56</v>
      </c>
      <c r="W26" s="15">
        <f t="shared" si="10"/>
        <v>34446.91</v>
      </c>
      <c r="X26" s="15">
        <f t="shared" si="10"/>
        <v>21082.05</v>
      </c>
      <c r="Y26" s="15">
        <f t="shared" si="10"/>
        <v>16175.16</v>
      </c>
      <c r="Z26" s="15">
        <f t="shared" si="10"/>
        <v>0</v>
      </c>
      <c r="AA26" s="15">
        <f t="shared" si="10"/>
        <v>0</v>
      </c>
      <c r="AB26" s="15">
        <f t="shared" si="10"/>
        <v>0</v>
      </c>
      <c r="AC26" s="15">
        <f t="shared" si="10"/>
        <v>0</v>
      </c>
      <c r="AD26" s="15">
        <f t="shared" si="10"/>
        <v>0</v>
      </c>
      <c r="AE26" s="15">
        <f t="shared" si="10"/>
        <v>0</v>
      </c>
      <c r="AF26" s="34"/>
    </row>
    <row r="27" spans="1:32" s="7" customFormat="1" ht="18">
      <c r="A27" s="19" t="s">
        <v>15</v>
      </c>
      <c r="B27" s="15">
        <f t="shared" si="8"/>
        <v>14167.787999999999</v>
      </c>
      <c r="C27" s="15">
        <f t="shared" si="8"/>
        <v>7579.162999999999</v>
      </c>
      <c r="D27" s="15">
        <f t="shared" si="8"/>
        <v>6835.092999999999</v>
      </c>
      <c r="E27" s="15">
        <f t="shared" si="8"/>
        <v>6835.092999999999</v>
      </c>
      <c r="F27" s="15">
        <f>E27/B27%</f>
        <v>48.243896647804156</v>
      </c>
      <c r="G27" s="15">
        <f>E27/C27%</f>
        <v>90.18268903835424</v>
      </c>
      <c r="H27" s="15">
        <f aca="true" t="shared" si="11" ref="H27:AE27">H33+H40+H46+H52+H58+H70+H76+H82</f>
        <v>63.05</v>
      </c>
      <c r="I27" s="15">
        <f t="shared" si="11"/>
        <v>63.05</v>
      </c>
      <c r="J27" s="15">
        <f t="shared" si="11"/>
        <v>37.463</v>
      </c>
      <c r="K27" s="15">
        <f t="shared" si="11"/>
        <v>37.463</v>
      </c>
      <c r="L27" s="15">
        <f t="shared" si="11"/>
        <v>65.25</v>
      </c>
      <c r="M27" s="15">
        <f t="shared" si="11"/>
        <v>0</v>
      </c>
      <c r="N27" s="15">
        <f t="shared" si="11"/>
        <v>0</v>
      </c>
      <c r="O27" s="15">
        <f t="shared" si="11"/>
        <v>31.53</v>
      </c>
      <c r="P27" s="15">
        <f t="shared" si="11"/>
        <v>445.8</v>
      </c>
      <c r="Q27" s="15">
        <f t="shared" si="11"/>
        <v>445.8</v>
      </c>
      <c r="R27" s="15">
        <f t="shared" si="11"/>
        <v>0</v>
      </c>
      <c r="S27" s="15">
        <f t="shared" si="11"/>
        <v>31.53</v>
      </c>
      <c r="T27" s="15">
        <f t="shared" si="11"/>
        <v>0</v>
      </c>
      <c r="U27" s="15">
        <f t="shared" si="11"/>
        <v>0</v>
      </c>
      <c r="V27" s="15">
        <f t="shared" si="11"/>
        <v>5123.12</v>
      </c>
      <c r="W27" s="15">
        <f t="shared" si="11"/>
        <v>4759.150000000001</v>
      </c>
      <c r="X27" s="15">
        <f t="shared" si="11"/>
        <v>1844.48</v>
      </c>
      <c r="Y27" s="15">
        <f t="shared" si="11"/>
        <v>1466.5700000000002</v>
      </c>
      <c r="Z27" s="15">
        <f t="shared" si="11"/>
        <v>4756.7300000000005</v>
      </c>
      <c r="AA27" s="15">
        <f t="shared" si="11"/>
        <v>0</v>
      </c>
      <c r="AB27" s="15">
        <f t="shared" si="11"/>
        <v>1831.895</v>
      </c>
      <c r="AC27" s="15">
        <f t="shared" si="11"/>
        <v>0</v>
      </c>
      <c r="AD27" s="15">
        <f t="shared" si="11"/>
        <v>0</v>
      </c>
      <c r="AE27" s="15">
        <f t="shared" si="11"/>
        <v>0</v>
      </c>
      <c r="AF27" s="34"/>
    </row>
    <row r="28" spans="1:32" s="7" customFormat="1" ht="18">
      <c r="A28" s="19" t="s">
        <v>17</v>
      </c>
      <c r="B28" s="14">
        <f>B35+B41+B47+B53+B59+B71+B77+B83</f>
        <v>30000</v>
      </c>
      <c r="C28" s="14">
        <f>C35+C41+C47+C53+C59+C71+C77+C83</f>
        <v>30000</v>
      </c>
      <c r="D28" s="14">
        <f>D35+D41+D47+D53+D59+D71+D77+D83</f>
        <v>30000</v>
      </c>
      <c r="E28" s="14">
        <f>E35+E41+E47+E53+E59+E71+E77+E83</f>
        <v>30000</v>
      </c>
      <c r="F28" s="14"/>
      <c r="G28" s="14"/>
      <c r="H28" s="14">
        <f aca="true" t="shared" si="12" ref="H28:AE28">H35+H41+H47+H53+H59+H71+H77+H83</f>
        <v>0</v>
      </c>
      <c r="I28" s="14">
        <f t="shared" si="12"/>
        <v>0</v>
      </c>
      <c r="J28" s="14">
        <f t="shared" si="12"/>
        <v>0</v>
      </c>
      <c r="K28" s="14">
        <f t="shared" si="12"/>
        <v>0</v>
      </c>
      <c r="L28" s="14">
        <f t="shared" si="12"/>
        <v>0</v>
      </c>
      <c r="M28" s="14">
        <f t="shared" si="12"/>
        <v>0</v>
      </c>
      <c r="N28" s="14">
        <f t="shared" si="12"/>
        <v>0</v>
      </c>
      <c r="O28" s="14">
        <f t="shared" si="12"/>
        <v>0</v>
      </c>
      <c r="P28" s="14">
        <f t="shared" si="12"/>
        <v>0</v>
      </c>
      <c r="Q28" s="14">
        <f t="shared" si="12"/>
        <v>0</v>
      </c>
      <c r="R28" s="14">
        <f t="shared" si="12"/>
        <v>9000</v>
      </c>
      <c r="S28" s="14">
        <f t="shared" si="12"/>
        <v>9000</v>
      </c>
      <c r="T28" s="14">
        <f t="shared" si="12"/>
        <v>0</v>
      </c>
      <c r="U28" s="14">
        <f t="shared" si="12"/>
        <v>0</v>
      </c>
      <c r="V28" s="14">
        <f t="shared" si="12"/>
        <v>0</v>
      </c>
      <c r="W28" s="14">
        <f t="shared" si="12"/>
        <v>0</v>
      </c>
      <c r="X28" s="14">
        <f t="shared" si="12"/>
        <v>21000</v>
      </c>
      <c r="Y28" s="14">
        <f t="shared" si="12"/>
        <v>21000</v>
      </c>
      <c r="Z28" s="14">
        <f t="shared" si="12"/>
        <v>0</v>
      </c>
      <c r="AA28" s="14">
        <f t="shared" si="12"/>
        <v>0</v>
      </c>
      <c r="AB28" s="14">
        <f t="shared" si="12"/>
        <v>0</v>
      </c>
      <c r="AC28" s="14">
        <f t="shared" si="12"/>
        <v>0</v>
      </c>
      <c r="AD28" s="14">
        <f t="shared" si="12"/>
        <v>0</v>
      </c>
      <c r="AE28" s="14">
        <f t="shared" si="12"/>
        <v>0</v>
      </c>
      <c r="AF28" s="34"/>
    </row>
    <row r="29" spans="1:32" s="7" customFormat="1" ht="141.75" customHeight="1">
      <c r="A29" s="19" t="s">
        <v>32</v>
      </c>
      <c r="B29" s="15">
        <f>B30</f>
        <v>71940.1</v>
      </c>
      <c r="C29" s="15">
        <f>C30</f>
        <v>68939.58</v>
      </c>
      <c r="D29" s="15">
        <f>D30</f>
        <v>58725.26000000001</v>
      </c>
      <c r="E29" s="15">
        <f>E30</f>
        <v>58725.26000000001</v>
      </c>
      <c r="F29" s="15">
        <f>E29/B29%</f>
        <v>81.63077337951991</v>
      </c>
      <c r="G29" s="15">
        <f>E29/C29%</f>
        <v>85.18366372409001</v>
      </c>
      <c r="H29" s="15">
        <f aca="true" t="shared" si="13" ref="H29:AE29">H30</f>
        <v>0</v>
      </c>
      <c r="I29" s="15">
        <f t="shared" si="13"/>
        <v>0</v>
      </c>
      <c r="J29" s="15">
        <f t="shared" si="13"/>
        <v>0</v>
      </c>
      <c r="K29" s="15">
        <f t="shared" si="13"/>
        <v>0</v>
      </c>
      <c r="L29" s="15">
        <f t="shared" si="13"/>
        <v>0</v>
      </c>
      <c r="M29" s="15">
        <f t="shared" si="13"/>
        <v>0</v>
      </c>
      <c r="N29" s="15">
        <f t="shared" si="13"/>
        <v>0</v>
      </c>
      <c r="O29" s="15">
        <f t="shared" si="13"/>
        <v>0</v>
      </c>
      <c r="P29" s="15">
        <f t="shared" si="13"/>
        <v>0</v>
      </c>
      <c r="Q29" s="39">
        <f t="shared" si="13"/>
        <v>0</v>
      </c>
      <c r="R29" s="15">
        <f t="shared" si="13"/>
        <v>0</v>
      </c>
      <c r="S29" s="15">
        <f t="shared" si="13"/>
        <v>0</v>
      </c>
      <c r="T29" s="15">
        <f t="shared" si="13"/>
        <v>0</v>
      </c>
      <c r="U29" s="15">
        <f t="shared" si="13"/>
        <v>0</v>
      </c>
      <c r="V29" s="15">
        <f t="shared" si="13"/>
        <v>46747.939999999995</v>
      </c>
      <c r="W29" s="15">
        <f t="shared" si="13"/>
        <v>41698.780000000006</v>
      </c>
      <c r="X29" s="15">
        <f t="shared" si="13"/>
        <v>22191.64</v>
      </c>
      <c r="Y29" s="15">
        <f t="shared" si="13"/>
        <v>17537.26</v>
      </c>
      <c r="Z29" s="15">
        <f t="shared" si="13"/>
        <v>2489.74</v>
      </c>
      <c r="AA29" s="15">
        <f t="shared" si="13"/>
        <v>0</v>
      </c>
      <c r="AB29" s="15">
        <f t="shared" si="13"/>
        <v>0</v>
      </c>
      <c r="AC29" s="15">
        <f t="shared" si="13"/>
        <v>0</v>
      </c>
      <c r="AD29" s="15">
        <f t="shared" si="13"/>
        <v>0</v>
      </c>
      <c r="AE29" s="15">
        <f t="shared" si="13"/>
        <v>0</v>
      </c>
      <c r="AF29" s="65" t="s">
        <v>77</v>
      </c>
    </row>
    <row r="30" spans="1:32" s="7" customFormat="1" ht="60.75" customHeight="1">
      <c r="A30" s="16" t="s">
        <v>18</v>
      </c>
      <c r="B30" s="13">
        <f>SUM(B31:B35)</f>
        <v>71940.1</v>
      </c>
      <c r="C30" s="13">
        <f>SUM(C31:C35)</f>
        <v>68939.58</v>
      </c>
      <c r="D30" s="13">
        <f>SUM(D31:D35)</f>
        <v>58725.26000000001</v>
      </c>
      <c r="E30" s="13">
        <f>SUM(E31:E35)</f>
        <v>58725.26000000001</v>
      </c>
      <c r="F30" s="13">
        <f>E30/B30%</f>
        <v>81.63077337951991</v>
      </c>
      <c r="G30" s="13">
        <f>E30/C30%</f>
        <v>85.18366372409001</v>
      </c>
      <c r="H30" s="13">
        <f>SUM(H31:H35)</f>
        <v>0</v>
      </c>
      <c r="I30" s="13">
        <f aca="true" t="shared" si="14" ref="I30:AE30">SUM(I31:I35)</f>
        <v>0</v>
      </c>
      <c r="J30" s="13">
        <f t="shared" si="14"/>
        <v>0</v>
      </c>
      <c r="K30" s="13">
        <f t="shared" si="14"/>
        <v>0</v>
      </c>
      <c r="L30" s="13">
        <f t="shared" si="14"/>
        <v>0</v>
      </c>
      <c r="M30" s="13">
        <f t="shared" si="14"/>
        <v>0</v>
      </c>
      <c r="N30" s="13">
        <f t="shared" si="14"/>
        <v>0</v>
      </c>
      <c r="O30" s="13">
        <f t="shared" si="14"/>
        <v>0</v>
      </c>
      <c r="P30" s="13">
        <f t="shared" si="14"/>
        <v>0</v>
      </c>
      <c r="Q30" s="38">
        <f t="shared" si="14"/>
        <v>0</v>
      </c>
      <c r="R30" s="13">
        <f t="shared" si="14"/>
        <v>0</v>
      </c>
      <c r="S30" s="13">
        <f t="shared" si="14"/>
        <v>0</v>
      </c>
      <c r="T30" s="13">
        <f t="shared" si="14"/>
        <v>0</v>
      </c>
      <c r="U30" s="13">
        <f t="shared" si="14"/>
        <v>0</v>
      </c>
      <c r="V30" s="13">
        <f t="shared" si="14"/>
        <v>46747.939999999995</v>
      </c>
      <c r="W30" s="13">
        <f t="shared" si="14"/>
        <v>41698.780000000006</v>
      </c>
      <c r="X30" s="13">
        <f t="shared" si="14"/>
        <v>22191.64</v>
      </c>
      <c r="Y30" s="13">
        <f t="shared" si="14"/>
        <v>17537.26</v>
      </c>
      <c r="Z30" s="13">
        <f t="shared" si="14"/>
        <v>2489.74</v>
      </c>
      <c r="AA30" s="13">
        <f t="shared" si="14"/>
        <v>0</v>
      </c>
      <c r="AB30" s="13">
        <f t="shared" si="14"/>
        <v>0</v>
      </c>
      <c r="AC30" s="13">
        <f t="shared" si="14"/>
        <v>0</v>
      </c>
      <c r="AD30" s="13">
        <f t="shared" si="14"/>
        <v>0</v>
      </c>
      <c r="AE30" s="13">
        <f t="shared" si="14"/>
        <v>0</v>
      </c>
      <c r="AF30" s="66"/>
    </row>
    <row r="31" spans="1:32" s="7" customFormat="1" ht="72" customHeight="1">
      <c r="A31" s="19" t="s">
        <v>16</v>
      </c>
      <c r="B31" s="14"/>
      <c r="C31" s="14">
        <f>H31+J31+L31+N31+P31+R31+T31+V31+X31</f>
        <v>0</v>
      </c>
      <c r="D31" s="14">
        <f>E31</f>
        <v>0</v>
      </c>
      <c r="E31" s="14">
        <f>I31+K31+M31+O31+Q31+S31+U31+W31+Y31+AA31+AC31+AE31</f>
        <v>0</v>
      </c>
      <c r="F31" s="14"/>
      <c r="G31" s="14"/>
      <c r="H31" s="13"/>
      <c r="I31" s="13"/>
      <c r="J31" s="13"/>
      <c r="K31" s="13"/>
      <c r="L31" s="13"/>
      <c r="M31" s="13"/>
      <c r="N31" s="13"/>
      <c r="O31" s="13"/>
      <c r="P31" s="13"/>
      <c r="Q31" s="38"/>
      <c r="R31" s="13"/>
      <c r="S31" s="13"/>
      <c r="T31" s="13"/>
      <c r="U31" s="13"/>
      <c r="V31" s="15"/>
      <c r="W31" s="15"/>
      <c r="X31" s="15"/>
      <c r="Y31" s="15"/>
      <c r="Z31" s="15"/>
      <c r="AA31" s="15"/>
      <c r="AB31" s="15"/>
      <c r="AC31" s="15"/>
      <c r="AD31" s="15"/>
      <c r="AE31" s="15"/>
      <c r="AF31" s="66"/>
    </row>
    <row r="32" spans="1:32" s="7" customFormat="1" ht="65.25" customHeight="1">
      <c r="A32" s="19" t="s">
        <v>14</v>
      </c>
      <c r="B32" s="15">
        <f>H32+J32+L32+N32+P32+R32+T32+V32+X32+Z32+AB32+AD32</f>
        <v>60325.61</v>
      </c>
      <c r="C32" s="15">
        <f>H32+J32+L32+N32+P32+R32+T32+V32+X32</f>
        <v>60325.61</v>
      </c>
      <c r="D32" s="15">
        <f>E32</f>
        <v>50622.07000000001</v>
      </c>
      <c r="E32" s="15">
        <f>I32+K32+M32+O32+Q32+S32+U32+W32+Y32+AA32+AC32+AE32</f>
        <v>50622.07000000001</v>
      </c>
      <c r="F32" s="15">
        <f>E32/B32%</f>
        <v>83.9147254375049</v>
      </c>
      <c r="G32" s="15">
        <f>E32/C32%</f>
        <v>83.9147254375049</v>
      </c>
      <c r="H32" s="13"/>
      <c r="I32" s="13"/>
      <c r="J32" s="13"/>
      <c r="K32" s="13"/>
      <c r="L32" s="13"/>
      <c r="M32" s="13"/>
      <c r="N32" s="13"/>
      <c r="O32" s="13"/>
      <c r="P32" s="13"/>
      <c r="Q32" s="38"/>
      <c r="R32" s="13"/>
      <c r="S32" s="13"/>
      <c r="T32" s="13"/>
      <c r="U32" s="13"/>
      <c r="V32" s="15">
        <v>39243.56</v>
      </c>
      <c r="W32" s="15">
        <v>34446.91</v>
      </c>
      <c r="X32" s="15">
        <v>21082.05</v>
      </c>
      <c r="Y32" s="15">
        <v>16175.16</v>
      </c>
      <c r="Z32" s="15"/>
      <c r="AA32" s="15"/>
      <c r="AB32" s="15"/>
      <c r="AC32" s="15"/>
      <c r="AD32" s="15"/>
      <c r="AE32" s="15"/>
      <c r="AF32" s="66"/>
    </row>
    <row r="33" spans="1:32" s="7" customFormat="1" ht="66" customHeight="1">
      <c r="A33" s="19" t="s">
        <v>15</v>
      </c>
      <c r="B33" s="15">
        <f>H33+J33+L33+N33+P33+R33+T33+V33+X33+Z33+AB33+AD33</f>
        <v>8439.39</v>
      </c>
      <c r="C33" s="15">
        <f>H33+J33+L33+N33+P33+R33+T33+V33+X33</f>
        <v>5949.65</v>
      </c>
      <c r="D33" s="15">
        <f>E33</f>
        <v>5438.87</v>
      </c>
      <c r="E33" s="15">
        <f>I33+K33+M33+O33+Q33+S33+U33+W33+Y33+AA33+AC33+AE33</f>
        <v>5438.87</v>
      </c>
      <c r="F33" s="15">
        <f>E33/B33%</f>
        <v>64.44624552248445</v>
      </c>
      <c r="G33" s="15">
        <f>E33/C33%</f>
        <v>91.41495718235527</v>
      </c>
      <c r="H33" s="15"/>
      <c r="I33" s="15"/>
      <c r="J33" s="15"/>
      <c r="K33" s="15"/>
      <c r="L33" s="15"/>
      <c r="M33" s="15"/>
      <c r="N33" s="15"/>
      <c r="O33" s="15"/>
      <c r="P33" s="15"/>
      <c r="Q33" s="39"/>
      <c r="R33" s="15"/>
      <c r="S33" s="15"/>
      <c r="T33" s="15"/>
      <c r="U33" s="15"/>
      <c r="V33" s="15">
        <f>2065.5+2774.56</f>
        <v>4840.0599999999995</v>
      </c>
      <c r="W33" s="15">
        <v>4587.55</v>
      </c>
      <c r="X33" s="15">
        <v>1109.59</v>
      </c>
      <c r="Y33" s="15">
        <v>851.32</v>
      </c>
      <c r="Z33" s="15">
        <v>2489.74</v>
      </c>
      <c r="AA33" s="15"/>
      <c r="AB33" s="15"/>
      <c r="AC33" s="34"/>
      <c r="AD33" s="15"/>
      <c r="AE33" s="15"/>
      <c r="AF33" s="66"/>
    </row>
    <row r="34" spans="1:32" s="53" customFormat="1" ht="24" customHeight="1">
      <c r="A34" s="49" t="s">
        <v>84</v>
      </c>
      <c r="B34" s="50">
        <v>3175.1</v>
      </c>
      <c r="C34" s="50">
        <v>2664.32</v>
      </c>
      <c r="D34" s="50">
        <v>2664.32</v>
      </c>
      <c r="E34" s="50">
        <v>2664.32</v>
      </c>
      <c r="F34" s="50"/>
      <c r="G34" s="50"/>
      <c r="H34" s="50"/>
      <c r="I34" s="50"/>
      <c r="J34" s="50"/>
      <c r="K34" s="50"/>
      <c r="L34" s="50"/>
      <c r="M34" s="50"/>
      <c r="N34" s="50"/>
      <c r="O34" s="50"/>
      <c r="P34" s="50"/>
      <c r="Q34" s="51"/>
      <c r="R34" s="50"/>
      <c r="S34" s="50"/>
      <c r="T34" s="50"/>
      <c r="U34" s="50"/>
      <c r="V34" s="50">
        <v>2664.32</v>
      </c>
      <c r="W34" s="50">
        <v>2664.32</v>
      </c>
      <c r="X34" s="50"/>
      <c r="Y34" s="50">
        <v>510.78</v>
      </c>
      <c r="Z34" s="50"/>
      <c r="AA34" s="50"/>
      <c r="AB34" s="50"/>
      <c r="AC34" s="52"/>
      <c r="AD34" s="50"/>
      <c r="AE34" s="50"/>
      <c r="AF34" s="66"/>
    </row>
    <row r="35" spans="1:32" s="7" customFormat="1" ht="72" customHeight="1">
      <c r="A35" s="19" t="s">
        <v>17</v>
      </c>
      <c r="B35" s="14"/>
      <c r="C35" s="14">
        <f>H35+J35+L35+N35+P35+R35+T35+V35+X35</f>
        <v>0</v>
      </c>
      <c r="D35" s="14">
        <f>E35</f>
        <v>0</v>
      </c>
      <c r="E35" s="14">
        <f>I35+K35+M35+O35+Q35+S35+U35+W35+Y35+AA35+AC35+AE35</f>
        <v>0</v>
      </c>
      <c r="F35" s="14"/>
      <c r="G35" s="14"/>
      <c r="H35" s="13"/>
      <c r="I35" s="13"/>
      <c r="J35" s="13"/>
      <c r="K35" s="13"/>
      <c r="L35" s="13"/>
      <c r="M35" s="13"/>
      <c r="N35" s="13"/>
      <c r="O35" s="13"/>
      <c r="P35" s="13"/>
      <c r="Q35" s="38"/>
      <c r="R35" s="13"/>
      <c r="S35" s="13"/>
      <c r="T35" s="13"/>
      <c r="U35" s="13"/>
      <c r="V35" s="15"/>
      <c r="W35" s="15"/>
      <c r="X35" s="15"/>
      <c r="Y35" s="15"/>
      <c r="Z35" s="15"/>
      <c r="AA35" s="15"/>
      <c r="AB35" s="15"/>
      <c r="AC35" s="15"/>
      <c r="AD35" s="15"/>
      <c r="AE35" s="15"/>
      <c r="AF35" s="67"/>
    </row>
    <row r="36" spans="1:32" s="7" customFormat="1" ht="84" customHeight="1">
      <c r="A36" s="19" t="s">
        <v>33</v>
      </c>
      <c r="B36" s="15">
        <f>B37</f>
        <v>390.59999999999997</v>
      </c>
      <c r="C36" s="15">
        <f>C37</f>
        <v>260.4</v>
      </c>
      <c r="D36" s="15">
        <f>D37</f>
        <v>229.3</v>
      </c>
      <c r="E36" s="15">
        <f>E37</f>
        <v>229.3</v>
      </c>
      <c r="F36" s="15">
        <f>E36/B36%</f>
        <v>58.704557091653875</v>
      </c>
      <c r="G36" s="15">
        <f>E36/C36%</f>
        <v>88.05683563748082</v>
      </c>
      <c r="H36" s="15">
        <f aca="true" t="shared" si="15" ref="H36:AE36">H37</f>
        <v>0</v>
      </c>
      <c r="I36" s="15">
        <f t="shared" si="15"/>
        <v>0</v>
      </c>
      <c r="J36" s="15">
        <f t="shared" si="15"/>
        <v>0</v>
      </c>
      <c r="K36" s="15">
        <f t="shared" si="15"/>
        <v>0</v>
      </c>
      <c r="L36" s="15">
        <f t="shared" si="15"/>
        <v>0</v>
      </c>
      <c r="M36" s="15">
        <f t="shared" si="15"/>
        <v>0</v>
      </c>
      <c r="N36" s="15">
        <f t="shared" si="15"/>
        <v>0</v>
      </c>
      <c r="O36" s="15">
        <f t="shared" si="15"/>
        <v>0</v>
      </c>
      <c r="P36" s="15">
        <f t="shared" si="15"/>
        <v>0</v>
      </c>
      <c r="Q36" s="39">
        <f t="shared" si="15"/>
        <v>0</v>
      </c>
      <c r="R36" s="15">
        <f t="shared" si="15"/>
        <v>0</v>
      </c>
      <c r="S36" s="15">
        <f t="shared" si="15"/>
        <v>0</v>
      </c>
      <c r="T36" s="15">
        <f t="shared" si="15"/>
        <v>0</v>
      </c>
      <c r="U36" s="15">
        <f t="shared" si="15"/>
        <v>0</v>
      </c>
      <c r="V36" s="15">
        <f t="shared" si="15"/>
        <v>111.46</v>
      </c>
      <c r="W36" s="15">
        <f t="shared" si="15"/>
        <v>0</v>
      </c>
      <c r="X36" s="15">
        <f t="shared" si="15"/>
        <v>148.94</v>
      </c>
      <c r="Y36" s="15">
        <f t="shared" si="15"/>
        <v>229.3</v>
      </c>
      <c r="Z36" s="15">
        <f t="shared" si="15"/>
        <v>130.2</v>
      </c>
      <c r="AA36" s="15">
        <f t="shared" si="15"/>
        <v>0</v>
      </c>
      <c r="AB36" s="15">
        <f t="shared" si="15"/>
        <v>0</v>
      </c>
      <c r="AC36" s="15">
        <f t="shared" si="15"/>
        <v>0</v>
      </c>
      <c r="AD36" s="15">
        <f t="shared" si="15"/>
        <v>0</v>
      </c>
      <c r="AE36" s="15">
        <f t="shared" si="15"/>
        <v>0</v>
      </c>
      <c r="AF36" s="65" t="s">
        <v>78</v>
      </c>
    </row>
    <row r="37" spans="1:32" s="7" customFormat="1" ht="29.25" customHeight="1">
      <c r="A37" s="16" t="s">
        <v>18</v>
      </c>
      <c r="B37" s="13">
        <f>SUM(B38:B41)</f>
        <v>390.59999999999997</v>
      </c>
      <c r="C37" s="13">
        <f>SUM(C38:C41)</f>
        <v>260.4</v>
      </c>
      <c r="D37" s="13">
        <f>SUM(D38:D41)</f>
        <v>229.3</v>
      </c>
      <c r="E37" s="13">
        <f>SUM(E38:E41)</f>
        <v>229.3</v>
      </c>
      <c r="F37" s="13">
        <f>E37/B37%</f>
        <v>58.704557091653875</v>
      </c>
      <c r="G37" s="13">
        <f>E37/C37%</f>
        <v>88.05683563748082</v>
      </c>
      <c r="H37" s="13">
        <f>SUM(H38:H41)</f>
        <v>0</v>
      </c>
      <c r="I37" s="13">
        <f aca="true" t="shared" si="16" ref="I37:AE37">SUM(I38:I41)</f>
        <v>0</v>
      </c>
      <c r="J37" s="13">
        <f t="shared" si="16"/>
        <v>0</v>
      </c>
      <c r="K37" s="13">
        <f t="shared" si="16"/>
        <v>0</v>
      </c>
      <c r="L37" s="13">
        <f t="shared" si="16"/>
        <v>0</v>
      </c>
      <c r="M37" s="13">
        <f t="shared" si="16"/>
        <v>0</v>
      </c>
      <c r="N37" s="13">
        <f t="shared" si="16"/>
        <v>0</v>
      </c>
      <c r="O37" s="13">
        <f t="shared" si="16"/>
        <v>0</v>
      </c>
      <c r="P37" s="13">
        <f t="shared" si="16"/>
        <v>0</v>
      </c>
      <c r="Q37" s="38">
        <f t="shared" si="16"/>
        <v>0</v>
      </c>
      <c r="R37" s="13">
        <f t="shared" si="16"/>
        <v>0</v>
      </c>
      <c r="S37" s="13">
        <f t="shared" si="16"/>
        <v>0</v>
      </c>
      <c r="T37" s="13">
        <f t="shared" si="16"/>
        <v>0</v>
      </c>
      <c r="U37" s="13">
        <f t="shared" si="16"/>
        <v>0</v>
      </c>
      <c r="V37" s="13">
        <f t="shared" si="16"/>
        <v>111.46</v>
      </c>
      <c r="W37" s="13">
        <f t="shared" si="16"/>
        <v>0</v>
      </c>
      <c r="X37" s="13">
        <f t="shared" si="16"/>
        <v>148.94</v>
      </c>
      <c r="Y37" s="13">
        <f t="shared" si="16"/>
        <v>229.3</v>
      </c>
      <c r="Z37" s="13">
        <f t="shared" si="16"/>
        <v>130.2</v>
      </c>
      <c r="AA37" s="13">
        <f t="shared" si="16"/>
        <v>0</v>
      </c>
      <c r="AB37" s="13">
        <f t="shared" si="16"/>
        <v>0</v>
      </c>
      <c r="AC37" s="13">
        <f t="shared" si="16"/>
        <v>0</v>
      </c>
      <c r="AD37" s="13">
        <f t="shared" si="16"/>
        <v>0</v>
      </c>
      <c r="AE37" s="13">
        <f t="shared" si="16"/>
        <v>0</v>
      </c>
      <c r="AF37" s="66"/>
    </row>
    <row r="38" spans="1:32" s="7" customFormat="1" ht="30" customHeight="1">
      <c r="A38" s="19" t="s">
        <v>16</v>
      </c>
      <c r="B38" s="14">
        <f>H38+J38+L38+N38+P38+R38+T38+V38+X38+Z38+AB38+AD38</f>
        <v>0</v>
      </c>
      <c r="C38" s="14">
        <f>H38+J38+L38+N38+P38+R38+T38+V38+X38</f>
        <v>0</v>
      </c>
      <c r="D38" s="14">
        <f>E38</f>
        <v>0</v>
      </c>
      <c r="E38" s="14">
        <f>I38+K38+M38+O38+Q38+S38+U38+W38+Y38+AA38+AC38+AE38</f>
        <v>0</v>
      </c>
      <c r="F38" s="14"/>
      <c r="G38" s="14"/>
      <c r="H38" s="13"/>
      <c r="I38" s="13"/>
      <c r="J38" s="13"/>
      <c r="K38" s="13"/>
      <c r="L38" s="13"/>
      <c r="M38" s="13"/>
      <c r="N38" s="13"/>
      <c r="O38" s="13"/>
      <c r="P38" s="13"/>
      <c r="Q38" s="38"/>
      <c r="R38" s="13"/>
      <c r="S38" s="13"/>
      <c r="T38" s="13"/>
      <c r="U38" s="13"/>
      <c r="V38" s="13"/>
      <c r="W38" s="13"/>
      <c r="X38" s="13"/>
      <c r="Y38" s="13"/>
      <c r="Z38" s="13"/>
      <c r="AA38" s="13"/>
      <c r="AB38" s="13"/>
      <c r="AC38" s="13"/>
      <c r="AD38" s="13"/>
      <c r="AE38" s="13"/>
      <c r="AF38" s="66"/>
    </row>
    <row r="39" spans="1:32" s="7" customFormat="1" ht="36" customHeight="1">
      <c r="A39" s="19" t="s">
        <v>14</v>
      </c>
      <c r="B39" s="14">
        <f>H39+J39+L39+N39+P39+R39+T39+V39+X39+Z39+AB39+AD39</f>
        <v>0</v>
      </c>
      <c r="C39" s="14">
        <f>H39+J39+L39+N39+P39+R39+T39+V39+X39</f>
        <v>0</v>
      </c>
      <c r="D39" s="14">
        <f>E39</f>
        <v>0</v>
      </c>
      <c r="E39" s="14">
        <f>I39+K39+M39+O39+Q39+S39+U39+W39+Y39+AA39+AC39+AE39</f>
        <v>0</v>
      </c>
      <c r="F39" s="14"/>
      <c r="G39" s="14"/>
      <c r="H39" s="13"/>
      <c r="I39" s="13"/>
      <c r="J39" s="13"/>
      <c r="K39" s="13"/>
      <c r="L39" s="13"/>
      <c r="M39" s="13"/>
      <c r="N39" s="13"/>
      <c r="O39" s="13"/>
      <c r="P39" s="13"/>
      <c r="Q39" s="38"/>
      <c r="R39" s="13"/>
      <c r="S39" s="13"/>
      <c r="T39" s="13"/>
      <c r="U39" s="13"/>
      <c r="V39" s="13"/>
      <c r="W39" s="13"/>
      <c r="X39" s="13"/>
      <c r="Y39" s="13"/>
      <c r="Z39" s="13"/>
      <c r="AA39" s="13"/>
      <c r="AB39" s="13"/>
      <c r="AC39" s="13"/>
      <c r="AD39" s="13"/>
      <c r="AE39" s="13"/>
      <c r="AF39" s="66"/>
    </row>
    <row r="40" spans="1:32" s="7" customFormat="1" ht="39" customHeight="1">
      <c r="A40" s="19" t="s">
        <v>15</v>
      </c>
      <c r="B40" s="15">
        <f>H40+J40+L40+N40+P40+R40+T40+V40+X40+Z40+AB40+AD40</f>
        <v>390.59999999999997</v>
      </c>
      <c r="C40" s="15">
        <f>H40+J40+L40+N40+P40+R40+T40+V40+X40</f>
        <v>260.4</v>
      </c>
      <c r="D40" s="15">
        <f>E40</f>
        <v>229.3</v>
      </c>
      <c r="E40" s="15">
        <f>I40+K40+M40+O40+Q40+S40+U40+W40+Y40+AA40+AC40+AE40</f>
        <v>229.3</v>
      </c>
      <c r="F40" s="15">
        <f>E40/B40%</f>
        <v>58.704557091653875</v>
      </c>
      <c r="G40" s="15">
        <f>E40/C40%</f>
        <v>88.05683563748082</v>
      </c>
      <c r="H40" s="15"/>
      <c r="I40" s="15"/>
      <c r="J40" s="15"/>
      <c r="K40" s="15"/>
      <c r="L40" s="15"/>
      <c r="M40" s="15"/>
      <c r="N40" s="15"/>
      <c r="O40" s="15"/>
      <c r="P40" s="15"/>
      <c r="Q40" s="39"/>
      <c r="R40" s="15"/>
      <c r="S40" s="15"/>
      <c r="T40" s="15"/>
      <c r="U40" s="15"/>
      <c r="V40" s="15">
        <v>111.46</v>
      </c>
      <c r="W40" s="15"/>
      <c r="X40" s="15">
        <v>148.94</v>
      </c>
      <c r="Y40" s="15">
        <v>229.3</v>
      </c>
      <c r="Z40" s="15">
        <v>130.2</v>
      </c>
      <c r="AA40" s="15"/>
      <c r="AB40" s="15"/>
      <c r="AC40" s="15"/>
      <c r="AD40" s="15"/>
      <c r="AE40" s="15"/>
      <c r="AF40" s="66"/>
    </row>
    <row r="41" spans="1:32" s="7" customFormat="1" ht="31.5" customHeight="1">
      <c r="A41" s="19" t="s">
        <v>17</v>
      </c>
      <c r="B41" s="14">
        <f>H41+J41+L41+N41+P41+R41+T41+V41+X41+Z41+AB41+AD41</f>
        <v>0</v>
      </c>
      <c r="C41" s="14">
        <f>H41+J41+L41+N41+P41+R41+T41+V41+X41</f>
        <v>0</v>
      </c>
      <c r="D41" s="14">
        <f>E41</f>
        <v>0</v>
      </c>
      <c r="E41" s="14">
        <f>I41+K41+M41+O41+Q41+S41+U41+W41+Y41+AA41+AC41+AE41</f>
        <v>0</v>
      </c>
      <c r="F41" s="14"/>
      <c r="G41" s="14"/>
      <c r="H41" s="13"/>
      <c r="I41" s="13"/>
      <c r="J41" s="13"/>
      <c r="K41" s="13"/>
      <c r="L41" s="13"/>
      <c r="M41" s="13"/>
      <c r="N41" s="13"/>
      <c r="O41" s="13"/>
      <c r="P41" s="13"/>
      <c r="Q41" s="38"/>
      <c r="R41" s="13"/>
      <c r="S41" s="13"/>
      <c r="T41" s="13"/>
      <c r="U41" s="13"/>
      <c r="V41" s="13"/>
      <c r="W41" s="13"/>
      <c r="X41" s="13"/>
      <c r="Y41" s="13"/>
      <c r="Z41" s="13"/>
      <c r="AA41" s="13"/>
      <c r="AB41" s="13"/>
      <c r="AC41" s="13"/>
      <c r="AD41" s="13"/>
      <c r="AE41" s="13"/>
      <c r="AF41" s="67"/>
    </row>
    <row r="42" spans="1:32" s="7" customFormat="1" ht="112.5" customHeight="1">
      <c r="A42" s="19" t="s">
        <v>34</v>
      </c>
      <c r="B42" s="15">
        <f>B43</f>
        <v>4060.498</v>
      </c>
      <c r="C42" s="15">
        <f>C43</f>
        <v>123.463</v>
      </c>
      <c r="D42" s="15">
        <f>D43</f>
        <v>123.463</v>
      </c>
      <c r="E42" s="15">
        <f>E43</f>
        <v>123.463</v>
      </c>
      <c r="F42" s="15">
        <f>E42/B42%</f>
        <v>3.040587632354455</v>
      </c>
      <c r="G42" s="15">
        <f>E42/C42%</f>
        <v>100</v>
      </c>
      <c r="H42" s="15">
        <f aca="true" t="shared" si="17" ref="H42:AE42">H43</f>
        <v>0</v>
      </c>
      <c r="I42" s="15">
        <f t="shared" si="17"/>
        <v>0</v>
      </c>
      <c r="J42" s="15">
        <f t="shared" si="17"/>
        <v>37.463</v>
      </c>
      <c r="K42" s="15">
        <f t="shared" si="17"/>
        <v>37.463</v>
      </c>
      <c r="L42" s="15">
        <f t="shared" si="17"/>
        <v>0</v>
      </c>
      <c r="M42" s="15">
        <f t="shared" si="17"/>
        <v>0</v>
      </c>
      <c r="N42" s="15">
        <f t="shared" si="17"/>
        <v>0</v>
      </c>
      <c r="O42" s="15">
        <f t="shared" si="17"/>
        <v>0</v>
      </c>
      <c r="P42" s="15">
        <f t="shared" si="17"/>
        <v>0</v>
      </c>
      <c r="Q42" s="39">
        <f t="shared" si="17"/>
        <v>0</v>
      </c>
      <c r="R42" s="15">
        <f t="shared" si="17"/>
        <v>0</v>
      </c>
      <c r="S42" s="15">
        <f t="shared" si="17"/>
        <v>0</v>
      </c>
      <c r="T42" s="15">
        <f t="shared" si="17"/>
        <v>0</v>
      </c>
      <c r="U42" s="15">
        <f t="shared" si="17"/>
        <v>0</v>
      </c>
      <c r="V42" s="15">
        <f t="shared" si="17"/>
        <v>0</v>
      </c>
      <c r="W42" s="15">
        <f t="shared" si="17"/>
        <v>0</v>
      </c>
      <c r="X42" s="15">
        <f t="shared" si="17"/>
        <v>86</v>
      </c>
      <c r="Y42" s="15">
        <f t="shared" si="17"/>
        <v>86</v>
      </c>
      <c r="Z42" s="15">
        <f t="shared" si="17"/>
        <v>2105.14</v>
      </c>
      <c r="AA42" s="15">
        <f t="shared" si="17"/>
        <v>0</v>
      </c>
      <c r="AB42" s="15">
        <f t="shared" si="17"/>
        <v>1831.895</v>
      </c>
      <c r="AC42" s="15">
        <f t="shared" si="17"/>
        <v>0</v>
      </c>
      <c r="AD42" s="15">
        <f t="shared" si="17"/>
        <v>0</v>
      </c>
      <c r="AE42" s="15">
        <f t="shared" si="17"/>
        <v>0</v>
      </c>
      <c r="AF42" s="65" t="s">
        <v>79</v>
      </c>
    </row>
    <row r="43" spans="1:32" s="7" customFormat="1" ht="21" customHeight="1">
      <c r="A43" s="16" t="s">
        <v>18</v>
      </c>
      <c r="B43" s="13">
        <f>SUM(B44:B47)</f>
        <v>4060.498</v>
      </c>
      <c r="C43" s="13">
        <f>SUM(C44:C47)</f>
        <v>123.463</v>
      </c>
      <c r="D43" s="13">
        <f>SUM(D44:D47)</f>
        <v>123.463</v>
      </c>
      <c r="E43" s="13">
        <f>SUM(E44:E47)</f>
        <v>123.463</v>
      </c>
      <c r="F43" s="13">
        <f>E43/B43%</f>
        <v>3.040587632354455</v>
      </c>
      <c r="G43" s="13">
        <f>E43/C43%</f>
        <v>100</v>
      </c>
      <c r="H43" s="13">
        <f>SUM(H44:H47)</f>
        <v>0</v>
      </c>
      <c r="I43" s="13">
        <f aca="true" t="shared" si="18" ref="I43:AE43">SUM(I44:I47)</f>
        <v>0</v>
      </c>
      <c r="J43" s="13">
        <f t="shared" si="18"/>
        <v>37.463</v>
      </c>
      <c r="K43" s="13">
        <f t="shared" si="18"/>
        <v>37.463</v>
      </c>
      <c r="L43" s="13">
        <f t="shared" si="18"/>
        <v>0</v>
      </c>
      <c r="M43" s="13">
        <f t="shared" si="18"/>
        <v>0</v>
      </c>
      <c r="N43" s="13">
        <f t="shared" si="18"/>
        <v>0</v>
      </c>
      <c r="O43" s="13">
        <f t="shared" si="18"/>
        <v>0</v>
      </c>
      <c r="P43" s="13">
        <f t="shared" si="18"/>
        <v>0</v>
      </c>
      <c r="Q43" s="38">
        <f t="shared" si="18"/>
        <v>0</v>
      </c>
      <c r="R43" s="13">
        <f t="shared" si="18"/>
        <v>0</v>
      </c>
      <c r="S43" s="13">
        <f t="shared" si="18"/>
        <v>0</v>
      </c>
      <c r="T43" s="13">
        <f t="shared" si="18"/>
        <v>0</v>
      </c>
      <c r="U43" s="13">
        <f t="shared" si="18"/>
        <v>0</v>
      </c>
      <c r="V43" s="13">
        <f t="shared" si="18"/>
        <v>0</v>
      </c>
      <c r="W43" s="13">
        <f t="shared" si="18"/>
        <v>0</v>
      </c>
      <c r="X43" s="13">
        <f t="shared" si="18"/>
        <v>86</v>
      </c>
      <c r="Y43" s="13">
        <f t="shared" si="18"/>
        <v>86</v>
      </c>
      <c r="Z43" s="13">
        <f t="shared" si="18"/>
        <v>2105.14</v>
      </c>
      <c r="AA43" s="13">
        <f t="shared" si="18"/>
        <v>0</v>
      </c>
      <c r="AB43" s="13">
        <f t="shared" si="18"/>
        <v>1831.895</v>
      </c>
      <c r="AC43" s="13">
        <f t="shared" si="18"/>
        <v>0</v>
      </c>
      <c r="AD43" s="13">
        <f t="shared" si="18"/>
        <v>0</v>
      </c>
      <c r="AE43" s="13">
        <f t="shared" si="18"/>
        <v>0</v>
      </c>
      <c r="AF43" s="66"/>
    </row>
    <row r="44" spans="1:32" s="7" customFormat="1" ht="22.5" customHeight="1">
      <c r="A44" s="19" t="s">
        <v>16</v>
      </c>
      <c r="B44" s="14">
        <f>H44+J44+L44+N44+P44+R44+T44+V44+X44+Z44+AB44+AD44</f>
        <v>0</v>
      </c>
      <c r="C44" s="14">
        <f>H44+J44+L44+N44+P44+R44+T44+V44+X44</f>
        <v>0</v>
      </c>
      <c r="D44" s="14">
        <f>E44</f>
        <v>0</v>
      </c>
      <c r="E44" s="14">
        <f>I44+K44+M44+O44+Q44+S44+U44+W44+Y44+AA44+AC44+AE44</f>
        <v>0</v>
      </c>
      <c r="F44" s="14"/>
      <c r="G44" s="14"/>
      <c r="H44" s="13"/>
      <c r="I44" s="13"/>
      <c r="J44" s="13"/>
      <c r="K44" s="13"/>
      <c r="L44" s="13"/>
      <c r="M44" s="13"/>
      <c r="N44" s="13"/>
      <c r="O44" s="13"/>
      <c r="P44" s="13"/>
      <c r="Q44" s="38"/>
      <c r="R44" s="13"/>
      <c r="S44" s="13"/>
      <c r="T44" s="13"/>
      <c r="U44" s="13"/>
      <c r="V44" s="13"/>
      <c r="W44" s="13"/>
      <c r="X44" s="13"/>
      <c r="Y44" s="13"/>
      <c r="Z44" s="13"/>
      <c r="AA44" s="13"/>
      <c r="AB44" s="13"/>
      <c r="AC44" s="13"/>
      <c r="AD44" s="13"/>
      <c r="AE44" s="13"/>
      <c r="AF44" s="66"/>
    </row>
    <row r="45" spans="1:32" s="7" customFormat="1" ht="20.25" customHeight="1">
      <c r="A45" s="19" t="s">
        <v>14</v>
      </c>
      <c r="B45" s="14">
        <f>H45+J45+L45+N45+P45+R45+T45+V45+X45+Z45+AB45+AD45</f>
        <v>0</v>
      </c>
      <c r="C45" s="14">
        <f>H45+J45+L45+N45+P45+R45+T45+V45+X45</f>
        <v>0</v>
      </c>
      <c r="D45" s="14">
        <f>E45</f>
        <v>0</v>
      </c>
      <c r="E45" s="14">
        <f>I45+K45+M45+O45+Q45+S45+U45+W45+Y45+AA45+AC45+AE45</f>
        <v>0</v>
      </c>
      <c r="F45" s="14"/>
      <c r="G45" s="14"/>
      <c r="H45" s="13"/>
      <c r="I45" s="13"/>
      <c r="J45" s="13"/>
      <c r="K45" s="13"/>
      <c r="L45" s="13"/>
      <c r="M45" s="13"/>
      <c r="N45" s="13"/>
      <c r="O45" s="13"/>
      <c r="P45" s="13"/>
      <c r="Q45" s="38"/>
      <c r="R45" s="13"/>
      <c r="S45" s="13"/>
      <c r="T45" s="13"/>
      <c r="U45" s="13"/>
      <c r="V45" s="13"/>
      <c r="W45" s="13"/>
      <c r="X45" s="13"/>
      <c r="Y45" s="13"/>
      <c r="Z45" s="13"/>
      <c r="AA45" s="13"/>
      <c r="AB45" s="13"/>
      <c r="AC45" s="13"/>
      <c r="AD45" s="13"/>
      <c r="AE45" s="13"/>
      <c r="AF45" s="66"/>
    </row>
    <row r="46" spans="1:32" s="7" customFormat="1" ht="24" customHeight="1">
      <c r="A46" s="19" t="s">
        <v>15</v>
      </c>
      <c r="B46" s="15">
        <f>H46+J46+L46+N46+P46+R46+T46+V46+X46+Z46+AB46+AD46</f>
        <v>4060.498</v>
      </c>
      <c r="C46" s="15">
        <f>H46+J46+L46+N46+P46+R46+T46+V46+X46</f>
        <v>123.463</v>
      </c>
      <c r="D46" s="15">
        <f>E46</f>
        <v>123.463</v>
      </c>
      <c r="E46" s="15">
        <f>I46+K46+M46+O46+Q46+S46+U46+W46+Y46+AA46+AC46+AE46</f>
        <v>123.463</v>
      </c>
      <c r="F46" s="15">
        <f>E46/B46%</f>
        <v>3.040587632354455</v>
      </c>
      <c r="G46" s="15">
        <f>E46/C46%</f>
        <v>100</v>
      </c>
      <c r="H46" s="15"/>
      <c r="I46" s="15"/>
      <c r="J46" s="15">
        <v>37.463</v>
      </c>
      <c r="K46" s="15">
        <v>37.463</v>
      </c>
      <c r="L46" s="15"/>
      <c r="M46" s="15"/>
      <c r="N46" s="15"/>
      <c r="O46" s="15"/>
      <c r="P46" s="15"/>
      <c r="Q46" s="39"/>
      <c r="R46" s="15"/>
      <c r="S46" s="15"/>
      <c r="T46" s="15"/>
      <c r="U46" s="15"/>
      <c r="V46" s="15"/>
      <c r="W46" s="15"/>
      <c r="X46" s="15">
        <v>86</v>
      </c>
      <c r="Y46" s="15">
        <v>86</v>
      </c>
      <c r="Z46" s="15">
        <v>2105.14</v>
      </c>
      <c r="AA46" s="15"/>
      <c r="AB46" s="15">
        <v>1831.895</v>
      </c>
      <c r="AC46" s="15"/>
      <c r="AD46" s="15"/>
      <c r="AE46" s="15"/>
      <c r="AF46" s="66"/>
    </row>
    <row r="47" spans="1:32" s="7" customFormat="1" ht="20.25" customHeight="1">
      <c r="A47" s="19" t="s">
        <v>17</v>
      </c>
      <c r="B47" s="15">
        <f>H47+J47+L47+N47+P47+R47+T47+V47+X47+Z47+AB47+AD47</f>
        <v>0</v>
      </c>
      <c r="C47" s="15">
        <f>H47+J47+L47+N47+P47+R47+T47+V47+X47</f>
        <v>0</v>
      </c>
      <c r="D47" s="15">
        <f>E47</f>
        <v>0</v>
      </c>
      <c r="E47" s="15">
        <f>I47+K47+M47+O47+Q47+S47+U47+W47+Y47+AA47+AC47+AE47</f>
        <v>0</v>
      </c>
      <c r="F47" s="15"/>
      <c r="G47" s="15"/>
      <c r="H47" s="13"/>
      <c r="I47" s="13"/>
      <c r="J47" s="13"/>
      <c r="K47" s="13"/>
      <c r="L47" s="13"/>
      <c r="M47" s="13"/>
      <c r="N47" s="13"/>
      <c r="O47" s="13"/>
      <c r="P47" s="13"/>
      <c r="Q47" s="38"/>
      <c r="R47" s="13"/>
      <c r="S47" s="13"/>
      <c r="T47" s="13"/>
      <c r="U47" s="13"/>
      <c r="V47" s="13"/>
      <c r="W47" s="13"/>
      <c r="X47" s="13"/>
      <c r="Y47" s="13"/>
      <c r="Z47" s="13"/>
      <c r="AA47" s="13"/>
      <c r="AB47" s="13"/>
      <c r="AC47" s="13"/>
      <c r="AD47" s="13"/>
      <c r="AE47" s="13"/>
      <c r="AF47" s="67"/>
    </row>
    <row r="48" spans="1:32" s="7" customFormat="1" ht="72">
      <c r="A48" s="19" t="s">
        <v>35</v>
      </c>
      <c r="B48" s="15">
        <f>B49</f>
        <v>617.4</v>
      </c>
      <c r="C48" s="15">
        <f>C49</f>
        <v>617.4</v>
      </c>
      <c r="D48" s="15">
        <f>D49</f>
        <v>617.4</v>
      </c>
      <c r="E48" s="15">
        <f>E49</f>
        <v>617.4</v>
      </c>
      <c r="F48" s="15">
        <f>E48/B48%</f>
        <v>100</v>
      </c>
      <c r="G48" s="15">
        <f>E48/C48%</f>
        <v>100</v>
      </c>
      <c r="H48" s="15">
        <f aca="true" t="shared" si="19" ref="H48:AE48">H49</f>
        <v>0</v>
      </c>
      <c r="I48" s="15">
        <f t="shared" si="19"/>
        <v>0</v>
      </c>
      <c r="J48" s="15">
        <f t="shared" si="19"/>
        <v>0</v>
      </c>
      <c r="K48" s="15">
        <f t="shared" si="19"/>
        <v>0</v>
      </c>
      <c r="L48" s="15">
        <f t="shared" si="19"/>
        <v>0</v>
      </c>
      <c r="M48" s="15">
        <f t="shared" si="19"/>
        <v>0</v>
      </c>
      <c r="N48" s="15">
        <f t="shared" si="19"/>
        <v>0</v>
      </c>
      <c r="O48" s="15">
        <f t="shared" si="19"/>
        <v>0</v>
      </c>
      <c r="P48" s="15">
        <f t="shared" si="19"/>
        <v>445.8</v>
      </c>
      <c r="Q48" s="39">
        <f t="shared" si="19"/>
        <v>445.8</v>
      </c>
      <c r="R48" s="15">
        <f t="shared" si="19"/>
        <v>0</v>
      </c>
      <c r="S48" s="15">
        <f t="shared" si="19"/>
        <v>0</v>
      </c>
      <c r="T48" s="15">
        <f t="shared" si="19"/>
        <v>0</v>
      </c>
      <c r="U48" s="15">
        <f t="shared" si="19"/>
        <v>0</v>
      </c>
      <c r="V48" s="15">
        <f t="shared" si="19"/>
        <v>171.6</v>
      </c>
      <c r="W48" s="15">
        <f t="shared" si="19"/>
        <v>171.6</v>
      </c>
      <c r="X48" s="15">
        <f t="shared" si="19"/>
        <v>0</v>
      </c>
      <c r="Y48" s="15">
        <f t="shared" si="19"/>
        <v>0</v>
      </c>
      <c r="Z48" s="15">
        <f t="shared" si="19"/>
        <v>0</v>
      </c>
      <c r="AA48" s="15">
        <f t="shared" si="19"/>
        <v>0</v>
      </c>
      <c r="AB48" s="15">
        <f t="shared" si="19"/>
        <v>0</v>
      </c>
      <c r="AC48" s="15">
        <f t="shared" si="19"/>
        <v>0</v>
      </c>
      <c r="AD48" s="15">
        <f t="shared" si="19"/>
        <v>0</v>
      </c>
      <c r="AE48" s="15">
        <f t="shared" si="19"/>
        <v>0</v>
      </c>
      <c r="AF48" s="65" t="s">
        <v>80</v>
      </c>
    </row>
    <row r="49" spans="1:32" s="7" customFormat="1" ht="17.25">
      <c r="A49" s="16" t="s">
        <v>18</v>
      </c>
      <c r="B49" s="13">
        <f>SUM(B50:B53)</f>
        <v>617.4</v>
      </c>
      <c r="C49" s="13">
        <f>SUM(C50:C53)</f>
        <v>617.4</v>
      </c>
      <c r="D49" s="13">
        <f>SUM(D50:D53)</f>
        <v>617.4</v>
      </c>
      <c r="E49" s="13">
        <f>SUM(E50:E53)</f>
        <v>617.4</v>
      </c>
      <c r="F49" s="13">
        <f>E49/B49%</f>
        <v>100</v>
      </c>
      <c r="G49" s="13">
        <f>E49/C49%</f>
        <v>100</v>
      </c>
      <c r="H49" s="13">
        <f>SUM(H50:H53)</f>
        <v>0</v>
      </c>
      <c r="I49" s="13">
        <f aca="true" t="shared" si="20" ref="I49:AE49">SUM(I50:I53)</f>
        <v>0</v>
      </c>
      <c r="J49" s="13">
        <f t="shared" si="20"/>
        <v>0</v>
      </c>
      <c r="K49" s="13">
        <f t="shared" si="20"/>
        <v>0</v>
      </c>
      <c r="L49" s="13">
        <f t="shared" si="20"/>
        <v>0</v>
      </c>
      <c r="M49" s="13">
        <f t="shared" si="20"/>
        <v>0</v>
      </c>
      <c r="N49" s="13">
        <f t="shared" si="20"/>
        <v>0</v>
      </c>
      <c r="O49" s="13">
        <f t="shared" si="20"/>
        <v>0</v>
      </c>
      <c r="P49" s="13">
        <f t="shared" si="20"/>
        <v>445.8</v>
      </c>
      <c r="Q49" s="38">
        <f t="shared" si="20"/>
        <v>445.8</v>
      </c>
      <c r="R49" s="13">
        <f t="shared" si="20"/>
        <v>0</v>
      </c>
      <c r="S49" s="13">
        <f t="shared" si="20"/>
        <v>0</v>
      </c>
      <c r="T49" s="13">
        <f t="shared" si="20"/>
        <v>0</v>
      </c>
      <c r="U49" s="13">
        <f t="shared" si="20"/>
        <v>0</v>
      </c>
      <c r="V49" s="13">
        <f t="shared" si="20"/>
        <v>171.6</v>
      </c>
      <c r="W49" s="13">
        <f t="shared" si="20"/>
        <v>171.6</v>
      </c>
      <c r="X49" s="13">
        <f t="shared" si="20"/>
        <v>0</v>
      </c>
      <c r="Y49" s="13">
        <f t="shared" si="20"/>
        <v>0</v>
      </c>
      <c r="Z49" s="13">
        <f t="shared" si="20"/>
        <v>0</v>
      </c>
      <c r="AA49" s="13">
        <f t="shared" si="20"/>
        <v>0</v>
      </c>
      <c r="AB49" s="13">
        <f t="shared" si="20"/>
        <v>0</v>
      </c>
      <c r="AC49" s="13">
        <f t="shared" si="20"/>
        <v>0</v>
      </c>
      <c r="AD49" s="13">
        <f t="shared" si="20"/>
        <v>0</v>
      </c>
      <c r="AE49" s="13">
        <f t="shared" si="20"/>
        <v>0</v>
      </c>
      <c r="AF49" s="66"/>
    </row>
    <row r="50" spans="1:32" s="7" customFormat="1" ht="18">
      <c r="A50" s="19" t="s">
        <v>16</v>
      </c>
      <c r="B50" s="14">
        <f>H50+J50+L50+N50+P50+R50+T50+V50+X50+Z50+AB50+AD50</f>
        <v>0</v>
      </c>
      <c r="C50" s="14">
        <f>H50+J50+L50+N50+P50+R50+T50+V50+X50</f>
        <v>0</v>
      </c>
      <c r="D50" s="14">
        <f>E50</f>
        <v>0</v>
      </c>
      <c r="E50" s="14">
        <f>I50+K50+M50+O50+Q50+S50+U50+W50+Y50+AA50+AC50+AE50</f>
        <v>0</v>
      </c>
      <c r="F50" s="14"/>
      <c r="G50" s="14"/>
      <c r="H50" s="13"/>
      <c r="I50" s="13"/>
      <c r="J50" s="13"/>
      <c r="K50" s="13"/>
      <c r="L50" s="13"/>
      <c r="M50" s="13"/>
      <c r="N50" s="13"/>
      <c r="O50" s="13"/>
      <c r="P50" s="13"/>
      <c r="Q50" s="38"/>
      <c r="R50" s="13"/>
      <c r="S50" s="13"/>
      <c r="T50" s="13"/>
      <c r="U50" s="13"/>
      <c r="V50" s="13"/>
      <c r="W50" s="13"/>
      <c r="X50" s="13"/>
      <c r="Y50" s="13"/>
      <c r="Z50" s="13"/>
      <c r="AA50" s="13"/>
      <c r="AB50" s="13"/>
      <c r="AC50" s="13"/>
      <c r="AD50" s="13"/>
      <c r="AE50" s="13"/>
      <c r="AF50" s="66"/>
    </row>
    <row r="51" spans="1:32" s="7" customFormat="1" ht="18">
      <c r="A51" s="19" t="s">
        <v>14</v>
      </c>
      <c r="B51" s="14">
        <f>H51+J51+L51+N51+P51+R51+T51+V51+X51+Z51+AB51+AD51</f>
        <v>0</v>
      </c>
      <c r="C51" s="14">
        <f>H51+J51+L51+N51+P51+R51+T51+V51+X51</f>
        <v>0</v>
      </c>
      <c r="D51" s="14">
        <f>E51</f>
        <v>0</v>
      </c>
      <c r="E51" s="14">
        <f>I51+K51+M51+O51+Q51+S51+U51+W51+Y51+AA51+AC51+AE51</f>
        <v>0</v>
      </c>
      <c r="F51" s="14"/>
      <c r="G51" s="14"/>
      <c r="H51" s="13"/>
      <c r="I51" s="13"/>
      <c r="J51" s="13"/>
      <c r="K51" s="13"/>
      <c r="L51" s="13"/>
      <c r="M51" s="13"/>
      <c r="N51" s="13"/>
      <c r="O51" s="13"/>
      <c r="P51" s="13"/>
      <c r="Q51" s="38"/>
      <c r="R51" s="13"/>
      <c r="S51" s="13"/>
      <c r="T51" s="13"/>
      <c r="U51" s="13"/>
      <c r="V51" s="13"/>
      <c r="W51" s="13"/>
      <c r="X51" s="13"/>
      <c r="Y51" s="13"/>
      <c r="Z51" s="13"/>
      <c r="AA51" s="13"/>
      <c r="AB51" s="13"/>
      <c r="AC51" s="13"/>
      <c r="AD51" s="13"/>
      <c r="AE51" s="13"/>
      <c r="AF51" s="66"/>
    </row>
    <row r="52" spans="1:32" s="7" customFormat="1" ht="18">
      <c r="A52" s="19" t="s">
        <v>15</v>
      </c>
      <c r="B52" s="15">
        <f>H52+J52+L52+N52+P52+R52+T52+V52+X52+Z52+AB52+AD52</f>
        <v>617.4</v>
      </c>
      <c r="C52" s="15">
        <f>H52+J52+L52+N52+P52+R52+T52+V52+X52</f>
        <v>617.4</v>
      </c>
      <c r="D52" s="15">
        <f>E52</f>
        <v>617.4</v>
      </c>
      <c r="E52" s="15">
        <f>I52+K52+M52+O52+Q52+S52+U52+W52+Y52+AA52+AC52+AE52</f>
        <v>617.4</v>
      </c>
      <c r="F52" s="15">
        <f>E52/B52%</f>
        <v>100</v>
      </c>
      <c r="G52" s="15">
        <f>E52/C52%</f>
        <v>100</v>
      </c>
      <c r="H52" s="15"/>
      <c r="I52" s="15"/>
      <c r="J52" s="15"/>
      <c r="K52" s="15"/>
      <c r="L52" s="15"/>
      <c r="M52" s="15"/>
      <c r="N52" s="15"/>
      <c r="O52" s="15"/>
      <c r="P52" s="15">
        <v>445.8</v>
      </c>
      <c r="Q52" s="39">
        <v>445.8</v>
      </c>
      <c r="R52" s="15"/>
      <c r="S52" s="15"/>
      <c r="T52" s="15"/>
      <c r="U52" s="15"/>
      <c r="V52" s="15">
        <v>171.6</v>
      </c>
      <c r="W52" s="15">
        <v>171.6</v>
      </c>
      <c r="X52" s="15"/>
      <c r="Y52" s="15"/>
      <c r="Z52" s="15"/>
      <c r="AA52" s="15"/>
      <c r="AB52" s="15"/>
      <c r="AC52" s="15"/>
      <c r="AD52" s="15"/>
      <c r="AE52" s="15"/>
      <c r="AF52" s="66"/>
    </row>
    <row r="53" spans="1:32" s="7" customFormat="1" ht="18">
      <c r="A53" s="19" t="s">
        <v>17</v>
      </c>
      <c r="B53" s="14">
        <f>H53+J53+L53+N53+P53+R53+T53+V53+X53+Z53+AB53+AD53</f>
        <v>0</v>
      </c>
      <c r="C53" s="14">
        <f>H53+J53+L53+N53+P53+R53+T53+V53+X53</f>
        <v>0</v>
      </c>
      <c r="D53" s="14">
        <f>E53</f>
        <v>0</v>
      </c>
      <c r="E53" s="14">
        <f>I53+K53+M53+O53+Q53+S53+U53+W53+Y53+AA53+AC53+AE53</f>
        <v>0</v>
      </c>
      <c r="F53" s="14"/>
      <c r="G53" s="14"/>
      <c r="H53" s="13"/>
      <c r="I53" s="13"/>
      <c r="J53" s="13"/>
      <c r="K53" s="13"/>
      <c r="L53" s="13"/>
      <c r="M53" s="13"/>
      <c r="N53" s="13"/>
      <c r="O53" s="13"/>
      <c r="P53" s="13"/>
      <c r="Q53" s="38"/>
      <c r="R53" s="13"/>
      <c r="S53" s="13"/>
      <c r="T53" s="13"/>
      <c r="U53" s="13"/>
      <c r="V53" s="13"/>
      <c r="W53" s="13"/>
      <c r="X53" s="13"/>
      <c r="Y53" s="13"/>
      <c r="Z53" s="13"/>
      <c r="AA53" s="13"/>
      <c r="AB53" s="13"/>
      <c r="AC53" s="13"/>
      <c r="AD53" s="13"/>
      <c r="AE53" s="13"/>
      <c r="AF53" s="67"/>
    </row>
    <row r="54" spans="1:32" s="7" customFormat="1" ht="74.25" customHeight="1">
      <c r="A54" s="19" t="s">
        <v>36</v>
      </c>
      <c r="B54" s="15">
        <f>B55</f>
        <v>159.9</v>
      </c>
      <c r="C54" s="15">
        <f>C55</f>
        <v>128.3</v>
      </c>
      <c r="D54" s="15">
        <f>D55</f>
        <v>126.11</v>
      </c>
      <c r="E54" s="15">
        <f>E55</f>
        <v>126.11</v>
      </c>
      <c r="F54" s="15">
        <f>E54/B54%</f>
        <v>78.86804252657912</v>
      </c>
      <c r="G54" s="15">
        <f>E54/C54%</f>
        <v>98.29306313328136</v>
      </c>
      <c r="H54" s="15">
        <f aca="true" t="shared" si="21" ref="H54:AE54">H55</f>
        <v>63.05</v>
      </c>
      <c r="I54" s="15">
        <f t="shared" si="21"/>
        <v>63.05</v>
      </c>
      <c r="J54" s="15">
        <f t="shared" si="21"/>
        <v>0</v>
      </c>
      <c r="K54" s="15">
        <f t="shared" si="21"/>
        <v>0</v>
      </c>
      <c r="L54" s="15">
        <f t="shared" si="21"/>
        <v>65.25</v>
      </c>
      <c r="M54" s="15">
        <f t="shared" si="21"/>
        <v>0</v>
      </c>
      <c r="N54" s="15">
        <f t="shared" si="21"/>
        <v>0</v>
      </c>
      <c r="O54" s="15">
        <f t="shared" si="21"/>
        <v>31.53</v>
      </c>
      <c r="P54" s="15">
        <f t="shared" si="21"/>
        <v>0</v>
      </c>
      <c r="Q54" s="39">
        <f t="shared" si="21"/>
        <v>0</v>
      </c>
      <c r="R54" s="15">
        <f t="shared" si="21"/>
        <v>0</v>
      </c>
      <c r="S54" s="15">
        <f t="shared" si="21"/>
        <v>31.53</v>
      </c>
      <c r="T54" s="15">
        <f t="shared" si="21"/>
        <v>0</v>
      </c>
      <c r="U54" s="15">
        <f t="shared" si="21"/>
        <v>0</v>
      </c>
      <c r="V54" s="15">
        <f t="shared" si="21"/>
        <v>0</v>
      </c>
      <c r="W54" s="15">
        <f t="shared" si="21"/>
        <v>0</v>
      </c>
      <c r="X54" s="15">
        <f t="shared" si="21"/>
        <v>0</v>
      </c>
      <c r="Y54" s="15">
        <f t="shared" si="21"/>
        <v>0</v>
      </c>
      <c r="Z54" s="15">
        <f t="shared" si="21"/>
        <v>31.6</v>
      </c>
      <c r="AA54" s="15">
        <f t="shared" si="21"/>
        <v>0</v>
      </c>
      <c r="AB54" s="15">
        <f t="shared" si="21"/>
        <v>0</v>
      </c>
      <c r="AC54" s="15">
        <f t="shared" si="21"/>
        <v>0</v>
      </c>
      <c r="AD54" s="15">
        <f t="shared" si="21"/>
        <v>0</v>
      </c>
      <c r="AE54" s="15">
        <f t="shared" si="21"/>
        <v>0</v>
      </c>
      <c r="AF54" s="65" t="s">
        <v>81</v>
      </c>
    </row>
    <row r="55" spans="1:32" s="7" customFormat="1" ht="33" customHeight="1">
      <c r="A55" s="16" t="s">
        <v>18</v>
      </c>
      <c r="B55" s="13">
        <f>SUM(B56:B59)</f>
        <v>159.9</v>
      </c>
      <c r="C55" s="13">
        <f>SUM(C56:C59)</f>
        <v>128.3</v>
      </c>
      <c r="D55" s="13">
        <f>SUM(D56:D59)</f>
        <v>126.11</v>
      </c>
      <c r="E55" s="13">
        <f>SUM(E56:E59)</f>
        <v>126.11</v>
      </c>
      <c r="F55" s="13">
        <f>E55/B55%</f>
        <v>78.86804252657912</v>
      </c>
      <c r="G55" s="13">
        <f>E55/C55%</f>
        <v>98.29306313328136</v>
      </c>
      <c r="H55" s="13">
        <f>SUM(H56:H59)</f>
        <v>63.05</v>
      </c>
      <c r="I55" s="13">
        <f aca="true" t="shared" si="22" ref="I55:AE55">SUM(I56:I59)</f>
        <v>63.05</v>
      </c>
      <c r="J55" s="13">
        <f t="shared" si="22"/>
        <v>0</v>
      </c>
      <c r="K55" s="13">
        <f t="shared" si="22"/>
        <v>0</v>
      </c>
      <c r="L55" s="13">
        <f t="shared" si="22"/>
        <v>65.25</v>
      </c>
      <c r="M55" s="13">
        <f t="shared" si="22"/>
        <v>0</v>
      </c>
      <c r="N55" s="13">
        <f t="shared" si="22"/>
        <v>0</v>
      </c>
      <c r="O55" s="13">
        <f t="shared" si="22"/>
        <v>31.53</v>
      </c>
      <c r="P55" s="13">
        <f t="shared" si="22"/>
        <v>0</v>
      </c>
      <c r="Q55" s="38">
        <f t="shared" si="22"/>
        <v>0</v>
      </c>
      <c r="R55" s="13">
        <f t="shared" si="22"/>
        <v>0</v>
      </c>
      <c r="S55" s="13">
        <f t="shared" si="22"/>
        <v>31.53</v>
      </c>
      <c r="T55" s="13">
        <f t="shared" si="22"/>
        <v>0</v>
      </c>
      <c r="U55" s="13">
        <f t="shared" si="22"/>
        <v>0</v>
      </c>
      <c r="V55" s="13">
        <f t="shared" si="22"/>
        <v>0</v>
      </c>
      <c r="W55" s="13">
        <f t="shared" si="22"/>
        <v>0</v>
      </c>
      <c r="X55" s="13">
        <f t="shared" si="22"/>
        <v>0</v>
      </c>
      <c r="Y55" s="13">
        <f t="shared" si="22"/>
        <v>0</v>
      </c>
      <c r="Z55" s="13">
        <f t="shared" si="22"/>
        <v>31.6</v>
      </c>
      <c r="AA55" s="13">
        <f t="shared" si="22"/>
        <v>0</v>
      </c>
      <c r="AB55" s="13">
        <f t="shared" si="22"/>
        <v>0</v>
      </c>
      <c r="AC55" s="13">
        <f t="shared" si="22"/>
        <v>0</v>
      </c>
      <c r="AD55" s="13">
        <f t="shared" si="22"/>
        <v>0</v>
      </c>
      <c r="AE55" s="13">
        <f t="shared" si="22"/>
        <v>0</v>
      </c>
      <c r="AF55" s="66"/>
    </row>
    <row r="56" spans="1:32" s="7" customFormat="1" ht="27.75" customHeight="1">
      <c r="A56" s="19" t="s">
        <v>16</v>
      </c>
      <c r="B56" s="15">
        <f>H56+J56+L56+N56+P56+R56+T56+V56+X56+Z56+AB56+AD56</f>
        <v>0</v>
      </c>
      <c r="C56" s="15">
        <f>H56+J56+L56+N56+P56+R56+T56+V56+X56</f>
        <v>0</v>
      </c>
      <c r="D56" s="15">
        <f>E56</f>
        <v>0</v>
      </c>
      <c r="E56" s="15">
        <f>I56+K56+M56+O56+Q56+S56+U56+W56+Y56+AA56+AC56+AE56</f>
        <v>0</v>
      </c>
      <c r="F56" s="15"/>
      <c r="G56" s="15"/>
      <c r="H56" s="13"/>
      <c r="I56" s="13"/>
      <c r="J56" s="13"/>
      <c r="K56" s="13"/>
      <c r="L56" s="13"/>
      <c r="M56" s="13"/>
      <c r="N56" s="13"/>
      <c r="O56" s="13"/>
      <c r="P56" s="13"/>
      <c r="Q56" s="38"/>
      <c r="R56" s="13"/>
      <c r="S56" s="13"/>
      <c r="T56" s="13"/>
      <c r="U56" s="13"/>
      <c r="V56" s="13"/>
      <c r="W56" s="13"/>
      <c r="X56" s="13"/>
      <c r="Y56" s="13"/>
      <c r="Z56" s="13"/>
      <c r="AA56" s="13"/>
      <c r="AB56" s="13"/>
      <c r="AC56" s="13"/>
      <c r="AD56" s="13"/>
      <c r="AE56" s="13"/>
      <c r="AF56" s="66"/>
    </row>
    <row r="57" spans="1:32" s="7" customFormat="1" ht="18">
      <c r="A57" s="19" t="s">
        <v>14</v>
      </c>
      <c r="B57" s="15">
        <f>H57+J57+L57+N57+P57+R57+T57+V57+X57+Z57+AB57+AD57</f>
        <v>0</v>
      </c>
      <c r="C57" s="15">
        <f>H57+J57+L57+N57+P57+R57+T57+V57+X57</f>
        <v>0</v>
      </c>
      <c r="D57" s="15">
        <f>E57</f>
        <v>0</v>
      </c>
      <c r="E57" s="15">
        <f>I57+K57+M57+O57+Q57+S57+U57+W57+Y57+AA57+AC57+AE57</f>
        <v>0</v>
      </c>
      <c r="F57" s="15"/>
      <c r="G57" s="15"/>
      <c r="H57" s="13"/>
      <c r="I57" s="13"/>
      <c r="J57" s="13"/>
      <c r="K57" s="13"/>
      <c r="L57" s="13"/>
      <c r="M57" s="13"/>
      <c r="N57" s="13"/>
      <c r="O57" s="13"/>
      <c r="P57" s="13"/>
      <c r="Q57" s="38"/>
      <c r="R57" s="13"/>
      <c r="S57" s="13"/>
      <c r="T57" s="13"/>
      <c r="U57" s="13"/>
      <c r="V57" s="13"/>
      <c r="W57" s="13"/>
      <c r="X57" s="13"/>
      <c r="Y57" s="13"/>
      <c r="Z57" s="13"/>
      <c r="AA57" s="13"/>
      <c r="AB57" s="13"/>
      <c r="AC57" s="13"/>
      <c r="AD57" s="13"/>
      <c r="AE57" s="13"/>
      <c r="AF57" s="66"/>
    </row>
    <row r="58" spans="1:32" s="7" customFormat="1" ht="29.25" customHeight="1">
      <c r="A58" s="19" t="s">
        <v>15</v>
      </c>
      <c r="B58" s="15">
        <f>H58+J58+L58+N58+P58+R58+T58+V58+X58+Z58+AB58+AD58</f>
        <v>159.9</v>
      </c>
      <c r="C58" s="15">
        <f>H58+J58+L58+N58+P58+R58+T58+V58+X58</f>
        <v>128.3</v>
      </c>
      <c r="D58" s="15">
        <f>E58</f>
        <v>126.11</v>
      </c>
      <c r="E58" s="15">
        <f>I58+K58+M58+O58+Q58+S58+U58+W58+Y58+AA58+AC58+AE58</f>
        <v>126.11</v>
      </c>
      <c r="F58" s="15">
        <f>E58/B58%</f>
        <v>78.86804252657912</v>
      </c>
      <c r="G58" s="15">
        <f>E58/C58%</f>
        <v>98.29306313328136</v>
      </c>
      <c r="H58" s="15">
        <v>63.05</v>
      </c>
      <c r="I58" s="15">
        <v>63.05</v>
      </c>
      <c r="J58" s="15"/>
      <c r="K58" s="15"/>
      <c r="L58" s="15">
        <v>65.25</v>
      </c>
      <c r="M58" s="15"/>
      <c r="N58" s="15"/>
      <c r="O58" s="15">
        <v>31.53</v>
      </c>
      <c r="P58" s="15"/>
      <c r="Q58" s="39"/>
      <c r="R58" s="15"/>
      <c r="S58" s="15">
        <v>31.53</v>
      </c>
      <c r="T58" s="15"/>
      <c r="U58" s="15"/>
      <c r="V58" s="15"/>
      <c r="W58" s="15"/>
      <c r="X58" s="15"/>
      <c r="Y58" s="15"/>
      <c r="Z58" s="15">
        <v>31.6</v>
      </c>
      <c r="AA58" s="15"/>
      <c r="AB58" s="15"/>
      <c r="AC58" s="15"/>
      <c r="AD58" s="15"/>
      <c r="AE58" s="15"/>
      <c r="AF58" s="66"/>
    </row>
    <row r="59" spans="1:32" s="7" customFormat="1" ht="27" customHeight="1">
      <c r="A59" s="19" t="s">
        <v>17</v>
      </c>
      <c r="B59" s="15">
        <f>H59+J59+L59+N59+P59+R59+T59+V59+X59+Z59+AB59+AD59</f>
        <v>0</v>
      </c>
      <c r="C59" s="15">
        <f>H59+J59+L59+N59+P59+R59+T59+V59+X59</f>
        <v>0</v>
      </c>
      <c r="D59" s="15">
        <f>E59</f>
        <v>0</v>
      </c>
      <c r="E59" s="15">
        <f>I59+K59+M59+O59+Q59+S59+U59+W59+Y59+AA59+AC59+AE59</f>
        <v>0</v>
      </c>
      <c r="F59" s="15"/>
      <c r="G59" s="15"/>
      <c r="H59" s="13"/>
      <c r="I59" s="13"/>
      <c r="J59" s="13"/>
      <c r="K59" s="13"/>
      <c r="L59" s="13"/>
      <c r="M59" s="13"/>
      <c r="N59" s="13"/>
      <c r="O59" s="13"/>
      <c r="P59" s="13"/>
      <c r="Q59" s="38"/>
      <c r="R59" s="13"/>
      <c r="S59" s="13"/>
      <c r="T59" s="13"/>
      <c r="U59" s="13"/>
      <c r="V59" s="13"/>
      <c r="W59" s="13"/>
      <c r="X59" s="13"/>
      <c r="Y59" s="13"/>
      <c r="Z59" s="13"/>
      <c r="AA59" s="13"/>
      <c r="AB59" s="13"/>
      <c r="AC59" s="13"/>
      <c r="AD59" s="13"/>
      <c r="AE59" s="13"/>
      <c r="AF59" s="67"/>
    </row>
    <row r="60" spans="1:32" s="7" customFormat="1" ht="74.25" customHeight="1">
      <c r="A60" s="19" t="s">
        <v>58</v>
      </c>
      <c r="B60" s="15">
        <f>B61</f>
        <v>0</v>
      </c>
      <c r="C60" s="15">
        <f>C61</f>
        <v>0</v>
      </c>
      <c r="D60" s="15">
        <f>D61</f>
        <v>0</v>
      </c>
      <c r="E60" s="15">
        <f>E61</f>
        <v>0</v>
      </c>
      <c r="F60" s="15" t="e">
        <f>E60/B60%</f>
        <v>#DIV/0!</v>
      </c>
      <c r="G60" s="15" t="e">
        <f>E60/C60%</f>
        <v>#DIV/0!</v>
      </c>
      <c r="H60" s="15">
        <f aca="true" t="shared" si="23" ref="H60:AE60">H61</f>
        <v>0</v>
      </c>
      <c r="I60" s="15">
        <f t="shared" si="23"/>
        <v>0</v>
      </c>
      <c r="J60" s="15">
        <f t="shared" si="23"/>
        <v>0</v>
      </c>
      <c r="K60" s="15">
        <f t="shared" si="23"/>
        <v>0</v>
      </c>
      <c r="L60" s="15">
        <f t="shared" si="23"/>
        <v>0</v>
      </c>
      <c r="M60" s="15">
        <f t="shared" si="23"/>
        <v>0</v>
      </c>
      <c r="N60" s="15">
        <f t="shared" si="23"/>
        <v>0</v>
      </c>
      <c r="O60" s="15">
        <f t="shared" si="23"/>
        <v>0</v>
      </c>
      <c r="P60" s="15">
        <f t="shared" si="23"/>
        <v>0</v>
      </c>
      <c r="Q60" s="39">
        <f t="shared" si="23"/>
        <v>0</v>
      </c>
      <c r="R60" s="15">
        <f t="shared" si="23"/>
        <v>0</v>
      </c>
      <c r="S60" s="15">
        <f t="shared" si="23"/>
        <v>0</v>
      </c>
      <c r="T60" s="15">
        <f t="shared" si="23"/>
        <v>0</v>
      </c>
      <c r="U60" s="15">
        <f t="shared" si="23"/>
        <v>0</v>
      </c>
      <c r="V60" s="15">
        <f t="shared" si="23"/>
        <v>0</v>
      </c>
      <c r="W60" s="15">
        <f t="shared" si="23"/>
        <v>0</v>
      </c>
      <c r="X60" s="15">
        <f t="shared" si="23"/>
        <v>0</v>
      </c>
      <c r="Y60" s="15">
        <f t="shared" si="23"/>
        <v>0</v>
      </c>
      <c r="Z60" s="15">
        <f t="shared" si="23"/>
        <v>0</v>
      </c>
      <c r="AA60" s="15">
        <f t="shared" si="23"/>
        <v>0</v>
      </c>
      <c r="AB60" s="15">
        <f t="shared" si="23"/>
        <v>0</v>
      </c>
      <c r="AC60" s="15">
        <f t="shared" si="23"/>
        <v>0</v>
      </c>
      <c r="AD60" s="15">
        <f t="shared" si="23"/>
        <v>0</v>
      </c>
      <c r="AE60" s="15">
        <f t="shared" si="23"/>
        <v>0</v>
      </c>
      <c r="AF60" s="65"/>
    </row>
    <row r="61" spans="1:32" s="7" customFormat="1" ht="17.25">
      <c r="A61" s="16" t="s">
        <v>18</v>
      </c>
      <c r="B61" s="13">
        <f>SUM(B62:B65)</f>
        <v>0</v>
      </c>
      <c r="C61" s="13">
        <f>SUM(C62:C65)</f>
        <v>0</v>
      </c>
      <c r="D61" s="13">
        <f>SUM(D62:D65)</f>
        <v>0</v>
      </c>
      <c r="E61" s="13">
        <f>SUM(E62:E65)</f>
        <v>0</v>
      </c>
      <c r="F61" s="13" t="e">
        <f>E61/B61%</f>
        <v>#DIV/0!</v>
      </c>
      <c r="G61" s="13" t="e">
        <f>E61/C61%</f>
        <v>#DIV/0!</v>
      </c>
      <c r="H61" s="13">
        <f>SUM(H62:H65)</f>
        <v>0</v>
      </c>
      <c r="I61" s="13">
        <f aca="true" t="shared" si="24" ref="I61:AE61">SUM(I62:I65)</f>
        <v>0</v>
      </c>
      <c r="J61" s="13">
        <f t="shared" si="24"/>
        <v>0</v>
      </c>
      <c r="K61" s="13">
        <f t="shared" si="24"/>
        <v>0</v>
      </c>
      <c r="L61" s="13">
        <f t="shared" si="24"/>
        <v>0</v>
      </c>
      <c r="M61" s="13">
        <f t="shared" si="24"/>
        <v>0</v>
      </c>
      <c r="N61" s="13">
        <f t="shared" si="24"/>
        <v>0</v>
      </c>
      <c r="O61" s="13">
        <f t="shared" si="24"/>
        <v>0</v>
      </c>
      <c r="P61" s="13">
        <f t="shared" si="24"/>
        <v>0</v>
      </c>
      <c r="Q61" s="38">
        <f t="shared" si="24"/>
        <v>0</v>
      </c>
      <c r="R61" s="13">
        <f t="shared" si="24"/>
        <v>0</v>
      </c>
      <c r="S61" s="13">
        <f t="shared" si="24"/>
        <v>0</v>
      </c>
      <c r="T61" s="13">
        <f t="shared" si="24"/>
        <v>0</v>
      </c>
      <c r="U61" s="13">
        <f t="shared" si="24"/>
        <v>0</v>
      </c>
      <c r="V61" s="13">
        <f t="shared" si="24"/>
        <v>0</v>
      </c>
      <c r="W61" s="13">
        <f t="shared" si="24"/>
        <v>0</v>
      </c>
      <c r="X61" s="13">
        <f t="shared" si="24"/>
        <v>0</v>
      </c>
      <c r="Y61" s="13">
        <f t="shared" si="24"/>
        <v>0</v>
      </c>
      <c r="Z61" s="13">
        <f t="shared" si="24"/>
        <v>0</v>
      </c>
      <c r="AA61" s="13">
        <f t="shared" si="24"/>
        <v>0</v>
      </c>
      <c r="AB61" s="13">
        <f t="shared" si="24"/>
        <v>0</v>
      </c>
      <c r="AC61" s="13">
        <f t="shared" si="24"/>
        <v>0</v>
      </c>
      <c r="AD61" s="13">
        <f t="shared" si="24"/>
        <v>0</v>
      </c>
      <c r="AE61" s="13">
        <f t="shared" si="24"/>
        <v>0</v>
      </c>
      <c r="AF61" s="66"/>
    </row>
    <row r="62" spans="1:32" s="7" customFormat="1" ht="18" hidden="1">
      <c r="A62" s="19" t="s">
        <v>16</v>
      </c>
      <c r="B62" s="15">
        <f>H62+J62+L62+N62+P62+R62+T62+V62+X62+Z62+AB62+AD62</f>
        <v>0</v>
      </c>
      <c r="C62" s="15">
        <f>H62+J62+L62</f>
        <v>0</v>
      </c>
      <c r="D62" s="15">
        <f>E62</f>
        <v>0</v>
      </c>
      <c r="E62" s="15">
        <f>I62+K62+M62+O62+Q62+S62+U62+W62+Y62+AA62+AC62+AE62</f>
        <v>0</v>
      </c>
      <c r="F62" s="15"/>
      <c r="G62" s="15"/>
      <c r="H62" s="13"/>
      <c r="I62" s="13"/>
      <c r="J62" s="13"/>
      <c r="K62" s="13"/>
      <c r="L62" s="13"/>
      <c r="M62" s="13"/>
      <c r="N62" s="13"/>
      <c r="O62" s="13"/>
      <c r="P62" s="13"/>
      <c r="Q62" s="38"/>
      <c r="R62" s="13"/>
      <c r="S62" s="13"/>
      <c r="T62" s="13"/>
      <c r="U62" s="13"/>
      <c r="V62" s="13"/>
      <c r="W62" s="13"/>
      <c r="X62" s="13"/>
      <c r="Y62" s="13"/>
      <c r="Z62" s="13"/>
      <c r="AA62" s="13"/>
      <c r="AB62" s="13"/>
      <c r="AC62" s="13"/>
      <c r="AD62" s="13"/>
      <c r="AE62" s="13"/>
      <c r="AF62" s="66"/>
    </row>
    <row r="63" spans="1:32" s="7" customFormat="1" ht="18" hidden="1">
      <c r="A63" s="19" t="s">
        <v>14</v>
      </c>
      <c r="B63" s="15">
        <f>H63+J63+L63+N63+P63+R63+T63+V63+X63+Z63+AB63+AD63</f>
        <v>0</v>
      </c>
      <c r="C63" s="15">
        <f>H63+J63+L63</f>
        <v>0</v>
      </c>
      <c r="D63" s="15">
        <f>E63</f>
        <v>0</v>
      </c>
      <c r="E63" s="15">
        <f>I63+K63+M63+O63+Q63+S63+U63+W63+Y63+AA63+AC63+AE63</f>
        <v>0</v>
      </c>
      <c r="F63" s="15"/>
      <c r="G63" s="15"/>
      <c r="H63" s="13"/>
      <c r="I63" s="13"/>
      <c r="J63" s="13"/>
      <c r="K63" s="13"/>
      <c r="L63" s="13"/>
      <c r="M63" s="13"/>
      <c r="N63" s="13"/>
      <c r="O63" s="13"/>
      <c r="P63" s="13"/>
      <c r="Q63" s="38"/>
      <c r="R63" s="13"/>
      <c r="S63" s="13"/>
      <c r="T63" s="13"/>
      <c r="U63" s="13"/>
      <c r="V63" s="13"/>
      <c r="W63" s="13"/>
      <c r="X63" s="13"/>
      <c r="Y63" s="13"/>
      <c r="Z63" s="13"/>
      <c r="AA63" s="13"/>
      <c r="AB63" s="13"/>
      <c r="AC63" s="13"/>
      <c r="AD63" s="13"/>
      <c r="AE63" s="13"/>
      <c r="AF63" s="66"/>
    </row>
    <row r="64" spans="1:32" s="7" customFormat="1" ht="18" hidden="1">
      <c r="A64" s="19" t="s">
        <v>15</v>
      </c>
      <c r="B64" s="15">
        <f>H64+J64+L64+N64+P64+R64+T64+V64+X64+Z64+AB64+AD64</f>
        <v>0</v>
      </c>
      <c r="C64" s="15">
        <f>H64+J64+L64</f>
        <v>0</v>
      </c>
      <c r="D64" s="15">
        <f>E64</f>
        <v>0</v>
      </c>
      <c r="E64" s="15">
        <f>I64+K64+M64+O64+Q64+S64+U64+W64+Y64+AA64+AC64+AE64</f>
        <v>0</v>
      </c>
      <c r="F64" s="15" t="e">
        <f>E64/B64%</f>
        <v>#DIV/0!</v>
      </c>
      <c r="G64" s="15" t="e">
        <f>E64/C64%</f>
        <v>#DIV/0!</v>
      </c>
      <c r="H64" s="15"/>
      <c r="I64" s="15"/>
      <c r="J64" s="15"/>
      <c r="K64" s="15"/>
      <c r="L64" s="15"/>
      <c r="M64" s="15"/>
      <c r="N64" s="15"/>
      <c r="O64" s="15"/>
      <c r="P64" s="15"/>
      <c r="Q64" s="39"/>
      <c r="R64" s="15"/>
      <c r="S64" s="15"/>
      <c r="T64" s="15"/>
      <c r="U64" s="15"/>
      <c r="V64" s="15"/>
      <c r="W64" s="15"/>
      <c r="X64" s="15"/>
      <c r="Y64" s="15"/>
      <c r="Z64" s="15"/>
      <c r="AA64" s="15"/>
      <c r="AB64" s="15"/>
      <c r="AC64" s="15"/>
      <c r="AD64" s="15"/>
      <c r="AE64" s="15"/>
      <c r="AF64" s="66"/>
    </row>
    <row r="65" spans="1:32" s="7" customFormat="1" ht="18" hidden="1">
      <c r="A65" s="19" t="s">
        <v>17</v>
      </c>
      <c r="B65" s="15">
        <f>H65+J65+L65+N65+P65+R65+T65+V65+X65+Z65+AB65+AD65</f>
        <v>0</v>
      </c>
      <c r="C65" s="15">
        <f>H65+J65+L65</f>
        <v>0</v>
      </c>
      <c r="D65" s="15">
        <f>E65</f>
        <v>0</v>
      </c>
      <c r="E65" s="15">
        <f>I65+K65+M65+O65+Q65+S65+U65+W65+Y65+AA65+AC65+AE65</f>
        <v>0</v>
      </c>
      <c r="F65" s="15"/>
      <c r="G65" s="15"/>
      <c r="H65" s="13"/>
      <c r="I65" s="13"/>
      <c r="J65" s="13"/>
      <c r="K65" s="13"/>
      <c r="L65" s="13"/>
      <c r="M65" s="13"/>
      <c r="N65" s="13"/>
      <c r="O65" s="13"/>
      <c r="P65" s="13"/>
      <c r="Q65" s="38"/>
      <c r="R65" s="13"/>
      <c r="S65" s="13"/>
      <c r="T65" s="13"/>
      <c r="U65" s="13"/>
      <c r="V65" s="13"/>
      <c r="W65" s="13"/>
      <c r="X65" s="13"/>
      <c r="Y65" s="13"/>
      <c r="Z65" s="13"/>
      <c r="AA65" s="13"/>
      <c r="AB65" s="13"/>
      <c r="AC65" s="13"/>
      <c r="AD65" s="13"/>
      <c r="AE65" s="13"/>
      <c r="AF65" s="67"/>
    </row>
    <row r="66" spans="1:32" s="7" customFormat="1" ht="79.5" customHeight="1">
      <c r="A66" s="19" t="s">
        <v>57</v>
      </c>
      <c r="B66" s="15">
        <f>B67</f>
        <v>30000</v>
      </c>
      <c r="C66" s="15">
        <f>C67</f>
        <v>30000</v>
      </c>
      <c r="D66" s="15">
        <f>D67</f>
        <v>30000</v>
      </c>
      <c r="E66" s="15">
        <f>E67</f>
        <v>30000</v>
      </c>
      <c r="F66" s="15">
        <f>E66/B66%</f>
        <v>100</v>
      </c>
      <c r="G66" s="15">
        <f>E66/C66%</f>
        <v>100</v>
      </c>
      <c r="H66" s="15">
        <f aca="true" t="shared" si="25" ref="H66:AE66">H67</f>
        <v>0</v>
      </c>
      <c r="I66" s="15">
        <f t="shared" si="25"/>
        <v>0</v>
      </c>
      <c r="J66" s="15">
        <f t="shared" si="25"/>
        <v>0</v>
      </c>
      <c r="K66" s="15">
        <f t="shared" si="25"/>
        <v>0</v>
      </c>
      <c r="L66" s="15">
        <f t="shared" si="25"/>
        <v>0</v>
      </c>
      <c r="M66" s="15">
        <f t="shared" si="25"/>
        <v>0</v>
      </c>
      <c r="N66" s="15">
        <f t="shared" si="25"/>
        <v>0</v>
      </c>
      <c r="O66" s="15">
        <f t="shared" si="25"/>
        <v>0</v>
      </c>
      <c r="P66" s="15">
        <f t="shared" si="25"/>
        <v>0</v>
      </c>
      <c r="Q66" s="39">
        <f t="shared" si="25"/>
        <v>0</v>
      </c>
      <c r="R66" s="39">
        <f t="shared" si="25"/>
        <v>9000</v>
      </c>
      <c r="S66" s="39">
        <f t="shared" si="25"/>
        <v>9000</v>
      </c>
      <c r="T66" s="15">
        <f t="shared" si="25"/>
        <v>0</v>
      </c>
      <c r="U66" s="15">
        <f t="shared" si="25"/>
        <v>0</v>
      </c>
      <c r="V66" s="15">
        <f t="shared" si="25"/>
        <v>0</v>
      </c>
      <c r="W66" s="15">
        <f t="shared" si="25"/>
        <v>0</v>
      </c>
      <c r="X66" s="15">
        <f t="shared" si="25"/>
        <v>21000</v>
      </c>
      <c r="Y66" s="15">
        <f t="shared" si="25"/>
        <v>21000</v>
      </c>
      <c r="Z66" s="15">
        <f t="shared" si="25"/>
        <v>0</v>
      </c>
      <c r="AA66" s="15">
        <f t="shared" si="25"/>
        <v>0</v>
      </c>
      <c r="AB66" s="15">
        <f t="shared" si="25"/>
        <v>0</v>
      </c>
      <c r="AC66" s="15">
        <f t="shared" si="25"/>
        <v>0</v>
      </c>
      <c r="AD66" s="15">
        <f t="shared" si="25"/>
        <v>0</v>
      </c>
      <c r="AE66" s="15">
        <f t="shared" si="25"/>
        <v>0</v>
      </c>
      <c r="AF66" s="65" t="s">
        <v>82</v>
      </c>
    </row>
    <row r="67" spans="1:32" s="7" customFormat="1" ht="24.75" customHeight="1">
      <c r="A67" s="16" t="s">
        <v>18</v>
      </c>
      <c r="B67" s="13">
        <f>SUM(B68:B71)</f>
        <v>30000</v>
      </c>
      <c r="C67" s="13">
        <f>SUM(C68:C71)</f>
        <v>30000</v>
      </c>
      <c r="D67" s="13">
        <f>SUM(D68:D71)</f>
        <v>30000</v>
      </c>
      <c r="E67" s="13">
        <f>SUM(E68:E71)</f>
        <v>30000</v>
      </c>
      <c r="F67" s="13">
        <f>E67/B67%</f>
        <v>100</v>
      </c>
      <c r="G67" s="13">
        <f>E67/C67%</f>
        <v>100</v>
      </c>
      <c r="H67" s="13">
        <f>SUM(H68:H71)</f>
        <v>0</v>
      </c>
      <c r="I67" s="13">
        <f aca="true" t="shared" si="26" ref="I67:AE67">SUM(I68:I71)</f>
        <v>0</v>
      </c>
      <c r="J67" s="13">
        <f t="shared" si="26"/>
        <v>0</v>
      </c>
      <c r="K67" s="13">
        <f t="shared" si="26"/>
        <v>0</v>
      </c>
      <c r="L67" s="13">
        <f t="shared" si="26"/>
        <v>0</v>
      </c>
      <c r="M67" s="13">
        <f t="shared" si="26"/>
        <v>0</v>
      </c>
      <c r="N67" s="13">
        <f t="shared" si="26"/>
        <v>0</v>
      </c>
      <c r="O67" s="13">
        <f t="shared" si="26"/>
        <v>0</v>
      </c>
      <c r="P67" s="13">
        <f t="shared" si="26"/>
        <v>0</v>
      </c>
      <c r="Q67" s="38">
        <f t="shared" si="26"/>
        <v>0</v>
      </c>
      <c r="R67" s="38">
        <f>SUM(R68:R71)</f>
        <v>9000</v>
      </c>
      <c r="S67" s="38">
        <f>SUM(S68:S71)</f>
        <v>9000</v>
      </c>
      <c r="T67" s="13">
        <f t="shared" si="26"/>
        <v>0</v>
      </c>
      <c r="U67" s="13">
        <f t="shared" si="26"/>
        <v>0</v>
      </c>
      <c r="V67" s="13">
        <f t="shared" si="26"/>
        <v>0</v>
      </c>
      <c r="W67" s="13">
        <f t="shared" si="26"/>
        <v>0</v>
      </c>
      <c r="X67" s="13">
        <f t="shared" si="26"/>
        <v>21000</v>
      </c>
      <c r="Y67" s="13">
        <f t="shared" si="26"/>
        <v>21000</v>
      </c>
      <c r="Z67" s="13">
        <f t="shared" si="26"/>
        <v>0</v>
      </c>
      <c r="AA67" s="13">
        <f t="shared" si="26"/>
        <v>0</v>
      </c>
      <c r="AB67" s="13">
        <f t="shared" si="26"/>
        <v>0</v>
      </c>
      <c r="AC67" s="13">
        <f t="shared" si="26"/>
        <v>0</v>
      </c>
      <c r="AD67" s="13">
        <f t="shared" si="26"/>
        <v>0</v>
      </c>
      <c r="AE67" s="13">
        <f t="shared" si="26"/>
        <v>0</v>
      </c>
      <c r="AF67" s="66"/>
    </row>
    <row r="68" spans="1:32" s="7" customFormat="1" ht="18">
      <c r="A68" s="19" t="s">
        <v>16</v>
      </c>
      <c r="B68" s="15">
        <f>H68+J68+L68+N68+P68+R68+T68+V68+X68+Z68+AB68+AD68</f>
        <v>0</v>
      </c>
      <c r="C68" s="15">
        <f>H68+J68+L68+N68+P68+R68+T68+V68+X68</f>
        <v>0</v>
      </c>
      <c r="D68" s="15">
        <f>E68</f>
        <v>0</v>
      </c>
      <c r="E68" s="15">
        <f>I68+K68+M68+O68+Q68+S68+U68+W68+Y68+AA68+AC68+AE68</f>
        <v>0</v>
      </c>
      <c r="F68" s="15"/>
      <c r="G68" s="15"/>
      <c r="H68" s="13"/>
      <c r="I68" s="13"/>
      <c r="J68" s="13"/>
      <c r="K68" s="13"/>
      <c r="L68" s="13"/>
      <c r="M68" s="13"/>
      <c r="N68" s="13"/>
      <c r="O68" s="13"/>
      <c r="P68" s="13"/>
      <c r="Q68" s="38"/>
      <c r="R68" s="13"/>
      <c r="S68" s="13"/>
      <c r="T68" s="13"/>
      <c r="U68" s="13"/>
      <c r="V68" s="13"/>
      <c r="W68" s="13"/>
      <c r="X68" s="13"/>
      <c r="Y68" s="13"/>
      <c r="Z68" s="13"/>
      <c r="AA68" s="13"/>
      <c r="AB68" s="13"/>
      <c r="AC68" s="13"/>
      <c r="AD68" s="13"/>
      <c r="AE68" s="13"/>
      <c r="AF68" s="66"/>
    </row>
    <row r="69" spans="1:32" s="7" customFormat="1" ht="26.25" customHeight="1">
      <c r="A69" s="19" t="s">
        <v>14</v>
      </c>
      <c r="B69" s="15">
        <f>H69+J69+L69+N69+P69+R69+T69+V69+X69+Z69+AB69+AD69</f>
        <v>0</v>
      </c>
      <c r="C69" s="15">
        <f>H69+J69+L69+N69+P69+R69+T69+V69+X69</f>
        <v>0</v>
      </c>
      <c r="D69" s="15">
        <f>E69</f>
        <v>0</v>
      </c>
      <c r="E69" s="15">
        <f>I69+K69+M69+O69+Q69+S69+U69+W69+Y69+AA69+AC69+AE69</f>
        <v>0</v>
      </c>
      <c r="F69" s="15"/>
      <c r="G69" s="15"/>
      <c r="H69" s="13"/>
      <c r="I69" s="13"/>
      <c r="J69" s="13"/>
      <c r="K69" s="13"/>
      <c r="L69" s="13"/>
      <c r="M69" s="13"/>
      <c r="N69" s="13"/>
      <c r="O69" s="13"/>
      <c r="P69" s="13"/>
      <c r="Q69" s="38"/>
      <c r="R69" s="13"/>
      <c r="S69" s="13"/>
      <c r="T69" s="13"/>
      <c r="U69" s="13"/>
      <c r="V69" s="13"/>
      <c r="W69" s="13"/>
      <c r="X69" s="13"/>
      <c r="Y69" s="13"/>
      <c r="Z69" s="13"/>
      <c r="AA69" s="13"/>
      <c r="AB69" s="13"/>
      <c r="AC69" s="13"/>
      <c r="AD69" s="13"/>
      <c r="AE69" s="13"/>
      <c r="AF69" s="66"/>
    </row>
    <row r="70" spans="1:32" s="7" customFormat="1" ht="24" customHeight="1">
      <c r="A70" s="19" t="s">
        <v>15</v>
      </c>
      <c r="B70" s="15">
        <f>H70+J70+L70+N70+P70+R70+T70+V70+X70+Z70+AB70+AD70</f>
        <v>0</v>
      </c>
      <c r="C70" s="15">
        <f>H70+J70+L70+N70+P70+R70+T70+V70+X70</f>
        <v>0</v>
      </c>
      <c r="D70" s="15">
        <f>E70</f>
        <v>0</v>
      </c>
      <c r="E70" s="15">
        <f>I70+K70+M70+O70+Q70+S70+U70+W70+Y70+AA70+AC70+AE70</f>
        <v>0</v>
      </c>
      <c r="F70" s="15" t="e">
        <f>E70/B70%</f>
        <v>#DIV/0!</v>
      </c>
      <c r="G70" s="15" t="e">
        <f>E70/C70%</f>
        <v>#DIV/0!</v>
      </c>
      <c r="H70" s="15"/>
      <c r="I70" s="15"/>
      <c r="J70" s="15"/>
      <c r="K70" s="15"/>
      <c r="L70" s="15"/>
      <c r="M70" s="15"/>
      <c r="N70" s="15"/>
      <c r="O70" s="15"/>
      <c r="P70" s="15"/>
      <c r="Q70" s="39"/>
      <c r="R70" s="15"/>
      <c r="S70" s="15"/>
      <c r="T70" s="15"/>
      <c r="U70" s="15"/>
      <c r="V70" s="15"/>
      <c r="W70" s="15"/>
      <c r="X70" s="15"/>
      <c r="Y70" s="15"/>
      <c r="Z70" s="15"/>
      <c r="AA70" s="15"/>
      <c r="AB70" s="15"/>
      <c r="AC70" s="15"/>
      <c r="AD70" s="15"/>
      <c r="AE70" s="15"/>
      <c r="AF70" s="66"/>
    </row>
    <row r="71" spans="1:32" s="7" customFormat="1" ht="27.75" customHeight="1">
      <c r="A71" s="19" t="s">
        <v>17</v>
      </c>
      <c r="B71" s="15">
        <f>H71+J71+L71+N71+P71+R71+T71+V71+X71+Z71+AB71+AD71</f>
        <v>30000</v>
      </c>
      <c r="C71" s="15">
        <f>H71+J71+L71+N71+P71+R71+T71+V71+X71</f>
        <v>30000</v>
      </c>
      <c r="D71" s="15">
        <f>E71</f>
        <v>30000</v>
      </c>
      <c r="E71" s="15">
        <f>I71+K71+M71+O71+Q71+S71+U71+W71+Y71+AA71+AC71+AE71</f>
        <v>30000</v>
      </c>
      <c r="F71" s="15"/>
      <c r="G71" s="15"/>
      <c r="H71" s="13"/>
      <c r="I71" s="13"/>
      <c r="J71" s="13"/>
      <c r="K71" s="13"/>
      <c r="L71" s="13"/>
      <c r="M71" s="13"/>
      <c r="N71" s="13"/>
      <c r="O71" s="13"/>
      <c r="P71" s="13"/>
      <c r="Q71" s="38"/>
      <c r="R71" s="15">
        <v>9000</v>
      </c>
      <c r="S71" s="15">
        <v>9000</v>
      </c>
      <c r="T71" s="13"/>
      <c r="U71" s="13"/>
      <c r="V71" s="13"/>
      <c r="W71" s="13"/>
      <c r="X71" s="15">
        <v>21000</v>
      </c>
      <c r="Y71" s="15">
        <v>21000</v>
      </c>
      <c r="Z71" s="15"/>
      <c r="AA71" s="15"/>
      <c r="AB71" s="15"/>
      <c r="AC71" s="13"/>
      <c r="AD71" s="13"/>
      <c r="AE71" s="13"/>
      <c r="AF71" s="67"/>
    </row>
    <row r="72" spans="1:32" s="7" customFormat="1" ht="135" customHeight="1">
      <c r="A72" s="19" t="s">
        <v>63</v>
      </c>
      <c r="B72" s="15">
        <f>B73</f>
        <v>300</v>
      </c>
      <c r="C72" s="15">
        <f>C73</f>
        <v>299.95</v>
      </c>
      <c r="D72" s="15">
        <f>D73</f>
        <v>299.95</v>
      </c>
      <c r="E72" s="15">
        <f>E73</f>
        <v>299.95</v>
      </c>
      <c r="F72" s="15">
        <f>E72/B72%</f>
        <v>99.98333333333333</v>
      </c>
      <c r="G72" s="15">
        <f>E72/C72%</f>
        <v>100</v>
      </c>
      <c r="H72" s="15">
        <f aca="true" t="shared" si="27" ref="H72:AE72">H73</f>
        <v>0</v>
      </c>
      <c r="I72" s="15">
        <f t="shared" si="27"/>
        <v>0</v>
      </c>
      <c r="J72" s="15">
        <f t="shared" si="27"/>
        <v>0</v>
      </c>
      <c r="K72" s="15">
        <f t="shared" si="27"/>
        <v>0</v>
      </c>
      <c r="L72" s="15">
        <f t="shared" si="27"/>
        <v>0</v>
      </c>
      <c r="M72" s="15">
        <f t="shared" si="27"/>
        <v>0</v>
      </c>
      <c r="N72" s="15">
        <f t="shared" si="27"/>
        <v>0</v>
      </c>
      <c r="O72" s="15">
        <f t="shared" si="27"/>
        <v>0</v>
      </c>
      <c r="P72" s="15">
        <f t="shared" si="27"/>
        <v>0</v>
      </c>
      <c r="Q72" s="39">
        <f t="shared" si="27"/>
        <v>0</v>
      </c>
      <c r="R72" s="15">
        <v>9000</v>
      </c>
      <c r="S72" s="15">
        <v>9000</v>
      </c>
      <c r="T72" s="15">
        <f t="shared" si="27"/>
        <v>0</v>
      </c>
      <c r="U72" s="15">
        <f t="shared" si="27"/>
        <v>0</v>
      </c>
      <c r="V72" s="15">
        <f t="shared" si="27"/>
        <v>0</v>
      </c>
      <c r="W72" s="15">
        <f t="shared" si="27"/>
        <v>0</v>
      </c>
      <c r="X72" s="15">
        <f t="shared" si="27"/>
        <v>299.95</v>
      </c>
      <c r="Y72" s="15">
        <f t="shared" si="27"/>
        <v>299.95</v>
      </c>
      <c r="Z72" s="15">
        <f t="shared" si="27"/>
        <v>0.05</v>
      </c>
      <c r="AA72" s="15">
        <f t="shared" si="27"/>
        <v>0</v>
      </c>
      <c r="AB72" s="15">
        <f t="shared" si="27"/>
        <v>0</v>
      </c>
      <c r="AC72" s="15">
        <f t="shared" si="27"/>
        <v>0</v>
      </c>
      <c r="AD72" s="15">
        <f t="shared" si="27"/>
        <v>0</v>
      </c>
      <c r="AE72" s="15">
        <f t="shared" si="27"/>
        <v>0</v>
      </c>
      <c r="AF72" s="65" t="s">
        <v>83</v>
      </c>
    </row>
    <row r="73" spans="1:32" s="7" customFormat="1" ht="17.25">
      <c r="A73" s="16" t="s">
        <v>18</v>
      </c>
      <c r="B73" s="13">
        <f>SUM(B74:B77)</f>
        <v>300</v>
      </c>
      <c r="C73" s="13">
        <f>SUM(C74:C77)</f>
        <v>299.95</v>
      </c>
      <c r="D73" s="13">
        <f>SUM(D74:D77)</f>
        <v>299.95</v>
      </c>
      <c r="E73" s="13">
        <f>SUM(E74:E77)</f>
        <v>299.95</v>
      </c>
      <c r="F73" s="13">
        <f>E73/B73%</f>
        <v>99.98333333333333</v>
      </c>
      <c r="G73" s="13">
        <f>E73/C73%</f>
        <v>100</v>
      </c>
      <c r="H73" s="13">
        <f aca="true" t="shared" si="28" ref="H73:Q73">SUM(H74:H77)</f>
        <v>0</v>
      </c>
      <c r="I73" s="13">
        <f t="shared" si="28"/>
        <v>0</v>
      </c>
      <c r="J73" s="13">
        <f t="shared" si="28"/>
        <v>0</v>
      </c>
      <c r="K73" s="13">
        <f t="shared" si="28"/>
        <v>0</v>
      </c>
      <c r="L73" s="13">
        <f t="shared" si="28"/>
        <v>0</v>
      </c>
      <c r="M73" s="13">
        <f t="shared" si="28"/>
        <v>0</v>
      </c>
      <c r="N73" s="13">
        <f t="shared" si="28"/>
        <v>0</v>
      </c>
      <c r="O73" s="13">
        <f t="shared" si="28"/>
        <v>0</v>
      </c>
      <c r="P73" s="13">
        <f t="shared" si="28"/>
        <v>0</v>
      </c>
      <c r="Q73" s="38">
        <f t="shared" si="28"/>
        <v>0</v>
      </c>
      <c r="R73" s="13">
        <v>9000</v>
      </c>
      <c r="S73" s="13">
        <v>9000</v>
      </c>
      <c r="T73" s="13">
        <f aca="true" t="shared" si="29" ref="T73:AE73">SUM(T74:T77)</f>
        <v>0</v>
      </c>
      <c r="U73" s="13">
        <f t="shared" si="29"/>
        <v>0</v>
      </c>
      <c r="V73" s="13">
        <f t="shared" si="29"/>
        <v>0</v>
      </c>
      <c r="W73" s="13">
        <f t="shared" si="29"/>
        <v>0</v>
      </c>
      <c r="X73" s="13">
        <f t="shared" si="29"/>
        <v>299.95</v>
      </c>
      <c r="Y73" s="13">
        <f t="shared" si="29"/>
        <v>299.95</v>
      </c>
      <c r="Z73" s="13">
        <f t="shared" si="29"/>
        <v>0.05</v>
      </c>
      <c r="AA73" s="13">
        <f t="shared" si="29"/>
        <v>0</v>
      </c>
      <c r="AB73" s="13">
        <f t="shared" si="29"/>
        <v>0</v>
      </c>
      <c r="AC73" s="13">
        <f t="shared" si="29"/>
        <v>0</v>
      </c>
      <c r="AD73" s="13">
        <f t="shared" si="29"/>
        <v>0</v>
      </c>
      <c r="AE73" s="13">
        <f t="shared" si="29"/>
        <v>0</v>
      </c>
      <c r="AF73" s="66"/>
    </row>
    <row r="74" spans="1:32" s="7" customFormat="1" ht="18">
      <c r="A74" s="19" t="s">
        <v>16</v>
      </c>
      <c r="B74" s="15">
        <f>H74+J74+L74+N74+P74+R74+T74+V74+X74+Z74+AB74+AD74</f>
        <v>0</v>
      </c>
      <c r="C74" s="15">
        <f>H74+J74+L74+N74+P74+R74+T74+V74+X74</f>
        <v>0</v>
      </c>
      <c r="D74" s="15">
        <f>E74</f>
        <v>0</v>
      </c>
      <c r="E74" s="15">
        <f>I74+K74+M74+O74+Q74+S74+U74+W74+Y74+AA74+AC74+AE74</f>
        <v>0</v>
      </c>
      <c r="F74" s="15"/>
      <c r="G74" s="15"/>
      <c r="H74" s="13"/>
      <c r="I74" s="13"/>
      <c r="J74" s="13"/>
      <c r="K74" s="13"/>
      <c r="L74" s="13"/>
      <c r="M74" s="13"/>
      <c r="N74" s="13"/>
      <c r="O74" s="13"/>
      <c r="P74" s="13"/>
      <c r="Q74" s="38"/>
      <c r="R74" s="13"/>
      <c r="S74" s="13"/>
      <c r="T74" s="13"/>
      <c r="U74" s="13"/>
      <c r="V74" s="13"/>
      <c r="W74" s="13"/>
      <c r="X74" s="13"/>
      <c r="Y74" s="13"/>
      <c r="Z74" s="13"/>
      <c r="AA74" s="13"/>
      <c r="AB74" s="13"/>
      <c r="AC74" s="13"/>
      <c r="AD74" s="13"/>
      <c r="AE74" s="13"/>
      <c r="AF74" s="66"/>
    </row>
    <row r="75" spans="1:32" s="7" customFormat="1" ht="18">
      <c r="A75" s="19" t="s">
        <v>14</v>
      </c>
      <c r="B75" s="15">
        <f>H75+J75+L75+N75+P75+R75+T75+V75+X75+Z75+AB75+AD75</f>
        <v>0</v>
      </c>
      <c r="C75" s="15">
        <f>H75+J75+L75+N75+P75+R75+T75+V75+X75</f>
        <v>0</v>
      </c>
      <c r="D75" s="15">
        <f>E75</f>
        <v>0</v>
      </c>
      <c r="E75" s="15">
        <f>I75+K75+M75+O75+Q75+S75+U75+W75+Y75+AA75+AC75+AE75</f>
        <v>0</v>
      </c>
      <c r="F75" s="15"/>
      <c r="G75" s="15"/>
      <c r="H75" s="13"/>
      <c r="I75" s="13"/>
      <c r="J75" s="13"/>
      <c r="K75" s="13"/>
      <c r="L75" s="13"/>
      <c r="M75" s="13"/>
      <c r="N75" s="13"/>
      <c r="O75" s="13"/>
      <c r="P75" s="13"/>
      <c r="Q75" s="38"/>
      <c r="R75" s="13"/>
      <c r="S75" s="13"/>
      <c r="T75" s="13"/>
      <c r="U75" s="13"/>
      <c r="V75" s="13"/>
      <c r="W75" s="13"/>
      <c r="X75" s="13"/>
      <c r="Y75" s="13"/>
      <c r="Z75" s="13"/>
      <c r="AA75" s="13"/>
      <c r="AB75" s="13"/>
      <c r="AC75" s="13"/>
      <c r="AD75" s="13"/>
      <c r="AE75" s="13"/>
      <c r="AF75" s="66"/>
    </row>
    <row r="76" spans="1:32" s="7" customFormat="1" ht="18">
      <c r="A76" s="19" t="s">
        <v>15</v>
      </c>
      <c r="B76" s="15">
        <f>H76+J76+L76+N76+P76+R76+T76+V76+X76+Z76+AB76+AD76</f>
        <v>300</v>
      </c>
      <c r="C76" s="15">
        <f>H76+J76+L76+N76+P76+R76+T76+V76+X76</f>
        <v>299.95</v>
      </c>
      <c r="D76" s="15">
        <f>E76</f>
        <v>299.95</v>
      </c>
      <c r="E76" s="15">
        <f>I76+K76+M76+O76+Q76+S76+U76+W76+Y76+AA76+AC76+AE76</f>
        <v>299.95</v>
      </c>
      <c r="F76" s="15">
        <f>E76/B76%</f>
        <v>99.98333333333333</v>
      </c>
      <c r="G76" s="15">
        <f>E76/C76%</f>
        <v>100</v>
      </c>
      <c r="H76" s="15"/>
      <c r="I76" s="15"/>
      <c r="J76" s="15"/>
      <c r="K76" s="15"/>
      <c r="L76" s="15"/>
      <c r="M76" s="15"/>
      <c r="N76" s="15"/>
      <c r="O76" s="15"/>
      <c r="P76" s="15"/>
      <c r="Q76" s="39"/>
      <c r="R76" s="15"/>
      <c r="S76" s="15"/>
      <c r="T76" s="15"/>
      <c r="U76" s="15"/>
      <c r="V76" s="15"/>
      <c r="W76" s="15"/>
      <c r="X76" s="15">
        <v>299.95</v>
      </c>
      <c r="Y76" s="15">
        <v>299.95</v>
      </c>
      <c r="Z76" s="15">
        <v>0.05</v>
      </c>
      <c r="AA76" s="15"/>
      <c r="AB76" s="15"/>
      <c r="AC76" s="15"/>
      <c r="AD76" s="15"/>
      <c r="AE76" s="15"/>
      <c r="AF76" s="66"/>
    </row>
    <row r="77" spans="1:32" s="7" customFormat="1" ht="18">
      <c r="A77" s="19" t="s">
        <v>17</v>
      </c>
      <c r="B77" s="15">
        <f>H77+J77+L77+N77+P77+R77+T77+V77+X77+Z77+AB77+AD77</f>
        <v>0</v>
      </c>
      <c r="C77" s="15">
        <f>H77+J77+L77+N77+P77+R77+T77+V77+X77</f>
        <v>0</v>
      </c>
      <c r="D77" s="15">
        <f>E77</f>
        <v>0</v>
      </c>
      <c r="E77" s="15">
        <f>I77+K77+M77+O77+Q77+S77+U77+W77+Y77+AA77+AC77+AE77</f>
        <v>0</v>
      </c>
      <c r="F77" s="15"/>
      <c r="G77" s="15"/>
      <c r="H77" s="13"/>
      <c r="I77" s="13"/>
      <c r="J77" s="13"/>
      <c r="K77" s="13"/>
      <c r="L77" s="13"/>
      <c r="M77" s="13"/>
      <c r="N77" s="13"/>
      <c r="O77" s="13"/>
      <c r="P77" s="13"/>
      <c r="Q77" s="38"/>
      <c r="R77" s="13"/>
      <c r="S77" s="13"/>
      <c r="T77" s="13"/>
      <c r="U77" s="13"/>
      <c r="V77" s="13"/>
      <c r="W77" s="13"/>
      <c r="X77" s="13"/>
      <c r="Y77" s="13"/>
      <c r="Z77" s="15"/>
      <c r="AA77" s="15"/>
      <c r="AB77" s="15"/>
      <c r="AC77" s="13"/>
      <c r="AD77" s="13"/>
      <c r="AE77" s="13"/>
      <c r="AF77" s="67"/>
    </row>
    <row r="78" spans="1:32" s="7" customFormat="1" ht="84.75" customHeight="1">
      <c r="A78" s="19" t="s">
        <v>64</v>
      </c>
      <c r="B78" s="15">
        <f>B79</f>
        <v>200</v>
      </c>
      <c r="C78" s="15">
        <f>C79</f>
        <v>200</v>
      </c>
      <c r="D78" s="15">
        <f>D79</f>
        <v>0</v>
      </c>
      <c r="E78" s="15">
        <f>E79</f>
        <v>0</v>
      </c>
      <c r="F78" s="15">
        <f>E78/B78%</f>
        <v>0</v>
      </c>
      <c r="G78" s="15">
        <f>E78/C78%</f>
        <v>0</v>
      </c>
      <c r="H78" s="15">
        <f aca="true" t="shared" si="30" ref="H78:AE78">H79</f>
        <v>0</v>
      </c>
      <c r="I78" s="15">
        <f t="shared" si="30"/>
        <v>0</v>
      </c>
      <c r="J78" s="15">
        <f t="shared" si="30"/>
        <v>0</v>
      </c>
      <c r="K78" s="15">
        <f t="shared" si="30"/>
        <v>0</v>
      </c>
      <c r="L78" s="15">
        <f t="shared" si="30"/>
        <v>0</v>
      </c>
      <c r="M78" s="15">
        <f t="shared" si="30"/>
        <v>0</v>
      </c>
      <c r="N78" s="15">
        <f t="shared" si="30"/>
        <v>0</v>
      </c>
      <c r="O78" s="15">
        <f t="shared" si="30"/>
        <v>0</v>
      </c>
      <c r="P78" s="15">
        <f t="shared" si="30"/>
        <v>0</v>
      </c>
      <c r="Q78" s="39">
        <f t="shared" si="30"/>
        <v>0</v>
      </c>
      <c r="R78" s="15">
        <v>9000</v>
      </c>
      <c r="S78" s="15">
        <v>9000</v>
      </c>
      <c r="T78" s="15">
        <f t="shared" si="30"/>
        <v>0</v>
      </c>
      <c r="U78" s="15">
        <f t="shared" si="30"/>
        <v>0</v>
      </c>
      <c r="V78" s="15">
        <f t="shared" si="30"/>
        <v>0</v>
      </c>
      <c r="W78" s="15">
        <f t="shared" si="30"/>
        <v>0</v>
      </c>
      <c r="X78" s="15">
        <f t="shared" si="30"/>
        <v>200</v>
      </c>
      <c r="Y78" s="15">
        <f t="shared" si="30"/>
        <v>0</v>
      </c>
      <c r="Z78" s="15">
        <f t="shared" si="30"/>
        <v>0</v>
      </c>
      <c r="AA78" s="15">
        <f t="shared" si="30"/>
        <v>0</v>
      </c>
      <c r="AB78" s="15">
        <f t="shared" si="30"/>
        <v>0</v>
      </c>
      <c r="AC78" s="15">
        <f t="shared" si="30"/>
        <v>0</v>
      </c>
      <c r="AD78" s="15">
        <f t="shared" si="30"/>
        <v>0</v>
      </c>
      <c r="AE78" s="15">
        <f t="shared" si="30"/>
        <v>0</v>
      </c>
      <c r="AF78" s="65" t="s">
        <v>67</v>
      </c>
    </row>
    <row r="79" spans="1:32" s="7" customFormat="1" ht="17.25">
      <c r="A79" s="16" t="s">
        <v>18</v>
      </c>
      <c r="B79" s="13">
        <f>SUM(B80:B83)</f>
        <v>200</v>
      </c>
      <c r="C79" s="13">
        <f>SUM(C80:C83)</f>
        <v>200</v>
      </c>
      <c r="D79" s="13">
        <f>SUM(D80:D83)</f>
        <v>0</v>
      </c>
      <c r="E79" s="13">
        <f>SUM(E80:E83)</f>
        <v>0</v>
      </c>
      <c r="F79" s="13">
        <f>E79/B79%</f>
        <v>0</v>
      </c>
      <c r="G79" s="13">
        <f>E79/C79%</f>
        <v>0</v>
      </c>
      <c r="H79" s="13">
        <f aca="true" t="shared" si="31" ref="H79:Q79">SUM(H80:H83)</f>
        <v>0</v>
      </c>
      <c r="I79" s="13">
        <f t="shared" si="31"/>
        <v>0</v>
      </c>
      <c r="J79" s="13">
        <f t="shared" si="31"/>
        <v>0</v>
      </c>
      <c r="K79" s="13">
        <f t="shared" si="31"/>
        <v>0</v>
      </c>
      <c r="L79" s="13">
        <f t="shared" si="31"/>
        <v>0</v>
      </c>
      <c r="M79" s="13">
        <f t="shared" si="31"/>
        <v>0</v>
      </c>
      <c r="N79" s="13">
        <f t="shared" si="31"/>
        <v>0</v>
      </c>
      <c r="O79" s="13">
        <f t="shared" si="31"/>
        <v>0</v>
      </c>
      <c r="P79" s="13">
        <f t="shared" si="31"/>
        <v>0</v>
      </c>
      <c r="Q79" s="38">
        <f t="shared" si="31"/>
        <v>0</v>
      </c>
      <c r="R79" s="13">
        <v>9000</v>
      </c>
      <c r="S79" s="13">
        <v>9000</v>
      </c>
      <c r="T79" s="13">
        <f aca="true" t="shared" si="32" ref="T79:AE79">SUM(T80:T83)</f>
        <v>0</v>
      </c>
      <c r="U79" s="13">
        <f t="shared" si="32"/>
        <v>0</v>
      </c>
      <c r="V79" s="13">
        <f t="shared" si="32"/>
        <v>0</v>
      </c>
      <c r="W79" s="13">
        <f t="shared" si="32"/>
        <v>0</v>
      </c>
      <c r="X79" s="13">
        <f t="shared" si="32"/>
        <v>200</v>
      </c>
      <c r="Y79" s="13">
        <f t="shared" si="32"/>
        <v>0</v>
      </c>
      <c r="Z79" s="13">
        <f t="shared" si="32"/>
        <v>0</v>
      </c>
      <c r="AA79" s="13">
        <f t="shared" si="32"/>
        <v>0</v>
      </c>
      <c r="AB79" s="13">
        <f t="shared" si="32"/>
        <v>0</v>
      </c>
      <c r="AC79" s="13">
        <f t="shared" si="32"/>
        <v>0</v>
      </c>
      <c r="AD79" s="13">
        <f t="shared" si="32"/>
        <v>0</v>
      </c>
      <c r="AE79" s="13">
        <f t="shared" si="32"/>
        <v>0</v>
      </c>
      <c r="AF79" s="66"/>
    </row>
    <row r="80" spans="1:32" s="7" customFormat="1" ht="18">
      <c r="A80" s="19" t="s">
        <v>16</v>
      </c>
      <c r="B80" s="15">
        <f>H80+J80+L80+N80+P80+R80+T80+V80+X80+Z80+AB80+AD80</f>
        <v>0</v>
      </c>
      <c r="C80" s="15">
        <f>H80+J80+L80+N80+P80+R80+T80+V80+X80</f>
        <v>0</v>
      </c>
      <c r="D80" s="15">
        <f>E80</f>
        <v>0</v>
      </c>
      <c r="E80" s="15">
        <f>I80+K80+M80+O80+Q80+S80+U80+W80+Y80+AA80+AC80+AE80</f>
        <v>0</v>
      </c>
      <c r="F80" s="15"/>
      <c r="G80" s="15"/>
      <c r="H80" s="13"/>
      <c r="I80" s="13"/>
      <c r="J80" s="13"/>
      <c r="K80" s="13"/>
      <c r="L80" s="13"/>
      <c r="M80" s="13"/>
      <c r="N80" s="13"/>
      <c r="O80" s="13"/>
      <c r="P80" s="13"/>
      <c r="Q80" s="38"/>
      <c r="R80" s="13"/>
      <c r="S80" s="13"/>
      <c r="T80" s="13"/>
      <c r="U80" s="13"/>
      <c r="V80" s="13"/>
      <c r="W80" s="13"/>
      <c r="X80" s="13"/>
      <c r="Y80" s="13"/>
      <c r="Z80" s="13"/>
      <c r="AA80" s="13"/>
      <c r="AB80" s="13"/>
      <c r="AC80" s="13"/>
      <c r="AD80" s="13"/>
      <c r="AE80" s="13"/>
      <c r="AF80" s="66"/>
    </row>
    <row r="81" spans="1:32" s="7" customFormat="1" ht="18">
      <c r="A81" s="19" t="s">
        <v>14</v>
      </c>
      <c r="B81" s="15">
        <f>H81+J81+L81+N81+P81+R81+T81+V81+X81+Z81+AB81+AD81</f>
        <v>0</v>
      </c>
      <c r="C81" s="15">
        <f>H81+J81+L81+N81+P81+R81+T81+V81+X81</f>
        <v>0</v>
      </c>
      <c r="D81" s="15">
        <f>E81</f>
        <v>0</v>
      </c>
      <c r="E81" s="15">
        <f>I81+K81+M81+O81+Q81+S81+U81+W81+Y81+AA81+AC81+AE81</f>
        <v>0</v>
      </c>
      <c r="F81" s="15"/>
      <c r="G81" s="15"/>
      <c r="H81" s="13"/>
      <c r="I81" s="13"/>
      <c r="J81" s="13"/>
      <c r="K81" s="13"/>
      <c r="L81" s="13"/>
      <c r="M81" s="13"/>
      <c r="N81" s="13"/>
      <c r="O81" s="13"/>
      <c r="P81" s="13"/>
      <c r="Q81" s="38"/>
      <c r="R81" s="13"/>
      <c r="S81" s="13"/>
      <c r="T81" s="13"/>
      <c r="U81" s="13"/>
      <c r="V81" s="13"/>
      <c r="W81" s="13"/>
      <c r="X81" s="13"/>
      <c r="Y81" s="13"/>
      <c r="Z81" s="13"/>
      <c r="AA81" s="13"/>
      <c r="AB81" s="13"/>
      <c r="AC81" s="13"/>
      <c r="AD81" s="13"/>
      <c r="AE81" s="13"/>
      <c r="AF81" s="66"/>
    </row>
    <row r="82" spans="1:32" s="7" customFormat="1" ht="18">
      <c r="A82" s="19" t="s">
        <v>15</v>
      </c>
      <c r="B82" s="15">
        <f>H82+J82+L82+N82+P82+R82+T82+V82+X82+Z82+AB82+AD82</f>
        <v>200</v>
      </c>
      <c r="C82" s="15">
        <f>H82+J82+L82+N82+P82+R82+T82+V82+X82</f>
        <v>200</v>
      </c>
      <c r="D82" s="15">
        <f>E82</f>
        <v>0</v>
      </c>
      <c r="E82" s="15">
        <f>I82+K82+M82+O82+Q82+S82+U82+W82+Y82+AA82+AC82+AE82</f>
        <v>0</v>
      </c>
      <c r="F82" s="15">
        <f>E82/B82%</f>
        <v>0</v>
      </c>
      <c r="G82" s="15">
        <f>E82/C82%</f>
        <v>0</v>
      </c>
      <c r="H82" s="15"/>
      <c r="I82" s="15"/>
      <c r="J82" s="15"/>
      <c r="K82" s="15"/>
      <c r="L82" s="15"/>
      <c r="M82" s="15"/>
      <c r="N82" s="15"/>
      <c r="O82" s="15"/>
      <c r="P82" s="15"/>
      <c r="Q82" s="39"/>
      <c r="R82" s="15"/>
      <c r="S82" s="15"/>
      <c r="T82" s="15"/>
      <c r="U82" s="15"/>
      <c r="V82" s="15"/>
      <c r="W82" s="15"/>
      <c r="X82" s="15">
        <v>200</v>
      </c>
      <c r="Y82" s="15"/>
      <c r="Z82" s="15"/>
      <c r="AA82" s="15"/>
      <c r="AB82" s="15"/>
      <c r="AC82" s="15"/>
      <c r="AD82" s="15"/>
      <c r="AE82" s="15"/>
      <c r="AF82" s="66"/>
    </row>
    <row r="83" spans="1:32" s="7" customFormat="1" ht="18">
      <c r="A83" s="19" t="s">
        <v>17</v>
      </c>
      <c r="B83" s="15">
        <f>H83+J83+L83+N83+P83+R83+T83+V83+X83+Z83+AB83+AD83</f>
        <v>0</v>
      </c>
      <c r="C83" s="15">
        <f>H83+J83+L83+N83+P83+R83+T83+V83+X83</f>
        <v>0</v>
      </c>
      <c r="D83" s="15">
        <f>E83</f>
        <v>0</v>
      </c>
      <c r="E83" s="15">
        <f>I83+K83+M83+O83+Q83+S83+U83+W83+Y83+AA83+AC83+AE83</f>
        <v>0</v>
      </c>
      <c r="F83" s="15"/>
      <c r="G83" s="15"/>
      <c r="H83" s="13"/>
      <c r="I83" s="13"/>
      <c r="J83" s="13"/>
      <c r="K83" s="13"/>
      <c r="L83" s="13"/>
      <c r="M83" s="13"/>
      <c r="N83" s="13"/>
      <c r="O83" s="13"/>
      <c r="P83" s="13"/>
      <c r="Q83" s="38"/>
      <c r="R83" s="13"/>
      <c r="S83" s="13"/>
      <c r="T83" s="13"/>
      <c r="U83" s="13"/>
      <c r="V83" s="13"/>
      <c r="W83" s="13"/>
      <c r="X83" s="13"/>
      <c r="Y83" s="13"/>
      <c r="Z83" s="15"/>
      <c r="AA83" s="15"/>
      <c r="AB83" s="15"/>
      <c r="AC83" s="13"/>
      <c r="AD83" s="13"/>
      <c r="AE83" s="13"/>
      <c r="AF83" s="67"/>
    </row>
    <row r="84" spans="1:32" s="7" customFormat="1" ht="99.75" customHeight="1">
      <c r="A84" s="16" t="s">
        <v>37</v>
      </c>
      <c r="B84" s="28">
        <f>B85+B86+B87+B88</f>
        <v>141268.84399999998</v>
      </c>
      <c r="C84" s="28">
        <f>C85+C86+C87+C88</f>
        <v>111018.91400000002</v>
      </c>
      <c r="D84" s="28">
        <f>D85+D86+D87+D88</f>
        <v>88544.70000000001</v>
      </c>
      <c r="E84" s="28">
        <f>E85+E86+E87+E88</f>
        <v>88544.70000000001</v>
      </c>
      <c r="F84" s="28">
        <f aca="true" t="shared" si="33" ref="F84:F90">E84/B84%</f>
        <v>62.67815145425839</v>
      </c>
      <c r="G84" s="28">
        <f aca="true" t="shared" si="34" ref="G84:G90">E84/C84%</f>
        <v>79.75640979518138</v>
      </c>
      <c r="H84" s="28">
        <f>H85+H86+H87+H88</f>
        <v>7390.5019999999995</v>
      </c>
      <c r="I84" s="28">
        <f aca="true" t="shared" si="35" ref="I84:AE84">I85+I86+I87+I88</f>
        <v>5856.1</v>
      </c>
      <c r="J84" s="28">
        <f t="shared" si="35"/>
        <v>10307.890000000001</v>
      </c>
      <c r="K84" s="28">
        <f t="shared" si="35"/>
        <v>10157.97</v>
      </c>
      <c r="L84" s="28">
        <f t="shared" si="35"/>
        <v>13932.041</v>
      </c>
      <c r="M84" s="28">
        <f t="shared" si="35"/>
        <v>9184.539999999999</v>
      </c>
      <c r="N84" s="28">
        <f t="shared" si="35"/>
        <v>16781.031</v>
      </c>
      <c r="O84" s="28">
        <f t="shared" si="35"/>
        <v>11099.15</v>
      </c>
      <c r="P84" s="28">
        <f t="shared" si="35"/>
        <v>12029.93</v>
      </c>
      <c r="Q84" s="41">
        <f t="shared" si="35"/>
        <v>10685.22</v>
      </c>
      <c r="R84" s="28">
        <f t="shared" si="35"/>
        <v>11926.81</v>
      </c>
      <c r="S84" s="28">
        <f t="shared" si="35"/>
        <v>13196.039999999997</v>
      </c>
      <c r="T84" s="28">
        <f t="shared" si="35"/>
        <v>11490.720000000001</v>
      </c>
      <c r="U84" s="28">
        <f t="shared" si="35"/>
        <v>12250.470000000001</v>
      </c>
      <c r="V84" s="28">
        <f t="shared" si="35"/>
        <v>17041.21</v>
      </c>
      <c r="W84" s="28">
        <f t="shared" si="35"/>
        <v>9187.31</v>
      </c>
      <c r="X84" s="28">
        <f t="shared" si="35"/>
        <v>10118.779999999999</v>
      </c>
      <c r="Y84" s="28">
        <f t="shared" si="35"/>
        <v>6927.9</v>
      </c>
      <c r="Z84" s="28">
        <f t="shared" si="35"/>
        <v>13560.95</v>
      </c>
      <c r="AA84" s="28">
        <f t="shared" si="35"/>
        <v>0</v>
      </c>
      <c r="AB84" s="28">
        <f t="shared" si="35"/>
        <v>8236.01</v>
      </c>
      <c r="AC84" s="28">
        <f t="shared" si="35"/>
        <v>0</v>
      </c>
      <c r="AD84" s="28">
        <f t="shared" si="35"/>
        <v>8452.97</v>
      </c>
      <c r="AE84" s="28">
        <f t="shared" si="35"/>
        <v>0</v>
      </c>
      <c r="AF84" s="34"/>
    </row>
    <row r="85" spans="1:32" s="6" customFormat="1" ht="18">
      <c r="A85" s="19" t="s">
        <v>16</v>
      </c>
      <c r="B85" s="29">
        <f aca="true" t="shared" si="36" ref="B85:E88">B91+B109+B115+B121+B133+B139+B145+B151</f>
        <v>0</v>
      </c>
      <c r="C85" s="29">
        <f t="shared" si="36"/>
        <v>0</v>
      </c>
      <c r="D85" s="29">
        <f t="shared" si="36"/>
        <v>0</v>
      </c>
      <c r="E85" s="29">
        <f t="shared" si="36"/>
        <v>0</v>
      </c>
      <c r="F85" s="29" t="e">
        <f t="shared" si="33"/>
        <v>#DIV/0!</v>
      </c>
      <c r="G85" s="29" t="e">
        <f t="shared" si="34"/>
        <v>#DIV/0!</v>
      </c>
      <c r="H85" s="29">
        <f aca="true" t="shared" si="37" ref="H85:AE88">H91+H109+H115+H121+H133+H139+H145+H151</f>
        <v>0</v>
      </c>
      <c r="I85" s="29">
        <f t="shared" si="37"/>
        <v>0</v>
      </c>
      <c r="J85" s="29">
        <f t="shared" si="37"/>
        <v>0</v>
      </c>
      <c r="K85" s="29">
        <f t="shared" si="37"/>
        <v>0</v>
      </c>
      <c r="L85" s="29">
        <f t="shared" si="37"/>
        <v>0</v>
      </c>
      <c r="M85" s="29">
        <f t="shared" si="37"/>
        <v>0</v>
      </c>
      <c r="N85" s="29">
        <f t="shared" si="37"/>
        <v>0</v>
      </c>
      <c r="O85" s="29">
        <f t="shared" si="37"/>
        <v>0</v>
      </c>
      <c r="P85" s="29">
        <f t="shared" si="37"/>
        <v>0</v>
      </c>
      <c r="Q85" s="29">
        <f t="shared" si="37"/>
        <v>0</v>
      </c>
      <c r="R85" s="29">
        <f t="shared" si="37"/>
        <v>0</v>
      </c>
      <c r="S85" s="29">
        <f t="shared" si="37"/>
        <v>0</v>
      </c>
      <c r="T85" s="29">
        <f t="shared" si="37"/>
        <v>0</v>
      </c>
      <c r="U85" s="29">
        <f t="shared" si="37"/>
        <v>0</v>
      </c>
      <c r="V85" s="29">
        <f t="shared" si="37"/>
        <v>0</v>
      </c>
      <c r="W85" s="29">
        <f t="shared" si="37"/>
        <v>0</v>
      </c>
      <c r="X85" s="29">
        <f t="shared" si="37"/>
        <v>0</v>
      </c>
      <c r="Y85" s="29">
        <f t="shared" si="37"/>
        <v>0</v>
      </c>
      <c r="Z85" s="29">
        <f t="shared" si="37"/>
        <v>0</v>
      </c>
      <c r="AA85" s="29">
        <f t="shared" si="37"/>
        <v>0</v>
      </c>
      <c r="AB85" s="29">
        <f t="shared" si="37"/>
        <v>0</v>
      </c>
      <c r="AC85" s="29">
        <f t="shared" si="37"/>
        <v>0</v>
      </c>
      <c r="AD85" s="29">
        <f t="shared" si="37"/>
        <v>0</v>
      </c>
      <c r="AE85" s="29">
        <f t="shared" si="37"/>
        <v>0</v>
      </c>
      <c r="AF85" s="33"/>
    </row>
    <row r="86" spans="1:32" s="6" customFormat="1" ht="18">
      <c r="A86" s="19" t="s">
        <v>14</v>
      </c>
      <c r="B86" s="29">
        <f t="shared" si="36"/>
        <v>716.0899999999999</v>
      </c>
      <c r="C86" s="29">
        <f t="shared" si="36"/>
        <v>409.19</v>
      </c>
      <c r="D86" s="29">
        <f t="shared" si="36"/>
        <v>133.35999999999999</v>
      </c>
      <c r="E86" s="29">
        <f t="shared" si="36"/>
        <v>133.35999999999999</v>
      </c>
      <c r="F86" s="29">
        <f t="shared" si="33"/>
        <v>18.623357399209596</v>
      </c>
      <c r="G86" s="29">
        <f t="shared" si="34"/>
        <v>32.5912167941543</v>
      </c>
      <c r="H86" s="29">
        <f t="shared" si="37"/>
        <v>0</v>
      </c>
      <c r="I86" s="29">
        <f t="shared" si="37"/>
        <v>0</v>
      </c>
      <c r="J86" s="29">
        <f t="shared" si="37"/>
        <v>0</v>
      </c>
      <c r="K86" s="29">
        <f t="shared" si="37"/>
        <v>0</v>
      </c>
      <c r="L86" s="29">
        <f t="shared" si="37"/>
        <v>0</v>
      </c>
      <c r="M86" s="29">
        <f t="shared" si="37"/>
        <v>0</v>
      </c>
      <c r="N86" s="29">
        <f t="shared" si="37"/>
        <v>0</v>
      </c>
      <c r="O86" s="29">
        <f t="shared" si="37"/>
        <v>0</v>
      </c>
      <c r="P86" s="29">
        <f t="shared" si="37"/>
        <v>0</v>
      </c>
      <c r="Q86" s="29">
        <f t="shared" si="37"/>
        <v>0</v>
      </c>
      <c r="R86" s="29">
        <f t="shared" si="37"/>
        <v>102.29</v>
      </c>
      <c r="S86" s="29">
        <f t="shared" si="37"/>
        <v>75.21</v>
      </c>
      <c r="T86" s="29">
        <f t="shared" si="37"/>
        <v>102.3</v>
      </c>
      <c r="U86" s="29">
        <f t="shared" si="37"/>
        <v>30.58</v>
      </c>
      <c r="V86" s="29">
        <f t="shared" si="37"/>
        <v>102.3</v>
      </c>
      <c r="W86" s="29">
        <f t="shared" si="37"/>
        <v>9.74</v>
      </c>
      <c r="X86" s="29">
        <f t="shared" si="37"/>
        <v>102.3</v>
      </c>
      <c r="Y86" s="29">
        <f t="shared" si="37"/>
        <v>17.83</v>
      </c>
      <c r="Z86" s="29">
        <f t="shared" si="37"/>
        <v>102.3</v>
      </c>
      <c r="AA86" s="29">
        <f t="shared" si="37"/>
        <v>0</v>
      </c>
      <c r="AB86" s="29">
        <f t="shared" si="37"/>
        <v>102.3</v>
      </c>
      <c r="AC86" s="29">
        <f t="shared" si="37"/>
        <v>0</v>
      </c>
      <c r="AD86" s="29">
        <f t="shared" si="37"/>
        <v>102.3</v>
      </c>
      <c r="AE86" s="29">
        <f t="shared" si="37"/>
        <v>0</v>
      </c>
      <c r="AF86" s="33"/>
    </row>
    <row r="87" spans="1:32" s="6" customFormat="1" ht="18">
      <c r="A87" s="19" t="s">
        <v>15</v>
      </c>
      <c r="B87" s="29">
        <f t="shared" si="36"/>
        <v>127952.75399999999</v>
      </c>
      <c r="C87" s="29">
        <f t="shared" si="36"/>
        <v>100609.72400000002</v>
      </c>
      <c r="D87" s="29">
        <f t="shared" si="36"/>
        <v>85411.34000000001</v>
      </c>
      <c r="E87" s="29">
        <f t="shared" si="36"/>
        <v>85411.34000000001</v>
      </c>
      <c r="F87" s="29">
        <f t="shared" si="33"/>
        <v>66.7522482556335</v>
      </c>
      <c r="G87" s="29">
        <f t="shared" si="34"/>
        <v>84.89372259882155</v>
      </c>
      <c r="H87" s="29">
        <f t="shared" si="37"/>
        <v>7390.5019999999995</v>
      </c>
      <c r="I87" s="29">
        <f t="shared" si="37"/>
        <v>5856.1</v>
      </c>
      <c r="J87" s="29">
        <f t="shared" si="37"/>
        <v>10307.890000000001</v>
      </c>
      <c r="K87" s="29">
        <f t="shared" si="37"/>
        <v>10157.97</v>
      </c>
      <c r="L87" s="29">
        <f t="shared" si="37"/>
        <v>13932.041</v>
      </c>
      <c r="M87" s="29">
        <f t="shared" si="37"/>
        <v>9184.539999999999</v>
      </c>
      <c r="N87" s="29">
        <f t="shared" si="37"/>
        <v>16781.031</v>
      </c>
      <c r="O87" s="29">
        <f t="shared" si="37"/>
        <v>11099.15</v>
      </c>
      <c r="P87" s="29">
        <f t="shared" si="37"/>
        <v>12029.93</v>
      </c>
      <c r="Q87" s="29">
        <f t="shared" si="37"/>
        <v>10685.22</v>
      </c>
      <c r="R87" s="29">
        <f t="shared" si="37"/>
        <v>8824.519999999999</v>
      </c>
      <c r="S87" s="29">
        <f t="shared" si="37"/>
        <v>10120.829999999998</v>
      </c>
      <c r="T87" s="29">
        <f t="shared" si="37"/>
        <v>11388.420000000002</v>
      </c>
      <c r="U87" s="29">
        <f t="shared" si="37"/>
        <v>12219.890000000001</v>
      </c>
      <c r="V87" s="29">
        <f t="shared" si="37"/>
        <v>9938.91</v>
      </c>
      <c r="W87" s="29">
        <f t="shared" si="37"/>
        <v>9177.57</v>
      </c>
      <c r="X87" s="29">
        <f t="shared" si="37"/>
        <v>10016.48</v>
      </c>
      <c r="Y87" s="29">
        <f t="shared" si="37"/>
        <v>6910.07</v>
      </c>
      <c r="Z87" s="29">
        <f t="shared" si="37"/>
        <v>10858.650000000001</v>
      </c>
      <c r="AA87" s="29">
        <f t="shared" si="37"/>
        <v>0</v>
      </c>
      <c r="AB87" s="29">
        <f t="shared" si="37"/>
        <v>8133.710000000001</v>
      </c>
      <c r="AC87" s="29">
        <f t="shared" si="37"/>
        <v>0</v>
      </c>
      <c r="AD87" s="29">
        <f t="shared" si="37"/>
        <v>8350.67</v>
      </c>
      <c r="AE87" s="29">
        <f t="shared" si="37"/>
        <v>0</v>
      </c>
      <c r="AF87" s="33"/>
    </row>
    <row r="88" spans="1:32" s="6" customFormat="1" ht="18">
      <c r="A88" s="19" t="s">
        <v>17</v>
      </c>
      <c r="B88" s="29">
        <f t="shared" si="36"/>
        <v>12600</v>
      </c>
      <c r="C88" s="29">
        <f t="shared" si="36"/>
        <v>10000</v>
      </c>
      <c r="D88" s="29">
        <f t="shared" si="36"/>
        <v>3000</v>
      </c>
      <c r="E88" s="29">
        <f t="shared" si="36"/>
        <v>3000</v>
      </c>
      <c r="F88" s="29">
        <f t="shared" si="33"/>
        <v>23.80952380952381</v>
      </c>
      <c r="G88" s="29">
        <f t="shared" si="34"/>
        <v>30</v>
      </c>
      <c r="H88" s="29">
        <f t="shared" si="37"/>
        <v>0</v>
      </c>
      <c r="I88" s="29">
        <f t="shared" si="37"/>
        <v>0</v>
      </c>
      <c r="J88" s="29">
        <f t="shared" si="37"/>
        <v>0</v>
      </c>
      <c r="K88" s="29">
        <f t="shared" si="37"/>
        <v>0</v>
      </c>
      <c r="L88" s="29">
        <f t="shared" si="37"/>
        <v>0</v>
      </c>
      <c r="M88" s="29">
        <f t="shared" si="37"/>
        <v>0</v>
      </c>
      <c r="N88" s="29">
        <f t="shared" si="37"/>
        <v>0</v>
      </c>
      <c r="O88" s="29">
        <f t="shared" si="37"/>
        <v>0</v>
      </c>
      <c r="P88" s="29">
        <f t="shared" si="37"/>
        <v>0</v>
      </c>
      <c r="Q88" s="29">
        <f t="shared" si="37"/>
        <v>0</v>
      </c>
      <c r="R88" s="29">
        <f t="shared" si="37"/>
        <v>3000</v>
      </c>
      <c r="S88" s="29">
        <f t="shared" si="37"/>
        <v>3000</v>
      </c>
      <c r="T88" s="29">
        <f t="shared" si="37"/>
        <v>0</v>
      </c>
      <c r="U88" s="29">
        <f t="shared" si="37"/>
        <v>0</v>
      </c>
      <c r="V88" s="29">
        <f t="shared" si="37"/>
        <v>7000</v>
      </c>
      <c r="W88" s="29">
        <f t="shared" si="37"/>
        <v>0</v>
      </c>
      <c r="X88" s="29">
        <f t="shared" si="37"/>
        <v>0</v>
      </c>
      <c r="Y88" s="29">
        <f t="shared" si="37"/>
        <v>0</v>
      </c>
      <c r="Z88" s="29">
        <f t="shared" si="37"/>
        <v>2600</v>
      </c>
      <c r="AA88" s="29">
        <f t="shared" si="37"/>
        <v>0</v>
      </c>
      <c r="AB88" s="29">
        <f t="shared" si="37"/>
        <v>0</v>
      </c>
      <c r="AC88" s="29">
        <f t="shared" si="37"/>
        <v>0</v>
      </c>
      <c r="AD88" s="29">
        <f t="shared" si="37"/>
        <v>0</v>
      </c>
      <c r="AE88" s="29">
        <f t="shared" si="37"/>
        <v>0</v>
      </c>
      <c r="AF88" s="33"/>
    </row>
    <row r="89" spans="1:32" s="6" customFormat="1" ht="144" customHeight="1">
      <c r="A89" s="19" t="s">
        <v>38</v>
      </c>
      <c r="B89" s="15">
        <f aca="true" t="shared" si="38" ref="B89:AE89">B90</f>
        <v>111208.24399999999</v>
      </c>
      <c r="C89" s="15">
        <f t="shared" si="38"/>
        <v>90524.05400000002</v>
      </c>
      <c r="D89" s="15">
        <f t="shared" si="38"/>
        <v>78739.40000000001</v>
      </c>
      <c r="E89" s="15">
        <f t="shared" si="38"/>
        <v>78739.40000000001</v>
      </c>
      <c r="F89" s="15">
        <f t="shared" si="33"/>
        <v>70.80356380773355</v>
      </c>
      <c r="G89" s="15">
        <f t="shared" si="34"/>
        <v>86.98174299617645</v>
      </c>
      <c r="H89" s="15">
        <f t="shared" si="38"/>
        <v>7010.032</v>
      </c>
      <c r="I89" s="15">
        <f t="shared" si="38"/>
        <v>5483.8</v>
      </c>
      <c r="J89" s="15">
        <f t="shared" si="38"/>
        <v>9900.03</v>
      </c>
      <c r="K89" s="15">
        <f t="shared" si="38"/>
        <v>9789.42</v>
      </c>
      <c r="L89" s="15">
        <f t="shared" si="38"/>
        <v>13522.291</v>
      </c>
      <c r="M89" s="15">
        <f t="shared" si="38"/>
        <v>8816.07</v>
      </c>
      <c r="N89" s="15">
        <f t="shared" si="38"/>
        <v>16370.961</v>
      </c>
      <c r="O89" s="15">
        <f t="shared" si="38"/>
        <v>10729.92</v>
      </c>
      <c r="P89" s="15">
        <f t="shared" si="38"/>
        <v>11619.23</v>
      </c>
      <c r="Q89" s="39">
        <f t="shared" si="38"/>
        <v>10313.09</v>
      </c>
      <c r="R89" s="15">
        <f t="shared" si="38"/>
        <v>8516.74</v>
      </c>
      <c r="S89" s="15">
        <f t="shared" si="38"/>
        <v>9824.169999999998</v>
      </c>
      <c r="T89" s="15">
        <f t="shared" si="38"/>
        <v>11080.02</v>
      </c>
      <c r="U89" s="15">
        <f t="shared" si="38"/>
        <v>11881.67</v>
      </c>
      <c r="V89" s="15">
        <f t="shared" si="38"/>
        <v>6082.54</v>
      </c>
      <c r="W89" s="15">
        <f t="shared" si="38"/>
        <v>5345.849999999999</v>
      </c>
      <c r="X89" s="15">
        <f t="shared" si="38"/>
        <v>6422.21</v>
      </c>
      <c r="Y89" s="15">
        <f t="shared" si="38"/>
        <v>6555.41</v>
      </c>
      <c r="Z89" s="15">
        <f t="shared" si="38"/>
        <v>6143.550000000001</v>
      </c>
      <c r="AA89" s="15">
        <f t="shared" si="38"/>
        <v>0</v>
      </c>
      <c r="AB89" s="15">
        <f t="shared" si="38"/>
        <v>6498.4400000000005</v>
      </c>
      <c r="AC89" s="15">
        <f t="shared" si="38"/>
        <v>0</v>
      </c>
      <c r="AD89" s="15">
        <f t="shared" si="38"/>
        <v>8042.2</v>
      </c>
      <c r="AE89" s="15">
        <f t="shared" si="38"/>
        <v>0</v>
      </c>
      <c r="AF89" s="65" t="s">
        <v>72</v>
      </c>
    </row>
    <row r="90" spans="1:32" s="7" customFormat="1" ht="33.75" customHeight="1">
      <c r="A90" s="16" t="s">
        <v>18</v>
      </c>
      <c r="B90" s="13">
        <f>SUM(B91:B94)</f>
        <v>111208.24399999999</v>
      </c>
      <c r="C90" s="13">
        <f>SUM(C91:C94)</f>
        <v>90524.05400000002</v>
      </c>
      <c r="D90" s="13">
        <f>SUM(D91:D94)</f>
        <v>78739.40000000001</v>
      </c>
      <c r="E90" s="13">
        <f>SUM(E91:E94)</f>
        <v>78739.40000000001</v>
      </c>
      <c r="F90" s="13">
        <f t="shared" si="33"/>
        <v>70.80356380773355</v>
      </c>
      <c r="G90" s="13">
        <f t="shared" si="34"/>
        <v>86.98174299617645</v>
      </c>
      <c r="H90" s="13">
        <f>SUM(H91:H94)</f>
        <v>7010.032</v>
      </c>
      <c r="I90" s="13">
        <f aca="true" t="shared" si="39" ref="I90:AE90">SUM(I91:I94)</f>
        <v>5483.8</v>
      </c>
      <c r="J90" s="13">
        <f t="shared" si="39"/>
        <v>9900.03</v>
      </c>
      <c r="K90" s="13">
        <f t="shared" si="39"/>
        <v>9789.42</v>
      </c>
      <c r="L90" s="13">
        <f t="shared" si="39"/>
        <v>13522.291</v>
      </c>
      <c r="M90" s="13">
        <f t="shared" si="39"/>
        <v>8816.07</v>
      </c>
      <c r="N90" s="13">
        <f t="shared" si="39"/>
        <v>16370.961</v>
      </c>
      <c r="O90" s="13">
        <f t="shared" si="39"/>
        <v>10729.92</v>
      </c>
      <c r="P90" s="13">
        <f t="shared" si="39"/>
        <v>11619.23</v>
      </c>
      <c r="Q90" s="38">
        <f t="shared" si="39"/>
        <v>10313.09</v>
      </c>
      <c r="R90" s="13">
        <f t="shared" si="39"/>
        <v>8516.74</v>
      </c>
      <c r="S90" s="13">
        <f t="shared" si="39"/>
        <v>9824.169999999998</v>
      </c>
      <c r="T90" s="13">
        <f t="shared" si="39"/>
        <v>11080.02</v>
      </c>
      <c r="U90" s="13">
        <f t="shared" si="39"/>
        <v>11881.67</v>
      </c>
      <c r="V90" s="13">
        <f t="shared" si="39"/>
        <v>6082.54</v>
      </c>
      <c r="W90" s="13">
        <f t="shared" si="39"/>
        <v>5345.849999999999</v>
      </c>
      <c r="X90" s="13">
        <f t="shared" si="39"/>
        <v>6422.21</v>
      </c>
      <c r="Y90" s="13">
        <f t="shared" si="39"/>
        <v>6555.41</v>
      </c>
      <c r="Z90" s="13">
        <f t="shared" si="39"/>
        <v>6143.550000000001</v>
      </c>
      <c r="AA90" s="13">
        <f t="shared" si="39"/>
        <v>0</v>
      </c>
      <c r="AB90" s="13">
        <f t="shared" si="39"/>
        <v>6498.4400000000005</v>
      </c>
      <c r="AC90" s="13">
        <f t="shared" si="39"/>
        <v>0</v>
      </c>
      <c r="AD90" s="13">
        <f t="shared" si="39"/>
        <v>8042.2</v>
      </c>
      <c r="AE90" s="13">
        <f t="shared" si="39"/>
        <v>0</v>
      </c>
      <c r="AF90" s="66"/>
    </row>
    <row r="91" spans="1:32" s="7" customFormat="1" ht="27.75" customHeight="1">
      <c r="A91" s="19" t="s">
        <v>16</v>
      </c>
      <c r="B91" s="14">
        <f aca="true" t="shared" si="40" ref="B91:E94">B97+B103</f>
        <v>0</v>
      </c>
      <c r="C91" s="14">
        <f>C97+C103</f>
        <v>0</v>
      </c>
      <c r="D91" s="14">
        <f t="shared" si="40"/>
        <v>0</v>
      </c>
      <c r="E91" s="14">
        <f t="shared" si="40"/>
        <v>0</v>
      </c>
      <c r="F91" s="14"/>
      <c r="G91" s="14"/>
      <c r="H91" s="14">
        <f aca="true" t="shared" si="41" ref="H91:AE94">H97+H103</f>
        <v>0</v>
      </c>
      <c r="I91" s="14">
        <f t="shared" si="41"/>
        <v>0</v>
      </c>
      <c r="J91" s="14">
        <f t="shared" si="41"/>
        <v>0</v>
      </c>
      <c r="K91" s="14">
        <f t="shared" si="41"/>
        <v>0</v>
      </c>
      <c r="L91" s="14">
        <f t="shared" si="41"/>
        <v>0</v>
      </c>
      <c r="M91" s="14">
        <f t="shared" si="41"/>
        <v>0</v>
      </c>
      <c r="N91" s="14">
        <f t="shared" si="41"/>
        <v>0</v>
      </c>
      <c r="O91" s="14">
        <f t="shared" si="41"/>
        <v>0</v>
      </c>
      <c r="P91" s="14">
        <f t="shared" si="41"/>
        <v>0</v>
      </c>
      <c r="Q91" s="40">
        <f t="shared" si="41"/>
        <v>0</v>
      </c>
      <c r="R91" s="14">
        <f t="shared" si="41"/>
        <v>0</v>
      </c>
      <c r="S91" s="14">
        <f t="shared" si="41"/>
        <v>0</v>
      </c>
      <c r="T91" s="14">
        <f t="shared" si="41"/>
        <v>0</v>
      </c>
      <c r="U91" s="14">
        <f t="shared" si="41"/>
        <v>0</v>
      </c>
      <c r="V91" s="14">
        <f t="shared" si="41"/>
        <v>0</v>
      </c>
      <c r="W91" s="14">
        <f t="shared" si="41"/>
        <v>0</v>
      </c>
      <c r="X91" s="14">
        <f t="shared" si="41"/>
        <v>0</v>
      </c>
      <c r="Y91" s="14">
        <f t="shared" si="41"/>
        <v>0</v>
      </c>
      <c r="Z91" s="14">
        <f t="shared" si="41"/>
        <v>0</v>
      </c>
      <c r="AA91" s="14">
        <f t="shared" si="41"/>
        <v>0</v>
      </c>
      <c r="AB91" s="14">
        <f t="shared" si="41"/>
        <v>0</v>
      </c>
      <c r="AC91" s="14">
        <f t="shared" si="41"/>
        <v>0</v>
      </c>
      <c r="AD91" s="14">
        <f t="shared" si="41"/>
        <v>0</v>
      </c>
      <c r="AE91" s="14">
        <f t="shared" si="41"/>
        <v>0</v>
      </c>
      <c r="AF91" s="66"/>
    </row>
    <row r="92" spans="1:32" s="7" customFormat="1" ht="26.25" customHeight="1">
      <c r="A92" s="19" t="s">
        <v>14</v>
      </c>
      <c r="B92" s="14">
        <f t="shared" si="40"/>
        <v>716.0899999999999</v>
      </c>
      <c r="C92" s="14">
        <f>C98+C104</f>
        <v>409.19</v>
      </c>
      <c r="D92" s="14">
        <f t="shared" si="40"/>
        <v>133.35999999999999</v>
      </c>
      <c r="E92" s="14">
        <f t="shared" si="40"/>
        <v>133.35999999999999</v>
      </c>
      <c r="F92" s="14"/>
      <c r="G92" s="14"/>
      <c r="H92" s="14">
        <f t="shared" si="41"/>
        <v>0</v>
      </c>
      <c r="I92" s="14">
        <f t="shared" si="41"/>
        <v>0</v>
      </c>
      <c r="J92" s="14">
        <f t="shared" si="41"/>
        <v>0</v>
      </c>
      <c r="K92" s="14">
        <f t="shared" si="41"/>
        <v>0</v>
      </c>
      <c r="L92" s="14">
        <f t="shared" si="41"/>
        <v>0</v>
      </c>
      <c r="M92" s="14">
        <f t="shared" si="41"/>
        <v>0</v>
      </c>
      <c r="N92" s="14">
        <f t="shared" si="41"/>
        <v>0</v>
      </c>
      <c r="O92" s="14">
        <f t="shared" si="41"/>
        <v>0</v>
      </c>
      <c r="P92" s="14">
        <f t="shared" si="41"/>
        <v>0</v>
      </c>
      <c r="Q92" s="40">
        <f t="shared" si="41"/>
        <v>0</v>
      </c>
      <c r="R92" s="14">
        <f t="shared" si="41"/>
        <v>102.29</v>
      </c>
      <c r="S92" s="14">
        <f t="shared" si="41"/>
        <v>75.21</v>
      </c>
      <c r="T92" s="14">
        <f t="shared" si="41"/>
        <v>102.3</v>
      </c>
      <c r="U92" s="14">
        <f t="shared" si="41"/>
        <v>30.58</v>
      </c>
      <c r="V92" s="14">
        <f t="shared" si="41"/>
        <v>102.3</v>
      </c>
      <c r="W92" s="14">
        <f t="shared" si="41"/>
        <v>9.74</v>
      </c>
      <c r="X92" s="14">
        <f t="shared" si="41"/>
        <v>102.3</v>
      </c>
      <c r="Y92" s="14">
        <f t="shared" si="41"/>
        <v>17.83</v>
      </c>
      <c r="Z92" s="14">
        <f t="shared" si="41"/>
        <v>102.3</v>
      </c>
      <c r="AA92" s="14">
        <f t="shared" si="41"/>
        <v>0</v>
      </c>
      <c r="AB92" s="14">
        <f t="shared" si="41"/>
        <v>102.3</v>
      </c>
      <c r="AC92" s="14">
        <f t="shared" si="41"/>
        <v>0</v>
      </c>
      <c r="AD92" s="14">
        <f t="shared" si="41"/>
        <v>102.3</v>
      </c>
      <c r="AE92" s="14">
        <f t="shared" si="41"/>
        <v>0</v>
      </c>
      <c r="AF92" s="66"/>
    </row>
    <row r="93" spans="1:32" s="7" customFormat="1" ht="21.75" customHeight="1">
      <c r="A93" s="19" t="s">
        <v>15</v>
      </c>
      <c r="B93" s="15">
        <f t="shared" si="40"/>
        <v>110492.154</v>
      </c>
      <c r="C93" s="15">
        <f>C99+C105</f>
        <v>90114.86400000002</v>
      </c>
      <c r="D93" s="15">
        <f t="shared" si="40"/>
        <v>78606.04000000001</v>
      </c>
      <c r="E93" s="15">
        <f t="shared" si="40"/>
        <v>78606.04000000001</v>
      </c>
      <c r="F93" s="15">
        <f>E93/B93%</f>
        <v>71.1417391681947</v>
      </c>
      <c r="G93" s="15">
        <f>E93/C93%</f>
        <v>87.22871734012715</v>
      </c>
      <c r="H93" s="15">
        <f t="shared" si="41"/>
        <v>7010.032</v>
      </c>
      <c r="I93" s="15">
        <f t="shared" si="41"/>
        <v>5483.8</v>
      </c>
      <c r="J93" s="15">
        <f t="shared" si="41"/>
        <v>9900.03</v>
      </c>
      <c r="K93" s="15">
        <f t="shared" si="41"/>
        <v>9789.42</v>
      </c>
      <c r="L93" s="15">
        <f t="shared" si="41"/>
        <v>13522.291</v>
      </c>
      <c r="M93" s="15">
        <f t="shared" si="41"/>
        <v>8816.07</v>
      </c>
      <c r="N93" s="15">
        <f t="shared" si="41"/>
        <v>16370.961</v>
      </c>
      <c r="O93" s="15">
        <f t="shared" si="41"/>
        <v>10729.92</v>
      </c>
      <c r="P93" s="15">
        <f t="shared" si="41"/>
        <v>11619.23</v>
      </c>
      <c r="Q93" s="39">
        <f t="shared" si="41"/>
        <v>10313.09</v>
      </c>
      <c r="R93" s="15">
        <f t="shared" si="41"/>
        <v>8414.449999999999</v>
      </c>
      <c r="S93" s="15">
        <f t="shared" si="41"/>
        <v>9748.96</v>
      </c>
      <c r="T93" s="15">
        <f t="shared" si="41"/>
        <v>10977.720000000001</v>
      </c>
      <c r="U93" s="15">
        <f t="shared" si="41"/>
        <v>11851.09</v>
      </c>
      <c r="V93" s="15">
        <f t="shared" si="41"/>
        <v>5980.24</v>
      </c>
      <c r="W93" s="15">
        <f t="shared" si="41"/>
        <v>5336.11</v>
      </c>
      <c r="X93" s="15">
        <f t="shared" si="41"/>
        <v>6319.91</v>
      </c>
      <c r="Y93" s="15">
        <f t="shared" si="41"/>
        <v>6537.58</v>
      </c>
      <c r="Z93" s="15">
        <f t="shared" si="41"/>
        <v>6041.250000000001</v>
      </c>
      <c r="AA93" s="15">
        <f t="shared" si="41"/>
        <v>0</v>
      </c>
      <c r="AB93" s="15">
        <f t="shared" si="41"/>
        <v>6396.14</v>
      </c>
      <c r="AC93" s="15">
        <f t="shared" si="41"/>
        <v>0</v>
      </c>
      <c r="AD93" s="15">
        <f t="shared" si="41"/>
        <v>7939.9</v>
      </c>
      <c r="AE93" s="15">
        <f t="shared" si="41"/>
        <v>0</v>
      </c>
      <c r="AF93" s="66"/>
    </row>
    <row r="94" spans="1:32" s="7" customFormat="1" ht="36" customHeight="1">
      <c r="A94" s="19" t="s">
        <v>17</v>
      </c>
      <c r="B94" s="14">
        <f t="shared" si="40"/>
        <v>0</v>
      </c>
      <c r="C94" s="14">
        <f>C100+C106</f>
        <v>0</v>
      </c>
      <c r="D94" s="14">
        <f t="shared" si="40"/>
        <v>0</v>
      </c>
      <c r="E94" s="14">
        <f t="shared" si="40"/>
        <v>0</v>
      </c>
      <c r="F94" s="14"/>
      <c r="G94" s="14"/>
      <c r="H94" s="14">
        <f t="shared" si="41"/>
        <v>0</v>
      </c>
      <c r="I94" s="14">
        <f t="shared" si="41"/>
        <v>0</v>
      </c>
      <c r="J94" s="14">
        <f t="shared" si="41"/>
        <v>0</v>
      </c>
      <c r="K94" s="14">
        <f t="shared" si="41"/>
        <v>0</v>
      </c>
      <c r="L94" s="14">
        <f t="shared" si="41"/>
        <v>0</v>
      </c>
      <c r="M94" s="14">
        <f t="shared" si="41"/>
        <v>0</v>
      </c>
      <c r="N94" s="14">
        <f t="shared" si="41"/>
        <v>0</v>
      </c>
      <c r="O94" s="14">
        <f t="shared" si="41"/>
        <v>0</v>
      </c>
      <c r="P94" s="14">
        <f t="shared" si="41"/>
        <v>0</v>
      </c>
      <c r="Q94" s="40">
        <f t="shared" si="41"/>
        <v>0</v>
      </c>
      <c r="R94" s="14">
        <f t="shared" si="41"/>
        <v>0</v>
      </c>
      <c r="S94" s="14">
        <f t="shared" si="41"/>
        <v>0</v>
      </c>
      <c r="T94" s="14">
        <f t="shared" si="41"/>
        <v>0</v>
      </c>
      <c r="U94" s="14">
        <f t="shared" si="41"/>
        <v>0</v>
      </c>
      <c r="V94" s="14">
        <f t="shared" si="41"/>
        <v>0</v>
      </c>
      <c r="W94" s="14">
        <f t="shared" si="41"/>
        <v>0</v>
      </c>
      <c r="X94" s="14">
        <f t="shared" si="41"/>
        <v>0</v>
      </c>
      <c r="Y94" s="14">
        <f t="shared" si="41"/>
        <v>0</v>
      </c>
      <c r="Z94" s="14">
        <f t="shared" si="41"/>
        <v>0</v>
      </c>
      <c r="AA94" s="14">
        <f t="shared" si="41"/>
        <v>0</v>
      </c>
      <c r="AB94" s="14">
        <f t="shared" si="41"/>
        <v>0</v>
      </c>
      <c r="AC94" s="14">
        <f t="shared" si="41"/>
        <v>0</v>
      </c>
      <c r="AD94" s="14">
        <f t="shared" si="41"/>
        <v>0</v>
      </c>
      <c r="AE94" s="14">
        <f t="shared" si="41"/>
        <v>0</v>
      </c>
      <c r="AF94" s="66"/>
    </row>
    <row r="95" spans="1:32" s="6" customFormat="1" ht="117" customHeight="1">
      <c r="A95" s="19" t="s">
        <v>60</v>
      </c>
      <c r="B95" s="15">
        <f aca="true" t="shared" si="42" ref="B95:AE95">B96</f>
        <v>104685.74399999999</v>
      </c>
      <c r="C95" s="15">
        <f t="shared" si="42"/>
        <v>84491.45400000001</v>
      </c>
      <c r="D95" s="15">
        <f t="shared" si="42"/>
        <v>77672.40000000001</v>
      </c>
      <c r="E95" s="15">
        <f t="shared" si="42"/>
        <v>77672.40000000001</v>
      </c>
      <c r="F95" s="15">
        <f>E95/B95%</f>
        <v>74.19577588329507</v>
      </c>
      <c r="G95" s="15">
        <f>E95/C95%</f>
        <v>91.92929737012219</v>
      </c>
      <c r="H95" s="15">
        <f t="shared" si="42"/>
        <v>7010.032</v>
      </c>
      <c r="I95" s="15">
        <f t="shared" si="42"/>
        <v>5483.8</v>
      </c>
      <c r="J95" s="15">
        <f t="shared" si="42"/>
        <v>9900.03</v>
      </c>
      <c r="K95" s="15">
        <f t="shared" si="42"/>
        <v>9789.42</v>
      </c>
      <c r="L95" s="15">
        <f t="shared" si="42"/>
        <v>13522.291</v>
      </c>
      <c r="M95" s="15">
        <f t="shared" si="42"/>
        <v>8816.07</v>
      </c>
      <c r="N95" s="15">
        <f t="shared" si="42"/>
        <v>12028.161</v>
      </c>
      <c r="O95" s="15">
        <f t="shared" si="42"/>
        <v>10729.92</v>
      </c>
      <c r="P95" s="15">
        <f t="shared" si="42"/>
        <v>11619.23</v>
      </c>
      <c r="Q95" s="39">
        <f t="shared" si="42"/>
        <v>10313.09</v>
      </c>
      <c r="R95" s="15">
        <f t="shared" si="42"/>
        <v>8516.74</v>
      </c>
      <c r="S95" s="15">
        <f t="shared" si="42"/>
        <v>9824.169999999998</v>
      </c>
      <c r="T95" s="15">
        <f t="shared" si="42"/>
        <v>9716.76</v>
      </c>
      <c r="U95" s="15">
        <f t="shared" si="42"/>
        <v>11881.67</v>
      </c>
      <c r="V95" s="15">
        <f t="shared" si="42"/>
        <v>5919.2699999999995</v>
      </c>
      <c r="W95" s="15">
        <f t="shared" si="42"/>
        <v>4278.849999999999</v>
      </c>
      <c r="X95" s="15">
        <f t="shared" si="42"/>
        <v>6258.94</v>
      </c>
      <c r="Y95" s="15">
        <f t="shared" si="42"/>
        <v>6555.41</v>
      </c>
      <c r="Z95" s="15">
        <f t="shared" si="42"/>
        <v>5980.280000000001</v>
      </c>
      <c r="AA95" s="15">
        <f t="shared" si="42"/>
        <v>0</v>
      </c>
      <c r="AB95" s="15">
        <f t="shared" si="42"/>
        <v>6335.17</v>
      </c>
      <c r="AC95" s="15">
        <f t="shared" si="42"/>
        <v>0</v>
      </c>
      <c r="AD95" s="15">
        <f t="shared" si="42"/>
        <v>7878.84</v>
      </c>
      <c r="AE95" s="15">
        <f t="shared" si="42"/>
        <v>0</v>
      </c>
      <c r="AF95" s="66"/>
    </row>
    <row r="96" spans="1:32" s="7" customFormat="1" ht="59.25" customHeight="1">
      <c r="A96" s="16" t="s">
        <v>18</v>
      </c>
      <c r="B96" s="13">
        <f>SUM(B97:B100)</f>
        <v>104685.74399999999</v>
      </c>
      <c r="C96" s="13">
        <f>SUM(C97:C100)</f>
        <v>84491.45400000001</v>
      </c>
      <c r="D96" s="13">
        <f>SUM(D97:D100)</f>
        <v>77672.40000000001</v>
      </c>
      <c r="E96" s="13">
        <f>SUM(E97:E100)</f>
        <v>77672.40000000001</v>
      </c>
      <c r="F96" s="13">
        <f>E96/B96%</f>
        <v>74.19577588329507</v>
      </c>
      <c r="G96" s="13">
        <f>E96/C96%</f>
        <v>91.92929737012219</v>
      </c>
      <c r="H96" s="13">
        <f>SUM(H97:H100)</f>
        <v>7010.032</v>
      </c>
      <c r="I96" s="13">
        <f aca="true" t="shared" si="43" ref="I96:AE96">SUM(I97:I100)</f>
        <v>5483.8</v>
      </c>
      <c r="J96" s="13">
        <f t="shared" si="43"/>
        <v>9900.03</v>
      </c>
      <c r="K96" s="13">
        <f t="shared" si="43"/>
        <v>9789.42</v>
      </c>
      <c r="L96" s="13">
        <f t="shared" si="43"/>
        <v>13522.291</v>
      </c>
      <c r="M96" s="13">
        <f t="shared" si="43"/>
        <v>8816.07</v>
      </c>
      <c r="N96" s="13">
        <f t="shared" si="43"/>
        <v>12028.161</v>
      </c>
      <c r="O96" s="13">
        <f t="shared" si="43"/>
        <v>10729.92</v>
      </c>
      <c r="P96" s="13">
        <f t="shared" si="43"/>
        <v>11619.23</v>
      </c>
      <c r="Q96" s="38">
        <f t="shared" si="43"/>
        <v>10313.09</v>
      </c>
      <c r="R96" s="13">
        <f t="shared" si="43"/>
        <v>8516.74</v>
      </c>
      <c r="S96" s="13">
        <f t="shared" si="43"/>
        <v>9824.169999999998</v>
      </c>
      <c r="T96" s="13">
        <f t="shared" si="43"/>
        <v>9716.76</v>
      </c>
      <c r="U96" s="13">
        <f t="shared" si="43"/>
        <v>11881.67</v>
      </c>
      <c r="V96" s="13">
        <f t="shared" si="43"/>
        <v>5919.2699999999995</v>
      </c>
      <c r="W96" s="13">
        <f t="shared" si="43"/>
        <v>4278.849999999999</v>
      </c>
      <c r="X96" s="13">
        <f t="shared" si="43"/>
        <v>6258.94</v>
      </c>
      <c r="Y96" s="13">
        <f t="shared" si="43"/>
        <v>6555.41</v>
      </c>
      <c r="Z96" s="13">
        <f t="shared" si="43"/>
        <v>5980.280000000001</v>
      </c>
      <c r="AA96" s="13">
        <f t="shared" si="43"/>
        <v>0</v>
      </c>
      <c r="AB96" s="13">
        <f t="shared" si="43"/>
        <v>6335.17</v>
      </c>
      <c r="AC96" s="13">
        <f t="shared" si="43"/>
        <v>0</v>
      </c>
      <c r="AD96" s="13">
        <f t="shared" si="43"/>
        <v>7878.84</v>
      </c>
      <c r="AE96" s="13">
        <f t="shared" si="43"/>
        <v>0</v>
      </c>
      <c r="AF96" s="66"/>
    </row>
    <row r="97" spans="1:32" s="7" customFormat="1" ht="141.75" customHeight="1">
      <c r="A97" s="19" t="s">
        <v>16</v>
      </c>
      <c r="B97" s="13">
        <f>H97+J97+L97+N97+P97+R97+T97+V97+X97+Z97+AB97+AD97</f>
        <v>0</v>
      </c>
      <c r="C97" s="13">
        <f>H97+J97+L97+N97+P97+R97+T97+V97+X97</f>
        <v>0</v>
      </c>
      <c r="D97" s="13">
        <f>E97</f>
        <v>0</v>
      </c>
      <c r="E97" s="13">
        <f>I97+K97+M97+O97+Q97+S97+U97+W97+Y97+AA97+AC97+AE97</f>
        <v>0</v>
      </c>
      <c r="F97" s="14"/>
      <c r="G97" s="14"/>
      <c r="H97" s="13"/>
      <c r="I97" s="13"/>
      <c r="J97" s="13"/>
      <c r="K97" s="13"/>
      <c r="L97" s="13"/>
      <c r="M97" s="13"/>
      <c r="N97" s="13"/>
      <c r="O97" s="13"/>
      <c r="P97" s="13"/>
      <c r="Q97" s="38"/>
      <c r="R97" s="13"/>
      <c r="S97" s="13"/>
      <c r="T97" s="13"/>
      <c r="U97" s="13"/>
      <c r="V97" s="13"/>
      <c r="W97" s="13"/>
      <c r="X97" s="13"/>
      <c r="Y97" s="13"/>
      <c r="Z97" s="13"/>
      <c r="AA97" s="13"/>
      <c r="AB97" s="13"/>
      <c r="AC97" s="13"/>
      <c r="AD97" s="13"/>
      <c r="AE97" s="13"/>
      <c r="AF97" s="66"/>
    </row>
    <row r="98" spans="1:32" s="7" customFormat="1" ht="99" customHeight="1">
      <c r="A98" s="19" t="s">
        <v>14</v>
      </c>
      <c r="B98" s="15">
        <f>H98+J98+L98+N98+P98+R98+T98+V98+X98+Z98+AB98+AD98</f>
        <v>716.0899999999999</v>
      </c>
      <c r="C98" s="13">
        <f>H98+J98+L98+N98+P98+R98+T98+V98+X98</f>
        <v>409.19</v>
      </c>
      <c r="D98" s="13">
        <f>E98</f>
        <v>133.35999999999999</v>
      </c>
      <c r="E98" s="13">
        <f>I98+K98+M98+O98+Q98+S98+U98+W98+Y98+AA98+AC98+AE98</f>
        <v>133.35999999999999</v>
      </c>
      <c r="F98" s="14"/>
      <c r="G98" s="14"/>
      <c r="H98" s="13"/>
      <c r="I98" s="13"/>
      <c r="J98" s="13"/>
      <c r="K98" s="13"/>
      <c r="L98" s="13"/>
      <c r="M98" s="13"/>
      <c r="N98" s="13"/>
      <c r="O98" s="13"/>
      <c r="P98" s="13"/>
      <c r="Q98" s="38"/>
      <c r="R98" s="15">
        <v>102.29</v>
      </c>
      <c r="S98" s="15">
        <v>75.21</v>
      </c>
      <c r="T98" s="15">
        <v>102.3</v>
      </c>
      <c r="U98" s="15">
        <v>30.58</v>
      </c>
      <c r="V98" s="15">
        <v>102.3</v>
      </c>
      <c r="W98" s="15">
        <v>9.74</v>
      </c>
      <c r="X98" s="15">
        <v>102.3</v>
      </c>
      <c r="Y98" s="15">
        <v>17.83</v>
      </c>
      <c r="Z98" s="15">
        <v>102.3</v>
      </c>
      <c r="AA98" s="15"/>
      <c r="AB98" s="15">
        <v>102.3</v>
      </c>
      <c r="AC98" s="15"/>
      <c r="AD98" s="15">
        <v>102.3</v>
      </c>
      <c r="AE98" s="13"/>
      <c r="AF98" s="66"/>
    </row>
    <row r="99" spans="1:32" s="7" customFormat="1" ht="126" customHeight="1">
      <c r="A99" s="19" t="s">
        <v>15</v>
      </c>
      <c r="B99" s="15">
        <f>H99+J99+L99+N99+P99+R99+T99+V99+X99+Z99+AB99+AD99</f>
        <v>103969.654</v>
      </c>
      <c r="C99" s="15">
        <f>H99+J99+L99+N99+P99+R99+T99+V99+X99</f>
        <v>84082.26400000001</v>
      </c>
      <c r="D99" s="15">
        <f>E99</f>
        <v>77539.04000000001</v>
      </c>
      <c r="E99" s="15">
        <f>I99+K99+M99+O99+Q99+S99+U99+W99+Y99+AA99+AC99+AE99</f>
        <v>77539.04000000001</v>
      </c>
      <c r="F99" s="15">
        <f>E99/B99%</f>
        <v>74.5785303854142</v>
      </c>
      <c r="G99" s="15">
        <f>E99/C99%</f>
        <v>92.21806872374417</v>
      </c>
      <c r="H99" s="32">
        <v>7010.032</v>
      </c>
      <c r="I99" s="32">
        <v>5483.8</v>
      </c>
      <c r="J99" s="32">
        <v>9900.03</v>
      </c>
      <c r="K99" s="32">
        <v>9789.42</v>
      </c>
      <c r="L99" s="32">
        <v>13522.291</v>
      </c>
      <c r="M99" s="32">
        <v>8816.07</v>
      </c>
      <c r="N99" s="32">
        <v>12028.161</v>
      </c>
      <c r="O99" s="32">
        <v>10729.92</v>
      </c>
      <c r="P99" s="32">
        <v>11619.23</v>
      </c>
      <c r="Q99" s="42">
        <v>10313.09</v>
      </c>
      <c r="R99" s="32">
        <f>8551.47-102.29-34.73</f>
        <v>8414.449999999999</v>
      </c>
      <c r="S99" s="32">
        <v>9748.96</v>
      </c>
      <c r="T99" s="32">
        <f>9660.68+90.82-102.3-34.74</f>
        <v>9614.460000000001</v>
      </c>
      <c r="U99" s="32">
        <v>11851.09</v>
      </c>
      <c r="V99" s="32">
        <f>5480.68+90.82-102.3+347.77</f>
        <v>5816.969999999999</v>
      </c>
      <c r="W99" s="32">
        <v>4269.11</v>
      </c>
      <c r="X99" s="32">
        <f>4759.24+62.53-102.3+1437.17</f>
        <v>6156.639999999999</v>
      </c>
      <c r="Y99" s="32">
        <f>6555.41-17.83</f>
        <v>6537.58</v>
      </c>
      <c r="Z99" s="32">
        <f>6088.3-73.29-102.3-34.73</f>
        <v>5877.9800000000005</v>
      </c>
      <c r="AA99" s="32"/>
      <c r="AB99" s="32">
        <f>6279.08+90.82-102.3-34.73</f>
        <v>6232.87</v>
      </c>
      <c r="AC99" s="32"/>
      <c r="AD99" s="32">
        <f>7986.87-73.29-102.28-34.76</f>
        <v>7776.54</v>
      </c>
      <c r="AE99" s="32"/>
      <c r="AF99" s="66"/>
    </row>
    <row r="100" spans="1:32" s="7" customFormat="1" ht="86.25" customHeight="1">
      <c r="A100" s="19" t="s">
        <v>17</v>
      </c>
      <c r="B100" s="14">
        <f>H100+J100+L100+N100+P100+R100+T100+V100+X100+Z100+AB100+AD100</f>
        <v>0</v>
      </c>
      <c r="C100" s="14">
        <f>H100+J100+L100+N100+P100+R100+T100+V100+X100</f>
        <v>0</v>
      </c>
      <c r="D100" s="14">
        <f>E100</f>
        <v>0</v>
      </c>
      <c r="E100" s="14">
        <f>I100+K100+M100+O100+Q100+S100+U100+W100+Y100+AA100+AC100+AE100</f>
        <v>0</v>
      </c>
      <c r="F100" s="14"/>
      <c r="G100" s="14"/>
      <c r="H100" s="13"/>
      <c r="I100" s="13"/>
      <c r="J100" s="13"/>
      <c r="K100" s="13"/>
      <c r="L100" s="13"/>
      <c r="M100" s="13"/>
      <c r="N100" s="13"/>
      <c r="O100" s="13"/>
      <c r="P100" s="13"/>
      <c r="Q100" s="38"/>
      <c r="R100" s="13"/>
      <c r="S100" s="13"/>
      <c r="T100" s="13"/>
      <c r="U100" s="13"/>
      <c r="V100" s="13"/>
      <c r="W100" s="13"/>
      <c r="X100" s="13"/>
      <c r="Y100" s="13"/>
      <c r="Z100" s="13"/>
      <c r="AA100" s="13"/>
      <c r="AB100" s="13"/>
      <c r="AC100" s="13"/>
      <c r="AD100" s="13"/>
      <c r="AE100" s="13"/>
      <c r="AF100" s="67"/>
    </row>
    <row r="101" spans="1:32" s="6" customFormat="1" ht="153" customHeight="1">
      <c r="A101" s="19" t="s">
        <v>61</v>
      </c>
      <c r="B101" s="15">
        <f aca="true" t="shared" si="44" ref="B101:AE101">B102</f>
        <v>6522.500000000002</v>
      </c>
      <c r="C101" s="15">
        <f t="shared" si="44"/>
        <v>6032.600000000001</v>
      </c>
      <c r="D101" s="15">
        <f t="shared" si="44"/>
        <v>1067</v>
      </c>
      <c r="E101" s="15">
        <f t="shared" si="44"/>
        <v>1067</v>
      </c>
      <c r="F101" s="15">
        <f>E101/B101%</f>
        <v>16.35875814488309</v>
      </c>
      <c r="G101" s="15">
        <f>E101/C101%</f>
        <v>17.687232702317406</v>
      </c>
      <c r="H101" s="15">
        <f t="shared" si="44"/>
        <v>0</v>
      </c>
      <c r="I101" s="15">
        <f t="shared" si="44"/>
        <v>0</v>
      </c>
      <c r="J101" s="15">
        <f t="shared" si="44"/>
        <v>0</v>
      </c>
      <c r="K101" s="15">
        <f t="shared" si="44"/>
        <v>0</v>
      </c>
      <c r="L101" s="15">
        <f t="shared" si="44"/>
        <v>0</v>
      </c>
      <c r="M101" s="15">
        <f t="shared" si="44"/>
        <v>0</v>
      </c>
      <c r="N101" s="15">
        <f t="shared" si="44"/>
        <v>4342.8</v>
      </c>
      <c r="O101" s="15">
        <f t="shared" si="44"/>
        <v>0</v>
      </c>
      <c r="P101" s="15">
        <f t="shared" si="44"/>
        <v>0</v>
      </c>
      <c r="Q101" s="39">
        <f t="shared" si="44"/>
        <v>0</v>
      </c>
      <c r="R101" s="15">
        <f t="shared" si="44"/>
        <v>0</v>
      </c>
      <c r="S101" s="15">
        <f t="shared" si="44"/>
        <v>0</v>
      </c>
      <c r="T101" s="15">
        <f t="shared" si="44"/>
        <v>1363.26</v>
      </c>
      <c r="U101" s="15">
        <f t="shared" si="44"/>
        <v>0</v>
      </c>
      <c r="V101" s="15">
        <f t="shared" si="44"/>
        <v>163.27</v>
      </c>
      <c r="W101" s="15">
        <f t="shared" si="44"/>
        <v>1067</v>
      </c>
      <c r="X101" s="15">
        <f t="shared" si="44"/>
        <v>163.27</v>
      </c>
      <c r="Y101" s="15">
        <f t="shared" si="44"/>
        <v>0</v>
      </c>
      <c r="Z101" s="15">
        <f t="shared" si="44"/>
        <v>163.27</v>
      </c>
      <c r="AA101" s="15">
        <f t="shared" si="44"/>
        <v>0</v>
      </c>
      <c r="AB101" s="15">
        <f t="shared" si="44"/>
        <v>163.27</v>
      </c>
      <c r="AC101" s="15">
        <f t="shared" si="44"/>
        <v>0</v>
      </c>
      <c r="AD101" s="15">
        <f t="shared" si="44"/>
        <v>163.36</v>
      </c>
      <c r="AE101" s="15">
        <f t="shared" si="44"/>
        <v>0</v>
      </c>
      <c r="AF101" s="65"/>
    </row>
    <row r="102" spans="1:32" s="7" customFormat="1" ht="17.25">
      <c r="A102" s="16" t="s">
        <v>18</v>
      </c>
      <c r="B102" s="13">
        <f>SUM(B103:B106)</f>
        <v>6522.500000000002</v>
      </c>
      <c r="C102" s="13">
        <f>SUM(C103:C106)</f>
        <v>6032.600000000001</v>
      </c>
      <c r="D102" s="13">
        <f>SUM(D103:D106)</f>
        <v>1067</v>
      </c>
      <c r="E102" s="13">
        <f>SUM(E103:E106)</f>
        <v>1067</v>
      </c>
      <c r="F102" s="13">
        <f>E102/B102%</f>
        <v>16.35875814488309</v>
      </c>
      <c r="G102" s="13">
        <f>E102/C102%</f>
        <v>17.687232702317406</v>
      </c>
      <c r="H102" s="13">
        <f>SUM(H103:H106)</f>
        <v>0</v>
      </c>
      <c r="I102" s="13">
        <f aca="true" t="shared" si="45" ref="I102:AE102">SUM(I103:I106)</f>
        <v>0</v>
      </c>
      <c r="J102" s="13">
        <f t="shared" si="45"/>
        <v>0</v>
      </c>
      <c r="K102" s="13">
        <f t="shared" si="45"/>
        <v>0</v>
      </c>
      <c r="L102" s="13">
        <f t="shared" si="45"/>
        <v>0</v>
      </c>
      <c r="M102" s="13">
        <f t="shared" si="45"/>
        <v>0</v>
      </c>
      <c r="N102" s="13">
        <f t="shared" si="45"/>
        <v>4342.8</v>
      </c>
      <c r="O102" s="13">
        <f t="shared" si="45"/>
        <v>0</v>
      </c>
      <c r="P102" s="13">
        <f t="shared" si="45"/>
        <v>0</v>
      </c>
      <c r="Q102" s="38">
        <f t="shared" si="45"/>
        <v>0</v>
      </c>
      <c r="R102" s="13">
        <f t="shared" si="45"/>
        <v>0</v>
      </c>
      <c r="S102" s="13">
        <f t="shared" si="45"/>
        <v>0</v>
      </c>
      <c r="T102" s="13">
        <f t="shared" si="45"/>
        <v>1363.26</v>
      </c>
      <c r="U102" s="13">
        <f t="shared" si="45"/>
        <v>0</v>
      </c>
      <c r="V102" s="13">
        <f t="shared" si="45"/>
        <v>163.27</v>
      </c>
      <c r="W102" s="13">
        <f t="shared" si="45"/>
        <v>1067</v>
      </c>
      <c r="X102" s="13">
        <f t="shared" si="45"/>
        <v>163.27</v>
      </c>
      <c r="Y102" s="13">
        <f t="shared" si="45"/>
        <v>0</v>
      </c>
      <c r="Z102" s="13">
        <f t="shared" si="45"/>
        <v>163.27</v>
      </c>
      <c r="AA102" s="13">
        <f t="shared" si="45"/>
        <v>0</v>
      </c>
      <c r="AB102" s="13">
        <f t="shared" si="45"/>
        <v>163.27</v>
      </c>
      <c r="AC102" s="13">
        <f t="shared" si="45"/>
        <v>0</v>
      </c>
      <c r="AD102" s="13">
        <f t="shared" si="45"/>
        <v>163.36</v>
      </c>
      <c r="AE102" s="13">
        <f t="shared" si="45"/>
        <v>0</v>
      </c>
      <c r="AF102" s="66"/>
    </row>
    <row r="103" spans="1:32" s="7" customFormat="1" ht="18">
      <c r="A103" s="19" t="s">
        <v>16</v>
      </c>
      <c r="B103" s="14">
        <f>H103+J103+L103+N103+P103+R103+T103+V103+X103+Z103+AB103+AD103</f>
        <v>0</v>
      </c>
      <c r="C103" s="14">
        <f>H103+J103+L103+N103+P103+R103+T103+V103+X103</f>
        <v>0</v>
      </c>
      <c r="D103" s="14">
        <f>E103</f>
        <v>0</v>
      </c>
      <c r="E103" s="14">
        <f>I103+K103+M103+O103+Q103+S103+U103+W103+Y103+AA103+AC103+AE103</f>
        <v>0</v>
      </c>
      <c r="F103" s="14"/>
      <c r="G103" s="14"/>
      <c r="H103" s="13"/>
      <c r="I103" s="13"/>
      <c r="J103" s="13"/>
      <c r="K103" s="13"/>
      <c r="L103" s="13"/>
      <c r="M103" s="13"/>
      <c r="N103" s="13"/>
      <c r="O103" s="13"/>
      <c r="P103" s="13"/>
      <c r="Q103" s="38"/>
      <c r="R103" s="13"/>
      <c r="S103" s="13"/>
      <c r="T103" s="13"/>
      <c r="U103" s="13"/>
      <c r="V103" s="13"/>
      <c r="W103" s="13"/>
      <c r="X103" s="13"/>
      <c r="Y103" s="13"/>
      <c r="Z103" s="13"/>
      <c r="AA103" s="13"/>
      <c r="AB103" s="13"/>
      <c r="AC103" s="13"/>
      <c r="AD103" s="13"/>
      <c r="AE103" s="13"/>
      <c r="AF103" s="66"/>
    </row>
    <row r="104" spans="1:32" s="7" customFormat="1" ht="18">
      <c r="A104" s="19" t="s">
        <v>14</v>
      </c>
      <c r="B104" s="14">
        <f>H104+J104+L104+N104+P104+R104+T104+V104+X104+Z104+AB104+AD104</f>
        <v>0</v>
      </c>
      <c r="C104" s="14">
        <f>H104+J104+L104+N104+P104+R104+T104+V104+X104</f>
        <v>0</v>
      </c>
      <c r="D104" s="14">
        <f>E104</f>
        <v>0</v>
      </c>
      <c r="E104" s="14">
        <f>I104+K104+M104+O104+Q104+S104+U104+W104+Y104+AA104+AC104+AE104</f>
        <v>0</v>
      </c>
      <c r="F104" s="14"/>
      <c r="G104" s="14"/>
      <c r="H104" s="13"/>
      <c r="I104" s="13"/>
      <c r="J104" s="13"/>
      <c r="K104" s="13"/>
      <c r="L104" s="13"/>
      <c r="M104" s="13"/>
      <c r="N104" s="13"/>
      <c r="O104" s="13"/>
      <c r="P104" s="13"/>
      <c r="Q104" s="38"/>
      <c r="R104" s="13"/>
      <c r="S104" s="13"/>
      <c r="T104" s="13"/>
      <c r="U104" s="13"/>
      <c r="V104" s="13"/>
      <c r="W104" s="13"/>
      <c r="X104" s="13"/>
      <c r="Y104" s="13"/>
      <c r="Z104" s="13"/>
      <c r="AA104" s="13"/>
      <c r="AB104" s="13"/>
      <c r="AC104" s="13"/>
      <c r="AD104" s="13"/>
      <c r="AE104" s="13"/>
      <c r="AF104" s="66"/>
    </row>
    <row r="105" spans="1:32" s="7" customFormat="1" ht="18">
      <c r="A105" s="19" t="s">
        <v>15</v>
      </c>
      <c r="B105" s="15">
        <f>H105+J105+L105+N105+P105+R105+T105+V105+X105+Z105+AB105+AD105</f>
        <v>6522.500000000002</v>
      </c>
      <c r="C105" s="15">
        <f>H105+J105+L105+N105+P105+R105+T105+V105+X105</f>
        <v>6032.600000000001</v>
      </c>
      <c r="D105" s="15">
        <f>E105</f>
        <v>1067</v>
      </c>
      <c r="E105" s="15">
        <f>I105+K105+M105+O105+Q105+S105+U105+W105+Y105+AA105+AC105+AE105</f>
        <v>1067</v>
      </c>
      <c r="F105" s="15">
        <f>E105/B105%</f>
        <v>16.35875814488309</v>
      </c>
      <c r="G105" s="15">
        <f>E105/C105%</f>
        <v>17.687232702317406</v>
      </c>
      <c r="H105" s="15"/>
      <c r="I105" s="15"/>
      <c r="J105" s="15"/>
      <c r="K105" s="15"/>
      <c r="L105" s="15"/>
      <c r="M105" s="15"/>
      <c r="N105" s="15">
        <v>4342.8</v>
      </c>
      <c r="O105" s="15"/>
      <c r="P105" s="15"/>
      <c r="Q105" s="39"/>
      <c r="R105" s="15"/>
      <c r="S105" s="15"/>
      <c r="T105" s="15">
        <v>1363.26</v>
      </c>
      <c r="U105" s="15"/>
      <c r="V105" s="15">
        <v>163.27</v>
      </c>
      <c r="W105" s="15">
        <v>1067</v>
      </c>
      <c r="X105" s="15">
        <v>163.27</v>
      </c>
      <c r="Y105" s="15"/>
      <c r="Z105" s="15">
        <v>163.27</v>
      </c>
      <c r="AA105" s="15"/>
      <c r="AB105" s="15">
        <v>163.27</v>
      </c>
      <c r="AC105" s="15"/>
      <c r="AD105" s="15">
        <v>163.36</v>
      </c>
      <c r="AE105" s="15"/>
      <c r="AF105" s="66"/>
    </row>
    <row r="106" spans="1:32" s="7" customFormat="1" ht="18">
      <c r="A106" s="19" t="s">
        <v>17</v>
      </c>
      <c r="B106" s="14">
        <f>H106+J106+L106+N106+P106+R106+T106+V106+X106+Z106+AB106+AD106</f>
        <v>0</v>
      </c>
      <c r="C106" s="14">
        <f>H106+J106+L106+N106+P106+R106+T106+V106+X106</f>
        <v>0</v>
      </c>
      <c r="D106" s="14">
        <f>E106</f>
        <v>0</v>
      </c>
      <c r="E106" s="14">
        <f>I106+K106+M106+O106+Q106+S106+U106+W106+Y106+AA106+AC106+AE106</f>
        <v>0</v>
      </c>
      <c r="F106" s="14"/>
      <c r="G106" s="14"/>
      <c r="H106" s="13"/>
      <c r="I106" s="13"/>
      <c r="J106" s="13"/>
      <c r="K106" s="13"/>
      <c r="L106" s="13"/>
      <c r="M106" s="13"/>
      <c r="N106" s="13"/>
      <c r="O106" s="13"/>
      <c r="P106" s="13"/>
      <c r="Q106" s="38"/>
      <c r="R106" s="13"/>
      <c r="S106" s="13"/>
      <c r="T106" s="13"/>
      <c r="U106" s="13"/>
      <c r="V106" s="13"/>
      <c r="W106" s="13"/>
      <c r="X106" s="13"/>
      <c r="Y106" s="13"/>
      <c r="Z106" s="13"/>
      <c r="AA106" s="13"/>
      <c r="AB106" s="13"/>
      <c r="AC106" s="13"/>
      <c r="AD106" s="13"/>
      <c r="AE106" s="13"/>
      <c r="AF106" s="67"/>
    </row>
    <row r="107" spans="1:32" s="6" customFormat="1" ht="57.75" customHeight="1">
      <c r="A107" s="19" t="s">
        <v>39</v>
      </c>
      <c r="B107" s="15">
        <f aca="true" t="shared" si="46" ref="B107:AE107">B108</f>
        <v>4320.500000000001</v>
      </c>
      <c r="C107" s="15">
        <f t="shared" si="46"/>
        <v>3233.6500000000005</v>
      </c>
      <c r="D107" s="15">
        <f t="shared" si="46"/>
        <v>2966.6400000000003</v>
      </c>
      <c r="E107" s="15">
        <f t="shared" si="46"/>
        <v>2966.6400000000003</v>
      </c>
      <c r="F107" s="15">
        <f>E107/B107%</f>
        <v>68.66427496817496</v>
      </c>
      <c r="G107" s="15">
        <f>E107/C107%</f>
        <v>91.74276746091877</v>
      </c>
      <c r="H107" s="15">
        <f t="shared" si="46"/>
        <v>335.57</v>
      </c>
      <c r="I107" s="15">
        <f t="shared" si="46"/>
        <v>333.17</v>
      </c>
      <c r="J107" s="15">
        <f t="shared" si="46"/>
        <v>362.26</v>
      </c>
      <c r="K107" s="15">
        <f t="shared" si="46"/>
        <v>329.06</v>
      </c>
      <c r="L107" s="15">
        <f t="shared" si="46"/>
        <v>362.26</v>
      </c>
      <c r="M107" s="15">
        <f t="shared" si="46"/>
        <v>326.92</v>
      </c>
      <c r="N107" s="15">
        <f t="shared" si="46"/>
        <v>362.26</v>
      </c>
      <c r="O107" s="15">
        <f t="shared" si="46"/>
        <v>329.23</v>
      </c>
      <c r="P107" s="15">
        <f t="shared" si="46"/>
        <v>362.26</v>
      </c>
      <c r="Q107" s="39">
        <v>329.65</v>
      </c>
      <c r="R107" s="15">
        <f t="shared" si="46"/>
        <v>362.26</v>
      </c>
      <c r="S107" s="15">
        <f t="shared" si="46"/>
        <v>329.57</v>
      </c>
      <c r="T107" s="15">
        <f t="shared" si="46"/>
        <v>362.26</v>
      </c>
      <c r="U107" s="15">
        <f t="shared" si="46"/>
        <v>329.35</v>
      </c>
      <c r="V107" s="15">
        <f t="shared" si="46"/>
        <v>362.26</v>
      </c>
      <c r="W107" s="15">
        <f t="shared" si="46"/>
        <v>329.89</v>
      </c>
      <c r="X107" s="15">
        <f t="shared" si="46"/>
        <v>362.26</v>
      </c>
      <c r="Y107" s="15">
        <f t="shared" si="46"/>
        <v>329.8</v>
      </c>
      <c r="Z107" s="15">
        <f t="shared" si="46"/>
        <v>362.26</v>
      </c>
      <c r="AA107" s="15">
        <f t="shared" si="46"/>
        <v>0</v>
      </c>
      <c r="AB107" s="15">
        <f t="shared" si="46"/>
        <v>362.26</v>
      </c>
      <c r="AC107" s="15">
        <f t="shared" si="46"/>
        <v>0</v>
      </c>
      <c r="AD107" s="15">
        <f t="shared" si="46"/>
        <v>362.33</v>
      </c>
      <c r="AE107" s="15">
        <f t="shared" si="46"/>
        <v>0</v>
      </c>
      <c r="AF107" s="65" t="s">
        <v>62</v>
      </c>
    </row>
    <row r="108" spans="1:32" s="7" customFormat="1" ht="17.25">
      <c r="A108" s="16" t="s">
        <v>18</v>
      </c>
      <c r="B108" s="13">
        <f>SUM(B109:B112)</f>
        <v>4320.500000000001</v>
      </c>
      <c r="C108" s="13">
        <f>SUM(C109:C112)</f>
        <v>3233.6500000000005</v>
      </c>
      <c r="D108" s="13">
        <f>SUM(D109:D112)</f>
        <v>2966.6400000000003</v>
      </c>
      <c r="E108" s="13">
        <f>SUM(E109:E112)</f>
        <v>2966.6400000000003</v>
      </c>
      <c r="F108" s="13">
        <f>E108/B108%</f>
        <v>68.66427496817496</v>
      </c>
      <c r="G108" s="13">
        <f>E108/C108%</f>
        <v>91.74276746091877</v>
      </c>
      <c r="H108" s="13">
        <f>SUM(H109:H112)</f>
        <v>335.57</v>
      </c>
      <c r="I108" s="13">
        <f aca="true" t="shared" si="47" ref="I108:AE108">SUM(I109:I112)</f>
        <v>333.17</v>
      </c>
      <c r="J108" s="13">
        <f t="shared" si="47"/>
        <v>362.26</v>
      </c>
      <c r="K108" s="13">
        <f t="shared" si="47"/>
        <v>329.06</v>
      </c>
      <c r="L108" s="13">
        <f t="shared" si="47"/>
        <v>362.26</v>
      </c>
      <c r="M108" s="13">
        <f t="shared" si="47"/>
        <v>326.92</v>
      </c>
      <c r="N108" s="13">
        <f t="shared" si="47"/>
        <v>362.26</v>
      </c>
      <c r="O108" s="13">
        <f t="shared" si="47"/>
        <v>329.23</v>
      </c>
      <c r="P108" s="13">
        <f t="shared" si="47"/>
        <v>362.26</v>
      </c>
      <c r="Q108" s="38">
        <v>329.65</v>
      </c>
      <c r="R108" s="13">
        <f t="shared" si="47"/>
        <v>362.26</v>
      </c>
      <c r="S108" s="13">
        <f t="shared" si="47"/>
        <v>329.57</v>
      </c>
      <c r="T108" s="13">
        <f t="shared" si="47"/>
        <v>362.26</v>
      </c>
      <c r="U108" s="13">
        <f t="shared" si="47"/>
        <v>329.35</v>
      </c>
      <c r="V108" s="13">
        <f t="shared" si="47"/>
        <v>362.26</v>
      </c>
      <c r="W108" s="13">
        <f t="shared" si="47"/>
        <v>329.89</v>
      </c>
      <c r="X108" s="13">
        <f t="shared" si="47"/>
        <v>362.26</v>
      </c>
      <c r="Y108" s="13">
        <f t="shared" si="47"/>
        <v>329.8</v>
      </c>
      <c r="Z108" s="13">
        <f t="shared" si="47"/>
        <v>362.26</v>
      </c>
      <c r="AA108" s="13">
        <f t="shared" si="47"/>
        <v>0</v>
      </c>
      <c r="AB108" s="13">
        <f t="shared" si="47"/>
        <v>362.26</v>
      </c>
      <c r="AC108" s="13">
        <f t="shared" si="47"/>
        <v>0</v>
      </c>
      <c r="AD108" s="13">
        <f t="shared" si="47"/>
        <v>362.33</v>
      </c>
      <c r="AE108" s="13">
        <f t="shared" si="47"/>
        <v>0</v>
      </c>
      <c r="AF108" s="66"/>
    </row>
    <row r="109" spans="1:32" s="7" customFormat="1" ht="18">
      <c r="A109" s="19" t="s">
        <v>16</v>
      </c>
      <c r="B109" s="14"/>
      <c r="C109" s="14">
        <f>H109+J109+L109+N109+P109+R109+T109+V109+X109</f>
        <v>0</v>
      </c>
      <c r="D109" s="14">
        <f>E109</f>
        <v>0</v>
      </c>
      <c r="E109" s="14">
        <f>I109+K109+M109+O109+Q109+S109+U109+W109+Y109+AA109+AC109+AE109</f>
        <v>0</v>
      </c>
      <c r="F109" s="14"/>
      <c r="G109" s="14"/>
      <c r="H109" s="13"/>
      <c r="I109" s="13"/>
      <c r="J109" s="13"/>
      <c r="K109" s="13"/>
      <c r="L109" s="13"/>
      <c r="M109" s="13"/>
      <c r="N109" s="13"/>
      <c r="O109" s="13"/>
      <c r="P109" s="13"/>
      <c r="Q109" s="38"/>
      <c r="R109" s="13"/>
      <c r="S109" s="13"/>
      <c r="T109" s="13"/>
      <c r="U109" s="13"/>
      <c r="V109" s="13"/>
      <c r="W109" s="13"/>
      <c r="X109" s="13"/>
      <c r="Y109" s="13"/>
      <c r="Z109" s="13"/>
      <c r="AA109" s="13"/>
      <c r="AB109" s="13"/>
      <c r="AC109" s="13"/>
      <c r="AD109" s="13"/>
      <c r="AE109" s="13"/>
      <c r="AF109" s="66"/>
    </row>
    <row r="110" spans="1:32" s="7" customFormat="1" ht="18">
      <c r="A110" s="19" t="s">
        <v>14</v>
      </c>
      <c r="B110" s="14"/>
      <c r="C110" s="14">
        <f>H110+J110+L110+N110+P110+R110+T110+V110+X110</f>
        <v>0</v>
      </c>
      <c r="D110" s="14">
        <f>E110</f>
        <v>0</v>
      </c>
      <c r="E110" s="14">
        <f>I110+K110+M110+O110+Q110+S110+U110+W110+Y110+AA110+AC110+AE110</f>
        <v>0</v>
      </c>
      <c r="F110" s="14"/>
      <c r="G110" s="14"/>
      <c r="H110" s="13"/>
      <c r="I110" s="13"/>
      <c r="J110" s="13"/>
      <c r="K110" s="13"/>
      <c r="L110" s="13"/>
      <c r="M110" s="13"/>
      <c r="N110" s="13"/>
      <c r="O110" s="13"/>
      <c r="P110" s="13"/>
      <c r="Q110" s="38"/>
      <c r="R110" s="13"/>
      <c r="S110" s="13"/>
      <c r="T110" s="13"/>
      <c r="U110" s="13"/>
      <c r="V110" s="13"/>
      <c r="W110" s="13"/>
      <c r="X110" s="13"/>
      <c r="Y110" s="13"/>
      <c r="Z110" s="13"/>
      <c r="AA110" s="13"/>
      <c r="AB110" s="13"/>
      <c r="AC110" s="13"/>
      <c r="AD110" s="13"/>
      <c r="AE110" s="13"/>
      <c r="AF110" s="66"/>
    </row>
    <row r="111" spans="1:32" s="7" customFormat="1" ht="18">
      <c r="A111" s="19" t="s">
        <v>15</v>
      </c>
      <c r="B111" s="15">
        <f>H111+J111+L111+N111+P111+R111+T111+V111+X111+Z111+AB111+AD111</f>
        <v>4320.500000000001</v>
      </c>
      <c r="C111" s="15">
        <f>H111+J111+L111+N111+P111+R111+T111+V111+X111</f>
        <v>3233.6500000000005</v>
      </c>
      <c r="D111" s="15">
        <f>E111</f>
        <v>2966.6400000000003</v>
      </c>
      <c r="E111" s="15">
        <f>I111+K111+M111+O111+Q111+S111+U111+W111+Y111+AA111+AC111+AE111</f>
        <v>2966.6400000000003</v>
      </c>
      <c r="F111" s="15">
        <f>E111/B111%</f>
        <v>68.66427496817496</v>
      </c>
      <c r="G111" s="15">
        <f>E111/C111%</f>
        <v>91.74276746091877</v>
      </c>
      <c r="H111" s="15">
        <v>335.57</v>
      </c>
      <c r="I111" s="15">
        <v>333.17</v>
      </c>
      <c r="J111" s="15">
        <v>362.26</v>
      </c>
      <c r="K111" s="15">
        <v>329.06</v>
      </c>
      <c r="L111" s="15">
        <v>362.26</v>
      </c>
      <c r="M111" s="15">
        <v>326.92</v>
      </c>
      <c r="N111" s="15">
        <v>362.26</v>
      </c>
      <c r="O111" s="15">
        <v>329.23</v>
      </c>
      <c r="P111" s="15">
        <v>362.26</v>
      </c>
      <c r="Q111" s="39">
        <v>329.65</v>
      </c>
      <c r="R111" s="15">
        <v>362.26</v>
      </c>
      <c r="S111" s="15">
        <v>329.57</v>
      </c>
      <c r="T111" s="15">
        <v>362.26</v>
      </c>
      <c r="U111" s="15">
        <v>329.35</v>
      </c>
      <c r="V111" s="15">
        <v>362.26</v>
      </c>
      <c r="W111" s="15">
        <v>329.89</v>
      </c>
      <c r="X111" s="15">
        <v>362.26</v>
      </c>
      <c r="Y111" s="15">
        <v>329.8</v>
      </c>
      <c r="Z111" s="15">
        <v>362.26</v>
      </c>
      <c r="AA111" s="15"/>
      <c r="AB111" s="15">
        <v>362.26</v>
      </c>
      <c r="AC111" s="15"/>
      <c r="AD111" s="15">
        <v>362.33</v>
      </c>
      <c r="AE111" s="15"/>
      <c r="AF111" s="66"/>
    </row>
    <row r="112" spans="1:32" s="7" customFormat="1" ht="18">
      <c r="A112" s="19" t="s">
        <v>17</v>
      </c>
      <c r="B112" s="14"/>
      <c r="C112" s="14">
        <f>H112+J112+L112+N112+P112+R112+T112+V112+X112</f>
        <v>0</v>
      </c>
      <c r="D112" s="14">
        <f>E112</f>
        <v>0</v>
      </c>
      <c r="E112" s="14">
        <f>I112+K112+M112+O112+Q112+S112+U112+W112+Y112+AA112+AC112+AE112</f>
        <v>0</v>
      </c>
      <c r="F112" s="14"/>
      <c r="G112" s="14"/>
      <c r="H112" s="13"/>
      <c r="I112" s="13"/>
      <c r="J112" s="13"/>
      <c r="K112" s="13"/>
      <c r="L112" s="13"/>
      <c r="M112" s="13"/>
      <c r="N112" s="13"/>
      <c r="O112" s="13"/>
      <c r="P112" s="13"/>
      <c r="Q112" s="38"/>
      <c r="R112" s="13"/>
      <c r="S112" s="13"/>
      <c r="T112" s="13"/>
      <c r="U112" s="13"/>
      <c r="V112" s="13"/>
      <c r="W112" s="13"/>
      <c r="X112" s="13"/>
      <c r="Y112" s="13"/>
      <c r="Z112" s="13"/>
      <c r="AA112" s="13"/>
      <c r="AB112" s="13"/>
      <c r="AC112" s="13"/>
      <c r="AD112" s="13"/>
      <c r="AE112" s="13"/>
      <c r="AF112" s="67"/>
    </row>
    <row r="113" spans="1:32" s="6" customFormat="1" ht="69.75" customHeight="1">
      <c r="A113" s="31" t="s">
        <v>40</v>
      </c>
      <c r="B113" s="15">
        <f aca="true" t="shared" si="48" ref="B113:AE113">B114</f>
        <v>571.9000000000001</v>
      </c>
      <c r="C113" s="15">
        <f t="shared" si="48"/>
        <v>427.21</v>
      </c>
      <c r="D113" s="15">
        <f t="shared" si="48"/>
        <v>368.65999999999997</v>
      </c>
      <c r="E113" s="15">
        <f t="shared" si="48"/>
        <v>368.65999999999997</v>
      </c>
      <c r="F113" s="15">
        <f>E113/B113%</f>
        <v>64.46231858716557</v>
      </c>
      <c r="G113" s="15">
        <f>E113/C113%</f>
        <v>86.29479647012008</v>
      </c>
      <c r="H113" s="15">
        <f t="shared" si="48"/>
        <v>44.9</v>
      </c>
      <c r="I113" s="15">
        <f t="shared" si="48"/>
        <v>39.13</v>
      </c>
      <c r="J113" s="15">
        <f t="shared" si="48"/>
        <v>45.6</v>
      </c>
      <c r="K113" s="15">
        <f t="shared" si="48"/>
        <v>39.49</v>
      </c>
      <c r="L113" s="15">
        <f t="shared" si="48"/>
        <v>47.49</v>
      </c>
      <c r="M113" s="15">
        <f t="shared" si="48"/>
        <v>41.55</v>
      </c>
      <c r="N113" s="15">
        <f t="shared" si="48"/>
        <v>47.81</v>
      </c>
      <c r="O113" s="15">
        <f t="shared" si="48"/>
        <v>40</v>
      </c>
      <c r="P113" s="15">
        <f t="shared" si="48"/>
        <v>48.44</v>
      </c>
      <c r="Q113" s="39">
        <v>42.48</v>
      </c>
      <c r="R113" s="15">
        <f t="shared" si="48"/>
        <v>47.81</v>
      </c>
      <c r="S113" s="15">
        <f t="shared" si="48"/>
        <v>42.3</v>
      </c>
      <c r="T113" s="15">
        <f t="shared" si="48"/>
        <v>48.44</v>
      </c>
      <c r="U113" s="15">
        <f t="shared" si="48"/>
        <v>39.45</v>
      </c>
      <c r="V113" s="15">
        <f t="shared" si="48"/>
        <v>48.91</v>
      </c>
      <c r="W113" s="15">
        <f t="shared" si="48"/>
        <v>41.57</v>
      </c>
      <c r="X113" s="15">
        <f t="shared" si="48"/>
        <v>47.81</v>
      </c>
      <c r="Y113" s="15">
        <f t="shared" si="48"/>
        <v>42.69</v>
      </c>
      <c r="Z113" s="15">
        <f t="shared" si="48"/>
        <v>48.44</v>
      </c>
      <c r="AA113" s="15">
        <f t="shared" si="48"/>
        <v>0</v>
      </c>
      <c r="AB113" s="15">
        <f t="shared" si="48"/>
        <v>47.81</v>
      </c>
      <c r="AC113" s="15">
        <f t="shared" si="48"/>
        <v>0</v>
      </c>
      <c r="AD113" s="15">
        <f t="shared" si="48"/>
        <v>48.44</v>
      </c>
      <c r="AE113" s="15">
        <f t="shared" si="48"/>
        <v>0</v>
      </c>
      <c r="AF113" s="65" t="s">
        <v>56</v>
      </c>
    </row>
    <row r="114" spans="1:32" s="7" customFormat="1" ht="17.25">
      <c r="A114" s="16" t="s">
        <v>18</v>
      </c>
      <c r="B114" s="13">
        <f>SUM(B115:B118)</f>
        <v>571.9000000000001</v>
      </c>
      <c r="C114" s="13">
        <f>SUM(C115:C118)</f>
        <v>427.21</v>
      </c>
      <c r="D114" s="13">
        <f>SUM(D115:D118)</f>
        <v>368.65999999999997</v>
      </c>
      <c r="E114" s="13">
        <f>SUM(E115:E118)</f>
        <v>368.65999999999997</v>
      </c>
      <c r="F114" s="13">
        <f>E114/B114%</f>
        <v>64.46231858716557</v>
      </c>
      <c r="G114" s="13">
        <f>E114/C114%</f>
        <v>86.29479647012008</v>
      </c>
      <c r="H114" s="13">
        <f>SUM(H115:H118)</f>
        <v>44.9</v>
      </c>
      <c r="I114" s="13">
        <f aca="true" t="shared" si="49" ref="I114:AE114">SUM(I115:I118)</f>
        <v>39.13</v>
      </c>
      <c r="J114" s="13">
        <f t="shared" si="49"/>
        <v>45.6</v>
      </c>
      <c r="K114" s="13">
        <f t="shared" si="49"/>
        <v>39.49</v>
      </c>
      <c r="L114" s="13">
        <f t="shared" si="49"/>
        <v>47.49</v>
      </c>
      <c r="M114" s="13">
        <f t="shared" si="49"/>
        <v>41.55</v>
      </c>
      <c r="N114" s="13">
        <f t="shared" si="49"/>
        <v>47.81</v>
      </c>
      <c r="O114" s="13">
        <f t="shared" si="49"/>
        <v>40</v>
      </c>
      <c r="P114" s="13">
        <f t="shared" si="49"/>
        <v>48.44</v>
      </c>
      <c r="Q114" s="38">
        <v>42.48</v>
      </c>
      <c r="R114" s="13">
        <f t="shared" si="49"/>
        <v>47.81</v>
      </c>
      <c r="S114" s="13">
        <f t="shared" si="49"/>
        <v>42.3</v>
      </c>
      <c r="T114" s="13">
        <f t="shared" si="49"/>
        <v>48.44</v>
      </c>
      <c r="U114" s="13">
        <f t="shared" si="49"/>
        <v>39.45</v>
      </c>
      <c r="V114" s="13">
        <f t="shared" si="49"/>
        <v>48.91</v>
      </c>
      <c r="W114" s="13">
        <f t="shared" si="49"/>
        <v>41.57</v>
      </c>
      <c r="X114" s="13">
        <f t="shared" si="49"/>
        <v>47.81</v>
      </c>
      <c r="Y114" s="13">
        <f t="shared" si="49"/>
        <v>42.69</v>
      </c>
      <c r="Z114" s="13">
        <f t="shared" si="49"/>
        <v>48.44</v>
      </c>
      <c r="AA114" s="13">
        <f t="shared" si="49"/>
        <v>0</v>
      </c>
      <c r="AB114" s="13">
        <f t="shared" si="49"/>
        <v>47.81</v>
      </c>
      <c r="AC114" s="13">
        <f t="shared" si="49"/>
        <v>0</v>
      </c>
      <c r="AD114" s="13">
        <f t="shared" si="49"/>
        <v>48.44</v>
      </c>
      <c r="AE114" s="13">
        <f t="shared" si="49"/>
        <v>0</v>
      </c>
      <c r="AF114" s="66"/>
    </row>
    <row r="115" spans="1:32" s="7" customFormat="1" ht="18">
      <c r="A115" s="19" t="s">
        <v>16</v>
      </c>
      <c r="B115" s="14"/>
      <c r="C115" s="14">
        <f>H115+J115+L115+N115+P115+R115+T115+V115+X115</f>
        <v>0</v>
      </c>
      <c r="D115" s="14">
        <f>E115</f>
        <v>0</v>
      </c>
      <c r="E115" s="14">
        <f>I115+K115+M115+O115+Q115+S115+U115+W115+Y115+AA115+AC115+AE115</f>
        <v>0</v>
      </c>
      <c r="F115" s="14"/>
      <c r="G115" s="14"/>
      <c r="H115" s="13"/>
      <c r="I115" s="13"/>
      <c r="J115" s="13"/>
      <c r="K115" s="13"/>
      <c r="L115" s="13"/>
      <c r="M115" s="13"/>
      <c r="N115" s="13"/>
      <c r="O115" s="13"/>
      <c r="P115" s="13"/>
      <c r="Q115" s="38"/>
      <c r="R115" s="13"/>
      <c r="S115" s="13"/>
      <c r="T115" s="13"/>
      <c r="U115" s="13"/>
      <c r="V115" s="13"/>
      <c r="W115" s="13"/>
      <c r="X115" s="13"/>
      <c r="Y115" s="13"/>
      <c r="Z115" s="13"/>
      <c r="AA115" s="13"/>
      <c r="AB115" s="13"/>
      <c r="AC115" s="13"/>
      <c r="AD115" s="13"/>
      <c r="AE115" s="13"/>
      <c r="AF115" s="66"/>
    </row>
    <row r="116" spans="1:32" s="7" customFormat="1" ht="18">
      <c r="A116" s="19" t="s">
        <v>14</v>
      </c>
      <c r="B116" s="14"/>
      <c r="C116" s="14">
        <f>H116+J116+L116+N116+P116+R116+T116+V116+X116</f>
        <v>0</v>
      </c>
      <c r="D116" s="14">
        <f>E116</f>
        <v>0</v>
      </c>
      <c r="E116" s="14">
        <f>I116+K116+M116+O116+Q116+S116+U116+W116+Y116+AA116+AC116+AE116</f>
        <v>0</v>
      </c>
      <c r="F116" s="14"/>
      <c r="G116" s="14"/>
      <c r="H116" s="13"/>
      <c r="I116" s="13"/>
      <c r="J116" s="22"/>
      <c r="K116" s="22"/>
      <c r="L116" s="13"/>
      <c r="M116" s="13"/>
      <c r="N116" s="13"/>
      <c r="O116" s="13"/>
      <c r="P116" s="13"/>
      <c r="Q116" s="38"/>
      <c r="R116" s="13"/>
      <c r="S116" s="13"/>
      <c r="T116" s="13"/>
      <c r="U116" s="13"/>
      <c r="V116" s="13"/>
      <c r="W116" s="13"/>
      <c r="X116" s="13"/>
      <c r="Y116" s="13"/>
      <c r="Z116" s="13"/>
      <c r="AA116" s="13"/>
      <c r="AB116" s="13"/>
      <c r="AC116" s="13"/>
      <c r="AD116" s="13"/>
      <c r="AE116" s="13"/>
      <c r="AF116" s="66"/>
    </row>
    <row r="117" spans="1:32" s="7" customFormat="1" ht="18">
      <c r="A117" s="19" t="s">
        <v>15</v>
      </c>
      <c r="B117" s="15">
        <f>H117+J117+L117+N117+P117+R117+T117+V117+X117+Z117+AB117+AD117</f>
        <v>571.9000000000001</v>
      </c>
      <c r="C117" s="15">
        <f>H117+J117+L117+N117+P117+R117+T117+V117+X117</f>
        <v>427.21</v>
      </c>
      <c r="D117" s="15">
        <f>E117</f>
        <v>368.65999999999997</v>
      </c>
      <c r="E117" s="15">
        <f>I117+K117+M117+O117+Q117+S117+U117+W117+Y117+AA117+AC117+AE117</f>
        <v>368.65999999999997</v>
      </c>
      <c r="F117" s="15">
        <f>E117/B117%</f>
        <v>64.46231858716557</v>
      </c>
      <c r="G117" s="15">
        <f>E117/C117%</f>
        <v>86.29479647012008</v>
      </c>
      <c r="H117" s="15">
        <v>44.9</v>
      </c>
      <c r="I117" s="15">
        <v>39.13</v>
      </c>
      <c r="J117" s="15">
        <v>45.6</v>
      </c>
      <c r="K117" s="15">
        <v>39.49</v>
      </c>
      <c r="L117" s="15">
        <v>47.49</v>
      </c>
      <c r="M117" s="15">
        <v>41.55</v>
      </c>
      <c r="N117" s="15">
        <v>47.81</v>
      </c>
      <c r="O117" s="15">
        <v>40</v>
      </c>
      <c r="P117" s="15">
        <v>48.44</v>
      </c>
      <c r="Q117" s="39">
        <v>42.48</v>
      </c>
      <c r="R117" s="15">
        <v>47.81</v>
      </c>
      <c r="S117" s="15">
        <v>42.3</v>
      </c>
      <c r="T117" s="15">
        <v>48.44</v>
      </c>
      <c r="U117" s="15">
        <v>39.45</v>
      </c>
      <c r="V117" s="15">
        <v>48.91</v>
      </c>
      <c r="W117" s="15">
        <v>41.57</v>
      </c>
      <c r="X117" s="15">
        <v>47.81</v>
      </c>
      <c r="Y117" s="15">
        <v>42.69</v>
      </c>
      <c r="Z117" s="15">
        <v>48.44</v>
      </c>
      <c r="AA117" s="15"/>
      <c r="AB117" s="15">
        <v>47.81</v>
      </c>
      <c r="AC117" s="15"/>
      <c r="AD117" s="15">
        <v>48.44</v>
      </c>
      <c r="AE117" s="15"/>
      <c r="AF117" s="66"/>
    </row>
    <row r="118" spans="1:32" s="7" customFormat="1" ht="18">
      <c r="A118" s="19" t="s">
        <v>17</v>
      </c>
      <c r="B118" s="14"/>
      <c r="C118" s="14">
        <f>H118+J118+L118+N118+P118+R118+T118+V118+X118</f>
        <v>0</v>
      </c>
      <c r="D118" s="14">
        <f>E118</f>
        <v>0</v>
      </c>
      <c r="E118" s="14">
        <f>I118+K118+M118+O118+Q118+S118+U118+W118+Y118+AA118+AC118+AE118</f>
        <v>0</v>
      </c>
      <c r="F118" s="14"/>
      <c r="G118" s="14"/>
      <c r="H118" s="13"/>
      <c r="I118" s="13"/>
      <c r="J118" s="13"/>
      <c r="K118" s="13"/>
      <c r="L118" s="13"/>
      <c r="M118" s="13"/>
      <c r="N118" s="13"/>
      <c r="O118" s="13"/>
      <c r="P118" s="13"/>
      <c r="Q118" s="38"/>
      <c r="R118" s="13"/>
      <c r="S118" s="13"/>
      <c r="T118" s="13"/>
      <c r="U118" s="13"/>
      <c r="V118" s="13"/>
      <c r="W118" s="13"/>
      <c r="X118" s="13"/>
      <c r="Y118" s="13"/>
      <c r="Z118" s="13"/>
      <c r="AA118" s="13"/>
      <c r="AB118" s="13"/>
      <c r="AC118" s="13"/>
      <c r="AD118" s="13"/>
      <c r="AE118" s="13"/>
      <c r="AF118" s="67"/>
    </row>
    <row r="119" spans="1:32" s="6" customFormat="1" ht="54">
      <c r="A119" s="31" t="s">
        <v>55</v>
      </c>
      <c r="B119" s="15">
        <f aca="true" t="shared" si="50" ref="B119:AE119">B120</f>
        <v>7389.2</v>
      </c>
      <c r="C119" s="15">
        <f t="shared" si="50"/>
        <v>2982.5</v>
      </c>
      <c r="D119" s="15">
        <f t="shared" si="50"/>
        <v>0</v>
      </c>
      <c r="E119" s="15">
        <f t="shared" si="50"/>
        <v>0</v>
      </c>
      <c r="F119" s="15">
        <f>E119/B119%</f>
        <v>0</v>
      </c>
      <c r="G119" s="15">
        <f>E119/C119%</f>
        <v>0</v>
      </c>
      <c r="H119" s="15">
        <f t="shared" si="50"/>
        <v>0</v>
      </c>
      <c r="I119" s="15">
        <f t="shared" si="50"/>
        <v>0</v>
      </c>
      <c r="J119" s="15">
        <f t="shared" si="50"/>
        <v>0</v>
      </c>
      <c r="K119" s="15">
        <f t="shared" si="50"/>
        <v>0</v>
      </c>
      <c r="L119" s="15">
        <f t="shared" si="50"/>
        <v>0</v>
      </c>
      <c r="M119" s="15">
        <f t="shared" si="50"/>
        <v>0</v>
      </c>
      <c r="N119" s="15">
        <f t="shared" si="50"/>
        <v>0</v>
      </c>
      <c r="O119" s="15">
        <f t="shared" si="50"/>
        <v>0</v>
      </c>
      <c r="P119" s="15">
        <f t="shared" si="50"/>
        <v>0</v>
      </c>
      <c r="Q119" s="39">
        <f t="shared" si="50"/>
        <v>0</v>
      </c>
      <c r="R119" s="15">
        <f t="shared" si="50"/>
        <v>0</v>
      </c>
      <c r="S119" s="15">
        <f t="shared" si="50"/>
        <v>0</v>
      </c>
      <c r="T119" s="15">
        <f t="shared" si="50"/>
        <v>0</v>
      </c>
      <c r="U119" s="15">
        <f t="shared" si="50"/>
        <v>0</v>
      </c>
      <c r="V119" s="15">
        <f t="shared" si="50"/>
        <v>0</v>
      </c>
      <c r="W119" s="15">
        <f t="shared" si="50"/>
        <v>0</v>
      </c>
      <c r="X119" s="15">
        <f t="shared" si="50"/>
        <v>2982.5</v>
      </c>
      <c r="Y119" s="15">
        <f t="shared" si="50"/>
        <v>0</v>
      </c>
      <c r="Z119" s="15">
        <f t="shared" si="50"/>
        <v>4406.7</v>
      </c>
      <c r="AA119" s="15">
        <f t="shared" si="50"/>
        <v>0</v>
      </c>
      <c r="AB119" s="15">
        <f t="shared" si="50"/>
        <v>0</v>
      </c>
      <c r="AC119" s="15">
        <f t="shared" si="50"/>
        <v>0</v>
      </c>
      <c r="AD119" s="15">
        <f t="shared" si="50"/>
        <v>0</v>
      </c>
      <c r="AE119" s="15">
        <f t="shared" si="50"/>
        <v>0</v>
      </c>
      <c r="AF119" s="65" t="s">
        <v>76</v>
      </c>
    </row>
    <row r="120" spans="1:32" s="7" customFormat="1" ht="21" customHeight="1">
      <c r="A120" s="16" t="s">
        <v>18</v>
      </c>
      <c r="B120" s="13">
        <f>SUM(B121:B124)</f>
        <v>7389.2</v>
      </c>
      <c r="C120" s="13">
        <f>SUM(C121:C124)</f>
        <v>2982.5</v>
      </c>
      <c r="D120" s="13">
        <f>SUM(D121:D124)</f>
        <v>0</v>
      </c>
      <c r="E120" s="13">
        <f>SUM(E121:E124)</f>
        <v>0</v>
      </c>
      <c r="F120" s="13">
        <f>E120/B120%</f>
        <v>0</v>
      </c>
      <c r="G120" s="13">
        <f>E120/C120%</f>
        <v>0</v>
      </c>
      <c r="H120" s="13">
        <f>SUM(H121:H124)</f>
        <v>0</v>
      </c>
      <c r="I120" s="13">
        <f aca="true" t="shared" si="51" ref="I120:AE120">SUM(I121:I124)</f>
        <v>0</v>
      </c>
      <c r="J120" s="13">
        <f t="shared" si="51"/>
        <v>0</v>
      </c>
      <c r="K120" s="13">
        <f t="shared" si="51"/>
        <v>0</v>
      </c>
      <c r="L120" s="13">
        <f t="shared" si="51"/>
        <v>0</v>
      </c>
      <c r="M120" s="13">
        <f t="shared" si="51"/>
        <v>0</v>
      </c>
      <c r="N120" s="13">
        <f t="shared" si="51"/>
        <v>0</v>
      </c>
      <c r="O120" s="13">
        <f t="shared" si="51"/>
        <v>0</v>
      </c>
      <c r="P120" s="13">
        <f t="shared" si="51"/>
        <v>0</v>
      </c>
      <c r="Q120" s="38">
        <f t="shared" si="51"/>
        <v>0</v>
      </c>
      <c r="R120" s="13">
        <f t="shared" si="51"/>
        <v>0</v>
      </c>
      <c r="S120" s="13">
        <f t="shared" si="51"/>
        <v>0</v>
      </c>
      <c r="T120" s="13">
        <f t="shared" si="51"/>
        <v>0</v>
      </c>
      <c r="U120" s="13">
        <f t="shared" si="51"/>
        <v>0</v>
      </c>
      <c r="V120" s="13">
        <f t="shared" si="51"/>
        <v>0</v>
      </c>
      <c r="W120" s="13">
        <f t="shared" si="51"/>
        <v>0</v>
      </c>
      <c r="X120" s="13">
        <f t="shared" si="51"/>
        <v>2982.5</v>
      </c>
      <c r="Y120" s="13">
        <f t="shared" si="51"/>
        <v>0</v>
      </c>
      <c r="Z120" s="13">
        <f t="shared" si="51"/>
        <v>4406.7</v>
      </c>
      <c r="AA120" s="13">
        <f t="shared" si="51"/>
        <v>0</v>
      </c>
      <c r="AB120" s="13">
        <f t="shared" si="51"/>
        <v>0</v>
      </c>
      <c r="AC120" s="13">
        <f t="shared" si="51"/>
        <v>0</v>
      </c>
      <c r="AD120" s="13">
        <f t="shared" si="51"/>
        <v>0</v>
      </c>
      <c r="AE120" s="13">
        <f t="shared" si="51"/>
        <v>0</v>
      </c>
      <c r="AF120" s="66"/>
    </row>
    <row r="121" spans="1:32" s="7" customFormat="1" ht="20.25" customHeight="1">
      <c r="A121" s="19" t="s">
        <v>16</v>
      </c>
      <c r="B121" s="14"/>
      <c r="C121" s="14">
        <f>H121+J121+L121+N121+P121+R121+T121+V121+X121</f>
        <v>0</v>
      </c>
      <c r="D121" s="14">
        <f>E121</f>
        <v>0</v>
      </c>
      <c r="E121" s="14">
        <f>I121+K121+M121+O121+Q121+S121+U121+W121+Y121+AA121+AC121+AE121</f>
        <v>0</v>
      </c>
      <c r="F121" s="14"/>
      <c r="G121" s="14"/>
      <c r="H121" s="13"/>
      <c r="I121" s="13"/>
      <c r="J121" s="13"/>
      <c r="K121" s="13"/>
      <c r="L121" s="13"/>
      <c r="M121" s="13"/>
      <c r="N121" s="13"/>
      <c r="O121" s="13"/>
      <c r="P121" s="13"/>
      <c r="Q121" s="38"/>
      <c r="R121" s="13"/>
      <c r="S121" s="13"/>
      <c r="T121" s="13"/>
      <c r="U121" s="13"/>
      <c r="V121" s="13"/>
      <c r="W121" s="13"/>
      <c r="X121" s="13"/>
      <c r="Y121" s="13"/>
      <c r="Z121" s="13"/>
      <c r="AA121" s="13"/>
      <c r="AB121" s="13"/>
      <c r="AC121" s="13"/>
      <c r="AD121" s="13"/>
      <c r="AE121" s="13"/>
      <c r="AF121" s="66"/>
    </row>
    <row r="122" spans="1:32" s="7" customFormat="1" ht="21" customHeight="1">
      <c r="A122" s="19" t="s">
        <v>14</v>
      </c>
      <c r="B122" s="14"/>
      <c r="C122" s="14">
        <f>H122+J122+L122+N122+P122+R122+T122+V122+X122</f>
        <v>0</v>
      </c>
      <c r="D122" s="14">
        <f>E122</f>
        <v>0</v>
      </c>
      <c r="E122" s="14">
        <f>I122+K122+M122+O122+Q122+S122+U122+W122+Y122+AA122+AC122+AE122</f>
        <v>0</v>
      </c>
      <c r="F122" s="14"/>
      <c r="G122" s="14"/>
      <c r="H122" s="13"/>
      <c r="I122" s="13"/>
      <c r="J122" s="13"/>
      <c r="K122" s="13"/>
      <c r="L122" s="13"/>
      <c r="M122" s="13"/>
      <c r="N122" s="13"/>
      <c r="O122" s="13"/>
      <c r="P122" s="13"/>
      <c r="Q122" s="38"/>
      <c r="R122" s="13"/>
      <c r="S122" s="13"/>
      <c r="T122" s="13"/>
      <c r="U122" s="13"/>
      <c r="V122" s="13"/>
      <c r="W122" s="13"/>
      <c r="X122" s="13"/>
      <c r="Y122" s="13"/>
      <c r="Z122" s="13"/>
      <c r="AA122" s="13"/>
      <c r="AB122" s="13"/>
      <c r="AC122" s="13"/>
      <c r="AD122" s="13"/>
      <c r="AE122" s="13"/>
      <c r="AF122" s="66"/>
    </row>
    <row r="123" spans="1:32" s="7" customFormat="1" ht="20.25" customHeight="1">
      <c r="A123" s="19" t="s">
        <v>15</v>
      </c>
      <c r="B123" s="15">
        <f>H123+J123+L123+N123+P123+R123+T123+V123+X123+Z123+AB123+AD123</f>
        <v>7389.2</v>
      </c>
      <c r="C123" s="15">
        <f>H123+J123+L123+N123+P123+R123+T123+V123+X123</f>
        <v>2982.5</v>
      </c>
      <c r="D123" s="15">
        <f>E123</f>
        <v>0</v>
      </c>
      <c r="E123" s="15">
        <f>I123+K123+M123+O123+Q123+S123+U123+W123+Y123+AA123+AC123+AE123</f>
        <v>0</v>
      </c>
      <c r="F123" s="15">
        <f>E123/B123%</f>
        <v>0</v>
      </c>
      <c r="G123" s="15">
        <f>E123/C123%</f>
        <v>0</v>
      </c>
      <c r="H123" s="13"/>
      <c r="I123" s="13"/>
      <c r="J123" s="13"/>
      <c r="K123" s="13"/>
      <c r="L123" s="13"/>
      <c r="M123" s="13"/>
      <c r="N123" s="13"/>
      <c r="O123" s="13"/>
      <c r="P123" s="13"/>
      <c r="Q123" s="38"/>
      <c r="R123" s="13"/>
      <c r="S123" s="13"/>
      <c r="T123" s="13"/>
      <c r="U123" s="13"/>
      <c r="V123" s="13"/>
      <c r="W123" s="13"/>
      <c r="X123" s="15">
        <v>2982.5</v>
      </c>
      <c r="Y123" s="15"/>
      <c r="Z123" s="15">
        <v>4406.7</v>
      </c>
      <c r="AA123" s="13"/>
      <c r="AB123" s="13"/>
      <c r="AC123" s="13"/>
      <c r="AD123" s="13"/>
      <c r="AE123" s="13"/>
      <c r="AF123" s="66"/>
    </row>
    <row r="124" spans="1:32" s="7" customFormat="1" ht="18.75" customHeight="1">
      <c r="A124" s="19" t="s">
        <v>17</v>
      </c>
      <c r="B124" s="14"/>
      <c r="C124" s="14">
        <f>H124+J124+L124+N124+P124+R124+T124+V124+X124</f>
        <v>0</v>
      </c>
      <c r="D124" s="14">
        <f>E124</f>
        <v>0</v>
      </c>
      <c r="E124" s="14">
        <f>I124+K124+M124+O124+Q124+S124+U124+W124+Y124+AA124+AC124+AE124</f>
        <v>0</v>
      </c>
      <c r="F124" s="14"/>
      <c r="G124" s="14"/>
      <c r="H124" s="13"/>
      <c r="I124" s="13"/>
      <c r="J124" s="13"/>
      <c r="K124" s="13"/>
      <c r="L124" s="13"/>
      <c r="M124" s="13"/>
      <c r="N124" s="13"/>
      <c r="O124" s="13"/>
      <c r="P124" s="13"/>
      <c r="Q124" s="38"/>
      <c r="R124" s="13"/>
      <c r="S124" s="13"/>
      <c r="T124" s="13"/>
      <c r="U124" s="13"/>
      <c r="V124" s="13"/>
      <c r="W124" s="13"/>
      <c r="X124" s="13"/>
      <c r="Y124" s="13"/>
      <c r="Z124" s="13"/>
      <c r="AA124" s="13"/>
      <c r="AB124" s="13"/>
      <c r="AC124" s="13"/>
      <c r="AD124" s="13"/>
      <c r="AE124" s="13"/>
      <c r="AF124" s="67"/>
    </row>
    <row r="125" spans="1:32" s="7" customFormat="1" ht="0.75" customHeight="1" hidden="1">
      <c r="A125" s="30" t="s">
        <v>19</v>
      </c>
      <c r="B125" s="13">
        <f>B126</f>
        <v>0</v>
      </c>
      <c r="C125" s="13"/>
      <c r="D125" s="13"/>
      <c r="E125" s="13"/>
      <c r="F125" s="13" t="e">
        <f aca="true" t="shared" si="52" ref="F125:F132">E125/B125%</f>
        <v>#DIV/0!</v>
      </c>
      <c r="G125" s="13" t="e">
        <f aca="true" t="shared" si="53" ref="G125:G132">E125/C125%</f>
        <v>#DIV/0!</v>
      </c>
      <c r="H125" s="13">
        <f>H126</f>
        <v>0</v>
      </c>
      <c r="I125" s="13"/>
      <c r="J125" s="13">
        <f>J126</f>
        <v>0</v>
      </c>
      <c r="K125" s="13"/>
      <c r="L125" s="13">
        <f>L126</f>
        <v>0</v>
      </c>
      <c r="M125" s="13"/>
      <c r="N125" s="13">
        <f>N126</f>
        <v>0</v>
      </c>
      <c r="O125" s="13"/>
      <c r="P125" s="13">
        <f>P126</f>
        <v>0</v>
      </c>
      <c r="Q125" s="38"/>
      <c r="R125" s="13">
        <f>R126</f>
        <v>0</v>
      </c>
      <c r="S125" s="13"/>
      <c r="T125" s="13">
        <f>T126</f>
        <v>0</v>
      </c>
      <c r="U125" s="13"/>
      <c r="V125" s="13">
        <f>V126</f>
        <v>0</v>
      </c>
      <c r="W125" s="13"/>
      <c r="X125" s="13">
        <f>X126</f>
        <v>0</v>
      </c>
      <c r="Y125" s="13"/>
      <c r="Z125" s="13">
        <f>Z126</f>
        <v>0</v>
      </c>
      <c r="AA125" s="13"/>
      <c r="AB125" s="13">
        <f>AB126</f>
        <v>0</v>
      </c>
      <c r="AC125" s="13"/>
      <c r="AD125" s="13">
        <f>AD126</f>
        <v>0</v>
      </c>
      <c r="AE125" s="13">
        <f>AE126</f>
        <v>0</v>
      </c>
      <c r="AF125" s="34"/>
    </row>
    <row r="126" spans="1:32" s="7" customFormat="1" ht="18" hidden="1">
      <c r="A126" s="16" t="s">
        <v>18</v>
      </c>
      <c r="B126" s="14">
        <f>SUM(B127:B130)</f>
        <v>0</v>
      </c>
      <c r="C126" s="14"/>
      <c r="D126" s="14"/>
      <c r="E126" s="14"/>
      <c r="F126" s="14" t="e">
        <f t="shared" si="52"/>
        <v>#DIV/0!</v>
      </c>
      <c r="G126" s="14" t="e">
        <f t="shared" si="53"/>
        <v>#DIV/0!</v>
      </c>
      <c r="H126" s="14">
        <f>SUM(H127:H130)</f>
        <v>0</v>
      </c>
      <c r="I126" s="14"/>
      <c r="J126" s="13"/>
      <c r="K126" s="13"/>
      <c r="L126" s="13"/>
      <c r="M126" s="13"/>
      <c r="N126" s="13"/>
      <c r="O126" s="13"/>
      <c r="P126" s="13"/>
      <c r="Q126" s="38"/>
      <c r="R126" s="13"/>
      <c r="S126" s="13"/>
      <c r="T126" s="13"/>
      <c r="U126" s="13"/>
      <c r="V126" s="13"/>
      <c r="W126" s="13"/>
      <c r="X126" s="13"/>
      <c r="Y126" s="13"/>
      <c r="Z126" s="13"/>
      <c r="AA126" s="13"/>
      <c r="AB126" s="13"/>
      <c r="AC126" s="13"/>
      <c r="AD126" s="13"/>
      <c r="AE126" s="13"/>
      <c r="AF126" s="34"/>
    </row>
    <row r="127" spans="1:32" s="7" customFormat="1" ht="18" hidden="1">
      <c r="A127" s="19" t="s">
        <v>16</v>
      </c>
      <c r="B127" s="14"/>
      <c r="C127" s="14"/>
      <c r="D127" s="14"/>
      <c r="E127" s="14"/>
      <c r="F127" s="14" t="e">
        <f t="shared" si="52"/>
        <v>#DIV/0!</v>
      </c>
      <c r="G127" s="14" t="e">
        <f t="shared" si="53"/>
        <v>#DIV/0!</v>
      </c>
      <c r="H127" s="13"/>
      <c r="I127" s="13"/>
      <c r="J127" s="13"/>
      <c r="K127" s="13"/>
      <c r="L127" s="13"/>
      <c r="M127" s="13"/>
      <c r="N127" s="13"/>
      <c r="O127" s="13"/>
      <c r="P127" s="13"/>
      <c r="Q127" s="38"/>
      <c r="R127" s="13"/>
      <c r="S127" s="13"/>
      <c r="T127" s="13"/>
      <c r="U127" s="13"/>
      <c r="V127" s="13"/>
      <c r="W127" s="13"/>
      <c r="X127" s="13"/>
      <c r="Y127" s="13"/>
      <c r="Z127" s="13"/>
      <c r="AA127" s="13"/>
      <c r="AB127" s="13"/>
      <c r="AC127" s="13"/>
      <c r="AD127" s="13"/>
      <c r="AE127" s="13"/>
      <c r="AF127" s="34"/>
    </row>
    <row r="128" spans="1:32" s="7" customFormat="1" ht="18" hidden="1">
      <c r="A128" s="19" t="s">
        <v>14</v>
      </c>
      <c r="B128" s="14"/>
      <c r="C128" s="14"/>
      <c r="D128" s="14"/>
      <c r="E128" s="14"/>
      <c r="F128" s="14" t="e">
        <f t="shared" si="52"/>
        <v>#DIV/0!</v>
      </c>
      <c r="G128" s="14" t="e">
        <f t="shared" si="53"/>
        <v>#DIV/0!</v>
      </c>
      <c r="H128" s="13"/>
      <c r="I128" s="13"/>
      <c r="J128" s="13"/>
      <c r="K128" s="13"/>
      <c r="L128" s="13"/>
      <c r="M128" s="13"/>
      <c r="N128" s="13"/>
      <c r="O128" s="13"/>
      <c r="P128" s="13"/>
      <c r="Q128" s="38"/>
      <c r="R128" s="13"/>
      <c r="S128" s="13"/>
      <c r="T128" s="13"/>
      <c r="U128" s="13"/>
      <c r="V128" s="13"/>
      <c r="W128" s="13"/>
      <c r="X128" s="13"/>
      <c r="Y128" s="13"/>
      <c r="Z128" s="13"/>
      <c r="AA128" s="13"/>
      <c r="AB128" s="13"/>
      <c r="AC128" s="13"/>
      <c r="AD128" s="13"/>
      <c r="AE128" s="13"/>
      <c r="AF128" s="34"/>
    </row>
    <row r="129" spans="1:32" s="7" customFormat="1" ht="18" hidden="1">
      <c r="A129" s="19" t="s">
        <v>15</v>
      </c>
      <c r="B129" s="15">
        <f>H129+J129+L129+N129+P129+R129+T129+V129+X129+Z129+AB129+AD129</f>
        <v>0</v>
      </c>
      <c r="C129" s="15"/>
      <c r="D129" s="15"/>
      <c r="E129" s="15"/>
      <c r="F129" s="15" t="e">
        <f t="shared" si="52"/>
        <v>#DIV/0!</v>
      </c>
      <c r="G129" s="15" t="e">
        <f t="shared" si="53"/>
        <v>#DIV/0!</v>
      </c>
      <c r="H129" s="13"/>
      <c r="I129" s="13"/>
      <c r="J129" s="13"/>
      <c r="K129" s="13"/>
      <c r="L129" s="13"/>
      <c r="M129" s="13"/>
      <c r="N129" s="13"/>
      <c r="O129" s="13"/>
      <c r="P129" s="13"/>
      <c r="Q129" s="38"/>
      <c r="R129" s="13"/>
      <c r="S129" s="13"/>
      <c r="T129" s="13"/>
      <c r="U129" s="13"/>
      <c r="V129" s="13"/>
      <c r="W129" s="13"/>
      <c r="X129" s="15"/>
      <c r="Y129" s="15"/>
      <c r="Z129" s="13"/>
      <c r="AA129" s="13"/>
      <c r="AB129" s="13"/>
      <c r="AC129" s="13"/>
      <c r="AD129" s="13"/>
      <c r="AE129" s="13"/>
      <c r="AF129" s="34"/>
    </row>
    <row r="130" spans="1:32" s="7" customFormat="1" ht="6" customHeight="1" hidden="1">
      <c r="A130" s="19" t="s">
        <v>17</v>
      </c>
      <c r="B130" s="14"/>
      <c r="C130" s="14"/>
      <c r="D130" s="14"/>
      <c r="E130" s="14"/>
      <c r="F130" s="14" t="e">
        <f t="shared" si="52"/>
        <v>#DIV/0!</v>
      </c>
      <c r="G130" s="14" t="e">
        <f t="shared" si="53"/>
        <v>#DIV/0!</v>
      </c>
      <c r="H130" s="13"/>
      <c r="I130" s="13"/>
      <c r="J130" s="13"/>
      <c r="K130" s="13"/>
      <c r="L130" s="13"/>
      <c r="M130" s="13"/>
      <c r="N130" s="13"/>
      <c r="O130" s="13"/>
      <c r="P130" s="13"/>
      <c r="Q130" s="38"/>
      <c r="R130" s="13"/>
      <c r="S130" s="13"/>
      <c r="T130" s="13"/>
      <c r="U130" s="13"/>
      <c r="V130" s="13"/>
      <c r="W130" s="13"/>
      <c r="X130" s="13"/>
      <c r="Y130" s="13"/>
      <c r="Z130" s="13"/>
      <c r="AA130" s="13"/>
      <c r="AB130" s="13"/>
      <c r="AC130" s="13"/>
      <c r="AD130" s="13"/>
      <c r="AE130" s="13"/>
      <c r="AF130" s="34"/>
    </row>
    <row r="131" spans="1:32" s="6" customFormat="1" ht="78" customHeight="1">
      <c r="A131" s="31" t="s">
        <v>42</v>
      </c>
      <c r="B131" s="15">
        <f aca="true" t="shared" si="54" ref="B131:AE131">B132</f>
        <v>3547.5</v>
      </c>
      <c r="C131" s="15">
        <f t="shared" si="54"/>
        <v>3547.5</v>
      </c>
      <c r="D131" s="15">
        <f t="shared" si="54"/>
        <v>3470</v>
      </c>
      <c r="E131" s="15">
        <f t="shared" si="54"/>
        <v>3470</v>
      </c>
      <c r="F131" s="15">
        <f t="shared" si="52"/>
        <v>97.815362931642</v>
      </c>
      <c r="G131" s="15">
        <f t="shared" si="53"/>
        <v>97.815362931642</v>
      </c>
      <c r="H131" s="15">
        <f t="shared" si="54"/>
        <v>0</v>
      </c>
      <c r="I131" s="15">
        <f t="shared" si="54"/>
        <v>0</v>
      </c>
      <c r="J131" s="15">
        <f t="shared" si="54"/>
        <v>0</v>
      </c>
      <c r="K131" s="15">
        <f t="shared" si="54"/>
        <v>0</v>
      </c>
      <c r="L131" s="15">
        <f t="shared" si="54"/>
        <v>0</v>
      </c>
      <c r="M131" s="15">
        <f t="shared" si="54"/>
        <v>0</v>
      </c>
      <c r="N131" s="15">
        <f t="shared" si="54"/>
        <v>0</v>
      </c>
      <c r="O131" s="15">
        <f t="shared" si="54"/>
        <v>0</v>
      </c>
      <c r="P131" s="15">
        <f t="shared" si="54"/>
        <v>0</v>
      </c>
      <c r="Q131" s="39">
        <f t="shared" si="54"/>
        <v>0</v>
      </c>
      <c r="R131" s="15">
        <f t="shared" si="54"/>
        <v>0</v>
      </c>
      <c r="S131" s="15">
        <f t="shared" si="54"/>
        <v>0</v>
      </c>
      <c r="T131" s="15">
        <f t="shared" si="54"/>
        <v>0</v>
      </c>
      <c r="U131" s="15">
        <f t="shared" si="54"/>
        <v>0</v>
      </c>
      <c r="V131" s="15">
        <f t="shared" si="54"/>
        <v>3547.5</v>
      </c>
      <c r="W131" s="15">
        <f t="shared" si="54"/>
        <v>3470</v>
      </c>
      <c r="X131" s="15">
        <f t="shared" si="54"/>
        <v>0</v>
      </c>
      <c r="Y131" s="15">
        <f t="shared" si="54"/>
        <v>0</v>
      </c>
      <c r="Z131" s="15">
        <f t="shared" si="54"/>
        <v>0</v>
      </c>
      <c r="AA131" s="15">
        <f t="shared" si="54"/>
        <v>0</v>
      </c>
      <c r="AB131" s="15">
        <f t="shared" si="54"/>
        <v>0</v>
      </c>
      <c r="AC131" s="15">
        <f t="shared" si="54"/>
        <v>0</v>
      </c>
      <c r="AD131" s="15">
        <f t="shared" si="54"/>
        <v>0</v>
      </c>
      <c r="AE131" s="15">
        <f t="shared" si="54"/>
        <v>0</v>
      </c>
      <c r="AF131" s="65" t="s">
        <v>74</v>
      </c>
    </row>
    <row r="132" spans="1:32" s="7" customFormat="1" ht="21" customHeight="1">
      <c r="A132" s="16" t="s">
        <v>18</v>
      </c>
      <c r="B132" s="13">
        <f>SUM(B133:B136)</f>
        <v>3547.5</v>
      </c>
      <c r="C132" s="13">
        <f>SUM(C133:C136)</f>
        <v>3547.5</v>
      </c>
      <c r="D132" s="13">
        <f>SUM(D133:D136)</f>
        <v>3470</v>
      </c>
      <c r="E132" s="13">
        <f>SUM(E133:E136)</f>
        <v>3470</v>
      </c>
      <c r="F132" s="13">
        <f t="shared" si="52"/>
        <v>97.815362931642</v>
      </c>
      <c r="G132" s="13">
        <f t="shared" si="53"/>
        <v>97.815362931642</v>
      </c>
      <c r="H132" s="13">
        <f>SUM(H133:H136)</f>
        <v>0</v>
      </c>
      <c r="I132" s="13">
        <f aca="true" t="shared" si="55" ref="I132:AE132">SUM(I133:I136)</f>
        <v>0</v>
      </c>
      <c r="J132" s="13">
        <f t="shared" si="55"/>
        <v>0</v>
      </c>
      <c r="K132" s="13">
        <f t="shared" si="55"/>
        <v>0</v>
      </c>
      <c r="L132" s="13">
        <f t="shared" si="55"/>
        <v>0</v>
      </c>
      <c r="M132" s="13">
        <f t="shared" si="55"/>
        <v>0</v>
      </c>
      <c r="N132" s="13">
        <f t="shared" si="55"/>
        <v>0</v>
      </c>
      <c r="O132" s="13">
        <f t="shared" si="55"/>
        <v>0</v>
      </c>
      <c r="P132" s="13">
        <f t="shared" si="55"/>
        <v>0</v>
      </c>
      <c r="Q132" s="38">
        <f t="shared" si="55"/>
        <v>0</v>
      </c>
      <c r="R132" s="13">
        <f t="shared" si="55"/>
        <v>0</v>
      </c>
      <c r="S132" s="13">
        <f t="shared" si="55"/>
        <v>0</v>
      </c>
      <c r="T132" s="13">
        <f t="shared" si="55"/>
        <v>0</v>
      </c>
      <c r="U132" s="13">
        <f t="shared" si="55"/>
        <v>0</v>
      </c>
      <c r="V132" s="13">
        <f t="shared" si="55"/>
        <v>3547.5</v>
      </c>
      <c r="W132" s="13">
        <f t="shared" si="55"/>
        <v>3470</v>
      </c>
      <c r="X132" s="13">
        <f t="shared" si="55"/>
        <v>0</v>
      </c>
      <c r="Y132" s="13">
        <f t="shared" si="55"/>
        <v>0</v>
      </c>
      <c r="Z132" s="13">
        <f t="shared" si="55"/>
        <v>0</v>
      </c>
      <c r="AA132" s="13">
        <f t="shared" si="55"/>
        <v>0</v>
      </c>
      <c r="AB132" s="13">
        <f t="shared" si="55"/>
        <v>0</v>
      </c>
      <c r="AC132" s="13">
        <f t="shared" si="55"/>
        <v>0</v>
      </c>
      <c r="AD132" s="13">
        <f t="shared" si="55"/>
        <v>0</v>
      </c>
      <c r="AE132" s="13">
        <f t="shared" si="55"/>
        <v>0</v>
      </c>
      <c r="AF132" s="66"/>
    </row>
    <row r="133" spans="1:32" s="7" customFormat="1" ht="20.25" customHeight="1">
      <c r="A133" s="19" t="s">
        <v>16</v>
      </c>
      <c r="B133" s="14"/>
      <c r="C133" s="14">
        <f>H133+J133+L133+N133+P133+R133+T133+V133+X133</f>
        <v>0</v>
      </c>
      <c r="D133" s="14">
        <f>E133</f>
        <v>0</v>
      </c>
      <c r="E133" s="14">
        <f>I133+K133+M133+O133+Q133+S133+U133+W133+Y133+AA133+AC133+AE133</f>
        <v>0</v>
      </c>
      <c r="F133" s="14"/>
      <c r="G133" s="14"/>
      <c r="H133" s="13"/>
      <c r="I133" s="13"/>
      <c r="J133" s="13"/>
      <c r="K133" s="13"/>
      <c r="L133" s="13"/>
      <c r="M133" s="13"/>
      <c r="N133" s="13"/>
      <c r="O133" s="13"/>
      <c r="P133" s="13"/>
      <c r="Q133" s="38"/>
      <c r="R133" s="13"/>
      <c r="S133" s="13"/>
      <c r="T133" s="13"/>
      <c r="U133" s="13"/>
      <c r="V133" s="13"/>
      <c r="W133" s="13"/>
      <c r="X133" s="13"/>
      <c r="Y133" s="13"/>
      <c r="Z133" s="13"/>
      <c r="AA133" s="13"/>
      <c r="AB133" s="13"/>
      <c r="AC133" s="13"/>
      <c r="AD133" s="13"/>
      <c r="AE133" s="13"/>
      <c r="AF133" s="66"/>
    </row>
    <row r="134" spans="1:32" s="7" customFormat="1" ht="21" customHeight="1">
      <c r="A134" s="19" t="s">
        <v>14</v>
      </c>
      <c r="B134" s="14"/>
      <c r="C134" s="14">
        <f>H134+J134+L134+N134+P134+R134+T134+V134+X134</f>
        <v>0</v>
      </c>
      <c r="D134" s="14">
        <f>E134</f>
        <v>0</v>
      </c>
      <c r="E134" s="14">
        <f>I134+K134+M134+O134+Q134+S134+U134+W134+Y134+AA134+AC134+AE134</f>
        <v>0</v>
      </c>
      <c r="F134" s="14"/>
      <c r="G134" s="14"/>
      <c r="H134" s="13"/>
      <c r="I134" s="13"/>
      <c r="J134" s="13"/>
      <c r="K134" s="13"/>
      <c r="L134" s="13"/>
      <c r="M134" s="13"/>
      <c r="N134" s="13"/>
      <c r="O134" s="13"/>
      <c r="P134" s="13"/>
      <c r="Q134" s="38"/>
      <c r="R134" s="13"/>
      <c r="S134" s="13"/>
      <c r="T134" s="13"/>
      <c r="U134" s="13"/>
      <c r="V134" s="13"/>
      <c r="W134" s="13"/>
      <c r="X134" s="13"/>
      <c r="Y134" s="13"/>
      <c r="Z134" s="13"/>
      <c r="AA134" s="13"/>
      <c r="AB134" s="13"/>
      <c r="AC134" s="13"/>
      <c r="AD134" s="13"/>
      <c r="AE134" s="13"/>
      <c r="AF134" s="66"/>
    </row>
    <row r="135" spans="1:32" s="7" customFormat="1" ht="20.25" customHeight="1">
      <c r="A135" s="19" t="s">
        <v>15</v>
      </c>
      <c r="B135" s="15">
        <f>H135+J135+L135+N135+P135+R135+T135+V135+X135+Z135+AB135+AD135</f>
        <v>3547.5</v>
      </c>
      <c r="C135" s="15">
        <f>H135+J135+L135+N135+P135+R135+T135+V135+X135</f>
        <v>3547.5</v>
      </c>
      <c r="D135" s="15">
        <f>E135</f>
        <v>3470</v>
      </c>
      <c r="E135" s="15">
        <f>I135+K135+M135+O135+Q135+S135+U135+W135+Y135+AA135+AC135+AE135</f>
        <v>3470</v>
      </c>
      <c r="F135" s="15">
        <f>E135/B135%</f>
        <v>97.815362931642</v>
      </c>
      <c r="G135" s="15">
        <f>E135/C135%</f>
        <v>97.815362931642</v>
      </c>
      <c r="H135" s="13"/>
      <c r="I135" s="13"/>
      <c r="J135" s="13"/>
      <c r="K135" s="13"/>
      <c r="L135" s="13"/>
      <c r="M135" s="13"/>
      <c r="N135" s="13"/>
      <c r="O135" s="13"/>
      <c r="P135" s="13"/>
      <c r="Q135" s="38"/>
      <c r="R135" s="13"/>
      <c r="S135" s="13"/>
      <c r="T135" s="13"/>
      <c r="U135" s="13"/>
      <c r="V135" s="15">
        <v>3547.5</v>
      </c>
      <c r="W135" s="15">
        <v>3470</v>
      </c>
      <c r="X135" s="15"/>
      <c r="Y135" s="15"/>
      <c r="Z135" s="13"/>
      <c r="AA135" s="13"/>
      <c r="AB135" s="13"/>
      <c r="AC135" s="13"/>
      <c r="AD135" s="13"/>
      <c r="AE135" s="13"/>
      <c r="AF135" s="66"/>
    </row>
    <row r="136" spans="1:32" s="7" customFormat="1" ht="18.75" customHeight="1">
      <c r="A136" s="19" t="s">
        <v>17</v>
      </c>
      <c r="B136" s="14"/>
      <c r="C136" s="14">
        <f>H136+J136+L136+N136+P136+R136+T136+V136+X136</f>
        <v>0</v>
      </c>
      <c r="D136" s="14">
        <f>E136</f>
        <v>0</v>
      </c>
      <c r="E136" s="14">
        <f>I136+K136+M136+O136+Q136+S136+U136+W136+Y136+AA136+AC136+AE136</f>
        <v>0</v>
      </c>
      <c r="F136" s="14"/>
      <c r="G136" s="14"/>
      <c r="H136" s="13"/>
      <c r="I136" s="13"/>
      <c r="J136" s="13"/>
      <c r="K136" s="13"/>
      <c r="L136" s="13"/>
      <c r="M136" s="13"/>
      <c r="N136" s="13"/>
      <c r="O136" s="13"/>
      <c r="P136" s="13"/>
      <c r="Q136" s="38"/>
      <c r="R136" s="13"/>
      <c r="S136" s="13"/>
      <c r="T136" s="13"/>
      <c r="U136" s="13"/>
      <c r="V136" s="13"/>
      <c r="W136" s="13"/>
      <c r="X136" s="13"/>
      <c r="Y136" s="13"/>
      <c r="Z136" s="13"/>
      <c r="AA136" s="13"/>
      <c r="AB136" s="13"/>
      <c r="AC136" s="13"/>
      <c r="AD136" s="13"/>
      <c r="AE136" s="13"/>
      <c r="AF136" s="67"/>
    </row>
    <row r="137" spans="1:32" s="6" customFormat="1" ht="76.5" customHeight="1">
      <c r="A137" s="31" t="s">
        <v>43</v>
      </c>
      <c r="B137" s="15">
        <f aca="true" t="shared" si="56" ref="B137:AE137">B138</f>
        <v>304</v>
      </c>
      <c r="C137" s="15">
        <f t="shared" si="56"/>
        <v>304</v>
      </c>
      <c r="D137" s="15">
        <f t="shared" si="56"/>
        <v>0</v>
      </c>
      <c r="E137" s="15">
        <f t="shared" si="56"/>
        <v>0</v>
      </c>
      <c r="F137" s="15">
        <f>E137/B137%</f>
        <v>0</v>
      </c>
      <c r="G137" s="15">
        <f>E137/C137%</f>
        <v>0</v>
      </c>
      <c r="H137" s="15">
        <f t="shared" si="56"/>
        <v>0</v>
      </c>
      <c r="I137" s="15">
        <f t="shared" si="56"/>
        <v>0</v>
      </c>
      <c r="J137" s="15">
        <f t="shared" si="56"/>
        <v>0</v>
      </c>
      <c r="K137" s="15">
        <f t="shared" si="56"/>
        <v>0</v>
      </c>
      <c r="L137" s="15">
        <f t="shared" si="56"/>
        <v>0</v>
      </c>
      <c r="M137" s="15">
        <f t="shared" si="56"/>
        <v>0</v>
      </c>
      <c r="N137" s="15">
        <f t="shared" si="56"/>
        <v>0</v>
      </c>
      <c r="O137" s="15">
        <f t="shared" si="56"/>
        <v>0</v>
      </c>
      <c r="P137" s="15">
        <f t="shared" si="56"/>
        <v>0</v>
      </c>
      <c r="Q137" s="39">
        <f t="shared" si="56"/>
        <v>0</v>
      </c>
      <c r="R137" s="15">
        <f t="shared" si="56"/>
        <v>0</v>
      </c>
      <c r="S137" s="15">
        <f t="shared" si="56"/>
        <v>0</v>
      </c>
      <c r="T137" s="15">
        <f t="shared" si="56"/>
        <v>0</v>
      </c>
      <c r="U137" s="15">
        <f t="shared" si="56"/>
        <v>0</v>
      </c>
      <c r="V137" s="15">
        <f t="shared" si="56"/>
        <v>0</v>
      </c>
      <c r="W137" s="15">
        <f t="shared" si="56"/>
        <v>0</v>
      </c>
      <c r="X137" s="15">
        <f t="shared" si="56"/>
        <v>304</v>
      </c>
      <c r="Y137" s="15">
        <f t="shared" si="56"/>
        <v>0</v>
      </c>
      <c r="Z137" s="15">
        <f t="shared" si="56"/>
        <v>0</v>
      </c>
      <c r="AA137" s="15">
        <f t="shared" si="56"/>
        <v>0</v>
      </c>
      <c r="AB137" s="15">
        <f t="shared" si="56"/>
        <v>0</v>
      </c>
      <c r="AC137" s="15">
        <f t="shared" si="56"/>
        <v>0</v>
      </c>
      <c r="AD137" s="15">
        <f t="shared" si="56"/>
        <v>0</v>
      </c>
      <c r="AE137" s="15">
        <f t="shared" si="56"/>
        <v>0</v>
      </c>
      <c r="AF137" s="65" t="s">
        <v>66</v>
      </c>
    </row>
    <row r="138" spans="1:32" s="7" customFormat="1" ht="18.75" customHeight="1">
      <c r="A138" s="16" t="s">
        <v>18</v>
      </c>
      <c r="B138" s="13">
        <f>SUM(B139:B142)</f>
        <v>304</v>
      </c>
      <c r="C138" s="13">
        <f>SUM(C139:C142)</f>
        <v>304</v>
      </c>
      <c r="D138" s="13">
        <f>SUM(D139:D142)</f>
        <v>0</v>
      </c>
      <c r="E138" s="13">
        <f>SUM(E139:E142)</f>
        <v>0</v>
      </c>
      <c r="F138" s="13">
        <f>E138/B138%</f>
        <v>0</v>
      </c>
      <c r="G138" s="13">
        <f>E138/C138%</f>
        <v>0</v>
      </c>
      <c r="H138" s="13">
        <f aca="true" t="shared" si="57" ref="H138:AE138">SUM(H139:H142)</f>
        <v>0</v>
      </c>
      <c r="I138" s="13">
        <f t="shared" si="57"/>
        <v>0</v>
      </c>
      <c r="J138" s="13">
        <f t="shared" si="57"/>
        <v>0</v>
      </c>
      <c r="K138" s="13">
        <f t="shared" si="57"/>
        <v>0</v>
      </c>
      <c r="L138" s="13">
        <f t="shared" si="57"/>
        <v>0</v>
      </c>
      <c r="M138" s="13">
        <f t="shared" si="57"/>
        <v>0</v>
      </c>
      <c r="N138" s="13">
        <f t="shared" si="57"/>
        <v>0</v>
      </c>
      <c r="O138" s="13">
        <f t="shared" si="57"/>
        <v>0</v>
      </c>
      <c r="P138" s="13">
        <f t="shared" si="57"/>
        <v>0</v>
      </c>
      <c r="Q138" s="38">
        <f t="shared" si="57"/>
        <v>0</v>
      </c>
      <c r="R138" s="13">
        <f t="shared" si="57"/>
        <v>0</v>
      </c>
      <c r="S138" s="13">
        <f t="shared" si="57"/>
        <v>0</v>
      </c>
      <c r="T138" s="13">
        <f t="shared" si="57"/>
        <v>0</v>
      </c>
      <c r="U138" s="13">
        <f t="shared" si="57"/>
        <v>0</v>
      </c>
      <c r="V138" s="13">
        <f t="shared" si="57"/>
        <v>0</v>
      </c>
      <c r="W138" s="13">
        <f t="shared" si="57"/>
        <v>0</v>
      </c>
      <c r="X138" s="13">
        <f t="shared" si="57"/>
        <v>304</v>
      </c>
      <c r="Y138" s="13">
        <f t="shared" si="57"/>
        <v>0</v>
      </c>
      <c r="Z138" s="13">
        <f t="shared" si="57"/>
        <v>0</v>
      </c>
      <c r="AA138" s="13">
        <f t="shared" si="57"/>
        <v>0</v>
      </c>
      <c r="AB138" s="13">
        <f t="shared" si="57"/>
        <v>0</v>
      </c>
      <c r="AC138" s="13">
        <f t="shared" si="57"/>
        <v>0</v>
      </c>
      <c r="AD138" s="13">
        <f t="shared" si="57"/>
        <v>0</v>
      </c>
      <c r="AE138" s="13">
        <f t="shared" si="57"/>
        <v>0</v>
      </c>
      <c r="AF138" s="66"/>
    </row>
    <row r="139" spans="1:32" s="7" customFormat="1" ht="18.75" customHeight="1">
      <c r="A139" s="19" t="s">
        <v>16</v>
      </c>
      <c r="B139" s="14"/>
      <c r="C139" s="15">
        <f>H139+J139+L139+N139+P139+R139+T139+V139+X139</f>
        <v>0</v>
      </c>
      <c r="D139" s="14">
        <f>E139</f>
        <v>0</v>
      </c>
      <c r="E139" s="14">
        <f>I139+K139+M139+O139+Q139+S139+U139+W139+Y139+AA139+AC139+AE139</f>
        <v>0</v>
      </c>
      <c r="F139" s="14"/>
      <c r="G139" s="14"/>
      <c r="H139" s="13"/>
      <c r="I139" s="13"/>
      <c r="J139" s="13"/>
      <c r="K139" s="13"/>
      <c r="L139" s="13"/>
      <c r="M139" s="13"/>
      <c r="N139" s="13"/>
      <c r="O139" s="13"/>
      <c r="P139" s="13"/>
      <c r="Q139" s="38"/>
      <c r="R139" s="13"/>
      <c r="S139" s="13"/>
      <c r="T139" s="13"/>
      <c r="U139" s="13"/>
      <c r="V139" s="13"/>
      <c r="W139" s="13"/>
      <c r="X139" s="13"/>
      <c r="Y139" s="13"/>
      <c r="Z139" s="13"/>
      <c r="AA139" s="13"/>
      <c r="AB139" s="13"/>
      <c r="AC139" s="13"/>
      <c r="AD139" s="13"/>
      <c r="AE139" s="13"/>
      <c r="AF139" s="66"/>
    </row>
    <row r="140" spans="1:32" s="7" customFormat="1" ht="18.75" customHeight="1">
      <c r="A140" s="19" t="s">
        <v>14</v>
      </c>
      <c r="B140" s="14"/>
      <c r="C140" s="15">
        <f>H140+J140+L140+N140+P140+R140+T140+V140+X140</f>
        <v>0</v>
      </c>
      <c r="D140" s="14">
        <f>E140</f>
        <v>0</v>
      </c>
      <c r="E140" s="14">
        <f>I140+K140+M140+O140+Q140+S140+U140+W140+Y140+AA140+AC140+AE140</f>
        <v>0</v>
      </c>
      <c r="F140" s="14"/>
      <c r="G140" s="14"/>
      <c r="H140" s="13"/>
      <c r="I140" s="13"/>
      <c r="J140" s="13"/>
      <c r="K140" s="13"/>
      <c r="L140" s="13"/>
      <c r="M140" s="13"/>
      <c r="N140" s="13"/>
      <c r="O140" s="13"/>
      <c r="P140" s="13"/>
      <c r="Q140" s="38"/>
      <c r="R140" s="13"/>
      <c r="S140" s="13"/>
      <c r="T140" s="13"/>
      <c r="U140" s="13"/>
      <c r="V140" s="13"/>
      <c r="W140" s="13"/>
      <c r="X140" s="13"/>
      <c r="Y140" s="13"/>
      <c r="Z140" s="13"/>
      <c r="AA140" s="13"/>
      <c r="AB140" s="13"/>
      <c r="AC140" s="13"/>
      <c r="AD140" s="13"/>
      <c r="AE140" s="13"/>
      <c r="AF140" s="66"/>
    </row>
    <row r="141" spans="1:32" s="7" customFormat="1" ht="18.75" customHeight="1">
      <c r="A141" s="19" t="s">
        <v>15</v>
      </c>
      <c r="B141" s="15">
        <f>H141+J141+L141+N141+P141+R141+T141+V141+X141+Z141+AB141+AD141</f>
        <v>304</v>
      </c>
      <c r="C141" s="15">
        <f>H141+J141+L141+N141+P141+R141+T141+V141+X141</f>
        <v>304</v>
      </c>
      <c r="D141" s="15">
        <f>E141</f>
        <v>0</v>
      </c>
      <c r="E141" s="15">
        <f>I141+K141+M141+O141+Q141+S141+U141+W141+Y141+AA141+AC141+AE141</f>
        <v>0</v>
      </c>
      <c r="F141" s="15">
        <f>E141/B141%</f>
        <v>0</v>
      </c>
      <c r="G141" s="15">
        <f>E141/C141%</f>
        <v>0</v>
      </c>
      <c r="H141" s="13"/>
      <c r="I141" s="13"/>
      <c r="J141" s="13"/>
      <c r="K141" s="13"/>
      <c r="L141" s="13"/>
      <c r="M141" s="13"/>
      <c r="N141" s="13"/>
      <c r="O141" s="13"/>
      <c r="P141" s="13"/>
      <c r="Q141" s="38"/>
      <c r="R141" s="13"/>
      <c r="S141" s="13"/>
      <c r="T141" s="13"/>
      <c r="U141" s="13"/>
      <c r="V141" s="13"/>
      <c r="W141" s="13"/>
      <c r="X141" s="15">
        <v>304</v>
      </c>
      <c r="Y141" s="15"/>
      <c r="Z141" s="13"/>
      <c r="AA141" s="13"/>
      <c r="AB141" s="13"/>
      <c r="AC141" s="13"/>
      <c r="AD141" s="13"/>
      <c r="AE141" s="13"/>
      <c r="AF141" s="66"/>
    </row>
    <row r="142" spans="1:32" s="7" customFormat="1" ht="18.75" customHeight="1">
      <c r="A142" s="19" t="s">
        <v>17</v>
      </c>
      <c r="B142" s="14"/>
      <c r="C142" s="15">
        <f>H142+J142+L142+N142+P142+R142+T142+V142+X142</f>
        <v>0</v>
      </c>
      <c r="D142" s="14">
        <f>E142</f>
        <v>0</v>
      </c>
      <c r="E142" s="14">
        <f>I142+K142+M142+O142+Q142+S142+U142+W142+Y142+AA142+AC142+AE142</f>
        <v>0</v>
      </c>
      <c r="F142" s="14"/>
      <c r="G142" s="14"/>
      <c r="H142" s="13"/>
      <c r="I142" s="13"/>
      <c r="J142" s="13"/>
      <c r="K142" s="13"/>
      <c r="L142" s="13"/>
      <c r="M142" s="13"/>
      <c r="N142" s="13"/>
      <c r="O142" s="13"/>
      <c r="P142" s="13"/>
      <c r="Q142" s="38"/>
      <c r="R142" s="13"/>
      <c r="S142" s="13"/>
      <c r="T142" s="13"/>
      <c r="U142" s="13"/>
      <c r="V142" s="13"/>
      <c r="W142" s="13"/>
      <c r="X142" s="13"/>
      <c r="Y142" s="13"/>
      <c r="Z142" s="13"/>
      <c r="AA142" s="13"/>
      <c r="AB142" s="13"/>
      <c r="AC142" s="13"/>
      <c r="AD142" s="13"/>
      <c r="AE142" s="13"/>
      <c r="AF142" s="67"/>
    </row>
    <row r="143" spans="1:32" s="6" customFormat="1" ht="76.5" customHeight="1">
      <c r="A143" s="31" t="s">
        <v>59</v>
      </c>
      <c r="B143" s="15">
        <f aca="true" t="shared" si="58" ref="B143:AE143">B144</f>
        <v>12600</v>
      </c>
      <c r="C143" s="15">
        <f t="shared" si="58"/>
        <v>10000</v>
      </c>
      <c r="D143" s="15">
        <f t="shared" si="58"/>
        <v>3000</v>
      </c>
      <c r="E143" s="15">
        <f t="shared" si="58"/>
        <v>3000</v>
      </c>
      <c r="F143" s="15">
        <f>E143/B143%</f>
        <v>23.80952380952381</v>
      </c>
      <c r="G143" s="15">
        <f>E143/C143%</f>
        <v>30</v>
      </c>
      <c r="H143" s="15">
        <f t="shared" si="58"/>
        <v>0</v>
      </c>
      <c r="I143" s="15">
        <f t="shared" si="58"/>
        <v>0</v>
      </c>
      <c r="J143" s="15">
        <f t="shared" si="58"/>
        <v>0</v>
      </c>
      <c r="K143" s="15">
        <f t="shared" si="58"/>
        <v>0</v>
      </c>
      <c r="L143" s="15">
        <f t="shared" si="58"/>
        <v>0</v>
      </c>
      <c r="M143" s="15">
        <f t="shared" si="58"/>
        <v>0</v>
      </c>
      <c r="N143" s="15">
        <f t="shared" si="58"/>
        <v>0</v>
      </c>
      <c r="O143" s="15">
        <f t="shared" si="58"/>
        <v>0</v>
      </c>
      <c r="P143" s="15">
        <f t="shared" si="58"/>
        <v>0</v>
      </c>
      <c r="Q143" s="39">
        <f t="shared" si="58"/>
        <v>0</v>
      </c>
      <c r="R143" s="15">
        <f t="shared" si="58"/>
        <v>3000</v>
      </c>
      <c r="S143" s="15">
        <f t="shared" si="58"/>
        <v>3000</v>
      </c>
      <c r="T143" s="15">
        <f t="shared" si="58"/>
        <v>0</v>
      </c>
      <c r="U143" s="15">
        <f t="shared" si="58"/>
        <v>0</v>
      </c>
      <c r="V143" s="15">
        <f t="shared" si="58"/>
        <v>7000</v>
      </c>
      <c r="W143" s="15">
        <f t="shared" si="58"/>
        <v>0</v>
      </c>
      <c r="X143" s="15">
        <f t="shared" si="58"/>
        <v>0</v>
      </c>
      <c r="Y143" s="15">
        <f t="shared" si="58"/>
        <v>0</v>
      </c>
      <c r="Z143" s="15">
        <f t="shared" si="58"/>
        <v>2600</v>
      </c>
      <c r="AA143" s="15">
        <f t="shared" si="58"/>
        <v>0</v>
      </c>
      <c r="AB143" s="15">
        <f t="shared" si="58"/>
        <v>0</v>
      </c>
      <c r="AC143" s="15">
        <f t="shared" si="58"/>
        <v>0</v>
      </c>
      <c r="AD143" s="15">
        <f t="shared" si="58"/>
        <v>0</v>
      </c>
      <c r="AE143" s="15">
        <f t="shared" si="58"/>
        <v>0</v>
      </c>
      <c r="AF143" s="65"/>
    </row>
    <row r="144" spans="1:32" s="7" customFormat="1" ht="18.75" customHeight="1">
      <c r="A144" s="16" t="s">
        <v>18</v>
      </c>
      <c r="B144" s="13">
        <f>SUM(B145:B148)</f>
        <v>12600</v>
      </c>
      <c r="C144" s="13">
        <f>SUM(C145:C148)</f>
        <v>10000</v>
      </c>
      <c r="D144" s="13">
        <f>SUM(D145:D148)</f>
        <v>3000</v>
      </c>
      <c r="E144" s="13">
        <f>SUM(E145:E148)</f>
        <v>3000</v>
      </c>
      <c r="F144" s="13">
        <f>E144/B144%</f>
        <v>23.80952380952381</v>
      </c>
      <c r="G144" s="13">
        <f>E144/C144%</f>
        <v>30</v>
      </c>
      <c r="H144" s="13">
        <f aca="true" t="shared" si="59" ref="H144:AE144">SUM(H145:H148)</f>
        <v>0</v>
      </c>
      <c r="I144" s="13">
        <f t="shared" si="59"/>
        <v>0</v>
      </c>
      <c r="J144" s="13">
        <f t="shared" si="59"/>
        <v>0</v>
      </c>
      <c r="K144" s="13">
        <f t="shared" si="59"/>
        <v>0</v>
      </c>
      <c r="L144" s="13">
        <f t="shared" si="59"/>
        <v>0</v>
      </c>
      <c r="M144" s="13">
        <f t="shared" si="59"/>
        <v>0</v>
      </c>
      <c r="N144" s="13">
        <f t="shared" si="59"/>
        <v>0</v>
      </c>
      <c r="O144" s="13">
        <f t="shared" si="59"/>
        <v>0</v>
      </c>
      <c r="P144" s="13">
        <f t="shared" si="59"/>
        <v>0</v>
      </c>
      <c r="Q144" s="38">
        <f t="shared" si="59"/>
        <v>0</v>
      </c>
      <c r="R144" s="13">
        <f t="shared" si="59"/>
        <v>3000</v>
      </c>
      <c r="S144" s="13">
        <f t="shared" si="59"/>
        <v>3000</v>
      </c>
      <c r="T144" s="13">
        <f t="shared" si="59"/>
        <v>0</v>
      </c>
      <c r="U144" s="13">
        <f t="shared" si="59"/>
        <v>0</v>
      </c>
      <c r="V144" s="13">
        <f t="shared" si="59"/>
        <v>7000</v>
      </c>
      <c r="W144" s="13">
        <f t="shared" si="59"/>
        <v>0</v>
      </c>
      <c r="X144" s="13">
        <f t="shared" si="59"/>
        <v>0</v>
      </c>
      <c r="Y144" s="13">
        <f t="shared" si="59"/>
        <v>0</v>
      </c>
      <c r="Z144" s="13">
        <f t="shared" si="59"/>
        <v>2600</v>
      </c>
      <c r="AA144" s="13">
        <f t="shared" si="59"/>
        <v>0</v>
      </c>
      <c r="AB144" s="13">
        <f t="shared" si="59"/>
        <v>0</v>
      </c>
      <c r="AC144" s="13">
        <f t="shared" si="59"/>
        <v>0</v>
      </c>
      <c r="AD144" s="13">
        <f t="shared" si="59"/>
        <v>0</v>
      </c>
      <c r="AE144" s="13">
        <f t="shared" si="59"/>
        <v>0</v>
      </c>
      <c r="AF144" s="66"/>
    </row>
    <row r="145" spans="1:32" s="7" customFormat="1" ht="18.75" customHeight="1">
      <c r="A145" s="19" t="s">
        <v>16</v>
      </c>
      <c r="B145" s="14"/>
      <c r="C145" s="15">
        <f>H145+J145+L145+N145+P145+R145+T145+V145+X145</f>
        <v>0</v>
      </c>
      <c r="D145" s="14">
        <f>E145</f>
        <v>0</v>
      </c>
      <c r="E145" s="14">
        <f>I145+K145+M145+O145+Q145+S145+U145+W145+Y145+AA145+AC145+AE145</f>
        <v>0</v>
      </c>
      <c r="F145" s="14"/>
      <c r="G145" s="14"/>
      <c r="H145" s="13"/>
      <c r="I145" s="13"/>
      <c r="J145" s="13"/>
      <c r="K145" s="13"/>
      <c r="L145" s="13"/>
      <c r="M145" s="13"/>
      <c r="N145" s="13"/>
      <c r="O145" s="13"/>
      <c r="P145" s="13"/>
      <c r="Q145" s="38"/>
      <c r="R145" s="13"/>
      <c r="S145" s="13"/>
      <c r="T145" s="13"/>
      <c r="U145" s="13"/>
      <c r="V145" s="13"/>
      <c r="W145" s="13"/>
      <c r="X145" s="13"/>
      <c r="Y145" s="13"/>
      <c r="Z145" s="13"/>
      <c r="AA145" s="13"/>
      <c r="AB145" s="13"/>
      <c r="AC145" s="13"/>
      <c r="AD145" s="13"/>
      <c r="AE145" s="13"/>
      <c r="AF145" s="66"/>
    </row>
    <row r="146" spans="1:32" s="7" customFormat="1" ht="18.75" customHeight="1">
      <c r="A146" s="19" t="s">
        <v>14</v>
      </c>
      <c r="B146" s="14"/>
      <c r="C146" s="15">
        <f>H146+J146+L146+N146+P146+R146+T146+V146+X146</f>
        <v>0</v>
      </c>
      <c r="D146" s="14">
        <f>E146</f>
        <v>0</v>
      </c>
      <c r="E146" s="14">
        <f>I146+K146+M146+O146+Q146+S146+U146+W146+Y146+AA146+AC146+AE146</f>
        <v>0</v>
      </c>
      <c r="F146" s="14"/>
      <c r="G146" s="14"/>
      <c r="H146" s="13"/>
      <c r="I146" s="13"/>
      <c r="J146" s="13"/>
      <c r="K146" s="13"/>
      <c r="L146" s="13"/>
      <c r="M146" s="13"/>
      <c r="N146" s="13"/>
      <c r="O146" s="13"/>
      <c r="P146" s="13"/>
      <c r="Q146" s="38"/>
      <c r="R146" s="13"/>
      <c r="S146" s="13"/>
      <c r="T146" s="13"/>
      <c r="U146" s="13"/>
      <c r="V146" s="13"/>
      <c r="W146" s="13"/>
      <c r="X146" s="13"/>
      <c r="Y146" s="13"/>
      <c r="Z146" s="13"/>
      <c r="AA146" s="13"/>
      <c r="AB146" s="13"/>
      <c r="AC146" s="13"/>
      <c r="AD146" s="13"/>
      <c r="AE146" s="13"/>
      <c r="AF146" s="66"/>
    </row>
    <row r="147" spans="1:32" s="7" customFormat="1" ht="18.75" customHeight="1">
      <c r="A147" s="19" t="s">
        <v>15</v>
      </c>
      <c r="B147" s="15">
        <f>H147+J147+L147+N147+P147+R147+T147+V147+X147+Z147+AB147+AD147</f>
        <v>0</v>
      </c>
      <c r="C147" s="15">
        <f>H147+J147+L147+N147+P147+R147+T147+V147+X147</f>
        <v>0</v>
      </c>
      <c r="D147" s="15">
        <f>E147</f>
        <v>0</v>
      </c>
      <c r="E147" s="15">
        <f>I147+K147+M147+O147+Q147+S147+U147+W147+Y147+AA147+AC147+AE147</f>
        <v>0</v>
      </c>
      <c r="F147" s="15" t="e">
        <f>E147/B147%</f>
        <v>#DIV/0!</v>
      </c>
      <c r="G147" s="15" t="e">
        <f>E147/C147%</f>
        <v>#DIV/0!</v>
      </c>
      <c r="H147" s="13"/>
      <c r="I147" s="13"/>
      <c r="J147" s="13"/>
      <c r="K147" s="13"/>
      <c r="L147" s="13"/>
      <c r="M147" s="13"/>
      <c r="N147" s="13"/>
      <c r="O147" s="13"/>
      <c r="P147" s="13"/>
      <c r="Q147" s="38"/>
      <c r="R147" s="13"/>
      <c r="S147" s="13"/>
      <c r="T147" s="13"/>
      <c r="U147" s="13"/>
      <c r="V147" s="13"/>
      <c r="W147" s="13"/>
      <c r="X147" s="15"/>
      <c r="Y147" s="15"/>
      <c r="Z147" s="13"/>
      <c r="AA147" s="13"/>
      <c r="AB147" s="13"/>
      <c r="AC147" s="13"/>
      <c r="AD147" s="13"/>
      <c r="AE147" s="13"/>
      <c r="AF147" s="66"/>
    </row>
    <row r="148" spans="1:32" s="7" customFormat="1" ht="18.75" customHeight="1">
      <c r="A148" s="19" t="s">
        <v>17</v>
      </c>
      <c r="B148" s="15">
        <f>H148+J148+L148+N148+P148+R148+T148+V148+X148+Z148+AB148+AD148</f>
        <v>12600</v>
      </c>
      <c r="C148" s="15">
        <f>H148+J148+L148+N148+P148+R148+T148+V148+X148</f>
        <v>10000</v>
      </c>
      <c r="D148" s="14">
        <f>E148</f>
        <v>3000</v>
      </c>
      <c r="E148" s="14">
        <f>I148+K148+M148+O148+Q148+S148+U148+W148+Y148+AA148+AC148+AE148</f>
        <v>3000</v>
      </c>
      <c r="F148" s="14"/>
      <c r="G148" s="14"/>
      <c r="H148" s="13"/>
      <c r="I148" s="13"/>
      <c r="J148" s="13"/>
      <c r="K148" s="13"/>
      <c r="L148" s="13"/>
      <c r="M148" s="13"/>
      <c r="N148" s="13"/>
      <c r="O148" s="13"/>
      <c r="P148" s="13"/>
      <c r="Q148" s="38"/>
      <c r="R148" s="15">
        <v>3000</v>
      </c>
      <c r="S148" s="15">
        <v>3000</v>
      </c>
      <c r="T148" s="13"/>
      <c r="U148" s="13"/>
      <c r="V148" s="15">
        <v>7000</v>
      </c>
      <c r="W148" s="13"/>
      <c r="X148" s="13"/>
      <c r="Y148" s="13"/>
      <c r="Z148" s="15">
        <v>2600</v>
      </c>
      <c r="AA148" s="13"/>
      <c r="AB148" s="13"/>
      <c r="AC148" s="13"/>
      <c r="AD148" s="13"/>
      <c r="AE148" s="13"/>
      <c r="AF148" s="67"/>
    </row>
    <row r="149" spans="1:32" s="6" customFormat="1" ht="118.5" customHeight="1">
      <c r="A149" s="31" t="s">
        <v>65</v>
      </c>
      <c r="B149" s="15">
        <f aca="true" t="shared" si="60" ref="B149:AE149">B150</f>
        <v>1327.5</v>
      </c>
      <c r="C149" s="15">
        <f t="shared" si="60"/>
        <v>0</v>
      </c>
      <c r="D149" s="15">
        <f t="shared" si="60"/>
        <v>0</v>
      </c>
      <c r="E149" s="15">
        <f t="shared" si="60"/>
        <v>0</v>
      </c>
      <c r="F149" s="15">
        <f>E149/B149%</f>
        <v>0</v>
      </c>
      <c r="G149" s="15" t="e">
        <f>E149/C149%</f>
        <v>#DIV/0!</v>
      </c>
      <c r="H149" s="15">
        <f t="shared" si="60"/>
        <v>0</v>
      </c>
      <c r="I149" s="15">
        <f t="shared" si="60"/>
        <v>0</v>
      </c>
      <c r="J149" s="15">
        <f t="shared" si="60"/>
        <v>0</v>
      </c>
      <c r="K149" s="15">
        <f t="shared" si="60"/>
        <v>0</v>
      </c>
      <c r="L149" s="15">
        <f t="shared" si="60"/>
        <v>0</v>
      </c>
      <c r="M149" s="15">
        <f t="shared" si="60"/>
        <v>0</v>
      </c>
      <c r="N149" s="15">
        <f t="shared" si="60"/>
        <v>0</v>
      </c>
      <c r="O149" s="15">
        <f t="shared" si="60"/>
        <v>0</v>
      </c>
      <c r="P149" s="15">
        <f t="shared" si="60"/>
        <v>0</v>
      </c>
      <c r="Q149" s="39">
        <f t="shared" si="60"/>
        <v>0</v>
      </c>
      <c r="R149" s="15">
        <f t="shared" si="60"/>
        <v>0</v>
      </c>
      <c r="S149" s="15">
        <f t="shared" si="60"/>
        <v>0</v>
      </c>
      <c r="T149" s="15">
        <f t="shared" si="60"/>
        <v>0</v>
      </c>
      <c r="U149" s="15">
        <f t="shared" si="60"/>
        <v>0</v>
      </c>
      <c r="V149" s="15">
        <f t="shared" si="60"/>
        <v>0</v>
      </c>
      <c r="W149" s="15">
        <f t="shared" si="60"/>
        <v>0</v>
      </c>
      <c r="X149" s="15">
        <f t="shared" si="60"/>
        <v>0</v>
      </c>
      <c r="Y149" s="15">
        <f t="shared" si="60"/>
        <v>0</v>
      </c>
      <c r="Z149" s="15">
        <f t="shared" si="60"/>
        <v>0</v>
      </c>
      <c r="AA149" s="15">
        <f t="shared" si="60"/>
        <v>0</v>
      </c>
      <c r="AB149" s="15">
        <f t="shared" si="60"/>
        <v>1327.5</v>
      </c>
      <c r="AC149" s="15">
        <f t="shared" si="60"/>
        <v>0</v>
      </c>
      <c r="AD149" s="15">
        <f t="shared" si="60"/>
        <v>0</v>
      </c>
      <c r="AE149" s="15">
        <f t="shared" si="60"/>
        <v>0</v>
      </c>
      <c r="AF149" s="65" t="s">
        <v>75</v>
      </c>
    </row>
    <row r="150" spans="1:32" s="7" customFormat="1" ht="18.75" customHeight="1">
      <c r="A150" s="16" t="s">
        <v>18</v>
      </c>
      <c r="B150" s="13">
        <f>SUM(B151:B154)</f>
        <v>1327.5</v>
      </c>
      <c r="C150" s="13">
        <f>SUM(C151:C154)</f>
        <v>0</v>
      </c>
      <c r="D150" s="13">
        <f>SUM(D151:D154)</f>
        <v>0</v>
      </c>
      <c r="E150" s="13">
        <f>SUM(E151:E154)</f>
        <v>0</v>
      </c>
      <c r="F150" s="13">
        <f>E150/B150%</f>
        <v>0</v>
      </c>
      <c r="G150" s="13" t="e">
        <f>E150/C150%</f>
        <v>#DIV/0!</v>
      </c>
      <c r="H150" s="13">
        <f aca="true" t="shared" si="61" ref="H150:AE150">SUM(H151:H154)</f>
        <v>0</v>
      </c>
      <c r="I150" s="13">
        <f t="shared" si="61"/>
        <v>0</v>
      </c>
      <c r="J150" s="13">
        <f t="shared" si="61"/>
        <v>0</v>
      </c>
      <c r="K150" s="13">
        <f t="shared" si="61"/>
        <v>0</v>
      </c>
      <c r="L150" s="13">
        <f t="shared" si="61"/>
        <v>0</v>
      </c>
      <c r="M150" s="13">
        <f t="shared" si="61"/>
        <v>0</v>
      </c>
      <c r="N150" s="13">
        <f t="shared" si="61"/>
        <v>0</v>
      </c>
      <c r="O150" s="13">
        <f t="shared" si="61"/>
        <v>0</v>
      </c>
      <c r="P150" s="13">
        <f t="shared" si="61"/>
        <v>0</v>
      </c>
      <c r="Q150" s="38">
        <f t="shared" si="61"/>
        <v>0</v>
      </c>
      <c r="R150" s="13">
        <f t="shared" si="61"/>
        <v>0</v>
      </c>
      <c r="S150" s="13">
        <f t="shared" si="61"/>
        <v>0</v>
      </c>
      <c r="T150" s="13">
        <f t="shared" si="61"/>
        <v>0</v>
      </c>
      <c r="U150" s="13">
        <f t="shared" si="61"/>
        <v>0</v>
      </c>
      <c r="V150" s="13">
        <f t="shared" si="61"/>
        <v>0</v>
      </c>
      <c r="W150" s="13">
        <f t="shared" si="61"/>
        <v>0</v>
      </c>
      <c r="X150" s="13">
        <f t="shared" si="61"/>
        <v>0</v>
      </c>
      <c r="Y150" s="13">
        <f t="shared" si="61"/>
        <v>0</v>
      </c>
      <c r="Z150" s="13">
        <f t="shared" si="61"/>
        <v>0</v>
      </c>
      <c r="AA150" s="13">
        <f t="shared" si="61"/>
        <v>0</v>
      </c>
      <c r="AB150" s="13">
        <f t="shared" si="61"/>
        <v>1327.5</v>
      </c>
      <c r="AC150" s="13">
        <f t="shared" si="61"/>
        <v>0</v>
      </c>
      <c r="AD150" s="13">
        <f t="shared" si="61"/>
        <v>0</v>
      </c>
      <c r="AE150" s="13">
        <f t="shared" si="61"/>
        <v>0</v>
      </c>
      <c r="AF150" s="66"/>
    </row>
    <row r="151" spans="1:32" s="7" customFormat="1" ht="18.75" customHeight="1">
      <c r="A151" s="19" t="s">
        <v>16</v>
      </c>
      <c r="B151" s="14"/>
      <c r="C151" s="15">
        <f>H151+J151+L151+N151+P151+R151+T151+V151+X151</f>
        <v>0</v>
      </c>
      <c r="D151" s="14">
        <f>E151</f>
        <v>0</v>
      </c>
      <c r="E151" s="14">
        <f>I151+K151+M151+O151+Q151+S151+U151+W151+Y151+AA151+AC151+AE151</f>
        <v>0</v>
      </c>
      <c r="F151" s="14"/>
      <c r="G151" s="14"/>
      <c r="H151" s="13"/>
      <c r="I151" s="13"/>
      <c r="J151" s="13"/>
      <c r="K151" s="13"/>
      <c r="L151" s="13"/>
      <c r="M151" s="13"/>
      <c r="N151" s="13"/>
      <c r="O151" s="13"/>
      <c r="P151" s="13"/>
      <c r="Q151" s="38"/>
      <c r="R151" s="13"/>
      <c r="S151" s="13"/>
      <c r="T151" s="13"/>
      <c r="U151" s="13"/>
      <c r="V151" s="13"/>
      <c r="W151" s="13"/>
      <c r="X151" s="13"/>
      <c r="Y151" s="13"/>
      <c r="Z151" s="13"/>
      <c r="AA151" s="13"/>
      <c r="AB151" s="13"/>
      <c r="AC151" s="13"/>
      <c r="AD151" s="13"/>
      <c r="AE151" s="13"/>
      <c r="AF151" s="66"/>
    </row>
    <row r="152" spans="1:32" s="7" customFormat="1" ht="18.75" customHeight="1">
      <c r="A152" s="19" t="s">
        <v>14</v>
      </c>
      <c r="B152" s="14"/>
      <c r="C152" s="15">
        <f>H152+J152+L152+N152+P152+R152+T152+V152+X152</f>
        <v>0</v>
      </c>
      <c r="D152" s="14">
        <f>E152</f>
        <v>0</v>
      </c>
      <c r="E152" s="14">
        <f>I152+K152+M152+O152+Q152+S152+U152+W152+Y152+AA152+AC152+AE152</f>
        <v>0</v>
      </c>
      <c r="F152" s="14"/>
      <c r="G152" s="14"/>
      <c r="H152" s="13"/>
      <c r="I152" s="13"/>
      <c r="J152" s="13"/>
      <c r="K152" s="13"/>
      <c r="L152" s="13"/>
      <c r="M152" s="13"/>
      <c r="N152" s="13"/>
      <c r="O152" s="13"/>
      <c r="P152" s="13"/>
      <c r="Q152" s="38"/>
      <c r="R152" s="13"/>
      <c r="S152" s="13"/>
      <c r="T152" s="13"/>
      <c r="U152" s="13"/>
      <c r="V152" s="13"/>
      <c r="W152" s="13"/>
      <c r="X152" s="13"/>
      <c r="Y152" s="13"/>
      <c r="Z152" s="13"/>
      <c r="AA152" s="13"/>
      <c r="AB152" s="13"/>
      <c r="AC152" s="13"/>
      <c r="AD152" s="13"/>
      <c r="AE152" s="13"/>
      <c r="AF152" s="66"/>
    </row>
    <row r="153" spans="1:32" s="7" customFormat="1" ht="18.75" customHeight="1">
      <c r="A153" s="19" t="s">
        <v>15</v>
      </c>
      <c r="B153" s="15">
        <f>H153+J153+L153+N153+P153+R153+T153+V153+X153+Z153+AB153+AD153</f>
        <v>1327.5</v>
      </c>
      <c r="C153" s="15">
        <f>H153+J153+L153+N153+P153+R153+T153+V153+X153</f>
        <v>0</v>
      </c>
      <c r="D153" s="15">
        <f>E153</f>
        <v>0</v>
      </c>
      <c r="E153" s="15">
        <f>I153+K153+M153+O153+Q153+S153+U153+W153+Y153+AA153+AC153+AE153</f>
        <v>0</v>
      </c>
      <c r="F153" s="15">
        <f>E153/B153%</f>
        <v>0</v>
      </c>
      <c r="G153" s="15" t="e">
        <f>E153/C153%</f>
        <v>#DIV/0!</v>
      </c>
      <c r="H153" s="13"/>
      <c r="I153" s="13"/>
      <c r="J153" s="13"/>
      <c r="K153" s="13"/>
      <c r="L153" s="13"/>
      <c r="M153" s="13"/>
      <c r="N153" s="13"/>
      <c r="O153" s="13"/>
      <c r="P153" s="13"/>
      <c r="Q153" s="38"/>
      <c r="R153" s="13"/>
      <c r="S153" s="13"/>
      <c r="T153" s="13"/>
      <c r="U153" s="13"/>
      <c r="V153" s="13"/>
      <c r="W153" s="13"/>
      <c r="X153" s="15"/>
      <c r="Y153" s="15"/>
      <c r="Z153" s="13"/>
      <c r="AA153" s="13"/>
      <c r="AB153" s="15">
        <v>1327.5</v>
      </c>
      <c r="AC153" s="13"/>
      <c r="AD153" s="15"/>
      <c r="AE153" s="13"/>
      <c r="AF153" s="66"/>
    </row>
    <row r="154" spans="1:32" s="7" customFormat="1" ht="18.75" customHeight="1">
      <c r="A154" s="19" t="s">
        <v>17</v>
      </c>
      <c r="B154" s="15">
        <f>H154+J154+L154+N154+P154+R154+T154+V154+X154+Z154+AB154+AD154</f>
        <v>0</v>
      </c>
      <c r="C154" s="15">
        <f>H154+J154+L154+N154+P154+R154+T154+V154+X154</f>
        <v>0</v>
      </c>
      <c r="D154" s="14">
        <f>E154</f>
        <v>0</v>
      </c>
      <c r="E154" s="14">
        <f>I154+K154+M154+O154+Q154+S154+U154+W154+Y154+AA154+AC154+AE154</f>
        <v>0</v>
      </c>
      <c r="F154" s="14"/>
      <c r="G154" s="14"/>
      <c r="H154" s="13"/>
      <c r="I154" s="13"/>
      <c r="J154" s="13"/>
      <c r="K154" s="13"/>
      <c r="L154" s="13"/>
      <c r="M154" s="13"/>
      <c r="N154" s="13"/>
      <c r="O154" s="13"/>
      <c r="P154" s="13"/>
      <c r="Q154" s="38"/>
      <c r="R154" s="15"/>
      <c r="S154" s="13"/>
      <c r="T154" s="13"/>
      <c r="U154" s="13"/>
      <c r="V154" s="15"/>
      <c r="W154" s="13"/>
      <c r="X154" s="13"/>
      <c r="Y154" s="13"/>
      <c r="Z154" s="13"/>
      <c r="AA154" s="13"/>
      <c r="AB154" s="13"/>
      <c r="AC154" s="13"/>
      <c r="AD154" s="13"/>
      <c r="AE154" s="13"/>
      <c r="AF154" s="67"/>
    </row>
    <row r="155" spans="1:32" s="7" customFormat="1" ht="17.25">
      <c r="A155" s="16" t="s">
        <v>26</v>
      </c>
      <c r="B155" s="13">
        <f>SUM(B156:B159)</f>
        <v>245762.24200000003</v>
      </c>
      <c r="C155" s="13">
        <f>SUM(C156:C159)</f>
        <v>208923.68700000003</v>
      </c>
      <c r="D155" s="13">
        <f>SUM(D156:D159)</f>
        <v>176001.863</v>
      </c>
      <c r="E155" s="13">
        <f>SUM(E156:E159)</f>
        <v>176001.863</v>
      </c>
      <c r="F155" s="13">
        <f>E155/B155%</f>
        <v>71.61468806912984</v>
      </c>
      <c r="G155" s="13">
        <f>E155/C155%</f>
        <v>84.24217738412783</v>
      </c>
      <c r="H155" s="13">
        <f>H108+H114+H120+H132+H138</f>
        <v>380.46999999999997</v>
      </c>
      <c r="I155" s="13">
        <f>I108+I114+I120+I132+I138</f>
        <v>372.3</v>
      </c>
      <c r="J155" s="13">
        <f>J108+J114+J120+J132+J138</f>
        <v>407.86</v>
      </c>
      <c r="K155" s="13">
        <f aca="true" t="shared" si="62" ref="K155:AD155">K108+K114+K120+K132+K138</f>
        <v>368.55</v>
      </c>
      <c r="L155" s="13">
        <f t="shared" si="62"/>
        <v>409.75</v>
      </c>
      <c r="M155" s="13">
        <f t="shared" si="62"/>
        <v>368.47</v>
      </c>
      <c r="N155" s="13">
        <f t="shared" si="62"/>
        <v>410.07</v>
      </c>
      <c r="O155" s="13">
        <f t="shared" si="62"/>
        <v>369.23</v>
      </c>
      <c r="P155" s="13">
        <f t="shared" si="62"/>
        <v>410.7</v>
      </c>
      <c r="Q155" s="38">
        <f t="shared" si="62"/>
        <v>372.13</v>
      </c>
      <c r="R155" s="13">
        <f t="shared" si="62"/>
        <v>410.07</v>
      </c>
      <c r="S155" s="13">
        <f t="shared" si="62"/>
        <v>371.87</v>
      </c>
      <c r="T155" s="13">
        <f t="shared" si="62"/>
        <v>410.7</v>
      </c>
      <c r="U155" s="13">
        <f t="shared" si="62"/>
        <v>368.8</v>
      </c>
      <c r="V155" s="13">
        <f t="shared" si="62"/>
        <v>3958.67</v>
      </c>
      <c r="W155" s="13">
        <f t="shared" si="62"/>
        <v>3841.46</v>
      </c>
      <c r="X155" s="13">
        <f t="shared" si="62"/>
        <v>3696.57</v>
      </c>
      <c r="Y155" s="13">
        <f t="shared" si="62"/>
        <v>372.49</v>
      </c>
      <c r="Z155" s="13">
        <f t="shared" si="62"/>
        <v>4817.4</v>
      </c>
      <c r="AA155" s="13">
        <f t="shared" si="62"/>
        <v>0</v>
      </c>
      <c r="AB155" s="13">
        <f t="shared" si="62"/>
        <v>410.07</v>
      </c>
      <c r="AC155" s="13">
        <f t="shared" si="62"/>
        <v>0</v>
      </c>
      <c r="AD155" s="13">
        <f t="shared" si="62"/>
        <v>410.77</v>
      </c>
      <c r="AE155" s="13">
        <f>AE108+AE114+AE120+AE132+AE138</f>
        <v>0</v>
      </c>
      <c r="AF155" s="34"/>
    </row>
    <row r="156" spans="1:32" s="7" customFormat="1" ht="18">
      <c r="A156" s="19" t="s">
        <v>16</v>
      </c>
      <c r="B156" s="15">
        <f>H156+J156+L156+N156+P156+R156+T156+V156+X156+Z156+AB156+AD156</f>
        <v>0</v>
      </c>
      <c r="C156" s="15">
        <f>C25+C85</f>
        <v>0</v>
      </c>
      <c r="D156" s="15">
        <f>D25+D85</f>
        <v>0</v>
      </c>
      <c r="E156" s="15">
        <f>I156+K156+M156+O156+Q156+S156+U156+W156+Y156+AA156+AC156+AE156</f>
        <v>0</v>
      </c>
      <c r="F156" s="15"/>
      <c r="G156" s="15"/>
      <c r="H156" s="15">
        <f>H25+H85</f>
        <v>0</v>
      </c>
      <c r="I156" s="15">
        <f aca="true" t="shared" si="63" ref="I156:AE156">I25+I85</f>
        <v>0</v>
      </c>
      <c r="J156" s="15">
        <f t="shared" si="63"/>
        <v>0</v>
      </c>
      <c r="K156" s="15">
        <f t="shared" si="63"/>
        <v>0</v>
      </c>
      <c r="L156" s="15">
        <f t="shared" si="63"/>
        <v>0</v>
      </c>
      <c r="M156" s="15">
        <f t="shared" si="63"/>
        <v>0</v>
      </c>
      <c r="N156" s="15">
        <f t="shared" si="63"/>
        <v>0</v>
      </c>
      <c r="O156" s="15">
        <f t="shared" si="63"/>
        <v>0</v>
      </c>
      <c r="P156" s="15">
        <f t="shared" si="63"/>
        <v>0</v>
      </c>
      <c r="Q156" s="39">
        <f t="shared" si="63"/>
        <v>0</v>
      </c>
      <c r="R156" s="15">
        <f t="shared" si="63"/>
        <v>0</v>
      </c>
      <c r="S156" s="15">
        <f t="shared" si="63"/>
        <v>0</v>
      </c>
      <c r="T156" s="15">
        <f t="shared" si="63"/>
        <v>0</v>
      </c>
      <c r="U156" s="15">
        <f t="shared" si="63"/>
        <v>0</v>
      </c>
      <c r="V156" s="15">
        <f t="shared" si="63"/>
        <v>0</v>
      </c>
      <c r="W156" s="15">
        <f t="shared" si="63"/>
        <v>0</v>
      </c>
      <c r="X156" s="15">
        <f t="shared" si="63"/>
        <v>0</v>
      </c>
      <c r="Y156" s="15">
        <f t="shared" si="63"/>
        <v>0</v>
      </c>
      <c r="Z156" s="15">
        <f t="shared" si="63"/>
        <v>0</v>
      </c>
      <c r="AA156" s="15">
        <f t="shared" si="63"/>
        <v>0</v>
      </c>
      <c r="AB156" s="15">
        <f t="shared" si="63"/>
        <v>0</v>
      </c>
      <c r="AC156" s="15">
        <f t="shared" si="63"/>
        <v>0</v>
      </c>
      <c r="AD156" s="15">
        <f t="shared" si="63"/>
        <v>0</v>
      </c>
      <c r="AE156" s="15">
        <f t="shared" si="63"/>
        <v>0</v>
      </c>
      <c r="AF156" s="34"/>
    </row>
    <row r="157" spans="1:32" s="7" customFormat="1" ht="18">
      <c r="A157" s="19" t="s">
        <v>14</v>
      </c>
      <c r="B157" s="15">
        <f>H157+J157+L157+N157+P157+R157+T157+V157+X157+Z157+AB157+AD157</f>
        <v>61041.700000000004</v>
      </c>
      <c r="C157" s="15">
        <f aca="true" t="shared" si="64" ref="C157:D159">C86+C26</f>
        <v>60734.8</v>
      </c>
      <c r="D157" s="15">
        <f t="shared" si="64"/>
        <v>50755.43000000001</v>
      </c>
      <c r="E157" s="15">
        <f>I157+K157+M157+O157+Q157+S157+U157+W157+Y157+AA157+AC157+AE157</f>
        <v>50755.43</v>
      </c>
      <c r="F157" s="15"/>
      <c r="G157" s="15"/>
      <c r="H157" s="15">
        <f aca="true" t="shared" si="65" ref="H157:AE157">H86+H26</f>
        <v>0</v>
      </c>
      <c r="I157" s="15">
        <f t="shared" si="65"/>
        <v>0</v>
      </c>
      <c r="J157" s="15">
        <f t="shared" si="65"/>
        <v>0</v>
      </c>
      <c r="K157" s="15">
        <f t="shared" si="65"/>
        <v>0</v>
      </c>
      <c r="L157" s="15">
        <f t="shared" si="65"/>
        <v>0</v>
      </c>
      <c r="M157" s="15">
        <f t="shared" si="65"/>
        <v>0</v>
      </c>
      <c r="N157" s="15">
        <f t="shared" si="65"/>
        <v>0</v>
      </c>
      <c r="O157" s="15">
        <f t="shared" si="65"/>
        <v>0</v>
      </c>
      <c r="P157" s="15">
        <f t="shared" si="65"/>
        <v>0</v>
      </c>
      <c r="Q157" s="39">
        <f t="shared" si="65"/>
        <v>0</v>
      </c>
      <c r="R157" s="15">
        <f t="shared" si="65"/>
        <v>102.29</v>
      </c>
      <c r="S157" s="15">
        <f t="shared" si="65"/>
        <v>75.21</v>
      </c>
      <c r="T157" s="15">
        <f t="shared" si="65"/>
        <v>102.3</v>
      </c>
      <c r="U157" s="15">
        <f t="shared" si="65"/>
        <v>30.58</v>
      </c>
      <c r="V157" s="15">
        <f t="shared" si="65"/>
        <v>39345.86</v>
      </c>
      <c r="W157" s="15">
        <f t="shared" si="65"/>
        <v>34456.65</v>
      </c>
      <c r="X157" s="15">
        <f t="shared" si="65"/>
        <v>21184.35</v>
      </c>
      <c r="Y157" s="15">
        <f t="shared" si="65"/>
        <v>16192.99</v>
      </c>
      <c r="Z157" s="15">
        <f t="shared" si="65"/>
        <v>102.3</v>
      </c>
      <c r="AA157" s="15">
        <f t="shared" si="65"/>
        <v>0</v>
      </c>
      <c r="AB157" s="15">
        <f t="shared" si="65"/>
        <v>102.3</v>
      </c>
      <c r="AC157" s="15">
        <f t="shared" si="65"/>
        <v>0</v>
      </c>
      <c r="AD157" s="15">
        <f t="shared" si="65"/>
        <v>102.3</v>
      </c>
      <c r="AE157" s="15">
        <f t="shared" si="65"/>
        <v>0</v>
      </c>
      <c r="AF157" s="34"/>
    </row>
    <row r="158" spans="1:32" s="7" customFormat="1" ht="18">
      <c r="A158" s="19" t="s">
        <v>15</v>
      </c>
      <c r="B158" s="15">
        <f>H158+J158+L158+N158+P158+R158+T158+V158+X158+Z158+AB158+AD158</f>
        <v>142120.54200000002</v>
      </c>
      <c r="C158" s="15">
        <f t="shared" si="64"/>
        <v>108188.88700000002</v>
      </c>
      <c r="D158" s="15">
        <f t="shared" si="64"/>
        <v>92246.433</v>
      </c>
      <c r="E158" s="15">
        <f>I158+K158+M158+O158+Q158+S158+U158+W158+Y158+AA158+AC158+AE158</f>
        <v>92246.433</v>
      </c>
      <c r="F158" s="15">
        <f>E158/B158%</f>
        <v>64.90717788002806</v>
      </c>
      <c r="G158" s="15">
        <f>E158/C158%</f>
        <v>85.26424067935923</v>
      </c>
      <c r="H158" s="15">
        <f aca="true" t="shared" si="66" ref="H158:AE158">H87+H27</f>
        <v>7453.552</v>
      </c>
      <c r="I158" s="15">
        <f t="shared" si="66"/>
        <v>5919.150000000001</v>
      </c>
      <c r="J158" s="15">
        <f t="shared" si="66"/>
        <v>10345.353000000001</v>
      </c>
      <c r="K158" s="15">
        <f t="shared" si="66"/>
        <v>10195.432999999999</v>
      </c>
      <c r="L158" s="15">
        <f t="shared" si="66"/>
        <v>13997.291</v>
      </c>
      <c r="M158" s="15">
        <f t="shared" si="66"/>
        <v>9184.539999999999</v>
      </c>
      <c r="N158" s="15">
        <f t="shared" si="66"/>
        <v>16781.031</v>
      </c>
      <c r="O158" s="15">
        <f t="shared" si="66"/>
        <v>11130.68</v>
      </c>
      <c r="P158" s="15">
        <f t="shared" si="66"/>
        <v>12475.73</v>
      </c>
      <c r="Q158" s="39">
        <f t="shared" si="66"/>
        <v>11131.019999999999</v>
      </c>
      <c r="R158" s="15">
        <f t="shared" si="66"/>
        <v>8824.519999999999</v>
      </c>
      <c r="S158" s="15">
        <f t="shared" si="66"/>
        <v>10152.359999999999</v>
      </c>
      <c r="T158" s="15">
        <f t="shared" si="66"/>
        <v>11388.420000000002</v>
      </c>
      <c r="U158" s="15">
        <f t="shared" si="66"/>
        <v>12219.890000000001</v>
      </c>
      <c r="V158" s="15">
        <f t="shared" si="66"/>
        <v>15062.029999999999</v>
      </c>
      <c r="W158" s="15">
        <f t="shared" si="66"/>
        <v>13936.720000000001</v>
      </c>
      <c r="X158" s="15">
        <f t="shared" si="66"/>
        <v>11860.96</v>
      </c>
      <c r="Y158" s="15">
        <f t="shared" si="66"/>
        <v>8376.64</v>
      </c>
      <c r="Z158" s="15">
        <f t="shared" si="66"/>
        <v>15615.380000000001</v>
      </c>
      <c r="AA158" s="15">
        <f t="shared" si="66"/>
        <v>0</v>
      </c>
      <c r="AB158" s="15">
        <f t="shared" si="66"/>
        <v>9965.605000000001</v>
      </c>
      <c r="AC158" s="15">
        <f t="shared" si="66"/>
        <v>0</v>
      </c>
      <c r="AD158" s="15">
        <f t="shared" si="66"/>
        <v>8350.67</v>
      </c>
      <c r="AE158" s="15">
        <f t="shared" si="66"/>
        <v>0</v>
      </c>
      <c r="AF158" s="34"/>
    </row>
    <row r="159" spans="1:32" s="7" customFormat="1" ht="18">
      <c r="A159" s="19" t="s">
        <v>17</v>
      </c>
      <c r="B159" s="15">
        <f>H159+J159+L159+N159+P159+R159+T159+V159+X159+Z159+AB159+AD159</f>
        <v>42600</v>
      </c>
      <c r="C159" s="15">
        <f t="shared" si="64"/>
        <v>40000</v>
      </c>
      <c r="D159" s="15">
        <f t="shared" si="64"/>
        <v>33000</v>
      </c>
      <c r="E159" s="15">
        <f>I159+K159+M159+O159+Q159+S159+U159+W159+Y159+AA159+AC159+AE159</f>
        <v>33000</v>
      </c>
      <c r="F159" s="15"/>
      <c r="G159" s="15"/>
      <c r="H159" s="15">
        <f aca="true" t="shared" si="67" ref="H159:AE159">H88+H28</f>
        <v>0</v>
      </c>
      <c r="I159" s="15">
        <f t="shared" si="67"/>
        <v>0</v>
      </c>
      <c r="J159" s="15">
        <f t="shared" si="67"/>
        <v>0</v>
      </c>
      <c r="K159" s="15">
        <f t="shared" si="67"/>
        <v>0</v>
      </c>
      <c r="L159" s="15">
        <f t="shared" si="67"/>
        <v>0</v>
      </c>
      <c r="M159" s="15">
        <f t="shared" si="67"/>
        <v>0</v>
      </c>
      <c r="N159" s="15">
        <f t="shared" si="67"/>
        <v>0</v>
      </c>
      <c r="O159" s="15">
        <f t="shared" si="67"/>
        <v>0</v>
      </c>
      <c r="P159" s="15">
        <f t="shared" si="67"/>
        <v>0</v>
      </c>
      <c r="Q159" s="39">
        <f t="shared" si="67"/>
        <v>0</v>
      </c>
      <c r="R159" s="15">
        <f t="shared" si="67"/>
        <v>12000</v>
      </c>
      <c r="S159" s="15">
        <f t="shared" si="67"/>
        <v>12000</v>
      </c>
      <c r="T159" s="15">
        <f t="shared" si="67"/>
        <v>0</v>
      </c>
      <c r="U159" s="15">
        <f t="shared" si="67"/>
        <v>0</v>
      </c>
      <c r="V159" s="15">
        <f t="shared" si="67"/>
        <v>7000</v>
      </c>
      <c r="W159" s="15">
        <f t="shared" si="67"/>
        <v>0</v>
      </c>
      <c r="X159" s="15">
        <f t="shared" si="67"/>
        <v>21000</v>
      </c>
      <c r="Y159" s="15">
        <f t="shared" si="67"/>
        <v>21000</v>
      </c>
      <c r="Z159" s="15">
        <f t="shared" si="67"/>
        <v>2600</v>
      </c>
      <c r="AA159" s="15">
        <f t="shared" si="67"/>
        <v>0</v>
      </c>
      <c r="AB159" s="15">
        <f t="shared" si="67"/>
        <v>0</v>
      </c>
      <c r="AC159" s="15">
        <f t="shared" si="67"/>
        <v>0</v>
      </c>
      <c r="AD159" s="15">
        <f t="shared" si="67"/>
        <v>0</v>
      </c>
      <c r="AE159" s="15">
        <f t="shared" si="67"/>
        <v>0</v>
      </c>
      <c r="AF159" s="34"/>
    </row>
    <row r="160" spans="1:32" ht="17.25">
      <c r="A160" s="16" t="s">
        <v>21</v>
      </c>
      <c r="B160" s="12">
        <f>B161+B162+B163+B164</f>
        <v>264427.24199999997</v>
      </c>
      <c r="C160" s="12">
        <f>C161+C162+C163+C164</f>
        <v>222997.43700000003</v>
      </c>
      <c r="D160" s="12">
        <f>D161+D162+D163+D164</f>
        <v>189929.603</v>
      </c>
      <c r="E160" s="12">
        <f>E161+E162+E163+E164</f>
        <v>189929.603</v>
      </c>
      <c r="F160" s="12">
        <f>E160/B160%</f>
        <v>71.82679120481846</v>
      </c>
      <c r="G160" s="12">
        <f>E160/C160%</f>
        <v>85.17120445648888</v>
      </c>
      <c r="H160" s="12">
        <f>H161+H162+H163+H164</f>
        <v>9242.652</v>
      </c>
      <c r="I160" s="12">
        <f aca="true" t="shared" si="68" ref="I160:AE160">I161+I162+I163+I164</f>
        <v>7665.25</v>
      </c>
      <c r="J160" s="12">
        <f t="shared" si="68"/>
        <v>11977.893</v>
      </c>
      <c r="K160" s="12">
        <f t="shared" si="68"/>
        <v>11816.242999999999</v>
      </c>
      <c r="L160" s="12">
        <f t="shared" si="68"/>
        <v>15471.821</v>
      </c>
      <c r="M160" s="12">
        <f t="shared" si="68"/>
        <v>10652.63</v>
      </c>
      <c r="N160" s="12">
        <f t="shared" si="68"/>
        <v>18413.571</v>
      </c>
      <c r="O160" s="12">
        <f t="shared" si="68"/>
        <v>12751.49</v>
      </c>
      <c r="P160" s="12">
        <f t="shared" si="68"/>
        <v>14055.58</v>
      </c>
      <c r="Q160" s="43">
        <f t="shared" si="68"/>
        <v>12702.439999999999</v>
      </c>
      <c r="R160" s="12">
        <f t="shared" si="68"/>
        <v>22417.73</v>
      </c>
      <c r="S160" s="12">
        <f t="shared" si="68"/>
        <v>23712.359999999997</v>
      </c>
      <c r="T160" s="12">
        <f t="shared" si="68"/>
        <v>12950.720000000001</v>
      </c>
      <c r="U160" s="12">
        <f t="shared" si="68"/>
        <v>13702.960000000001</v>
      </c>
      <c r="V160" s="12">
        <f t="shared" si="68"/>
        <v>62916.009999999995</v>
      </c>
      <c r="W160" s="12">
        <f t="shared" si="68"/>
        <v>49855.69</v>
      </c>
      <c r="X160" s="12">
        <f t="shared" si="68"/>
        <v>55551.46</v>
      </c>
      <c r="Y160" s="12">
        <f t="shared" si="68"/>
        <v>47070.54</v>
      </c>
      <c r="Z160" s="12">
        <f t="shared" si="68"/>
        <v>19760.48</v>
      </c>
      <c r="AA160" s="12">
        <f t="shared" si="68"/>
        <v>0</v>
      </c>
      <c r="AB160" s="12">
        <f t="shared" si="68"/>
        <v>11636.495</v>
      </c>
      <c r="AC160" s="12">
        <f t="shared" si="68"/>
        <v>0</v>
      </c>
      <c r="AD160" s="12">
        <f t="shared" si="68"/>
        <v>10032.83</v>
      </c>
      <c r="AE160" s="12">
        <f t="shared" si="68"/>
        <v>0</v>
      </c>
      <c r="AF160" s="33"/>
    </row>
    <row r="161" spans="1:32" s="7" customFormat="1" ht="18">
      <c r="A161" s="19" t="s">
        <v>16</v>
      </c>
      <c r="B161" s="12">
        <f>B85+B25+B18</f>
        <v>0</v>
      </c>
      <c r="C161" s="12">
        <f>C85+C25+C18</f>
        <v>0</v>
      </c>
      <c r="D161" s="12">
        <f>D85+D25+D18</f>
        <v>0</v>
      </c>
      <c r="E161" s="12">
        <f>E85+E25+E18</f>
        <v>0</v>
      </c>
      <c r="F161" s="12"/>
      <c r="G161" s="12"/>
      <c r="H161" s="12">
        <f aca="true" t="shared" si="69" ref="H161:AE161">H156+H18</f>
        <v>0</v>
      </c>
      <c r="I161" s="12">
        <f t="shared" si="69"/>
        <v>0</v>
      </c>
      <c r="J161" s="12">
        <f t="shared" si="69"/>
        <v>0</v>
      </c>
      <c r="K161" s="12">
        <f t="shared" si="69"/>
        <v>0</v>
      </c>
      <c r="L161" s="12">
        <f t="shared" si="69"/>
        <v>0</v>
      </c>
      <c r="M161" s="12">
        <f t="shared" si="69"/>
        <v>0</v>
      </c>
      <c r="N161" s="12">
        <f t="shared" si="69"/>
        <v>0</v>
      </c>
      <c r="O161" s="12">
        <f t="shared" si="69"/>
        <v>0</v>
      </c>
      <c r="P161" s="12">
        <f t="shared" si="69"/>
        <v>0</v>
      </c>
      <c r="Q161" s="43">
        <f t="shared" si="69"/>
        <v>0</v>
      </c>
      <c r="R161" s="12">
        <f t="shared" si="69"/>
        <v>0</v>
      </c>
      <c r="S161" s="12">
        <f t="shared" si="69"/>
        <v>0</v>
      </c>
      <c r="T161" s="12">
        <f t="shared" si="69"/>
        <v>0</v>
      </c>
      <c r="U161" s="12">
        <f t="shared" si="69"/>
        <v>0</v>
      </c>
      <c r="V161" s="12">
        <f t="shared" si="69"/>
        <v>0</v>
      </c>
      <c r="W161" s="12">
        <f t="shared" si="69"/>
        <v>0</v>
      </c>
      <c r="X161" s="12">
        <f t="shared" si="69"/>
        <v>0</v>
      </c>
      <c r="Y161" s="12">
        <f t="shared" si="69"/>
        <v>0</v>
      </c>
      <c r="Z161" s="12">
        <f t="shared" si="69"/>
        <v>0</v>
      </c>
      <c r="AA161" s="12">
        <f t="shared" si="69"/>
        <v>0</v>
      </c>
      <c r="AB161" s="12">
        <f t="shared" si="69"/>
        <v>0</v>
      </c>
      <c r="AC161" s="12">
        <f t="shared" si="69"/>
        <v>0</v>
      </c>
      <c r="AD161" s="12">
        <f t="shared" si="69"/>
        <v>0</v>
      </c>
      <c r="AE161" s="12">
        <f t="shared" si="69"/>
        <v>0</v>
      </c>
      <c r="AF161" s="34"/>
    </row>
    <row r="162" spans="1:32" s="7" customFormat="1" ht="18">
      <c r="A162" s="19" t="s">
        <v>14</v>
      </c>
      <c r="B162" s="14">
        <f>B86+B26+B14</f>
        <v>61041.7</v>
      </c>
      <c r="C162" s="14">
        <f>C86+C26+C14</f>
        <v>60734.8</v>
      </c>
      <c r="D162" s="14">
        <f>D86+D26+D14</f>
        <v>50755.43000000001</v>
      </c>
      <c r="E162" s="14">
        <f>E86+E26+E14</f>
        <v>50755.43000000001</v>
      </c>
      <c r="F162" s="14">
        <f>E162/B162%</f>
        <v>83.14878189827613</v>
      </c>
      <c r="G162" s="14">
        <f>E162/C162%</f>
        <v>83.56894235265449</v>
      </c>
      <c r="H162" s="14">
        <f aca="true" t="shared" si="70" ref="H162:AE162">H157+H19</f>
        <v>0</v>
      </c>
      <c r="I162" s="14">
        <f t="shared" si="70"/>
        <v>0</v>
      </c>
      <c r="J162" s="14">
        <f t="shared" si="70"/>
        <v>0</v>
      </c>
      <c r="K162" s="14">
        <f t="shared" si="70"/>
        <v>0</v>
      </c>
      <c r="L162" s="14">
        <f t="shared" si="70"/>
        <v>0</v>
      </c>
      <c r="M162" s="14">
        <f t="shared" si="70"/>
        <v>0</v>
      </c>
      <c r="N162" s="14">
        <f t="shared" si="70"/>
        <v>0</v>
      </c>
      <c r="O162" s="14">
        <f t="shared" si="70"/>
        <v>0</v>
      </c>
      <c r="P162" s="14">
        <f t="shared" si="70"/>
        <v>0</v>
      </c>
      <c r="Q162" s="40">
        <f t="shared" si="70"/>
        <v>0</v>
      </c>
      <c r="R162" s="14">
        <f t="shared" si="70"/>
        <v>102.29</v>
      </c>
      <c r="S162" s="14">
        <f t="shared" si="70"/>
        <v>75.21</v>
      </c>
      <c r="T162" s="14">
        <f t="shared" si="70"/>
        <v>102.3</v>
      </c>
      <c r="U162" s="14">
        <f t="shared" si="70"/>
        <v>30.58</v>
      </c>
      <c r="V162" s="14">
        <f t="shared" si="70"/>
        <v>39345.86</v>
      </c>
      <c r="W162" s="14">
        <f t="shared" si="70"/>
        <v>34456.65</v>
      </c>
      <c r="X162" s="14">
        <f t="shared" si="70"/>
        <v>21184.35</v>
      </c>
      <c r="Y162" s="14">
        <f t="shared" si="70"/>
        <v>16192.99</v>
      </c>
      <c r="Z162" s="14">
        <f t="shared" si="70"/>
        <v>102.3</v>
      </c>
      <c r="AA162" s="14">
        <f t="shared" si="70"/>
        <v>0</v>
      </c>
      <c r="AB162" s="14">
        <f t="shared" si="70"/>
        <v>102.3</v>
      </c>
      <c r="AC162" s="14">
        <f t="shared" si="70"/>
        <v>0</v>
      </c>
      <c r="AD162" s="14">
        <f t="shared" si="70"/>
        <v>102.3</v>
      </c>
      <c r="AE162" s="14">
        <f t="shared" si="70"/>
        <v>0</v>
      </c>
      <c r="AF162" s="34"/>
    </row>
    <row r="163" spans="1:32" s="7" customFormat="1" ht="18">
      <c r="A163" s="19" t="s">
        <v>15</v>
      </c>
      <c r="B163" s="14">
        <f aca="true" t="shared" si="71" ref="B163:E164">B87+B27+B20</f>
        <v>160785.542</v>
      </c>
      <c r="C163" s="14">
        <f t="shared" si="71"/>
        <v>122262.63700000002</v>
      </c>
      <c r="D163" s="14">
        <f t="shared" si="71"/>
        <v>106174.17300000001</v>
      </c>
      <c r="E163" s="14">
        <f t="shared" si="71"/>
        <v>106174.17300000001</v>
      </c>
      <c r="F163" s="14">
        <f>E163/B163%</f>
        <v>66.03465192162615</v>
      </c>
      <c r="G163" s="14">
        <f>E163/C163%</f>
        <v>86.84106249074277</v>
      </c>
      <c r="H163" s="14">
        <f aca="true" t="shared" si="72" ref="H163:AE163">H158+H20</f>
        <v>9242.652</v>
      </c>
      <c r="I163" s="14">
        <f t="shared" si="72"/>
        <v>7665.25</v>
      </c>
      <c r="J163" s="14">
        <f t="shared" si="72"/>
        <v>11977.893</v>
      </c>
      <c r="K163" s="14">
        <f t="shared" si="72"/>
        <v>11816.242999999999</v>
      </c>
      <c r="L163" s="14">
        <f t="shared" si="72"/>
        <v>15471.821</v>
      </c>
      <c r="M163" s="14">
        <f t="shared" si="72"/>
        <v>10652.63</v>
      </c>
      <c r="N163" s="14">
        <f t="shared" si="72"/>
        <v>18413.571</v>
      </c>
      <c r="O163" s="14">
        <f t="shared" si="72"/>
        <v>12751.49</v>
      </c>
      <c r="P163" s="14">
        <f t="shared" si="72"/>
        <v>14055.58</v>
      </c>
      <c r="Q163" s="40">
        <f t="shared" si="72"/>
        <v>12702.439999999999</v>
      </c>
      <c r="R163" s="14">
        <f t="shared" si="72"/>
        <v>10315.439999999999</v>
      </c>
      <c r="S163" s="14">
        <f t="shared" si="72"/>
        <v>11637.149999999998</v>
      </c>
      <c r="T163" s="14">
        <f t="shared" si="72"/>
        <v>12848.420000000002</v>
      </c>
      <c r="U163" s="14">
        <f t="shared" si="72"/>
        <v>13672.380000000001</v>
      </c>
      <c r="V163" s="14">
        <f t="shared" si="72"/>
        <v>16570.149999999998</v>
      </c>
      <c r="W163" s="14">
        <f t="shared" si="72"/>
        <v>15399.04</v>
      </c>
      <c r="X163" s="14">
        <f t="shared" si="72"/>
        <v>13367.109999999999</v>
      </c>
      <c r="Y163" s="14">
        <f t="shared" si="72"/>
        <v>9877.55</v>
      </c>
      <c r="Z163" s="14">
        <f t="shared" si="72"/>
        <v>17058.18</v>
      </c>
      <c r="AA163" s="14">
        <f t="shared" si="72"/>
        <v>0</v>
      </c>
      <c r="AB163" s="14">
        <f t="shared" si="72"/>
        <v>11534.195000000002</v>
      </c>
      <c r="AC163" s="14">
        <f t="shared" si="72"/>
        <v>0</v>
      </c>
      <c r="AD163" s="14">
        <f t="shared" si="72"/>
        <v>9930.53</v>
      </c>
      <c r="AE163" s="14">
        <f t="shared" si="72"/>
        <v>0</v>
      </c>
      <c r="AF163" s="34"/>
    </row>
    <row r="164" spans="1:32" s="6" customFormat="1" ht="18">
      <c r="A164" s="19" t="s">
        <v>17</v>
      </c>
      <c r="B164" s="14">
        <f t="shared" si="71"/>
        <v>42600</v>
      </c>
      <c r="C164" s="14">
        <f t="shared" si="71"/>
        <v>40000</v>
      </c>
      <c r="D164" s="14">
        <f t="shared" si="71"/>
        <v>33000</v>
      </c>
      <c r="E164" s="14">
        <f t="shared" si="71"/>
        <v>33000</v>
      </c>
      <c r="F164" s="14"/>
      <c r="G164" s="14"/>
      <c r="H164" s="14">
        <f aca="true" t="shared" si="73" ref="H164:AE164">H159+H21</f>
        <v>0</v>
      </c>
      <c r="I164" s="14">
        <f t="shared" si="73"/>
        <v>0</v>
      </c>
      <c r="J164" s="14">
        <f t="shared" si="73"/>
        <v>0</v>
      </c>
      <c r="K164" s="14">
        <f t="shared" si="73"/>
        <v>0</v>
      </c>
      <c r="L164" s="14">
        <f t="shared" si="73"/>
        <v>0</v>
      </c>
      <c r="M164" s="14">
        <f t="shared" si="73"/>
        <v>0</v>
      </c>
      <c r="N164" s="14">
        <f t="shared" si="73"/>
        <v>0</v>
      </c>
      <c r="O164" s="14">
        <f t="shared" si="73"/>
        <v>0</v>
      </c>
      <c r="P164" s="14">
        <f t="shared" si="73"/>
        <v>0</v>
      </c>
      <c r="Q164" s="40">
        <f t="shared" si="73"/>
        <v>0</v>
      </c>
      <c r="R164" s="14">
        <f t="shared" si="73"/>
        <v>12000</v>
      </c>
      <c r="S164" s="14">
        <f t="shared" si="73"/>
        <v>12000</v>
      </c>
      <c r="T164" s="14">
        <f t="shared" si="73"/>
        <v>0</v>
      </c>
      <c r="U164" s="14">
        <f t="shared" si="73"/>
        <v>0</v>
      </c>
      <c r="V164" s="14">
        <f t="shared" si="73"/>
        <v>7000</v>
      </c>
      <c r="W164" s="14">
        <f t="shared" si="73"/>
        <v>0</v>
      </c>
      <c r="X164" s="14">
        <f t="shared" si="73"/>
        <v>21000</v>
      </c>
      <c r="Y164" s="14">
        <f t="shared" si="73"/>
        <v>21000</v>
      </c>
      <c r="Z164" s="14">
        <f t="shared" si="73"/>
        <v>2600</v>
      </c>
      <c r="AA164" s="14">
        <f t="shared" si="73"/>
        <v>0</v>
      </c>
      <c r="AB164" s="14">
        <f t="shared" si="73"/>
        <v>0</v>
      </c>
      <c r="AC164" s="14">
        <f t="shared" si="73"/>
        <v>0</v>
      </c>
      <c r="AD164" s="14">
        <f t="shared" si="73"/>
        <v>0</v>
      </c>
      <c r="AE164" s="14">
        <f t="shared" si="73"/>
        <v>0</v>
      </c>
      <c r="AF164" s="33"/>
    </row>
    <row r="165" spans="2:7" ht="22.5" customHeight="1">
      <c r="B165" s="9"/>
      <c r="C165" s="9"/>
      <c r="D165" s="9"/>
      <c r="E165" s="9"/>
      <c r="F165" s="9"/>
      <c r="G165" s="9"/>
    </row>
    <row r="166" spans="1:42" ht="41.25" customHeight="1">
      <c r="A166" s="1"/>
      <c r="B166" s="55"/>
      <c r="C166" s="55"/>
      <c r="D166" s="55"/>
      <c r="E166" s="55"/>
      <c r="F166" s="55"/>
      <c r="G166" s="55"/>
      <c r="H166" s="55"/>
      <c r="I166" s="55"/>
      <c r="J166" s="55"/>
      <c r="K166" s="55"/>
      <c r="L166" s="55"/>
      <c r="M166" s="9"/>
      <c r="N166" s="18"/>
      <c r="O166" s="18"/>
      <c r="R166" s="17"/>
      <c r="S166" s="17"/>
      <c r="T166" s="54"/>
      <c r="U166" s="54"/>
      <c r="V166" s="54"/>
      <c r="W166" s="54"/>
      <c r="X166" s="54"/>
      <c r="Y166" s="11"/>
      <c r="Z166" s="1"/>
      <c r="AA166" s="1"/>
      <c r="AB166" s="1"/>
      <c r="AC166" s="1"/>
      <c r="AD166" s="1"/>
      <c r="AE166" s="1"/>
      <c r="AF166" s="3"/>
      <c r="AG166" s="3"/>
      <c r="AH166" s="3"/>
      <c r="AI166" s="3"/>
      <c r="AJ166" s="3"/>
      <c r="AK166" s="3"/>
      <c r="AL166" s="3"/>
      <c r="AM166" s="3"/>
      <c r="AN166" s="3"/>
      <c r="AO166" s="3"/>
      <c r="AP166" s="2"/>
    </row>
    <row r="167" spans="8:42" ht="15.75" customHeight="1">
      <c r="H167" s="11"/>
      <c r="I167" s="11"/>
      <c r="J167" s="11"/>
      <c r="K167" s="11"/>
      <c r="L167" s="18"/>
      <c r="M167" s="18"/>
      <c r="N167" s="17"/>
      <c r="O167" s="17"/>
      <c r="P167" s="17"/>
      <c r="Q167" s="45"/>
      <c r="R167" s="17"/>
      <c r="S167" s="17"/>
      <c r="T167" s="8"/>
      <c r="U167" s="8"/>
      <c r="V167" s="8"/>
      <c r="W167" s="8"/>
      <c r="X167" s="8"/>
      <c r="Y167" s="8"/>
      <c r="Z167" s="1"/>
      <c r="AA167" s="1"/>
      <c r="AB167" s="1"/>
      <c r="AC167" s="1"/>
      <c r="AD167" s="1"/>
      <c r="AE167" s="1"/>
      <c r="AF167" s="3"/>
      <c r="AG167" s="3"/>
      <c r="AH167" s="3"/>
      <c r="AI167" s="3"/>
      <c r="AJ167" s="3"/>
      <c r="AK167" s="3"/>
      <c r="AL167" s="3"/>
      <c r="AM167" s="3"/>
      <c r="AN167" s="3"/>
      <c r="AO167" s="3"/>
      <c r="AP167" s="2"/>
    </row>
    <row r="168" spans="8:42" ht="10.5" customHeight="1">
      <c r="H168" s="2"/>
      <c r="I168" s="2"/>
      <c r="J168" s="2"/>
      <c r="K168" s="2"/>
      <c r="L168" s="3"/>
      <c r="M168" s="3"/>
      <c r="N168" s="3"/>
      <c r="O168" s="3"/>
      <c r="P168" s="3"/>
      <c r="Q168" s="46"/>
      <c r="R168" s="3"/>
      <c r="S168" s="3"/>
      <c r="T168" s="1"/>
      <c r="U168" s="1"/>
      <c r="V168" s="1"/>
      <c r="W168" s="1"/>
      <c r="X168" s="1"/>
      <c r="Y168" s="1"/>
      <c r="Z168" s="1"/>
      <c r="AA168" s="1"/>
      <c r="AB168" s="1"/>
      <c r="AC168" s="1"/>
      <c r="AD168" s="1"/>
      <c r="AE168" s="1"/>
      <c r="AF168" s="3"/>
      <c r="AG168" s="3"/>
      <c r="AH168" s="3"/>
      <c r="AI168" s="3"/>
      <c r="AJ168" s="3"/>
      <c r="AK168" s="3"/>
      <c r="AL168" s="3"/>
      <c r="AM168" s="3"/>
      <c r="AN168" s="3"/>
      <c r="AO168" s="3"/>
      <c r="AP168" s="2"/>
    </row>
    <row r="169" spans="1:42" ht="75" customHeight="1">
      <c r="A169" s="56"/>
      <c r="B169" s="56"/>
      <c r="C169" s="26"/>
      <c r="D169" s="26"/>
      <c r="E169" s="26"/>
      <c r="F169" s="26"/>
      <c r="G169" s="26"/>
      <c r="H169" s="3"/>
      <c r="I169" s="3"/>
      <c r="J169" s="3"/>
      <c r="K169" s="3"/>
      <c r="L169" s="3"/>
      <c r="M169" s="3"/>
      <c r="N169" s="3"/>
      <c r="O169" s="3"/>
      <c r="P169" s="3"/>
      <c r="Q169" s="46"/>
      <c r="R169" s="3"/>
      <c r="S169" s="3"/>
      <c r="T169" s="1"/>
      <c r="U169" s="1"/>
      <c r="V169" s="1"/>
      <c r="W169" s="1"/>
      <c r="X169" s="1"/>
      <c r="Y169" s="1"/>
      <c r="Z169" s="1"/>
      <c r="AA169" s="1"/>
      <c r="AB169" s="1"/>
      <c r="AC169" s="1"/>
      <c r="AD169" s="1"/>
      <c r="AE169" s="1"/>
      <c r="AF169" s="3"/>
      <c r="AG169" s="3"/>
      <c r="AH169" s="3"/>
      <c r="AI169" s="3"/>
      <c r="AJ169" s="3"/>
      <c r="AK169" s="3"/>
      <c r="AL169" s="3"/>
      <c r="AM169" s="3"/>
      <c r="AN169" s="3"/>
      <c r="AO169" s="3"/>
      <c r="AP169" s="2"/>
    </row>
    <row r="170" spans="2:7" ht="19.5" customHeight="1">
      <c r="B170" s="9"/>
      <c r="C170" s="9"/>
      <c r="D170" s="9"/>
      <c r="E170" s="9"/>
      <c r="F170" s="9"/>
      <c r="G170" s="9"/>
    </row>
    <row r="171" ht="48.75" customHeight="1"/>
    <row r="172" spans="2:7" ht="18">
      <c r="B172" s="9"/>
      <c r="C172" s="9"/>
      <c r="D172" s="9"/>
      <c r="E172" s="9"/>
      <c r="F172" s="9"/>
      <c r="G172" s="9"/>
    </row>
  </sheetData>
  <sheetProtection/>
  <mergeCells count="48">
    <mergeCell ref="A169:B169"/>
    <mergeCell ref="AF119:AF124"/>
    <mergeCell ref="AF131:AF136"/>
    <mergeCell ref="AF137:AF142"/>
    <mergeCell ref="AF143:AF148"/>
    <mergeCell ref="AF149:AF154"/>
    <mergeCell ref="B166:L166"/>
    <mergeCell ref="T166:X166"/>
    <mergeCell ref="AF72:AF77"/>
    <mergeCell ref="AF78:AF83"/>
    <mergeCell ref="AF89:AF100"/>
    <mergeCell ref="AF101:AF106"/>
    <mergeCell ref="AF107:AF112"/>
    <mergeCell ref="AF113:AF118"/>
    <mergeCell ref="AF36:AF41"/>
    <mergeCell ref="AF42:AF47"/>
    <mergeCell ref="AF48:AF53"/>
    <mergeCell ref="AF54:AF59"/>
    <mergeCell ref="AF60:AF65"/>
    <mergeCell ref="AF66:AF71"/>
    <mergeCell ref="AF6:AF7"/>
    <mergeCell ref="A9:AD9"/>
    <mergeCell ref="A10:AD10"/>
    <mergeCell ref="AF11:AF16"/>
    <mergeCell ref="A22:AD22"/>
    <mergeCell ref="AF29:AF35"/>
    <mergeCell ref="T6:U6"/>
    <mergeCell ref="V6:W6"/>
    <mergeCell ref="X6:Y6"/>
    <mergeCell ref="Z6:AA6"/>
    <mergeCell ref="AB6:AC6"/>
    <mergeCell ref="AD6:AE6"/>
    <mergeCell ref="H6:I6"/>
    <mergeCell ref="J6:K6"/>
    <mergeCell ref="L6:M6"/>
    <mergeCell ref="N6:O6"/>
    <mergeCell ref="P6:Q6"/>
    <mergeCell ref="R6:S6"/>
    <mergeCell ref="A1:AD1"/>
    <mergeCell ref="A2:AD2"/>
    <mergeCell ref="A3:AD3"/>
    <mergeCell ref="A4:AD4"/>
    <mergeCell ref="A6:A7"/>
    <mergeCell ref="B6:B7"/>
    <mergeCell ref="C6:C7"/>
    <mergeCell ref="D6:D7"/>
    <mergeCell ref="E6:E7"/>
    <mergeCell ref="F6:G6"/>
  </mergeCells>
  <printOptions horizontalCentered="1"/>
  <pageMargins left="0" right="0" top="0" bottom="0" header="0" footer="0"/>
  <pageSetup fitToHeight="0" fitToWidth="2"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2018-08-06T09:31:47Z</cp:lastPrinted>
  <dcterms:created xsi:type="dcterms:W3CDTF">1996-10-08T23:32:33Z</dcterms:created>
  <dcterms:modified xsi:type="dcterms:W3CDTF">2018-11-15T11:55:20Z</dcterms:modified>
  <cp:category/>
  <cp:version/>
  <cp:contentType/>
  <cp:contentStatus/>
</cp:coreProperties>
</file>