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ЖКХ\КУДЛА А.В\РАБОТА ОРЖКК\МП РЖКК 2908 - 2024 год\2024\ОТЧЕТ по МП РЖКК за 2024 год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1" i="1" l="1"/>
  <c r="AD71" i="1"/>
  <c r="AA71" i="1"/>
  <c r="AE70" i="1"/>
  <c r="AD70" i="1"/>
  <c r="O70" i="1"/>
  <c r="AE69" i="1"/>
  <c r="AD69" i="1"/>
  <c r="Y69" i="1"/>
  <c r="Q69" i="1"/>
  <c r="I69" i="1"/>
  <c r="AD68" i="1"/>
  <c r="S68" i="1"/>
  <c r="K68" i="1"/>
  <c r="E63" i="1"/>
  <c r="E69" i="1" s="1"/>
  <c r="C63" i="1"/>
  <c r="G63" i="1" s="1"/>
  <c r="B63" i="1"/>
  <c r="X61" i="1"/>
  <c r="E61" i="1"/>
  <c r="F61" i="1" s="1"/>
  <c r="B61" i="1"/>
  <c r="Y60" i="1"/>
  <c r="X60" i="1"/>
  <c r="B60" i="1"/>
  <c r="E59" i="1"/>
  <c r="AA58" i="1"/>
  <c r="E58" i="1" s="1"/>
  <c r="D58" i="1" s="1"/>
  <c r="Z58" i="1"/>
  <c r="T58" i="1"/>
  <c r="E57" i="1"/>
  <c r="D57" i="1" s="1"/>
  <c r="C57" i="1"/>
  <c r="G57" i="1" s="1"/>
  <c r="B57" i="1"/>
  <c r="F57" i="1" s="1"/>
  <c r="E56" i="1"/>
  <c r="D56" i="1" s="1"/>
  <c r="D55" i="1" s="1"/>
  <c r="D54" i="1" s="1"/>
  <c r="C56" i="1"/>
  <c r="C55" i="1" s="1"/>
  <c r="C54" i="1" s="1"/>
  <c r="B56" i="1"/>
  <c r="B55" i="1" s="1"/>
  <c r="B54" i="1" s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AB54" i="1"/>
  <c r="T54" i="1"/>
  <c r="E53" i="1"/>
  <c r="C53" i="1"/>
  <c r="B53" i="1"/>
  <c r="E52" i="1"/>
  <c r="C52" i="1"/>
  <c r="G52" i="1" s="1"/>
  <c r="B52" i="1"/>
  <c r="F52" i="1" s="1"/>
  <c r="E51" i="1"/>
  <c r="D51" i="1" s="1"/>
  <c r="C51" i="1"/>
  <c r="G51" i="1" s="1"/>
  <c r="B51" i="1"/>
  <c r="F51" i="1" s="1"/>
  <c r="E50" i="1"/>
  <c r="C50" i="1"/>
  <c r="B50" i="1"/>
  <c r="B49" i="1" s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AE47" i="1"/>
  <c r="AD47" i="1"/>
  <c r="AC47" i="1"/>
  <c r="AC71" i="1" s="1"/>
  <c r="AB47" i="1"/>
  <c r="AB71" i="1" s="1"/>
  <c r="AA47" i="1"/>
  <c r="Z47" i="1"/>
  <c r="Z71" i="1" s="1"/>
  <c r="Y47" i="1"/>
  <c r="Y71" i="1" s="1"/>
  <c r="X47" i="1"/>
  <c r="X71" i="1" s="1"/>
  <c r="W47" i="1"/>
  <c r="W71" i="1" s="1"/>
  <c r="V47" i="1"/>
  <c r="V71" i="1" s="1"/>
  <c r="U47" i="1"/>
  <c r="U71" i="1" s="1"/>
  <c r="T47" i="1"/>
  <c r="T71" i="1" s="1"/>
  <c r="S47" i="1"/>
  <c r="S71" i="1" s="1"/>
  <c r="R47" i="1"/>
  <c r="R71" i="1" s="1"/>
  <c r="R76" i="1" s="1"/>
  <c r="R82" i="1" s="1"/>
  <c r="Q47" i="1"/>
  <c r="P47" i="1"/>
  <c r="P71" i="1" s="1"/>
  <c r="O47" i="1"/>
  <c r="O71" i="1" s="1"/>
  <c r="N47" i="1"/>
  <c r="N71" i="1" s="1"/>
  <c r="M47" i="1"/>
  <c r="M71" i="1" s="1"/>
  <c r="L47" i="1"/>
  <c r="L71" i="1" s="1"/>
  <c r="K47" i="1"/>
  <c r="K71" i="1" s="1"/>
  <c r="J47" i="1"/>
  <c r="J71" i="1" s="1"/>
  <c r="I47" i="1"/>
  <c r="H47" i="1"/>
  <c r="AD46" i="1"/>
  <c r="AC46" i="1"/>
  <c r="AC70" i="1" s="1"/>
  <c r="AB46" i="1"/>
  <c r="AB70" i="1" s="1"/>
  <c r="AA46" i="1"/>
  <c r="AA70" i="1" s="1"/>
  <c r="Z46" i="1"/>
  <c r="Z70" i="1" s="1"/>
  <c r="Y46" i="1"/>
  <c r="Y70" i="1" s="1"/>
  <c r="X46" i="1"/>
  <c r="X70" i="1" s="1"/>
  <c r="W46" i="1"/>
  <c r="W70" i="1" s="1"/>
  <c r="V46" i="1"/>
  <c r="V70" i="1" s="1"/>
  <c r="U46" i="1"/>
  <c r="U70" i="1" s="1"/>
  <c r="S46" i="1"/>
  <c r="S70" i="1" s="1"/>
  <c r="R46" i="1"/>
  <c r="R70" i="1" s="1"/>
  <c r="Q46" i="1"/>
  <c r="Q70" i="1" s="1"/>
  <c r="P46" i="1"/>
  <c r="P70" i="1" s="1"/>
  <c r="O46" i="1"/>
  <c r="N46" i="1"/>
  <c r="N70" i="1" s="1"/>
  <c r="M46" i="1"/>
  <c r="M70" i="1" s="1"/>
  <c r="L46" i="1"/>
  <c r="L70" i="1" s="1"/>
  <c r="K46" i="1"/>
  <c r="K70" i="1" s="1"/>
  <c r="J46" i="1"/>
  <c r="J70" i="1" s="1"/>
  <c r="I46" i="1"/>
  <c r="H46" i="1"/>
  <c r="H70" i="1" s="1"/>
  <c r="AD45" i="1"/>
  <c r="AC45" i="1"/>
  <c r="AC69" i="1" s="1"/>
  <c r="AB45" i="1"/>
  <c r="AB69" i="1" s="1"/>
  <c r="AA45" i="1"/>
  <c r="Z45" i="1"/>
  <c r="Z69" i="1" s="1"/>
  <c r="Y45" i="1"/>
  <c r="X45" i="1"/>
  <c r="X69" i="1" s="1"/>
  <c r="W45" i="1"/>
  <c r="W69" i="1" s="1"/>
  <c r="V45" i="1"/>
  <c r="U45" i="1"/>
  <c r="U69" i="1" s="1"/>
  <c r="T45" i="1"/>
  <c r="T69" i="1" s="1"/>
  <c r="S45" i="1"/>
  <c r="S69" i="1" s="1"/>
  <c r="R45" i="1"/>
  <c r="R69" i="1" s="1"/>
  <c r="Q45" i="1"/>
  <c r="P45" i="1"/>
  <c r="P69" i="1" s="1"/>
  <c r="O45" i="1"/>
  <c r="O69" i="1" s="1"/>
  <c r="N45" i="1"/>
  <c r="M45" i="1"/>
  <c r="M69" i="1" s="1"/>
  <c r="L45" i="1"/>
  <c r="L69" i="1" s="1"/>
  <c r="K45" i="1"/>
  <c r="J45" i="1"/>
  <c r="I45" i="1"/>
  <c r="H45" i="1"/>
  <c r="H69" i="1" s="1"/>
  <c r="B45" i="1"/>
  <c r="B69" i="1" s="1"/>
  <c r="AE44" i="1"/>
  <c r="AE43" i="1" s="1"/>
  <c r="AD44" i="1"/>
  <c r="AD43" i="1" s="1"/>
  <c r="AC44" i="1"/>
  <c r="AC68" i="1" s="1"/>
  <c r="AB44" i="1"/>
  <c r="AA44" i="1"/>
  <c r="AA68" i="1" s="1"/>
  <c r="Z44" i="1"/>
  <c r="Y44" i="1"/>
  <c r="Y68" i="1" s="1"/>
  <c r="X44" i="1"/>
  <c r="W44" i="1"/>
  <c r="W68" i="1" s="1"/>
  <c r="V44" i="1"/>
  <c r="V68" i="1" s="1"/>
  <c r="U44" i="1"/>
  <c r="T44" i="1"/>
  <c r="S44" i="1"/>
  <c r="R44" i="1"/>
  <c r="R68" i="1" s="1"/>
  <c r="Q44" i="1"/>
  <c r="Q68" i="1" s="1"/>
  <c r="P44" i="1"/>
  <c r="O44" i="1"/>
  <c r="O68" i="1" s="1"/>
  <c r="N44" i="1"/>
  <c r="N68" i="1" s="1"/>
  <c r="M44" i="1"/>
  <c r="M68" i="1" s="1"/>
  <c r="L44" i="1"/>
  <c r="K44" i="1"/>
  <c r="J44" i="1"/>
  <c r="J68" i="1" s="1"/>
  <c r="I44" i="1"/>
  <c r="I68" i="1" s="1"/>
  <c r="H44" i="1"/>
  <c r="D44" i="1"/>
  <c r="W43" i="1"/>
  <c r="J43" i="1"/>
  <c r="I43" i="1"/>
  <c r="U39" i="1"/>
  <c r="D39" i="1"/>
  <c r="AE38" i="1"/>
  <c r="E38" i="1" s="1"/>
  <c r="AA38" i="1"/>
  <c r="U38" i="1"/>
  <c r="S38" i="1"/>
  <c r="O38" i="1"/>
  <c r="K38" i="1"/>
  <c r="N37" i="1"/>
  <c r="E37" i="1"/>
  <c r="D37" i="1" s="1"/>
  <c r="AB36" i="1"/>
  <c r="L36" i="1"/>
  <c r="E36" i="1"/>
  <c r="D36" i="1"/>
  <c r="E33" i="1"/>
  <c r="C33" i="1"/>
  <c r="B33" i="1"/>
  <c r="E32" i="1"/>
  <c r="D32" i="1" s="1"/>
  <c r="C32" i="1"/>
  <c r="B32" i="1"/>
  <c r="E31" i="1"/>
  <c r="G31" i="1" s="1"/>
  <c r="C31" i="1"/>
  <c r="B31" i="1"/>
  <c r="B25" i="1" s="1"/>
  <c r="E30" i="1"/>
  <c r="G30" i="1" s="1"/>
  <c r="C30" i="1"/>
  <c r="B30" i="1"/>
  <c r="B24" i="1" s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AE27" i="1"/>
  <c r="AE39" i="1" s="1"/>
  <c r="AE35" i="1" s="1"/>
  <c r="AD27" i="1"/>
  <c r="AD39" i="1" s="1"/>
  <c r="AC27" i="1"/>
  <c r="AC39" i="1" s="1"/>
  <c r="AB27" i="1"/>
  <c r="AB39" i="1" s="1"/>
  <c r="AA27" i="1"/>
  <c r="Z27" i="1"/>
  <c r="Z39" i="1" s="1"/>
  <c r="Y27" i="1"/>
  <c r="Y39" i="1" s="1"/>
  <c r="X27" i="1"/>
  <c r="X39" i="1" s="1"/>
  <c r="W27" i="1"/>
  <c r="W39" i="1" s="1"/>
  <c r="V27" i="1"/>
  <c r="V39" i="1" s="1"/>
  <c r="U27" i="1"/>
  <c r="T27" i="1"/>
  <c r="T39" i="1" s="1"/>
  <c r="S27" i="1"/>
  <c r="S39" i="1" s="1"/>
  <c r="R27" i="1"/>
  <c r="R39" i="1" s="1"/>
  <c r="Q27" i="1"/>
  <c r="Q39" i="1" s="1"/>
  <c r="P27" i="1"/>
  <c r="P39" i="1" s="1"/>
  <c r="O27" i="1"/>
  <c r="O39" i="1" s="1"/>
  <c r="N27" i="1"/>
  <c r="N39" i="1" s="1"/>
  <c r="M27" i="1"/>
  <c r="M39" i="1" s="1"/>
  <c r="L27" i="1"/>
  <c r="L39" i="1" s="1"/>
  <c r="K27" i="1"/>
  <c r="E27" i="1" s="1"/>
  <c r="F27" i="1" s="1"/>
  <c r="J27" i="1"/>
  <c r="J39" i="1" s="1"/>
  <c r="I27" i="1"/>
  <c r="I39" i="1" s="1"/>
  <c r="H27" i="1"/>
  <c r="H39" i="1" s="1"/>
  <c r="C27" i="1"/>
  <c r="B27" i="1"/>
  <c r="AE26" i="1"/>
  <c r="AD26" i="1"/>
  <c r="AD38" i="1" s="1"/>
  <c r="AC26" i="1"/>
  <c r="AC38" i="1" s="1"/>
  <c r="AB26" i="1"/>
  <c r="AB38" i="1" s="1"/>
  <c r="AA26" i="1"/>
  <c r="Z26" i="1"/>
  <c r="Z38" i="1" s="1"/>
  <c r="Y26" i="1"/>
  <c r="Y38" i="1" s="1"/>
  <c r="X26" i="1"/>
  <c r="X38" i="1" s="1"/>
  <c r="W26" i="1"/>
  <c r="W38" i="1" s="1"/>
  <c r="V26" i="1"/>
  <c r="V38" i="1" s="1"/>
  <c r="U26" i="1"/>
  <c r="T26" i="1"/>
  <c r="T38" i="1" s="1"/>
  <c r="S26" i="1"/>
  <c r="R26" i="1"/>
  <c r="R38" i="1" s="1"/>
  <c r="Q26" i="1"/>
  <c r="Q38" i="1" s="1"/>
  <c r="P26" i="1"/>
  <c r="P38" i="1" s="1"/>
  <c r="O26" i="1"/>
  <c r="N26" i="1"/>
  <c r="N38" i="1" s="1"/>
  <c r="M26" i="1"/>
  <c r="M38" i="1" s="1"/>
  <c r="L26" i="1"/>
  <c r="L38" i="1" s="1"/>
  <c r="K26" i="1"/>
  <c r="J26" i="1"/>
  <c r="J38" i="1" s="1"/>
  <c r="I26" i="1"/>
  <c r="I38" i="1" s="1"/>
  <c r="H26" i="1"/>
  <c r="B26" i="1"/>
  <c r="AE25" i="1"/>
  <c r="AD25" i="1"/>
  <c r="AD37" i="1" s="1"/>
  <c r="AC25" i="1"/>
  <c r="AC37" i="1" s="1"/>
  <c r="AB25" i="1"/>
  <c r="AB37" i="1" s="1"/>
  <c r="AA25" i="1"/>
  <c r="AA37" i="1" s="1"/>
  <c r="Z25" i="1"/>
  <c r="Z37" i="1" s="1"/>
  <c r="Y25" i="1"/>
  <c r="Y37" i="1" s="1"/>
  <c r="X25" i="1"/>
  <c r="X37" i="1" s="1"/>
  <c r="W25" i="1"/>
  <c r="W37" i="1" s="1"/>
  <c r="V25" i="1"/>
  <c r="V37" i="1" s="1"/>
  <c r="U25" i="1"/>
  <c r="U37" i="1" s="1"/>
  <c r="T25" i="1"/>
  <c r="T37" i="1" s="1"/>
  <c r="S25" i="1"/>
  <c r="S37" i="1" s="1"/>
  <c r="R25" i="1"/>
  <c r="R37" i="1" s="1"/>
  <c r="Q25" i="1"/>
  <c r="Q37" i="1" s="1"/>
  <c r="P25" i="1"/>
  <c r="P23" i="1" s="1"/>
  <c r="O25" i="1"/>
  <c r="O37" i="1" s="1"/>
  <c r="N25" i="1"/>
  <c r="M25" i="1"/>
  <c r="M37" i="1" s="1"/>
  <c r="L25" i="1"/>
  <c r="L37" i="1" s="1"/>
  <c r="K25" i="1"/>
  <c r="K37" i="1" s="1"/>
  <c r="J25" i="1"/>
  <c r="J37" i="1" s="1"/>
  <c r="I25" i="1"/>
  <c r="I37" i="1" s="1"/>
  <c r="H25" i="1"/>
  <c r="H37" i="1" s="1"/>
  <c r="D25" i="1"/>
  <c r="E25" i="1" s="1"/>
  <c r="AE24" i="1"/>
  <c r="AD24" i="1"/>
  <c r="AD36" i="1" s="1"/>
  <c r="AD73" i="1" s="1"/>
  <c r="AC24" i="1"/>
  <c r="AB24" i="1"/>
  <c r="AA24" i="1"/>
  <c r="AA36" i="1" s="1"/>
  <c r="Z24" i="1"/>
  <c r="Z36" i="1" s="1"/>
  <c r="Z35" i="1" s="1"/>
  <c r="Y24" i="1"/>
  <c r="Y23" i="1" s="1"/>
  <c r="X24" i="1"/>
  <c r="X36" i="1" s="1"/>
  <c r="W24" i="1"/>
  <c r="W36" i="1" s="1"/>
  <c r="V24" i="1"/>
  <c r="V36" i="1" s="1"/>
  <c r="U24" i="1"/>
  <c r="U23" i="1" s="1"/>
  <c r="T24" i="1"/>
  <c r="T36" i="1" s="1"/>
  <c r="S24" i="1"/>
  <c r="S36" i="1" s="1"/>
  <c r="R24" i="1"/>
  <c r="R36" i="1" s="1"/>
  <c r="R35" i="1" s="1"/>
  <c r="Q24" i="1"/>
  <c r="Q23" i="1" s="1"/>
  <c r="P24" i="1"/>
  <c r="P36" i="1" s="1"/>
  <c r="O24" i="1"/>
  <c r="O36" i="1" s="1"/>
  <c r="N24" i="1"/>
  <c r="N36" i="1" s="1"/>
  <c r="M24" i="1"/>
  <c r="L24" i="1"/>
  <c r="K24" i="1"/>
  <c r="K36" i="1" s="1"/>
  <c r="J24" i="1"/>
  <c r="J36" i="1" s="1"/>
  <c r="I24" i="1"/>
  <c r="I23" i="1" s="1"/>
  <c r="H24" i="1"/>
  <c r="D24" i="1"/>
  <c r="AD23" i="1"/>
  <c r="R23" i="1"/>
  <c r="N23" i="1"/>
  <c r="Z19" i="1"/>
  <c r="Z18" i="1" s="1"/>
  <c r="J19" i="1"/>
  <c r="S18" i="1"/>
  <c r="E15" i="1"/>
  <c r="D15" i="1"/>
  <c r="D14" i="1" s="1"/>
  <c r="C15" i="1"/>
  <c r="C14" i="1" s="1"/>
  <c r="B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B14" i="1"/>
  <c r="E12" i="1"/>
  <c r="C12" i="1"/>
  <c r="B12" i="1"/>
  <c r="B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C11" i="1"/>
  <c r="AE9" i="1"/>
  <c r="AE19" i="1" s="1"/>
  <c r="AE74" i="1" s="1"/>
  <c r="AE80" i="1" s="1"/>
  <c r="AD9" i="1"/>
  <c r="AD19" i="1" s="1"/>
  <c r="AD18" i="1" s="1"/>
  <c r="AC9" i="1"/>
  <c r="AC8" i="1" s="1"/>
  <c r="AB9" i="1"/>
  <c r="AB19" i="1" s="1"/>
  <c r="AB18" i="1" s="1"/>
  <c r="AA9" i="1"/>
  <c r="AA19" i="1" s="1"/>
  <c r="AA18" i="1" s="1"/>
  <c r="Z9" i="1"/>
  <c r="Y9" i="1"/>
  <c r="Y8" i="1" s="1"/>
  <c r="X9" i="1"/>
  <c r="X19" i="1" s="1"/>
  <c r="X18" i="1" s="1"/>
  <c r="W9" i="1"/>
  <c r="W19" i="1" s="1"/>
  <c r="W18" i="1" s="1"/>
  <c r="V9" i="1"/>
  <c r="V8" i="1" s="1"/>
  <c r="U9" i="1"/>
  <c r="U8" i="1" s="1"/>
  <c r="T9" i="1"/>
  <c r="T19" i="1" s="1"/>
  <c r="T18" i="1" s="1"/>
  <c r="S9" i="1"/>
  <c r="S19" i="1" s="1"/>
  <c r="R9" i="1"/>
  <c r="R8" i="1" s="1"/>
  <c r="Q9" i="1"/>
  <c r="Q8" i="1" s="1"/>
  <c r="P9" i="1"/>
  <c r="P19" i="1" s="1"/>
  <c r="P18" i="1" s="1"/>
  <c r="O9" i="1"/>
  <c r="O19" i="1" s="1"/>
  <c r="O18" i="1" s="1"/>
  <c r="N9" i="1"/>
  <c r="N19" i="1" s="1"/>
  <c r="N18" i="1" s="1"/>
  <c r="M9" i="1"/>
  <c r="M8" i="1" s="1"/>
  <c r="L9" i="1"/>
  <c r="L8" i="1" s="1"/>
  <c r="K9" i="1"/>
  <c r="K19" i="1" s="1"/>
  <c r="K18" i="1" s="1"/>
  <c r="J9" i="1"/>
  <c r="I9" i="1"/>
  <c r="I8" i="1" s="1"/>
  <c r="H9" i="1"/>
  <c r="H19" i="1" s="1"/>
  <c r="H18" i="1" s="1"/>
  <c r="C9" i="1"/>
  <c r="C8" i="1" s="1"/>
  <c r="AB8" i="1"/>
  <c r="AA8" i="1"/>
  <c r="Z8" i="1"/>
  <c r="W8" i="1"/>
  <c r="O8" i="1"/>
  <c r="N8" i="1"/>
  <c r="J8" i="1"/>
  <c r="W35" i="1" l="1"/>
  <c r="AB74" i="1"/>
  <c r="AB80" i="1" s="1"/>
  <c r="O35" i="1"/>
  <c r="D35" i="1"/>
  <c r="W74" i="1"/>
  <c r="W80" i="1" s="1"/>
  <c r="K8" i="1"/>
  <c r="P8" i="1"/>
  <c r="X8" i="1"/>
  <c r="AD8" i="1"/>
  <c r="L19" i="1"/>
  <c r="L18" i="1" s="1"/>
  <c r="W23" i="1"/>
  <c r="D26" i="1"/>
  <c r="E26" i="1" s="1"/>
  <c r="AB76" i="1"/>
  <c r="AB82" i="1" s="1"/>
  <c r="B29" i="1"/>
  <c r="F32" i="1"/>
  <c r="D33" i="1"/>
  <c r="O43" i="1"/>
  <c r="D63" i="1"/>
  <c r="D61" i="1" s="1"/>
  <c r="AE68" i="1"/>
  <c r="AE73" i="1" s="1"/>
  <c r="L74" i="1"/>
  <c r="L80" i="1" s="1"/>
  <c r="G27" i="1"/>
  <c r="AA23" i="1"/>
  <c r="S8" i="1"/>
  <c r="AE8" i="1"/>
  <c r="B9" i="1"/>
  <c r="AE18" i="1"/>
  <c r="L23" i="1"/>
  <c r="AB23" i="1"/>
  <c r="C25" i="1"/>
  <c r="G25" i="1" s="1"/>
  <c r="X75" i="1"/>
  <c r="X81" i="1" s="1"/>
  <c r="G32" i="1"/>
  <c r="O75" i="1"/>
  <c r="O81" i="1" s="1"/>
  <c r="R43" i="1"/>
  <c r="H8" i="1"/>
  <c r="T8" i="1"/>
  <c r="J73" i="1"/>
  <c r="J79" i="1" s="1"/>
  <c r="N73" i="1"/>
  <c r="S35" i="1"/>
  <c r="J76" i="1"/>
  <c r="J82" i="1" s="1"/>
  <c r="Z76" i="1"/>
  <c r="Z82" i="1" s="1"/>
  <c r="C29" i="1"/>
  <c r="S43" i="1"/>
  <c r="N43" i="1"/>
  <c r="M76" i="1"/>
  <c r="M82" i="1" s="1"/>
  <c r="U76" i="1"/>
  <c r="U82" i="1" s="1"/>
  <c r="Y76" i="1"/>
  <c r="Y82" i="1" s="1"/>
  <c r="AC76" i="1"/>
  <c r="AC82" i="1" s="1"/>
  <c r="C49" i="1"/>
  <c r="F63" i="1"/>
  <c r="B37" i="1"/>
  <c r="F37" i="1" s="1"/>
  <c r="C37" i="1"/>
  <c r="G37" i="1" s="1"/>
  <c r="D38" i="1"/>
  <c r="F26" i="1"/>
  <c r="B39" i="1"/>
  <c r="C39" i="1"/>
  <c r="Z75" i="1"/>
  <c r="Z81" i="1" s="1"/>
  <c r="B80" i="1"/>
  <c r="B8" i="1"/>
  <c r="B23" i="1"/>
  <c r="F12" i="1"/>
  <c r="Q36" i="1"/>
  <c r="Q35" i="1" s="1"/>
  <c r="Y36" i="1"/>
  <c r="K39" i="1"/>
  <c r="K35" i="1" s="1"/>
  <c r="B44" i="1"/>
  <c r="B79" i="1" s="1"/>
  <c r="H43" i="1"/>
  <c r="H68" i="1"/>
  <c r="C44" i="1"/>
  <c r="L43" i="1"/>
  <c r="L68" i="1"/>
  <c r="P43" i="1"/>
  <c r="P68" i="1"/>
  <c r="U68" i="1"/>
  <c r="T43" i="1"/>
  <c r="X43" i="1"/>
  <c r="X68" i="1"/>
  <c r="AB43" i="1"/>
  <c r="AB68" i="1"/>
  <c r="I71" i="1"/>
  <c r="E47" i="1"/>
  <c r="Q71" i="1"/>
  <c r="Q43" i="1"/>
  <c r="E49" i="1"/>
  <c r="G50" i="1"/>
  <c r="F50" i="1"/>
  <c r="E9" i="1"/>
  <c r="G15" i="1"/>
  <c r="E14" i="1"/>
  <c r="J18" i="1"/>
  <c r="Q19" i="1"/>
  <c r="Q18" i="1" s="1"/>
  <c r="V19" i="1"/>
  <c r="V18" i="1" s="1"/>
  <c r="H23" i="1"/>
  <c r="S23" i="1"/>
  <c r="X23" i="1"/>
  <c r="E24" i="1"/>
  <c r="N79" i="1"/>
  <c r="V35" i="1"/>
  <c r="AD79" i="1"/>
  <c r="U19" i="1"/>
  <c r="U18" i="1" s="1"/>
  <c r="M36" i="1"/>
  <c r="M35" i="1" s="1"/>
  <c r="M23" i="1"/>
  <c r="AC36" i="1"/>
  <c r="AC35" i="1" s="1"/>
  <c r="AC23" i="1"/>
  <c r="H38" i="1"/>
  <c r="H75" i="1" s="1"/>
  <c r="H81" i="1" s="1"/>
  <c r="C26" i="1"/>
  <c r="F33" i="1"/>
  <c r="G33" i="1"/>
  <c r="N35" i="1"/>
  <c r="L35" i="1"/>
  <c r="T35" i="1"/>
  <c r="P37" i="1"/>
  <c r="P74" i="1" s="1"/>
  <c r="P80" i="1" s="1"/>
  <c r="AD75" i="1"/>
  <c r="AD81" i="1" s="1"/>
  <c r="E39" i="1"/>
  <c r="AA39" i="1"/>
  <c r="AA35" i="1" s="1"/>
  <c r="Y43" i="1"/>
  <c r="C45" i="1"/>
  <c r="C74" i="1" s="1"/>
  <c r="J69" i="1"/>
  <c r="V69" i="1"/>
  <c r="V43" i="1"/>
  <c r="Z74" i="1"/>
  <c r="Z80" i="1" s="1"/>
  <c r="D46" i="1"/>
  <c r="I70" i="1"/>
  <c r="Q75" i="1"/>
  <c r="Q81" i="1" s="1"/>
  <c r="Y67" i="1"/>
  <c r="T68" i="1"/>
  <c r="N69" i="1"/>
  <c r="D12" i="1"/>
  <c r="F15" i="1"/>
  <c r="C19" i="1"/>
  <c r="C18" i="1" s="1"/>
  <c r="M19" i="1"/>
  <c r="M18" i="1" s="1"/>
  <c r="R19" i="1"/>
  <c r="R18" i="1" s="1"/>
  <c r="AC19" i="1"/>
  <c r="AC18" i="1" s="1"/>
  <c r="J23" i="1"/>
  <c r="O23" i="1"/>
  <c r="T23" i="1"/>
  <c r="Z23" i="1"/>
  <c r="AE23" i="1"/>
  <c r="F25" i="1"/>
  <c r="D27" i="1"/>
  <c r="D23" i="1" s="1"/>
  <c r="E23" i="1" s="1"/>
  <c r="AD35" i="1"/>
  <c r="U36" i="1"/>
  <c r="U35" i="1" s="1"/>
  <c r="AB35" i="1"/>
  <c r="M43" i="1"/>
  <c r="Z43" i="1"/>
  <c r="K69" i="1"/>
  <c r="K74" i="1" s="1"/>
  <c r="K80" i="1" s="1"/>
  <c r="K43" i="1"/>
  <c r="O74" i="1"/>
  <c r="O80" i="1" s="1"/>
  <c r="S74" i="1"/>
  <c r="S80" i="1" s="1"/>
  <c r="AA69" i="1"/>
  <c r="AA74" i="1" s="1"/>
  <c r="AA80" i="1" s="1"/>
  <c r="AA43" i="1"/>
  <c r="J75" i="1"/>
  <c r="J81" i="1" s="1"/>
  <c r="N75" i="1"/>
  <c r="N81" i="1" s="1"/>
  <c r="W75" i="1"/>
  <c r="W81" i="1" s="1"/>
  <c r="O67" i="1"/>
  <c r="O73" i="1"/>
  <c r="AD74" i="1"/>
  <c r="AD80" i="1" s="1"/>
  <c r="AD67" i="1"/>
  <c r="AE75" i="1"/>
  <c r="AE81" i="1" s="1"/>
  <c r="AE79" i="1"/>
  <c r="G12" i="1"/>
  <c r="E11" i="1"/>
  <c r="I19" i="1"/>
  <c r="Y19" i="1"/>
  <c r="Y18" i="1" s="1"/>
  <c r="K23" i="1"/>
  <c r="V23" i="1"/>
  <c r="H36" i="1"/>
  <c r="C24" i="1"/>
  <c r="X35" i="1"/>
  <c r="E29" i="1"/>
  <c r="D30" i="1"/>
  <c r="F30" i="1"/>
  <c r="F31" i="1"/>
  <c r="D31" i="1"/>
  <c r="J35" i="1"/>
  <c r="I36" i="1"/>
  <c r="I35" i="1" s="1"/>
  <c r="S75" i="1"/>
  <c r="S81" i="1" s="1"/>
  <c r="U43" i="1"/>
  <c r="AC43" i="1"/>
  <c r="E44" i="1"/>
  <c r="H71" i="1"/>
  <c r="H76" i="1" s="1"/>
  <c r="H82" i="1" s="1"/>
  <c r="C47" i="1"/>
  <c r="C71" i="1" s="1"/>
  <c r="B47" i="1"/>
  <c r="B71" i="1" s="1"/>
  <c r="B76" i="1" s="1"/>
  <c r="L76" i="1"/>
  <c r="L82" i="1" s="1"/>
  <c r="P76" i="1"/>
  <c r="P82" i="1" s="1"/>
  <c r="T76" i="1"/>
  <c r="T82" i="1" s="1"/>
  <c r="X76" i="1"/>
  <c r="X82" i="1" s="1"/>
  <c r="G53" i="1"/>
  <c r="F53" i="1"/>
  <c r="D53" i="1"/>
  <c r="Q74" i="1"/>
  <c r="Q80" i="1" s="1"/>
  <c r="AD76" i="1"/>
  <c r="AD82" i="1" s="1"/>
  <c r="C69" i="1"/>
  <c r="C61" i="1"/>
  <c r="R67" i="1"/>
  <c r="AA73" i="1"/>
  <c r="AA67" i="1"/>
  <c r="T74" i="1"/>
  <c r="T80" i="1" s="1"/>
  <c r="V76" i="1"/>
  <c r="V82" i="1" s="1"/>
  <c r="K73" i="1"/>
  <c r="K67" i="1"/>
  <c r="V73" i="1"/>
  <c r="D69" i="1"/>
  <c r="G69" i="1"/>
  <c r="P75" i="1"/>
  <c r="P81" i="1" s="1"/>
  <c r="N76" i="1"/>
  <c r="N82" i="1" s="1"/>
  <c r="AE76" i="1"/>
  <c r="AE82" i="1" s="1"/>
  <c r="Q73" i="1"/>
  <c r="AC73" i="1"/>
  <c r="D45" i="1"/>
  <c r="E45" i="1" s="1"/>
  <c r="AB75" i="1"/>
  <c r="AB81" i="1" s="1"/>
  <c r="S76" i="1"/>
  <c r="S82" i="1" s="1"/>
  <c r="W76" i="1"/>
  <c r="W82" i="1" s="1"/>
  <c r="G56" i="1"/>
  <c r="E55" i="1"/>
  <c r="F56" i="1"/>
  <c r="C58" i="1"/>
  <c r="G58" i="1" s="1"/>
  <c r="T46" i="1"/>
  <c r="C46" i="1" s="1"/>
  <c r="B58" i="1"/>
  <c r="F58" i="1" s="1"/>
  <c r="M67" i="1"/>
  <c r="AC67" i="1"/>
  <c r="R73" i="1"/>
  <c r="W73" i="1"/>
  <c r="W67" i="1"/>
  <c r="K75" i="1"/>
  <c r="K81" i="1" s="1"/>
  <c r="AA75" i="1"/>
  <c r="AA81" i="1" s="1"/>
  <c r="O76" i="1"/>
  <c r="O82" i="1" s="1"/>
  <c r="S67" i="1"/>
  <c r="AE67" i="1"/>
  <c r="H74" i="1"/>
  <c r="H80" i="1" s="1"/>
  <c r="X74" i="1"/>
  <c r="X80" i="1" s="1"/>
  <c r="AC74" i="1"/>
  <c r="AC80" i="1" s="1"/>
  <c r="L75" i="1"/>
  <c r="L81" i="1" s="1"/>
  <c r="AA76" i="1"/>
  <c r="AA82" i="1" s="1"/>
  <c r="S73" i="1"/>
  <c r="M75" i="1" l="1"/>
  <c r="M81" i="1" s="1"/>
  <c r="P35" i="1"/>
  <c r="M74" i="1"/>
  <c r="M80" i="1" s="1"/>
  <c r="M73" i="1"/>
  <c r="M79" i="1" s="1"/>
  <c r="M78" i="1" s="1"/>
  <c r="R75" i="1"/>
  <c r="R81" i="1" s="1"/>
  <c r="C80" i="1"/>
  <c r="Z68" i="1"/>
  <c r="G26" i="1"/>
  <c r="F23" i="1"/>
  <c r="Z73" i="1"/>
  <c r="Z67" i="1"/>
  <c r="W79" i="1"/>
  <c r="W78" i="1" s="1"/>
  <c r="W72" i="1"/>
  <c r="E54" i="1"/>
  <c r="G55" i="1"/>
  <c r="F55" i="1"/>
  <c r="D74" i="1"/>
  <c r="AA79" i="1"/>
  <c r="AA78" i="1" s="1"/>
  <c r="AA72" i="1"/>
  <c r="B36" i="1"/>
  <c r="H35" i="1"/>
  <c r="C36" i="1"/>
  <c r="I18" i="1"/>
  <c r="D19" i="1"/>
  <c r="D18" i="1" s="1"/>
  <c r="E19" i="1"/>
  <c r="AE78" i="1"/>
  <c r="I74" i="1"/>
  <c r="I80" i="1" s="1"/>
  <c r="D9" i="1"/>
  <c r="D8" i="1" s="1"/>
  <c r="D11" i="1"/>
  <c r="I75" i="1"/>
  <c r="I81" i="1" s="1"/>
  <c r="V74" i="1"/>
  <c r="V80" i="1" s="1"/>
  <c r="V67" i="1"/>
  <c r="I73" i="1"/>
  <c r="D49" i="1"/>
  <c r="G49" i="1"/>
  <c r="F49" i="1"/>
  <c r="I76" i="1"/>
  <c r="I82" i="1" s="1"/>
  <c r="I67" i="1"/>
  <c r="AB73" i="1"/>
  <c r="AB67" i="1"/>
  <c r="L73" i="1"/>
  <c r="L67" i="1"/>
  <c r="R79" i="1"/>
  <c r="T70" i="1"/>
  <c r="T75" i="1" s="1"/>
  <c r="T81" i="1" s="1"/>
  <c r="B46" i="1"/>
  <c r="B70" i="1" s="1"/>
  <c r="G45" i="1"/>
  <c r="F45" i="1"/>
  <c r="F69" i="1" s="1"/>
  <c r="V79" i="1"/>
  <c r="V78" i="1" s="1"/>
  <c r="K76" i="1"/>
  <c r="K82" i="1" s="1"/>
  <c r="Y74" i="1"/>
  <c r="Y80" i="1" s="1"/>
  <c r="C76" i="1"/>
  <c r="G29" i="1"/>
  <c r="D29" i="1"/>
  <c r="F29" i="1"/>
  <c r="G11" i="1"/>
  <c r="F11" i="1"/>
  <c r="O79" i="1"/>
  <c r="O78" i="1" s="1"/>
  <c r="O72" i="1"/>
  <c r="V75" i="1"/>
  <c r="V81" i="1" s="1"/>
  <c r="D70" i="1"/>
  <c r="D75" i="1" s="1"/>
  <c r="E46" i="1"/>
  <c r="R74" i="1"/>
  <c r="R80" i="1" s="1"/>
  <c r="U74" i="1"/>
  <c r="U80" i="1" s="1"/>
  <c r="C82" i="1"/>
  <c r="E80" i="1"/>
  <c r="G9" i="1"/>
  <c r="E8" i="1"/>
  <c r="F9" i="1"/>
  <c r="AC75" i="1"/>
  <c r="AC81" i="1" s="1"/>
  <c r="U67" i="1"/>
  <c r="U73" i="1"/>
  <c r="B68" i="1"/>
  <c r="B43" i="1"/>
  <c r="U75" i="1"/>
  <c r="U81" i="1" s="1"/>
  <c r="B19" i="1"/>
  <c r="AC79" i="1"/>
  <c r="AC78" i="1" s="1"/>
  <c r="AC72" i="1"/>
  <c r="C60" i="1"/>
  <c r="G61" i="1"/>
  <c r="B82" i="1"/>
  <c r="B78" i="1" s="1"/>
  <c r="N74" i="1"/>
  <c r="N67" i="1"/>
  <c r="J74" i="1"/>
  <c r="J67" i="1"/>
  <c r="AD78" i="1"/>
  <c r="F14" i="1"/>
  <c r="G14" i="1"/>
  <c r="Q67" i="1"/>
  <c r="Q76" i="1"/>
  <c r="Q82" i="1" s="1"/>
  <c r="Y75" i="1"/>
  <c r="Y81" i="1" s="1"/>
  <c r="X73" i="1"/>
  <c r="X67" i="1"/>
  <c r="P73" i="1"/>
  <c r="P67" i="1"/>
  <c r="C68" i="1"/>
  <c r="C67" i="1" s="1"/>
  <c r="C43" i="1"/>
  <c r="S79" i="1"/>
  <c r="S78" i="1" s="1"/>
  <c r="S72" i="1"/>
  <c r="Q79" i="1"/>
  <c r="K79" i="1"/>
  <c r="K78" i="1" s="1"/>
  <c r="K72" i="1"/>
  <c r="G44" i="1"/>
  <c r="E68" i="1"/>
  <c r="F44" i="1"/>
  <c r="F68" i="1" s="1"/>
  <c r="E43" i="1"/>
  <c r="C79" i="1"/>
  <c r="C78" i="1" s="1"/>
  <c r="C73" i="1"/>
  <c r="C72" i="1" s="1"/>
  <c r="C23" i="1"/>
  <c r="G23" i="1" s="1"/>
  <c r="AE72" i="1"/>
  <c r="T73" i="1"/>
  <c r="T67" i="1"/>
  <c r="F39" i="1"/>
  <c r="G39" i="1"/>
  <c r="E35" i="1"/>
  <c r="B38" i="1"/>
  <c r="F38" i="1" s="1"/>
  <c r="C38" i="1"/>
  <c r="G38" i="1" s="1"/>
  <c r="AD72" i="1"/>
  <c r="E79" i="1"/>
  <c r="G24" i="1"/>
  <c r="F24" i="1"/>
  <c r="G47" i="1"/>
  <c r="F47" i="1"/>
  <c r="F71" i="1" s="1"/>
  <c r="E71" i="1"/>
  <c r="D47" i="1"/>
  <c r="D71" i="1" s="1"/>
  <c r="D76" i="1" s="1"/>
  <c r="C70" i="1"/>
  <c r="H73" i="1"/>
  <c r="H67" i="1"/>
  <c r="Y73" i="1"/>
  <c r="Y35" i="1"/>
  <c r="D43" i="1" l="1"/>
  <c r="V72" i="1"/>
  <c r="M72" i="1"/>
  <c r="Q72" i="1"/>
  <c r="G35" i="1"/>
  <c r="T72" i="1"/>
  <c r="T79" i="1"/>
  <c r="T78" i="1" s="1"/>
  <c r="C81" i="1"/>
  <c r="C75" i="1"/>
  <c r="F43" i="1"/>
  <c r="G43" i="1"/>
  <c r="Q78" i="1"/>
  <c r="B73" i="1"/>
  <c r="B72" i="1" s="1"/>
  <c r="B67" i="1"/>
  <c r="E70" i="1"/>
  <c r="G46" i="1"/>
  <c r="F46" i="1"/>
  <c r="F70" i="1" s="1"/>
  <c r="F75" i="1" s="1"/>
  <c r="R78" i="1"/>
  <c r="L79" i="1"/>
  <c r="L78" i="1" s="1"/>
  <c r="L72" i="1"/>
  <c r="E82" i="1"/>
  <c r="E78" i="1" s="1"/>
  <c r="I72" i="1"/>
  <c r="I79" i="1"/>
  <c r="I78" i="1" s="1"/>
  <c r="G19" i="1"/>
  <c r="G74" i="1" s="1"/>
  <c r="E18" i="1"/>
  <c r="F19" i="1"/>
  <c r="F74" i="1" s="1"/>
  <c r="E74" i="1"/>
  <c r="Y72" i="1"/>
  <c r="Y79" i="1"/>
  <c r="Y78" i="1" s="1"/>
  <c r="X79" i="1"/>
  <c r="X78" i="1" s="1"/>
  <c r="X72" i="1"/>
  <c r="J80" i="1"/>
  <c r="J78" i="1" s="1"/>
  <c r="J72" i="1"/>
  <c r="B18" i="1"/>
  <c r="B74" i="1"/>
  <c r="U72" i="1"/>
  <c r="U79" i="1"/>
  <c r="U78" i="1" s="1"/>
  <c r="G8" i="1"/>
  <c r="F8" i="1"/>
  <c r="R72" i="1"/>
  <c r="B35" i="1"/>
  <c r="F35" i="1" s="1"/>
  <c r="F36" i="1"/>
  <c r="F54" i="1"/>
  <c r="G54" i="1"/>
  <c r="Z72" i="1"/>
  <c r="Z79" i="1"/>
  <c r="Z78" i="1" s="1"/>
  <c r="G71" i="1"/>
  <c r="E76" i="1"/>
  <c r="E73" i="1"/>
  <c r="G68" i="1"/>
  <c r="E67" i="1"/>
  <c r="D68" i="1"/>
  <c r="D73" i="1" s="1"/>
  <c r="B81" i="1"/>
  <c r="B75" i="1"/>
  <c r="AB79" i="1"/>
  <c r="AB78" i="1" s="1"/>
  <c r="AB72" i="1"/>
  <c r="H79" i="1"/>
  <c r="H78" i="1" s="1"/>
  <c r="H72" i="1"/>
  <c r="G79" i="1"/>
  <c r="F79" i="1"/>
  <c r="D79" i="1"/>
  <c r="P72" i="1"/>
  <c r="P79" i="1"/>
  <c r="P78" i="1" s="1"/>
  <c r="N80" i="1"/>
  <c r="N78" i="1" s="1"/>
  <c r="N72" i="1"/>
  <c r="D80" i="1"/>
  <c r="G80" i="1"/>
  <c r="F80" i="1"/>
  <c r="C35" i="1"/>
  <c r="G36" i="1"/>
  <c r="F78" i="1" l="1"/>
  <c r="G78" i="1"/>
  <c r="D67" i="1"/>
  <c r="G67" i="1"/>
  <c r="F67" i="1"/>
  <c r="D78" i="1"/>
  <c r="E81" i="1"/>
  <c r="G70" i="1"/>
  <c r="G75" i="1" s="1"/>
  <c r="G73" i="1"/>
  <c r="E72" i="1"/>
  <c r="F73" i="1"/>
  <c r="G18" i="1"/>
  <c r="F18" i="1"/>
  <c r="G82" i="1"/>
  <c r="F82" i="1"/>
  <c r="D82" i="1"/>
  <c r="G76" i="1"/>
  <c r="F76" i="1"/>
  <c r="F72" i="1" l="1"/>
  <c r="D72" i="1"/>
  <c r="G72" i="1"/>
  <c r="G81" i="1"/>
  <c r="F81" i="1"/>
  <c r="D81" i="1"/>
</calcChain>
</file>

<file path=xl/sharedStrings.xml><?xml version="1.0" encoding="utf-8"?>
<sst xmlns="http://schemas.openxmlformats.org/spreadsheetml/2006/main" count="132" uniqueCount="59">
  <si>
    <t>Основные мероприятия  программы</t>
  </si>
  <si>
    <t>План на
 2024 год, тыс.руб.</t>
  </si>
  <si>
    <t>План на 01.11.2024</t>
  </si>
  <si>
    <t>Профинансировано на 01.01.2025</t>
  </si>
  <si>
    <t>Кассовый расход на 01.01.2025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</si>
  <si>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</si>
  <si>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</si>
  <si>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</si>
  <si>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</si>
  <si>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</si>
  <si>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</si>
  <si>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</si>
  <si>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</si>
  <si>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</si>
  <si>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</si>
  <si>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</si>
  <si>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</si>
  <si>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</si>
  <si>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</si>
  <si>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</si>
  <si>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</si>
  <si>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</si>
  <si>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</si>
  <si>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«Содействие проведению капитального ремонта многоквартирных домов»</t>
  </si>
  <si>
    <t>Процессная часть</t>
  </si>
  <si>
    <t>1.1. Обеспечение мероприятий по проведению капитального ремонта многоквартирных домов (2)</t>
  </si>
  <si>
    <t>Всего</t>
  </si>
  <si>
    <t>бюджет города Когалыма</t>
  </si>
  <si>
    <t>1.1.1.   Предоставление субсидии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</t>
  </si>
  <si>
    <t>1.1.2 Предоставление субсидии на долевое финансовое обеспечение проведения капитального ремонта общего имущества в многоквартирных домах, расположенных на территории города Когалыма</t>
  </si>
  <si>
    <t>Итого по подпрограмме 1</t>
  </si>
  <si>
    <t>Заключно соглашение о предоставление из  бюджета города Когалыма Югорскому фонду капитального ремонта многоквартирных домов субсидии на долевое финансирование обеспечение  проведения капитального ремонта общего имущества в многоквартирных домах, расположенных на территории города Когалыма № 31/МС от 06.05.2024 года;
-сумма соглашения: 2 958 026,73 рублей.
-сроки предоставления : с 06.05.2024 по 31.12.2024 г.
- соглашение исполнено, произведена оплата за фактически выполненные работы.</t>
  </si>
  <si>
    <t xml:space="preserve">Подпрограмма 2. «Поддержка частных инвестиций в жилищно-коммунальный комплекс и обеспечение безубыточной деятельности организаций коммунального комплекса, осуществляющих регулируемую деятельность в сфере теплоснабжение, водоснабжения, водоотведения».  </t>
  </si>
  <si>
    <t>2.1. Предоставление субсидий на реализацию полномочий в сфере жилищно-коммунального комплекса (1)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</si>
  <si>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</si>
  <si>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</si>
  <si>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</si>
  <si>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>2.1.1. Предоставление субсидии концессионеру на создание, реконструкцию, модернизацию объектов коммунальной инфраструктуры, в том числе на возмещение понесенных затрат концессионера при выполнении мероприятий, предусмотренных концессионным соглашением</t>
  </si>
  <si>
    <r>
      <t xml:space="preserve">КУМИ Администрации г.Когалыма:
</t>
    </r>
    <r>
      <rPr>
        <sz val="12"/>
        <rFont val="Times New Roman"/>
        <family val="1"/>
        <charset val="204"/>
      </rPr>
      <t>Мероприятие направлено  на создание, реконструкцию, модернизацию объектов коммунальной инфраструктуры города Когалыма, в том числе на возмещение понесенных затрат концессионера при выполнении мероприятий, предусмотренных концессионным соглашением. Субсидия носит заявительный характер.</t>
    </r>
  </si>
  <si>
    <t>Итого по подпрограмме 2</t>
  </si>
  <si>
    <t>Подпрограмма 3.«Создание условий для обеспечения качественными коммунальными услугами».</t>
  </si>
  <si>
    <t>3.1. Строительство, реконструкция и капитальный ремонт объектов коммунального комплекса (I)</t>
  </si>
  <si>
    <t>3.1.1 Строительство, реконструкция, капитальный ремонт объектов инженерной инфраструктуры на территории города Когалыма (в том числе ПИР)</t>
  </si>
  <si>
    <t>На отчетную дату ведется исполнение следующих контрактов:
1. Муниципальный контаркт № 5К/2023 от 20.11.2023 на выполнение работ по объекту: "Реконструкция участка ВЛ 35кВ ПП-35кВ "Аэропорт "ПС №35"
-сроки выполнения работ 14.02.2024;
-цена контракта 43 988,590 тыс.руб; в 2023 году перечислен аванс в размере 30% от цены контракта, что составило 13 196,58 тыс.руб;
- срок окончания работ 30.06.2024г. ( Дополнительное соглашение № 3 от 22.05.2024)
- работы выполнены и оплачены в полном объеме.</t>
  </si>
  <si>
    <t>2. Муниципальный контракт № Т2/23/0013-ДТП от 18.12.2023 на осуществление технологического присоединения к электрическим сетям Этнодеревни в городе Когалыме.
-срок выполнения работ по 25.12.2024;
-цена контракта 8697,74 тыс.руб; по условиям которого произведено авансирование 10%, что составляет 869,774 тыс.руб.
В адрес филиала АО "Россети Тюмень"  направлено письмо от 18.03.2024 №69-Исх-820 о расторжении договора.
 Технологическое присоединение объекта включено в инвестиционную программу АО "ЮТЭК-Региональные сети".</t>
  </si>
  <si>
    <t>3. Контракт № 1229-23 от 29.12.2023 (функции заказчика переданы 02.02.2024г.) на выполнение проектно изыскательских работ для строительства объекта: "Котельная по улице Сибирская и магистральные сети теплоснабжения в городе Когалыме"
-срок выполнения работ 30.12.2024 г.;
-цена контракта 22 602,62 тыс.руб;
-ведется выполнение работ, произведена оплата за фактически выполненные работы. Обязательства по контракту переходят на 2025 год..</t>
  </si>
  <si>
    <t>4. Муниципальный контракт №КГ-691.24 от 05.08.2024 на выполнение работ по осуществлению технологического присоединения к электрическим сетям ( Котельная по улице Сибирской)
- срок выполнения работ 05.09.2025 г.;
- цена контракта 554,18 тыс. руб.
- ведется выполнение работ.</t>
  </si>
  <si>
    <t>5. Договор №ТП/ЮЛ/2024-5 от 05.08.2024 г. на выполнение работ по осуществлению технологического присоединения к сети газораспределения объекта "Котельная по улице Сибирской и магистральные тепловые сети в городе Когалыме".
- срок выполнения работ 23.08.2026;
- цена договора 22,79 тыс.руб.;
- ведется выполнение работ.
Неисполнение сетевого графика из-за нарушения сроков выполнения работ и начатой процедуры расторжения договора.</t>
  </si>
  <si>
    <t>п.п. 3.1.2 «Магистральные инженерные сети водоснабжения и канализации жилых комплексов «Философский камень» и «ЛУКОЙЛ» в городе Когалыме»</t>
  </si>
  <si>
    <t xml:space="preserve">1. Муниципальный контракт № 0187200001724001244 от 08.07.2024  на строительство объекта: "Магистральные инженерные сети водоснабжения и канализации жилых комплексов "Философский камень" и "ЛУКОЙЛ" в городе Когалыме"
-сроки выполнения работ 25.11.2024;
-цена контракта 80 607,12 тыс.руб; по условиям которого произведено авансирование 10%, что составляет 8 060,71 тыс.руб.
-ведется выполнение работ.                                              2. Муниципальный контракт № 1/1750 от 02.11.2024 на оказание услуг по офрмлению технических планов по объекту "Магистральные игнженерные сети водоснабжение и канализации жилых комплексов "Философский камень" и "Лукойл" в городе Когалыме"
-сроки оказания услуг: 06.12.2024.
-цена контракта  74,26 тыс.руб.
-ведется оказание услуг.
</t>
  </si>
  <si>
    <t>бюджет Ханты-Мансийского автономного округа - Югры</t>
  </si>
  <si>
    <t>привлеченные средства</t>
  </si>
  <si>
    <t>п.п 3.1.3 Разработка топливно-энергетического баланса города Когалыма за 2023 год и актуализация прогнозного баланса  до 2030 года</t>
  </si>
  <si>
    <t>Муниципальный контракт № 49/2024 от 01.07.2024 на оказание услуг по разработке топливно-энергетического баланса города Когалыма за 2023 год и актуализация прогнозного баланса на период до 2030 года.
-срок выполнения работ 01.09.2024 г.;
-цена контракта 118,0  тыс.руб;
-услуги оказаны и оплачены в полном объеме</t>
  </si>
  <si>
    <t>Итого по подпрограмме 3</t>
  </si>
  <si>
    <t>иные внебюджетные источники</t>
  </si>
  <si>
    <t>Всего по муниципальной программе:</t>
  </si>
  <si>
    <t>Процессная часть в целом по программе</t>
  </si>
  <si>
    <t>Отчет о ходе реализации (сетевой график)  муниципальной программы
«Развитие жилищно-коммунального комплекса в городе Когалыме» з 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</si>
</sst>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р_."/>
    <numFmt numFmtId="167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2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6" fillId="0" borderId="4" xfId="1" applyFont="1" applyBorder="1" applyAlignment="1">
      <alignment horizontal="center"/>
    </xf>
    <xf numFmtId="0" fontId="4" fillId="3" borderId="6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7" fillId="0" borderId="4" xfId="1" applyFont="1" applyBorder="1" applyAlignment="1">
      <alignment horizontal="left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/>
    <xf numFmtId="165" fontId="4" fillId="0" borderId="4" xfId="2" applyNumberFormat="1" applyFont="1" applyBorder="1" applyAlignment="1">
      <alignment vertical="center" wrapText="1"/>
    </xf>
    <xf numFmtId="166" fontId="7" fillId="0" borderId="4" xfId="1" applyNumberFormat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7" fillId="0" borderId="4" xfId="1" applyFont="1" applyBorder="1" applyAlignment="1">
      <alignment wrapText="1"/>
    </xf>
    <xf numFmtId="0" fontId="7" fillId="4" borderId="4" xfId="1" applyFont="1" applyFill="1" applyBorder="1" applyAlignment="1">
      <alignment horizontal="left" vertical="center" wrapText="1"/>
    </xf>
    <xf numFmtId="0" fontId="8" fillId="0" borderId="4" xfId="1" applyFont="1" applyBorder="1"/>
    <xf numFmtId="0" fontId="4" fillId="0" borderId="6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right" vertical="center" wrapText="1"/>
    </xf>
    <xf numFmtId="0" fontId="7" fillId="0" borderId="1" xfId="1" applyFont="1" applyBorder="1"/>
    <xf numFmtId="166" fontId="4" fillId="0" borderId="4" xfId="1" applyNumberFormat="1" applyFont="1" applyBorder="1" applyAlignment="1">
      <alignment horizontal="center" vertical="center" wrapText="1"/>
    </xf>
    <xf numFmtId="166" fontId="7" fillId="0" borderId="0" xfId="0" applyNumberFormat="1" applyFont="1" applyFill="1"/>
    <xf numFmtId="0" fontId="4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4" borderId="4" xfId="1" applyFont="1" applyFill="1" applyBorder="1" applyAlignment="1">
      <alignment horizontal="right" vertical="center" wrapText="1"/>
    </xf>
    <xf numFmtId="0" fontId="7" fillId="5" borderId="6" xfId="1" applyFont="1" applyFill="1" applyBorder="1" applyAlignment="1">
      <alignment horizontal="left" vertical="center"/>
    </xf>
    <xf numFmtId="4" fontId="6" fillId="5" borderId="4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top" wrapText="1"/>
    </xf>
    <xf numFmtId="0" fontId="1" fillId="5" borderId="0" xfId="2" applyFill="1"/>
    <xf numFmtId="0" fontId="7" fillId="0" borderId="7" xfId="0" applyFont="1" applyBorder="1" applyAlignment="1">
      <alignment horizontal="justify" vertical="top" wrapText="1"/>
    </xf>
    <xf numFmtId="0" fontId="7" fillId="5" borderId="4" xfId="0" applyFont="1" applyFill="1" applyBorder="1" applyAlignment="1">
      <alignment horizontal="left" vertical="center" wrapText="1"/>
    </xf>
    <xf numFmtId="43" fontId="4" fillId="5" borderId="4" xfId="3" applyFont="1" applyFill="1" applyBorder="1" applyAlignment="1" applyProtection="1">
      <alignment vertical="center" wrapText="1"/>
    </xf>
    <xf numFmtId="4" fontId="4" fillId="5" borderId="4" xfId="1" applyNumberFormat="1" applyFont="1" applyFill="1" applyBorder="1" applyAlignment="1">
      <alignment horizontal="center" vertical="center" wrapText="1"/>
    </xf>
    <xf numFmtId="4" fontId="7" fillId="5" borderId="4" xfId="1" applyNumberFormat="1" applyFont="1" applyFill="1" applyBorder="1" applyAlignment="1">
      <alignment horizontal="center" vertical="center" wrapText="1"/>
    </xf>
    <xf numFmtId="43" fontId="7" fillId="5" borderId="4" xfId="3" applyFont="1" applyFill="1" applyBorder="1" applyAlignment="1" applyProtection="1">
      <alignment vertical="center" wrapText="1"/>
    </xf>
    <xf numFmtId="0" fontId="7" fillId="6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43" fontId="7" fillId="4" borderId="4" xfId="3" applyFont="1" applyFill="1" applyBorder="1" applyAlignment="1" applyProtection="1">
      <alignment vertical="center" wrapText="1"/>
    </xf>
    <xf numFmtId="4" fontId="7" fillId="4" borderId="4" xfId="1" applyNumberFormat="1" applyFont="1" applyFill="1" applyBorder="1" applyAlignment="1">
      <alignment horizontal="center" vertical="center" wrapText="1"/>
    </xf>
    <xf numFmtId="167" fontId="7" fillId="4" borderId="4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justify" vertical="top" wrapText="1"/>
    </xf>
    <xf numFmtId="0" fontId="1" fillId="4" borderId="0" xfId="2" applyFill="1"/>
    <xf numFmtId="0" fontId="7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justify" vertical="top" wrapText="1"/>
    </xf>
    <xf numFmtId="43" fontId="7" fillId="4" borderId="4" xfId="3" applyFont="1" applyFill="1" applyBorder="1" applyAlignment="1" applyProtection="1">
      <alignment wrapText="1"/>
    </xf>
    <xf numFmtId="0" fontId="11" fillId="4" borderId="4" xfId="0" applyFont="1" applyFill="1" applyBorder="1" applyAlignment="1">
      <alignment horizontal="left" vertical="center" wrapText="1"/>
    </xf>
    <xf numFmtId="43" fontId="7" fillId="4" borderId="4" xfId="0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>
      <alignment horizontal="justify" vertical="top" wrapText="1"/>
    </xf>
    <xf numFmtId="43" fontId="7" fillId="5" borderId="4" xfId="3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left" vertical="center" wrapText="1"/>
    </xf>
    <xf numFmtId="43" fontId="7" fillId="0" borderId="4" xfId="3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justify" vertical="top" wrapText="1"/>
    </xf>
    <xf numFmtId="43" fontId="7" fillId="0" borderId="4" xfId="3" applyFont="1" applyFill="1" applyBorder="1" applyAlignment="1" applyProtection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8" xfId="2" applyFont="1" applyFill="1" applyBorder="1" applyAlignment="1">
      <alignment horizontal="left" vertical="center" wrapText="1"/>
    </xf>
    <xf numFmtId="0" fontId="12" fillId="0" borderId="0" xfId="2" applyFont="1"/>
    <xf numFmtId="0" fontId="13" fillId="0" borderId="4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top"/>
    </xf>
    <xf numFmtId="0" fontId="7" fillId="0" borderId="5" xfId="0" applyFont="1" applyBorder="1" applyAlignment="1">
      <alignment horizontal="justify" vertical="top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5 3" xfId="1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tabSelected="1" workbookViewId="0">
      <selection sqref="A1:AF1"/>
    </sheetView>
  </sheetViews>
  <sheetFormatPr defaultColWidth="9.140625" defaultRowHeight="15" x14ac:dyDescent="0.25"/>
  <cols>
    <col min="1" max="1" width="34.42578125" style="1" customWidth="1"/>
    <col min="2" max="5" width="14.85546875" style="1" customWidth="1"/>
    <col min="6" max="6" width="11.140625" style="1" customWidth="1"/>
    <col min="7" max="7" width="11.85546875" style="1" customWidth="1"/>
    <col min="8" max="11" width="10.5703125" style="1" customWidth="1"/>
    <col min="12" max="12" width="12.5703125" style="1" customWidth="1"/>
    <col min="13" max="19" width="10.5703125" style="1" customWidth="1"/>
    <col min="20" max="20" width="16.28515625" style="1" customWidth="1"/>
    <col min="21" max="21" width="13.85546875" style="1" customWidth="1"/>
    <col min="22" max="22" width="10.5703125" style="1" customWidth="1"/>
    <col min="23" max="23" width="15.85546875" style="1" customWidth="1"/>
    <col min="24" max="25" width="9.140625" style="1"/>
    <col min="26" max="26" width="11.140625" style="1" customWidth="1"/>
    <col min="27" max="27" width="11.5703125" style="1" customWidth="1"/>
    <col min="28" max="28" width="12" style="1" customWidth="1"/>
    <col min="29" max="29" width="9.140625" style="1"/>
    <col min="30" max="30" width="13.42578125" style="1" customWidth="1"/>
    <col min="31" max="31" width="21" style="1" customWidth="1"/>
    <col min="32" max="32" width="52.85546875" style="1" customWidth="1"/>
    <col min="33" max="16384" width="9.140625" style="1"/>
  </cols>
  <sheetData>
    <row r="1" spans="1:32" ht="39.75" customHeight="1" x14ac:dyDescent="0.25">
      <c r="A1" s="83" t="s">
        <v>58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</row>
    <row r="2" spans="1:32" ht="50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/>
      <c r="H2" s="5" t="s">
        <v>6</v>
      </c>
      <c r="I2" s="6"/>
      <c r="J2" s="5" t="s">
        <v>7</v>
      </c>
      <c r="K2" s="6"/>
      <c r="L2" s="5" t="s">
        <v>8</v>
      </c>
      <c r="M2" s="6"/>
      <c r="N2" s="5" t="s">
        <v>9</v>
      </c>
      <c r="O2" s="6"/>
      <c r="P2" s="5" t="s">
        <v>10</v>
      </c>
      <c r="Q2" s="6"/>
      <c r="R2" s="5" t="s">
        <v>11</v>
      </c>
      <c r="S2" s="6"/>
      <c r="T2" s="5" t="s">
        <v>12</v>
      </c>
      <c r="U2" s="6"/>
      <c r="V2" s="5" t="s">
        <v>13</v>
      </c>
      <c r="W2" s="6"/>
      <c r="X2" s="5" t="s">
        <v>14</v>
      </c>
      <c r="Y2" s="6"/>
      <c r="Z2" s="5" t="s">
        <v>15</v>
      </c>
      <c r="AA2" s="6"/>
      <c r="AB2" s="5" t="s">
        <v>16</v>
      </c>
      <c r="AC2" s="6"/>
      <c r="AD2" s="5" t="s">
        <v>17</v>
      </c>
      <c r="AE2" s="6"/>
      <c r="AF2" s="7" t="s">
        <v>18</v>
      </c>
    </row>
    <row r="3" spans="1:32" ht="23.25" hidden="1" customHeight="1" x14ac:dyDescent="0.25">
      <c r="A3" s="8"/>
      <c r="B3" s="8"/>
      <c r="C3" s="8"/>
      <c r="D3" s="8"/>
      <c r="E3" s="8"/>
      <c r="F3" s="9" t="s">
        <v>19</v>
      </c>
      <c r="G3" s="9" t="s">
        <v>20</v>
      </c>
      <c r="H3" s="10" t="s">
        <v>21</v>
      </c>
      <c r="I3" s="10" t="s">
        <v>22</v>
      </c>
      <c r="J3" s="10" t="s">
        <v>21</v>
      </c>
      <c r="K3" s="10" t="s">
        <v>22</v>
      </c>
      <c r="L3" s="10" t="s">
        <v>21</v>
      </c>
      <c r="M3" s="10" t="s">
        <v>22</v>
      </c>
      <c r="N3" s="10" t="s">
        <v>21</v>
      </c>
      <c r="O3" s="10" t="s">
        <v>22</v>
      </c>
      <c r="P3" s="10" t="s">
        <v>21</v>
      </c>
      <c r="Q3" s="10" t="s">
        <v>22</v>
      </c>
      <c r="R3" s="10" t="s">
        <v>21</v>
      </c>
      <c r="S3" s="10" t="s">
        <v>22</v>
      </c>
      <c r="T3" s="10" t="s">
        <v>21</v>
      </c>
      <c r="U3" s="10" t="s">
        <v>22</v>
      </c>
      <c r="V3" s="10" t="s">
        <v>21</v>
      </c>
      <c r="W3" s="10" t="s">
        <v>22</v>
      </c>
      <c r="X3" s="10" t="s">
        <v>21</v>
      </c>
      <c r="Y3" s="10" t="s">
        <v>22</v>
      </c>
      <c r="Z3" s="10" t="s">
        <v>21</v>
      </c>
      <c r="AA3" s="10" t="s">
        <v>22</v>
      </c>
      <c r="AB3" s="10" t="s">
        <v>21</v>
      </c>
      <c r="AC3" s="10" t="s">
        <v>22</v>
      </c>
      <c r="AD3" s="10" t="s">
        <v>21</v>
      </c>
      <c r="AE3" s="10" t="s">
        <v>22</v>
      </c>
      <c r="AF3" s="7"/>
    </row>
    <row r="4" spans="1:32" ht="15.75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10">
        <v>21</v>
      </c>
      <c r="V4" s="10">
        <v>22</v>
      </c>
      <c r="W4" s="10">
        <v>23</v>
      </c>
      <c r="X4" s="10">
        <v>24</v>
      </c>
      <c r="Y4" s="10">
        <v>25</v>
      </c>
      <c r="Z4" s="10">
        <v>26</v>
      </c>
      <c r="AA4" s="10">
        <v>27</v>
      </c>
      <c r="AB4" s="10">
        <v>28</v>
      </c>
      <c r="AC4" s="10">
        <v>29</v>
      </c>
      <c r="AD4" s="10">
        <v>30</v>
      </c>
      <c r="AE4" s="10">
        <v>31</v>
      </c>
      <c r="AF4" s="10">
        <v>32</v>
      </c>
    </row>
    <row r="5" spans="1:32" ht="15.75" x14ac:dyDescent="0.25">
      <c r="A5" s="12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3"/>
      <c r="AE5" s="14"/>
      <c r="AF5" s="14"/>
    </row>
    <row r="6" spans="1:32" ht="15.75" x14ac:dyDescent="0.25">
      <c r="A6" s="15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6"/>
      <c r="AF6" s="14"/>
    </row>
    <row r="7" spans="1:32" ht="15.75" x14ac:dyDescent="0.25">
      <c r="A7" s="17" t="s">
        <v>25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  <c r="AE7" s="14"/>
      <c r="AF7" s="14"/>
    </row>
    <row r="8" spans="1:32" ht="15.75" x14ac:dyDescent="0.25">
      <c r="A8" s="19" t="s">
        <v>26</v>
      </c>
      <c r="B8" s="20">
        <f>B9</f>
        <v>3419</v>
      </c>
      <c r="C8" s="20">
        <f>C9</f>
        <v>2958.1</v>
      </c>
      <c r="D8" s="20">
        <f t="shared" ref="D8:E8" si="0">D9</f>
        <v>2954.24</v>
      </c>
      <c r="E8" s="20">
        <f t="shared" si="0"/>
        <v>2954.24</v>
      </c>
      <c r="F8" s="20">
        <f t="shared" ref="F8:F19" si="1">IFERROR(E8/B8*100,0)</f>
        <v>86.406551623281658</v>
      </c>
      <c r="G8" s="20">
        <f t="shared" ref="G8:G19" si="2">IFERROR(E8/C8*100,0)</f>
        <v>99.869510834657376</v>
      </c>
      <c r="H8" s="20">
        <f>H9</f>
        <v>0</v>
      </c>
      <c r="I8" s="20">
        <f t="shared" ref="I8:AE8" si="3">I9</f>
        <v>0</v>
      </c>
      <c r="J8" s="20">
        <f t="shared" si="3"/>
        <v>0</v>
      </c>
      <c r="K8" s="20">
        <f t="shared" si="3"/>
        <v>0</v>
      </c>
      <c r="L8" s="20">
        <f t="shared" si="3"/>
        <v>0</v>
      </c>
      <c r="M8" s="20">
        <f t="shared" si="3"/>
        <v>0</v>
      </c>
      <c r="N8" s="20">
        <f t="shared" si="3"/>
        <v>0</v>
      </c>
      <c r="O8" s="20">
        <f t="shared" si="3"/>
        <v>0</v>
      </c>
      <c r="P8" s="20">
        <f t="shared" si="3"/>
        <v>0</v>
      </c>
      <c r="Q8" s="20">
        <f t="shared" si="3"/>
        <v>0</v>
      </c>
      <c r="R8" s="20">
        <f t="shared" si="3"/>
        <v>0</v>
      </c>
      <c r="S8" s="20">
        <f t="shared" si="3"/>
        <v>0</v>
      </c>
      <c r="T8" s="20">
        <f t="shared" si="3"/>
        <v>0</v>
      </c>
      <c r="U8" s="20">
        <f t="shared" si="3"/>
        <v>0</v>
      </c>
      <c r="V8" s="20">
        <f t="shared" si="3"/>
        <v>0</v>
      </c>
      <c r="W8" s="20">
        <f t="shared" si="3"/>
        <v>0</v>
      </c>
      <c r="X8" s="20">
        <f t="shared" si="3"/>
        <v>859.58</v>
      </c>
      <c r="Y8" s="20">
        <f t="shared" si="3"/>
        <v>859.58</v>
      </c>
      <c r="Z8" s="20">
        <f t="shared" si="3"/>
        <v>0</v>
      </c>
      <c r="AA8" s="20">
        <f t="shared" si="3"/>
        <v>0</v>
      </c>
      <c r="AB8" s="20">
        <f t="shared" si="3"/>
        <v>2098.52</v>
      </c>
      <c r="AC8" s="20">
        <f t="shared" si="3"/>
        <v>0</v>
      </c>
      <c r="AD8" s="20">
        <f t="shared" si="3"/>
        <v>460.9</v>
      </c>
      <c r="AE8" s="20">
        <f t="shared" si="3"/>
        <v>2094.66</v>
      </c>
      <c r="AF8" s="21"/>
    </row>
    <row r="9" spans="1:32" ht="15.75" x14ac:dyDescent="0.25">
      <c r="A9" s="22" t="s">
        <v>27</v>
      </c>
      <c r="B9" s="23">
        <f t="shared" ref="B9" si="4">H9+J9+L9+N9+P9+R9+T9+V9+X9+Z9+AB9+AD9</f>
        <v>3419</v>
      </c>
      <c r="C9" s="23">
        <f>C12+C15</f>
        <v>2958.1</v>
      </c>
      <c r="D9" s="23">
        <f>D12</f>
        <v>2954.24</v>
      </c>
      <c r="E9" s="23">
        <f>I9+K9+M9+O9+Q9+S9+U9+W9+Y9+AA9+AC9+AE9</f>
        <v>2954.24</v>
      </c>
      <c r="F9" s="23">
        <f t="shared" si="1"/>
        <v>86.406551623281658</v>
      </c>
      <c r="G9" s="23">
        <f t="shared" si="2"/>
        <v>99.869510834657376</v>
      </c>
      <c r="H9" s="23">
        <f>H12+H15</f>
        <v>0</v>
      </c>
      <c r="I9" s="23">
        <f t="shared" ref="I9:AE9" si="5">I12+I15</f>
        <v>0</v>
      </c>
      <c r="J9" s="23">
        <f t="shared" si="5"/>
        <v>0</v>
      </c>
      <c r="K9" s="23">
        <f t="shared" si="5"/>
        <v>0</v>
      </c>
      <c r="L9" s="23">
        <f t="shared" si="5"/>
        <v>0</v>
      </c>
      <c r="M9" s="23">
        <f t="shared" si="5"/>
        <v>0</v>
      </c>
      <c r="N9" s="23">
        <f t="shared" si="5"/>
        <v>0</v>
      </c>
      <c r="O9" s="23">
        <f t="shared" si="5"/>
        <v>0</v>
      </c>
      <c r="P9" s="23">
        <f t="shared" si="5"/>
        <v>0</v>
      </c>
      <c r="Q9" s="23">
        <f t="shared" si="5"/>
        <v>0</v>
      </c>
      <c r="R9" s="23">
        <f t="shared" si="5"/>
        <v>0</v>
      </c>
      <c r="S9" s="23">
        <f t="shared" si="5"/>
        <v>0</v>
      </c>
      <c r="T9" s="23">
        <f t="shared" si="5"/>
        <v>0</v>
      </c>
      <c r="U9" s="23">
        <f t="shared" si="5"/>
        <v>0</v>
      </c>
      <c r="V9" s="23">
        <f t="shared" si="5"/>
        <v>0</v>
      </c>
      <c r="W9" s="23">
        <f t="shared" si="5"/>
        <v>0</v>
      </c>
      <c r="X9" s="23">
        <f t="shared" si="5"/>
        <v>859.58</v>
      </c>
      <c r="Y9" s="23">
        <f t="shared" si="5"/>
        <v>859.58</v>
      </c>
      <c r="Z9" s="23">
        <f t="shared" si="5"/>
        <v>0</v>
      </c>
      <c r="AA9" s="23">
        <f t="shared" si="5"/>
        <v>0</v>
      </c>
      <c r="AB9" s="23">
        <f t="shared" si="5"/>
        <v>2098.52</v>
      </c>
      <c r="AC9" s="23">
        <f t="shared" si="5"/>
        <v>0</v>
      </c>
      <c r="AD9" s="23">
        <f t="shared" si="5"/>
        <v>460.9</v>
      </c>
      <c r="AE9" s="23">
        <f t="shared" si="5"/>
        <v>2094.66</v>
      </c>
      <c r="AF9" s="24"/>
    </row>
    <row r="10" spans="1:32" ht="15.75" x14ac:dyDescent="0.25">
      <c r="A10" s="17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5.75" x14ac:dyDescent="0.25">
      <c r="A11" s="19" t="s">
        <v>26</v>
      </c>
      <c r="B11" s="20">
        <f>B12</f>
        <v>460.9</v>
      </c>
      <c r="C11" s="20">
        <f t="shared" ref="C11:E11" si="6">C12</f>
        <v>0</v>
      </c>
      <c r="D11" s="20">
        <f t="shared" si="6"/>
        <v>2954.24</v>
      </c>
      <c r="E11" s="20">
        <f t="shared" si="6"/>
        <v>0</v>
      </c>
      <c r="F11" s="20">
        <f t="shared" si="1"/>
        <v>0</v>
      </c>
      <c r="G11" s="20">
        <f t="shared" si="2"/>
        <v>0</v>
      </c>
      <c r="H11" s="20">
        <f>H12</f>
        <v>0</v>
      </c>
      <c r="I11" s="20">
        <f t="shared" ref="I11:AE11" si="7">I12</f>
        <v>0</v>
      </c>
      <c r="J11" s="20">
        <f t="shared" si="7"/>
        <v>0</v>
      </c>
      <c r="K11" s="20">
        <f t="shared" si="7"/>
        <v>0</v>
      </c>
      <c r="L11" s="20">
        <f t="shared" si="7"/>
        <v>0</v>
      </c>
      <c r="M11" s="20">
        <f t="shared" si="7"/>
        <v>0</v>
      </c>
      <c r="N11" s="20">
        <f t="shared" si="7"/>
        <v>0</v>
      </c>
      <c r="O11" s="20">
        <f t="shared" si="7"/>
        <v>0</v>
      </c>
      <c r="P11" s="20">
        <f t="shared" si="7"/>
        <v>0</v>
      </c>
      <c r="Q11" s="20">
        <f t="shared" si="7"/>
        <v>0</v>
      </c>
      <c r="R11" s="20">
        <f t="shared" si="7"/>
        <v>0</v>
      </c>
      <c r="S11" s="20">
        <f t="shared" si="7"/>
        <v>0</v>
      </c>
      <c r="T11" s="20">
        <f t="shared" si="7"/>
        <v>0</v>
      </c>
      <c r="U11" s="20">
        <f t="shared" si="7"/>
        <v>0</v>
      </c>
      <c r="V11" s="20">
        <f t="shared" si="7"/>
        <v>0</v>
      </c>
      <c r="W11" s="20">
        <f t="shared" si="7"/>
        <v>0</v>
      </c>
      <c r="X11" s="20">
        <f t="shared" si="7"/>
        <v>0</v>
      </c>
      <c r="Y11" s="20">
        <f t="shared" si="7"/>
        <v>0</v>
      </c>
      <c r="Z11" s="20">
        <f t="shared" si="7"/>
        <v>0</v>
      </c>
      <c r="AA11" s="20">
        <f t="shared" si="7"/>
        <v>0</v>
      </c>
      <c r="AB11" s="20">
        <f t="shared" si="7"/>
        <v>0</v>
      </c>
      <c r="AC11" s="20">
        <f t="shared" si="7"/>
        <v>0</v>
      </c>
      <c r="AD11" s="20">
        <f t="shared" si="7"/>
        <v>460.9</v>
      </c>
      <c r="AE11" s="20">
        <f t="shared" si="7"/>
        <v>0</v>
      </c>
      <c r="AF11" s="25"/>
    </row>
    <row r="12" spans="1:32" ht="15.75" x14ac:dyDescent="0.25">
      <c r="A12" s="22" t="s">
        <v>27</v>
      </c>
      <c r="B12" s="23">
        <f>H12+J12+L12+N12+P12+R12+T12+V12+X12+Z12+AB12+AD12</f>
        <v>460.9</v>
      </c>
      <c r="C12" s="23">
        <f>H12+J12+L12+N12+P12</f>
        <v>0</v>
      </c>
      <c r="D12" s="23">
        <f>D15</f>
        <v>2954.24</v>
      </c>
      <c r="E12" s="23">
        <f>I12+K12+M12+O12+Q12+S12+U12+W12+Y12+AA12+AC12+AE12</f>
        <v>0</v>
      </c>
      <c r="F12" s="23">
        <f t="shared" si="1"/>
        <v>0</v>
      </c>
      <c r="G12" s="23">
        <f t="shared" si="2"/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460.9</v>
      </c>
      <c r="AE12" s="26">
        <v>0</v>
      </c>
      <c r="AF12" s="24"/>
    </row>
    <row r="13" spans="1:32" ht="15.75" x14ac:dyDescent="0.25">
      <c r="A13" s="17" t="s">
        <v>29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5.75" x14ac:dyDescent="0.25">
      <c r="A14" s="19" t="s">
        <v>26</v>
      </c>
      <c r="B14" s="20">
        <f>B15</f>
        <v>2958.1</v>
      </c>
      <c r="C14" s="20">
        <f t="shared" ref="C14:E14" si="8">C15</f>
        <v>2958.1</v>
      </c>
      <c r="D14" s="20">
        <f t="shared" si="8"/>
        <v>2954.24</v>
      </c>
      <c r="E14" s="20">
        <f t="shared" si="8"/>
        <v>2954.24</v>
      </c>
      <c r="F14" s="20">
        <f t="shared" ref="F14:F15" si="9">IFERROR(E14/B14*100,0)</f>
        <v>99.869510834657376</v>
      </c>
      <c r="G14" s="20">
        <f t="shared" ref="G14:G15" si="10">IFERROR(E14/C14*100,0)</f>
        <v>99.869510834657376</v>
      </c>
      <c r="H14" s="20">
        <f>H15</f>
        <v>0</v>
      </c>
      <c r="I14" s="20">
        <f t="shared" ref="I14:AE14" si="11">I15</f>
        <v>0</v>
      </c>
      <c r="J14" s="20">
        <f t="shared" si="11"/>
        <v>0</v>
      </c>
      <c r="K14" s="20">
        <f t="shared" si="11"/>
        <v>0</v>
      </c>
      <c r="L14" s="20">
        <f t="shared" si="11"/>
        <v>0</v>
      </c>
      <c r="M14" s="20">
        <f t="shared" si="11"/>
        <v>0</v>
      </c>
      <c r="N14" s="20">
        <f t="shared" si="11"/>
        <v>0</v>
      </c>
      <c r="O14" s="20">
        <f t="shared" si="11"/>
        <v>0</v>
      </c>
      <c r="P14" s="20">
        <f t="shared" si="11"/>
        <v>0</v>
      </c>
      <c r="Q14" s="20">
        <f t="shared" si="11"/>
        <v>0</v>
      </c>
      <c r="R14" s="20">
        <f t="shared" si="11"/>
        <v>0</v>
      </c>
      <c r="S14" s="20">
        <f t="shared" si="11"/>
        <v>0</v>
      </c>
      <c r="T14" s="20">
        <f t="shared" si="11"/>
        <v>0</v>
      </c>
      <c r="U14" s="20">
        <f t="shared" si="11"/>
        <v>0</v>
      </c>
      <c r="V14" s="20">
        <f t="shared" si="11"/>
        <v>0</v>
      </c>
      <c r="W14" s="20">
        <f t="shared" si="11"/>
        <v>0</v>
      </c>
      <c r="X14" s="20">
        <f t="shared" si="11"/>
        <v>859.58</v>
      </c>
      <c r="Y14" s="20">
        <f t="shared" si="11"/>
        <v>859.58</v>
      </c>
      <c r="Z14" s="20">
        <f t="shared" si="11"/>
        <v>0</v>
      </c>
      <c r="AA14" s="20">
        <f t="shared" si="11"/>
        <v>0</v>
      </c>
      <c r="AB14" s="20">
        <f t="shared" si="11"/>
        <v>2098.52</v>
      </c>
      <c r="AC14" s="20">
        <f t="shared" si="11"/>
        <v>0</v>
      </c>
      <c r="AD14" s="20">
        <f t="shared" si="11"/>
        <v>0</v>
      </c>
      <c r="AE14" s="20">
        <f t="shared" si="11"/>
        <v>2094.66</v>
      </c>
      <c r="AF14" s="25"/>
    </row>
    <row r="15" spans="1:32" ht="15.75" x14ac:dyDescent="0.25">
      <c r="A15" s="22" t="s">
        <v>27</v>
      </c>
      <c r="B15" s="23">
        <f>H15+J15+L15+N15+P15+R15+T15+V15+X15+Z15+AB15+AD15</f>
        <v>2958.1</v>
      </c>
      <c r="C15" s="23">
        <f>H15+J15+L15+N15+P15+X15+AB15</f>
        <v>2958.1</v>
      </c>
      <c r="D15" s="23">
        <f>E15</f>
        <v>2954.24</v>
      </c>
      <c r="E15" s="23">
        <f>I15+K15+M15+O15+Q15+S15+U15+W15+Y15+AA15+AC15+AE15</f>
        <v>2954.24</v>
      </c>
      <c r="F15" s="23">
        <f t="shared" si="9"/>
        <v>99.869510834657376</v>
      </c>
      <c r="G15" s="23">
        <f t="shared" si="10"/>
        <v>99.869510834657376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859.58</v>
      </c>
      <c r="Y15" s="26">
        <v>859.58</v>
      </c>
      <c r="Z15" s="26">
        <v>0</v>
      </c>
      <c r="AA15" s="26">
        <v>0</v>
      </c>
      <c r="AB15" s="26">
        <v>2098.52</v>
      </c>
      <c r="AC15" s="26">
        <v>0</v>
      </c>
      <c r="AD15" s="26">
        <v>0</v>
      </c>
      <c r="AE15" s="26">
        <v>2094.66</v>
      </c>
      <c r="AF15" s="24"/>
    </row>
    <row r="16" spans="1:32" ht="15.75" x14ac:dyDescent="0.25">
      <c r="A16" s="27" t="s">
        <v>30</v>
      </c>
      <c r="B16" s="23"/>
      <c r="C16" s="23"/>
      <c r="D16" s="23"/>
      <c r="E16" s="23"/>
      <c r="F16" s="23"/>
      <c r="G16" s="23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4"/>
    </row>
    <row r="17" spans="1:32" ht="15.75" x14ac:dyDescent="0.25">
      <c r="A17" s="27"/>
      <c r="B17" s="23"/>
      <c r="C17" s="23"/>
      <c r="D17" s="23"/>
      <c r="E17" s="23"/>
      <c r="F17" s="23"/>
      <c r="G17" s="23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4"/>
    </row>
    <row r="18" spans="1:32" ht="204.75" x14ac:dyDescent="0.25">
      <c r="A18" s="28" t="s">
        <v>26</v>
      </c>
      <c r="B18" s="20">
        <f>B19</f>
        <v>3419</v>
      </c>
      <c r="C18" s="20">
        <f t="shared" ref="C18:E18" si="12">C19</f>
        <v>0</v>
      </c>
      <c r="D18" s="20">
        <f t="shared" si="12"/>
        <v>0</v>
      </c>
      <c r="E18" s="20">
        <f t="shared" si="12"/>
        <v>2954.24</v>
      </c>
      <c r="F18" s="20">
        <f t="shared" si="1"/>
        <v>86.406551623281658</v>
      </c>
      <c r="G18" s="20">
        <f t="shared" si="2"/>
        <v>0</v>
      </c>
      <c r="H18" s="20">
        <f>H19</f>
        <v>0</v>
      </c>
      <c r="I18" s="20">
        <f t="shared" ref="I18:AE18" si="13">I19</f>
        <v>0</v>
      </c>
      <c r="J18" s="20">
        <f t="shared" si="13"/>
        <v>0</v>
      </c>
      <c r="K18" s="20">
        <f t="shared" si="13"/>
        <v>0</v>
      </c>
      <c r="L18" s="20">
        <f t="shared" si="13"/>
        <v>0</v>
      </c>
      <c r="M18" s="20">
        <f t="shared" si="13"/>
        <v>0</v>
      </c>
      <c r="N18" s="20">
        <f t="shared" si="13"/>
        <v>0</v>
      </c>
      <c r="O18" s="20">
        <f t="shared" si="13"/>
        <v>0</v>
      </c>
      <c r="P18" s="20">
        <f t="shared" si="13"/>
        <v>0</v>
      </c>
      <c r="Q18" s="20">
        <f t="shared" si="13"/>
        <v>0</v>
      </c>
      <c r="R18" s="20">
        <f t="shared" si="13"/>
        <v>0</v>
      </c>
      <c r="S18" s="20">
        <f t="shared" si="13"/>
        <v>0</v>
      </c>
      <c r="T18" s="20">
        <f t="shared" si="13"/>
        <v>0</v>
      </c>
      <c r="U18" s="20">
        <f t="shared" si="13"/>
        <v>0</v>
      </c>
      <c r="V18" s="20">
        <f t="shared" si="13"/>
        <v>0</v>
      </c>
      <c r="W18" s="20">
        <f t="shared" si="13"/>
        <v>0</v>
      </c>
      <c r="X18" s="20">
        <f t="shared" si="13"/>
        <v>859.58</v>
      </c>
      <c r="Y18" s="20">
        <f t="shared" si="13"/>
        <v>859.58</v>
      </c>
      <c r="Z18" s="20">
        <f t="shared" si="13"/>
        <v>0</v>
      </c>
      <c r="AA18" s="20">
        <f t="shared" si="13"/>
        <v>0</v>
      </c>
      <c r="AB18" s="20">
        <f t="shared" si="13"/>
        <v>2098.52</v>
      </c>
      <c r="AC18" s="20">
        <f t="shared" si="13"/>
        <v>0</v>
      </c>
      <c r="AD18" s="20">
        <f t="shared" si="13"/>
        <v>460.9</v>
      </c>
      <c r="AE18" s="20">
        <f t="shared" si="13"/>
        <v>2094.66</v>
      </c>
      <c r="AF18" s="29" t="s">
        <v>31</v>
      </c>
    </row>
    <row r="19" spans="1:32" ht="15.75" x14ac:dyDescent="0.25">
      <c r="A19" s="30" t="s">
        <v>27</v>
      </c>
      <c r="B19" s="23">
        <f>H19+J19+L19+N19+P19+R19+T19+V19+X19+Z19+AB19+AD19</f>
        <v>3419</v>
      </c>
      <c r="C19" s="23">
        <f>H19+J19+L19+N19+P19</f>
        <v>0</v>
      </c>
      <c r="D19" s="23">
        <f>I19+K19+M19+O19+Q19</f>
        <v>0</v>
      </c>
      <c r="E19" s="23">
        <f t="shared" ref="E19" si="14">I19+K19+M19+O19+Q19+S19+U19+W19+Y19+AA19+AC19+AE19</f>
        <v>2954.24</v>
      </c>
      <c r="F19" s="23">
        <f t="shared" si="1"/>
        <v>86.406551623281658</v>
      </c>
      <c r="G19" s="23">
        <f t="shared" si="2"/>
        <v>0</v>
      </c>
      <c r="H19" s="26">
        <f t="shared" ref="H19:AE19" si="15">H9</f>
        <v>0</v>
      </c>
      <c r="I19" s="26">
        <f t="shared" si="15"/>
        <v>0</v>
      </c>
      <c r="J19" s="26">
        <f t="shared" si="15"/>
        <v>0</v>
      </c>
      <c r="K19" s="26">
        <f t="shared" si="15"/>
        <v>0</v>
      </c>
      <c r="L19" s="26">
        <f t="shared" si="15"/>
        <v>0</v>
      </c>
      <c r="M19" s="26">
        <f t="shared" si="15"/>
        <v>0</v>
      </c>
      <c r="N19" s="26">
        <f t="shared" si="15"/>
        <v>0</v>
      </c>
      <c r="O19" s="26">
        <f t="shared" si="15"/>
        <v>0</v>
      </c>
      <c r="P19" s="26">
        <f t="shared" si="15"/>
        <v>0</v>
      </c>
      <c r="Q19" s="26">
        <f t="shared" si="15"/>
        <v>0</v>
      </c>
      <c r="R19" s="26">
        <f t="shared" si="15"/>
        <v>0</v>
      </c>
      <c r="S19" s="26">
        <f t="shared" si="15"/>
        <v>0</v>
      </c>
      <c r="T19" s="26">
        <f t="shared" si="15"/>
        <v>0</v>
      </c>
      <c r="U19" s="26">
        <f t="shared" si="15"/>
        <v>0</v>
      </c>
      <c r="V19" s="26">
        <f t="shared" si="15"/>
        <v>0</v>
      </c>
      <c r="W19" s="26">
        <f t="shared" si="15"/>
        <v>0</v>
      </c>
      <c r="X19" s="26">
        <f t="shared" si="15"/>
        <v>859.58</v>
      </c>
      <c r="Y19" s="26">
        <f t="shared" si="15"/>
        <v>859.58</v>
      </c>
      <c r="Z19" s="26">
        <f t="shared" si="15"/>
        <v>0</v>
      </c>
      <c r="AA19" s="26">
        <f t="shared" si="15"/>
        <v>0</v>
      </c>
      <c r="AB19" s="26">
        <f t="shared" si="15"/>
        <v>2098.52</v>
      </c>
      <c r="AC19" s="26">
        <f t="shared" si="15"/>
        <v>0</v>
      </c>
      <c r="AD19" s="26">
        <f t="shared" si="15"/>
        <v>460.9</v>
      </c>
      <c r="AE19" s="26">
        <f t="shared" si="15"/>
        <v>2094.66</v>
      </c>
      <c r="AF19" s="24"/>
    </row>
    <row r="20" spans="1:32" ht="15.75" x14ac:dyDescent="0.25">
      <c r="A20" s="12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3"/>
      <c r="AE20" s="31"/>
      <c r="AF20" s="24"/>
    </row>
    <row r="21" spans="1:32" ht="15.75" x14ac:dyDescent="0.25">
      <c r="A21" s="15" t="s">
        <v>24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6"/>
      <c r="AF21" s="31"/>
    </row>
    <row r="22" spans="1:32" ht="15.75" x14ac:dyDescent="0.25">
      <c r="A22" s="17" t="s">
        <v>33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3"/>
      <c r="AF22" s="21"/>
    </row>
    <row r="23" spans="1:32" ht="15.75" x14ac:dyDescent="0.25">
      <c r="A23" s="34" t="s">
        <v>26</v>
      </c>
      <c r="B23" s="20">
        <f>B24+B25+B27</f>
        <v>57990.5</v>
      </c>
      <c r="C23" s="20">
        <f t="shared" ref="C23:D23" si="16">C24+C25+C27</f>
        <v>57990.5</v>
      </c>
      <c r="D23" s="20">
        <f t="shared" si="16"/>
        <v>57990.5</v>
      </c>
      <c r="E23" s="20">
        <f>D23</f>
        <v>57990.5</v>
      </c>
      <c r="F23" s="20">
        <f>IFERROR(E23/B23*100,0)</f>
        <v>100</v>
      </c>
      <c r="G23" s="20">
        <f>IFERROR(E23/C23*100,0)</f>
        <v>100</v>
      </c>
      <c r="H23" s="20">
        <f>H24+H25+H27</f>
        <v>0</v>
      </c>
      <c r="I23" s="20">
        <f t="shared" ref="I23:AE23" si="17">I24+I25+I27</f>
        <v>0</v>
      </c>
      <c r="J23" s="20">
        <f t="shared" si="17"/>
        <v>0</v>
      </c>
      <c r="K23" s="20">
        <f t="shared" si="17"/>
        <v>0</v>
      </c>
      <c r="L23" s="20">
        <f t="shared" si="17"/>
        <v>0</v>
      </c>
      <c r="M23" s="20">
        <f t="shared" si="17"/>
        <v>0</v>
      </c>
      <c r="N23" s="20">
        <f t="shared" si="17"/>
        <v>0</v>
      </c>
      <c r="O23" s="20">
        <f t="shared" si="17"/>
        <v>0</v>
      </c>
      <c r="P23" s="20">
        <f t="shared" si="17"/>
        <v>0</v>
      </c>
      <c r="Q23" s="20">
        <f t="shared" si="17"/>
        <v>0</v>
      </c>
      <c r="R23" s="20">
        <f t="shared" si="17"/>
        <v>0</v>
      </c>
      <c r="S23" s="20">
        <f t="shared" si="17"/>
        <v>0</v>
      </c>
      <c r="T23" s="20">
        <f t="shared" si="17"/>
        <v>0</v>
      </c>
      <c r="U23" s="20">
        <f t="shared" si="17"/>
        <v>0</v>
      </c>
      <c r="V23" s="20">
        <f t="shared" si="17"/>
        <v>0</v>
      </c>
      <c r="W23" s="20">
        <f t="shared" si="17"/>
        <v>0</v>
      </c>
      <c r="X23" s="20">
        <f t="shared" si="17"/>
        <v>0</v>
      </c>
      <c r="Y23" s="20">
        <f t="shared" si="17"/>
        <v>0</v>
      </c>
      <c r="Z23" s="20">
        <f t="shared" si="17"/>
        <v>0</v>
      </c>
      <c r="AA23" s="20">
        <f t="shared" si="17"/>
        <v>0</v>
      </c>
      <c r="AB23" s="20">
        <f t="shared" si="17"/>
        <v>0</v>
      </c>
      <c r="AC23" s="20">
        <f t="shared" si="17"/>
        <v>0</v>
      </c>
      <c r="AD23" s="20">
        <f t="shared" si="17"/>
        <v>57990.5</v>
      </c>
      <c r="AE23" s="20">
        <f t="shared" si="17"/>
        <v>57990.5</v>
      </c>
      <c r="AF23" s="21"/>
    </row>
    <row r="24" spans="1:32" ht="15.75" x14ac:dyDescent="0.25">
      <c r="A24" s="22" t="s">
        <v>34</v>
      </c>
      <c r="B24" s="26">
        <f>B30</f>
        <v>46392.4</v>
      </c>
      <c r="C24" s="23">
        <f t="shared" ref="C24:D26" si="18">H24+J24+L24+N24+P24+R24+T24+V24+X24+Z24+AB24+AD24</f>
        <v>46392.4</v>
      </c>
      <c r="D24" s="23">
        <f t="shared" si="18"/>
        <v>46392.4</v>
      </c>
      <c r="E24" s="26">
        <f>D24</f>
        <v>46392.4</v>
      </c>
      <c r="F24" s="23">
        <f t="shared" ref="F24:F39" si="19">IFERROR(E24/B24*100,0)</f>
        <v>100</v>
      </c>
      <c r="G24" s="23">
        <f t="shared" ref="G24:G39" si="20">IFERROR(E24/C24*100,0)</f>
        <v>100</v>
      </c>
      <c r="H24" s="26">
        <f>H30</f>
        <v>0</v>
      </c>
      <c r="I24" s="26">
        <f t="shared" ref="I24:AE27" si="21">I30</f>
        <v>0</v>
      </c>
      <c r="J24" s="26">
        <f t="shared" si="21"/>
        <v>0</v>
      </c>
      <c r="K24" s="26">
        <f>K30</f>
        <v>0</v>
      </c>
      <c r="L24" s="26">
        <f t="shared" si="21"/>
        <v>0</v>
      </c>
      <c r="M24" s="26">
        <f t="shared" si="21"/>
        <v>0</v>
      </c>
      <c r="N24" s="26">
        <f t="shared" si="21"/>
        <v>0</v>
      </c>
      <c r="O24" s="26">
        <f t="shared" si="21"/>
        <v>0</v>
      </c>
      <c r="P24" s="26">
        <f t="shared" si="21"/>
        <v>0</v>
      </c>
      <c r="Q24" s="26">
        <f t="shared" si="21"/>
        <v>0</v>
      </c>
      <c r="R24" s="26">
        <f t="shared" si="21"/>
        <v>0</v>
      </c>
      <c r="S24" s="26">
        <f t="shared" si="21"/>
        <v>0</v>
      </c>
      <c r="T24" s="26">
        <f t="shared" si="21"/>
        <v>0</v>
      </c>
      <c r="U24" s="26">
        <f t="shared" si="21"/>
        <v>0</v>
      </c>
      <c r="V24" s="26">
        <f t="shared" si="21"/>
        <v>0</v>
      </c>
      <c r="W24" s="26">
        <f t="shared" si="21"/>
        <v>0</v>
      </c>
      <c r="X24" s="26">
        <f t="shared" si="21"/>
        <v>0</v>
      </c>
      <c r="Y24" s="26">
        <f t="shared" si="21"/>
        <v>0</v>
      </c>
      <c r="Z24" s="26">
        <f t="shared" si="21"/>
        <v>0</v>
      </c>
      <c r="AA24" s="26">
        <f t="shared" si="21"/>
        <v>0</v>
      </c>
      <c r="AB24" s="26">
        <f t="shared" si="21"/>
        <v>0</v>
      </c>
      <c r="AC24" s="26">
        <f t="shared" si="21"/>
        <v>0</v>
      </c>
      <c r="AD24" s="26">
        <f t="shared" si="21"/>
        <v>46392.4</v>
      </c>
      <c r="AE24" s="26">
        <f t="shared" si="21"/>
        <v>46392.4</v>
      </c>
      <c r="AF24" s="24"/>
    </row>
    <row r="25" spans="1:32" ht="15.75" x14ac:dyDescent="0.25">
      <c r="A25" s="22" t="s">
        <v>27</v>
      </c>
      <c r="B25" s="26">
        <f t="shared" ref="B25:B27" si="22">B31</f>
        <v>11598.1</v>
      </c>
      <c r="C25" s="23">
        <f t="shared" si="18"/>
        <v>11598.1</v>
      </c>
      <c r="D25" s="23">
        <f t="shared" si="18"/>
        <v>11598.1</v>
      </c>
      <c r="E25" s="26">
        <f>D25</f>
        <v>11598.1</v>
      </c>
      <c r="F25" s="23">
        <f t="shared" si="19"/>
        <v>100</v>
      </c>
      <c r="G25" s="23">
        <f t="shared" si="20"/>
        <v>100</v>
      </c>
      <c r="H25" s="26">
        <f>H31</f>
        <v>0</v>
      </c>
      <c r="I25" s="26">
        <f t="shared" si="21"/>
        <v>0</v>
      </c>
      <c r="J25" s="26">
        <f t="shared" si="21"/>
        <v>0</v>
      </c>
      <c r="K25" s="26">
        <f t="shared" si="21"/>
        <v>0</v>
      </c>
      <c r="L25" s="26">
        <f t="shared" si="21"/>
        <v>0</v>
      </c>
      <c r="M25" s="26">
        <f t="shared" si="21"/>
        <v>0</v>
      </c>
      <c r="N25" s="26">
        <f t="shared" si="21"/>
        <v>0</v>
      </c>
      <c r="O25" s="26">
        <f t="shared" si="21"/>
        <v>0</v>
      </c>
      <c r="P25" s="26">
        <f t="shared" si="21"/>
        <v>0</v>
      </c>
      <c r="Q25" s="26">
        <f t="shared" si="21"/>
        <v>0</v>
      </c>
      <c r="R25" s="26">
        <f t="shared" si="21"/>
        <v>0</v>
      </c>
      <c r="S25" s="26">
        <f t="shared" si="21"/>
        <v>0</v>
      </c>
      <c r="T25" s="26">
        <f t="shared" si="21"/>
        <v>0</v>
      </c>
      <c r="U25" s="26">
        <f t="shared" si="21"/>
        <v>0</v>
      </c>
      <c r="V25" s="26">
        <f t="shared" si="21"/>
        <v>0</v>
      </c>
      <c r="W25" s="26">
        <f t="shared" si="21"/>
        <v>0</v>
      </c>
      <c r="X25" s="26">
        <f t="shared" si="21"/>
        <v>0</v>
      </c>
      <c r="Y25" s="26">
        <f t="shared" si="21"/>
        <v>0</v>
      </c>
      <c r="Z25" s="26">
        <f t="shared" si="21"/>
        <v>0</v>
      </c>
      <c r="AA25" s="26">
        <f t="shared" si="21"/>
        <v>0</v>
      </c>
      <c r="AB25" s="26">
        <f t="shared" si="21"/>
        <v>0</v>
      </c>
      <c r="AC25" s="26">
        <f t="shared" si="21"/>
        <v>0</v>
      </c>
      <c r="AD25" s="26">
        <f t="shared" si="21"/>
        <v>11598.1</v>
      </c>
      <c r="AE25" s="26">
        <f t="shared" si="21"/>
        <v>11598.1</v>
      </c>
      <c r="AF25" s="24"/>
    </row>
    <row r="26" spans="1:32" ht="31.5" x14ac:dyDescent="0.25">
      <c r="A26" s="35" t="s">
        <v>35</v>
      </c>
      <c r="B26" s="26">
        <f t="shared" si="22"/>
        <v>11598.1</v>
      </c>
      <c r="C26" s="23">
        <f t="shared" si="18"/>
        <v>11598.1</v>
      </c>
      <c r="D26" s="23">
        <f t="shared" si="18"/>
        <v>11598.1</v>
      </c>
      <c r="E26" s="26">
        <f>D26</f>
        <v>11598.1</v>
      </c>
      <c r="F26" s="23">
        <f t="shared" si="19"/>
        <v>100</v>
      </c>
      <c r="G26" s="23">
        <f t="shared" si="20"/>
        <v>100</v>
      </c>
      <c r="H26" s="23">
        <f>H32</f>
        <v>0</v>
      </c>
      <c r="I26" s="23">
        <f t="shared" si="21"/>
        <v>0</v>
      </c>
      <c r="J26" s="23">
        <f t="shared" si="21"/>
        <v>0</v>
      </c>
      <c r="K26" s="23">
        <f t="shared" si="21"/>
        <v>0</v>
      </c>
      <c r="L26" s="23">
        <f t="shared" si="21"/>
        <v>0</v>
      </c>
      <c r="M26" s="23">
        <f t="shared" si="21"/>
        <v>0</v>
      </c>
      <c r="N26" s="23">
        <f t="shared" si="21"/>
        <v>0</v>
      </c>
      <c r="O26" s="23">
        <f t="shared" si="21"/>
        <v>0</v>
      </c>
      <c r="P26" s="23">
        <f t="shared" si="21"/>
        <v>0</v>
      </c>
      <c r="Q26" s="23">
        <f t="shared" si="21"/>
        <v>0</v>
      </c>
      <c r="R26" s="23">
        <f t="shared" si="21"/>
        <v>0</v>
      </c>
      <c r="S26" s="23">
        <f t="shared" si="21"/>
        <v>0</v>
      </c>
      <c r="T26" s="23">
        <f t="shared" si="21"/>
        <v>0</v>
      </c>
      <c r="U26" s="23">
        <f t="shared" si="21"/>
        <v>0</v>
      </c>
      <c r="V26" s="23">
        <f t="shared" si="21"/>
        <v>0</v>
      </c>
      <c r="W26" s="23">
        <f t="shared" si="21"/>
        <v>0</v>
      </c>
      <c r="X26" s="23">
        <f t="shared" si="21"/>
        <v>0</v>
      </c>
      <c r="Y26" s="23">
        <f t="shared" si="21"/>
        <v>0</v>
      </c>
      <c r="Z26" s="23">
        <f t="shared" si="21"/>
        <v>0</v>
      </c>
      <c r="AA26" s="23">
        <f t="shared" si="21"/>
        <v>0</v>
      </c>
      <c r="AB26" s="23">
        <f t="shared" si="21"/>
        <v>0</v>
      </c>
      <c r="AC26" s="23">
        <f t="shared" si="21"/>
        <v>0</v>
      </c>
      <c r="AD26" s="23">
        <f t="shared" si="21"/>
        <v>11598.1</v>
      </c>
      <c r="AE26" s="23">
        <f t="shared" si="21"/>
        <v>11598.1</v>
      </c>
      <c r="AF26" s="24"/>
    </row>
    <row r="27" spans="1:32" ht="31.5" x14ac:dyDescent="0.25">
      <c r="A27" s="22" t="s">
        <v>36</v>
      </c>
      <c r="B27" s="26">
        <f t="shared" si="22"/>
        <v>0</v>
      </c>
      <c r="C27" s="23">
        <f t="shared" ref="C27:D27" si="23">H27+J27+L27+N27</f>
        <v>0</v>
      </c>
      <c r="D27" s="23">
        <f t="shared" si="23"/>
        <v>0</v>
      </c>
      <c r="E27" s="26">
        <f t="shared" ref="E27" si="24">I27+K27+M27+O27</f>
        <v>0</v>
      </c>
      <c r="F27" s="23">
        <f t="shared" si="19"/>
        <v>0</v>
      </c>
      <c r="G27" s="23">
        <f t="shared" si="20"/>
        <v>0</v>
      </c>
      <c r="H27" s="23">
        <f>H33</f>
        <v>0</v>
      </c>
      <c r="I27" s="23">
        <f t="shared" si="21"/>
        <v>0</v>
      </c>
      <c r="J27" s="23">
        <f t="shared" si="21"/>
        <v>0</v>
      </c>
      <c r="K27" s="23">
        <f t="shared" si="21"/>
        <v>0</v>
      </c>
      <c r="L27" s="23">
        <f t="shared" si="21"/>
        <v>0</v>
      </c>
      <c r="M27" s="23">
        <f t="shared" si="21"/>
        <v>0</v>
      </c>
      <c r="N27" s="23">
        <f t="shared" si="21"/>
        <v>0</v>
      </c>
      <c r="O27" s="23">
        <f t="shared" si="21"/>
        <v>0</v>
      </c>
      <c r="P27" s="23">
        <f t="shared" si="21"/>
        <v>0</v>
      </c>
      <c r="Q27" s="23">
        <f t="shared" si="21"/>
        <v>0</v>
      </c>
      <c r="R27" s="23">
        <f t="shared" si="21"/>
        <v>0</v>
      </c>
      <c r="S27" s="23">
        <f t="shared" si="21"/>
        <v>0</v>
      </c>
      <c r="T27" s="23">
        <f t="shared" si="21"/>
        <v>0</v>
      </c>
      <c r="U27" s="23">
        <f t="shared" si="21"/>
        <v>0</v>
      </c>
      <c r="V27" s="23">
        <f t="shared" si="21"/>
        <v>0</v>
      </c>
      <c r="W27" s="23">
        <f t="shared" si="21"/>
        <v>0</v>
      </c>
      <c r="X27" s="23">
        <f t="shared" si="21"/>
        <v>0</v>
      </c>
      <c r="Y27" s="23">
        <f t="shared" si="21"/>
        <v>0</v>
      </c>
      <c r="Z27" s="23">
        <f t="shared" si="21"/>
        <v>0</v>
      </c>
      <c r="AA27" s="23">
        <f t="shared" si="21"/>
        <v>0</v>
      </c>
      <c r="AB27" s="23">
        <f t="shared" si="21"/>
        <v>0</v>
      </c>
      <c r="AC27" s="23">
        <f t="shared" si="21"/>
        <v>0</v>
      </c>
      <c r="AD27" s="23">
        <f t="shared" si="21"/>
        <v>0</v>
      </c>
      <c r="AE27" s="23">
        <f t="shared" si="21"/>
        <v>0</v>
      </c>
      <c r="AF27" s="24"/>
    </row>
    <row r="28" spans="1:32" ht="15.75" x14ac:dyDescent="0.25">
      <c r="A28" s="17" t="s">
        <v>37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36"/>
    </row>
    <row r="29" spans="1:32" ht="126" x14ac:dyDescent="0.25">
      <c r="A29" s="34" t="s">
        <v>26</v>
      </c>
      <c r="B29" s="20">
        <f>B30+B31+B33</f>
        <v>57990.5</v>
      </c>
      <c r="C29" s="20">
        <f t="shared" ref="C29:E29" si="25">C30+C31+C33</f>
        <v>0</v>
      </c>
      <c r="D29" s="20">
        <f>E29</f>
        <v>57990.5</v>
      </c>
      <c r="E29" s="20">
        <f t="shared" si="25"/>
        <v>57990.5</v>
      </c>
      <c r="F29" s="20">
        <f t="shared" si="19"/>
        <v>100</v>
      </c>
      <c r="G29" s="20">
        <f t="shared" si="20"/>
        <v>0</v>
      </c>
      <c r="H29" s="20">
        <f>H30+H31+H33</f>
        <v>0</v>
      </c>
      <c r="I29" s="20">
        <f t="shared" ref="I29:AC29" si="26">I30+I31+I33</f>
        <v>0</v>
      </c>
      <c r="J29" s="20">
        <f t="shared" si="26"/>
        <v>0</v>
      </c>
      <c r="K29" s="20">
        <f t="shared" si="26"/>
        <v>0</v>
      </c>
      <c r="L29" s="20">
        <f t="shared" si="26"/>
        <v>0</v>
      </c>
      <c r="M29" s="20">
        <f t="shared" si="26"/>
        <v>0</v>
      </c>
      <c r="N29" s="20">
        <f t="shared" si="26"/>
        <v>0</v>
      </c>
      <c r="O29" s="20">
        <f t="shared" si="26"/>
        <v>0</v>
      </c>
      <c r="P29" s="20">
        <f t="shared" si="26"/>
        <v>0</v>
      </c>
      <c r="Q29" s="20">
        <f t="shared" si="26"/>
        <v>0</v>
      </c>
      <c r="R29" s="20">
        <f t="shared" si="26"/>
        <v>0</v>
      </c>
      <c r="S29" s="20">
        <f t="shared" si="26"/>
        <v>0</v>
      </c>
      <c r="T29" s="20">
        <f t="shared" si="26"/>
        <v>0</v>
      </c>
      <c r="U29" s="20">
        <f t="shared" si="26"/>
        <v>0</v>
      </c>
      <c r="V29" s="20">
        <f t="shared" si="26"/>
        <v>0</v>
      </c>
      <c r="W29" s="20">
        <f t="shared" si="26"/>
        <v>0</v>
      </c>
      <c r="X29" s="20">
        <f t="shared" si="26"/>
        <v>0</v>
      </c>
      <c r="Y29" s="20">
        <f t="shared" si="26"/>
        <v>0</v>
      </c>
      <c r="Z29" s="20">
        <f t="shared" si="26"/>
        <v>0</v>
      </c>
      <c r="AA29" s="20">
        <f t="shared" si="26"/>
        <v>0</v>
      </c>
      <c r="AB29" s="20">
        <f t="shared" si="26"/>
        <v>0</v>
      </c>
      <c r="AC29" s="20">
        <f t="shared" si="26"/>
        <v>0</v>
      </c>
      <c r="AD29" s="37">
        <f>AD30+AD31</f>
        <v>57990.5</v>
      </c>
      <c r="AE29" s="38">
        <f>AE30+AE31</f>
        <v>57990.5</v>
      </c>
      <c r="AF29" s="39" t="s">
        <v>38</v>
      </c>
    </row>
    <row r="30" spans="1:32" ht="15.75" x14ac:dyDescent="0.25">
      <c r="A30" s="22" t="s">
        <v>34</v>
      </c>
      <c r="B30" s="23">
        <f>H30+J30+L30+N30+P30+R30+T30+V30+X30+Z30+AB30+AD30</f>
        <v>46392.4</v>
      </c>
      <c r="C30" s="23">
        <f>H30+J30</f>
        <v>0</v>
      </c>
      <c r="D30" s="23">
        <f>E30</f>
        <v>46392.4</v>
      </c>
      <c r="E30" s="23">
        <f t="shared" ref="E30" si="27">I30+K30+M30+O30+Q30+S30+U30+W30+Y30+AA30+AC30+AE30</f>
        <v>46392.4</v>
      </c>
      <c r="F30" s="23">
        <f t="shared" si="19"/>
        <v>100</v>
      </c>
      <c r="G30" s="23">
        <f t="shared" si="20"/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46392.4</v>
      </c>
      <c r="AE30" s="26">
        <v>46392.4</v>
      </c>
      <c r="AF30" s="40"/>
    </row>
    <row r="31" spans="1:32" ht="15.75" x14ac:dyDescent="0.25">
      <c r="A31" s="22" t="s">
        <v>27</v>
      </c>
      <c r="B31" s="23">
        <f>H31+J31+L31+N31+P31+R31+T31+V31+X31+Z31+AB31+AD31</f>
        <v>11598.1</v>
      </c>
      <c r="C31" s="23">
        <f>H31+J31</f>
        <v>0</v>
      </c>
      <c r="D31" s="23">
        <f>E31</f>
        <v>11598.1</v>
      </c>
      <c r="E31" s="23">
        <f>I31+K31+M31+O31+Q31+S31+U31+W31+Y31+AA31+AC31+AE31</f>
        <v>11598.1</v>
      </c>
      <c r="F31" s="23">
        <f t="shared" si="19"/>
        <v>100</v>
      </c>
      <c r="G31" s="23">
        <f t="shared" si="20"/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11598.1</v>
      </c>
      <c r="AE31" s="23">
        <v>11598.1</v>
      </c>
      <c r="AF31" s="40"/>
    </row>
    <row r="32" spans="1:32" ht="31.5" x14ac:dyDescent="0.25">
      <c r="A32" s="35" t="s">
        <v>35</v>
      </c>
      <c r="B32" s="23">
        <f>H32+J32+L32+N32+P32+R32+T32+V32+X32+Z32+AB32+AD32</f>
        <v>11598.1</v>
      </c>
      <c r="C32" s="23">
        <f>H32+J32</f>
        <v>0</v>
      </c>
      <c r="D32" s="23">
        <f>E32</f>
        <v>11598.1</v>
      </c>
      <c r="E32" s="23">
        <f t="shared" ref="E32:E33" si="28">I32+K32+M32+O32+Q32+S32+U32+W32+Y32+AA32+AC32+AE32</f>
        <v>11598.1</v>
      </c>
      <c r="F32" s="23">
        <f t="shared" si="19"/>
        <v>100</v>
      </c>
      <c r="G32" s="23">
        <f t="shared" si="20"/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11598.1</v>
      </c>
      <c r="AE32" s="23">
        <v>11598.1</v>
      </c>
      <c r="AF32" s="40"/>
    </row>
    <row r="33" spans="1:32" ht="31.5" x14ac:dyDescent="0.25">
      <c r="A33" s="22" t="s">
        <v>36</v>
      </c>
      <c r="B33" s="23">
        <f>H33+J33+L33+N33+P33+R33+T33+V33+X33+Z33+AB33+AD33</f>
        <v>0</v>
      </c>
      <c r="C33" s="23">
        <f>H33+J33</f>
        <v>0</v>
      </c>
      <c r="D33" s="23">
        <f>D36+K36</f>
        <v>46392.4</v>
      </c>
      <c r="E33" s="23">
        <f t="shared" si="28"/>
        <v>0</v>
      </c>
      <c r="F33" s="23">
        <f t="shared" si="19"/>
        <v>0</v>
      </c>
      <c r="G33" s="23">
        <f t="shared" si="20"/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41"/>
    </row>
    <row r="34" spans="1:32" ht="15.75" x14ac:dyDescent="0.25">
      <c r="A34" s="27" t="s">
        <v>39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1"/>
    </row>
    <row r="35" spans="1:32" ht="15.75" x14ac:dyDescent="0.25">
      <c r="A35" s="28" t="s">
        <v>26</v>
      </c>
      <c r="B35" s="20">
        <f>B36+B37+B39</f>
        <v>57990.5</v>
      </c>
      <c r="C35" s="20">
        <f t="shared" ref="C35:E35" si="29">C36+C37+C39</f>
        <v>0</v>
      </c>
      <c r="D35" s="20">
        <f>D36+D37+D39</f>
        <v>57990.5</v>
      </c>
      <c r="E35" s="20">
        <f t="shared" si="29"/>
        <v>57990.5</v>
      </c>
      <c r="F35" s="20">
        <f t="shared" si="19"/>
        <v>100</v>
      </c>
      <c r="G35" s="20">
        <f t="shared" si="20"/>
        <v>0</v>
      </c>
      <c r="H35" s="20">
        <f>H36+H37+H39</f>
        <v>0</v>
      </c>
      <c r="I35" s="20">
        <f t="shared" ref="I35:AE35" si="30">I36+I37+I39</f>
        <v>0</v>
      </c>
      <c r="J35" s="20">
        <f t="shared" si="30"/>
        <v>0</v>
      </c>
      <c r="K35" s="20">
        <f t="shared" si="30"/>
        <v>0</v>
      </c>
      <c r="L35" s="20">
        <f t="shared" si="30"/>
        <v>0</v>
      </c>
      <c r="M35" s="20">
        <f t="shared" si="30"/>
        <v>0</v>
      </c>
      <c r="N35" s="20">
        <f t="shared" si="30"/>
        <v>0</v>
      </c>
      <c r="O35" s="20">
        <f t="shared" si="30"/>
        <v>0</v>
      </c>
      <c r="P35" s="20">
        <f t="shared" si="30"/>
        <v>0</v>
      </c>
      <c r="Q35" s="20">
        <f t="shared" si="30"/>
        <v>0</v>
      </c>
      <c r="R35" s="20">
        <f t="shared" si="30"/>
        <v>0</v>
      </c>
      <c r="S35" s="20">
        <f t="shared" si="30"/>
        <v>0</v>
      </c>
      <c r="T35" s="20">
        <f t="shared" si="30"/>
        <v>0</v>
      </c>
      <c r="U35" s="20">
        <f t="shared" si="30"/>
        <v>0</v>
      </c>
      <c r="V35" s="20">
        <f t="shared" si="30"/>
        <v>0</v>
      </c>
      <c r="W35" s="20">
        <f t="shared" si="30"/>
        <v>0</v>
      </c>
      <c r="X35" s="20">
        <f t="shared" si="30"/>
        <v>0</v>
      </c>
      <c r="Y35" s="20">
        <f t="shared" si="30"/>
        <v>0</v>
      </c>
      <c r="Z35" s="20">
        <f t="shared" si="30"/>
        <v>0</v>
      </c>
      <c r="AA35" s="20">
        <f t="shared" si="30"/>
        <v>0</v>
      </c>
      <c r="AB35" s="20">
        <f t="shared" si="30"/>
        <v>0</v>
      </c>
      <c r="AC35" s="20">
        <f t="shared" si="30"/>
        <v>0</v>
      </c>
      <c r="AD35" s="20">
        <f>AD36+AD37+AD39</f>
        <v>57990.5</v>
      </c>
      <c r="AE35" s="20">
        <f t="shared" si="30"/>
        <v>57990.5</v>
      </c>
      <c r="AF35" s="21"/>
    </row>
    <row r="36" spans="1:32" ht="15.75" x14ac:dyDescent="0.25">
      <c r="A36" s="30" t="s">
        <v>34</v>
      </c>
      <c r="B36" s="23">
        <f t="shared" ref="B36:B39" si="31">H36+J36+L36+N36+P36+R36+T36+V36+X36+Z36+AB36+AD36</f>
        <v>46392.4</v>
      </c>
      <c r="C36" s="23">
        <f>H36+J36</f>
        <v>0</v>
      </c>
      <c r="D36" s="23">
        <f>E36</f>
        <v>46392.4</v>
      </c>
      <c r="E36" s="23">
        <f>AE36</f>
        <v>46392.4</v>
      </c>
      <c r="F36" s="23">
        <f t="shared" si="19"/>
        <v>100</v>
      </c>
      <c r="G36" s="23">
        <f t="shared" si="20"/>
        <v>0</v>
      </c>
      <c r="H36" s="23">
        <f t="shared" ref="H36:AE39" si="32">H24</f>
        <v>0</v>
      </c>
      <c r="I36" s="23">
        <f t="shared" si="32"/>
        <v>0</v>
      </c>
      <c r="J36" s="23">
        <f t="shared" si="32"/>
        <v>0</v>
      </c>
      <c r="K36" s="23">
        <f t="shared" si="32"/>
        <v>0</v>
      </c>
      <c r="L36" s="23">
        <f t="shared" si="32"/>
        <v>0</v>
      </c>
      <c r="M36" s="23">
        <f t="shared" si="32"/>
        <v>0</v>
      </c>
      <c r="N36" s="23">
        <f t="shared" si="32"/>
        <v>0</v>
      </c>
      <c r="O36" s="23">
        <f t="shared" si="32"/>
        <v>0</v>
      </c>
      <c r="P36" s="23">
        <f t="shared" si="32"/>
        <v>0</v>
      </c>
      <c r="Q36" s="23">
        <f t="shared" si="32"/>
        <v>0</v>
      </c>
      <c r="R36" s="23">
        <f t="shared" si="32"/>
        <v>0</v>
      </c>
      <c r="S36" s="23">
        <f t="shared" si="32"/>
        <v>0</v>
      </c>
      <c r="T36" s="23">
        <f t="shared" si="32"/>
        <v>0</v>
      </c>
      <c r="U36" s="23">
        <f t="shared" si="32"/>
        <v>0</v>
      </c>
      <c r="V36" s="23">
        <f t="shared" si="32"/>
        <v>0</v>
      </c>
      <c r="W36" s="23">
        <f t="shared" si="32"/>
        <v>0</v>
      </c>
      <c r="X36" s="23">
        <f t="shared" si="32"/>
        <v>0</v>
      </c>
      <c r="Y36" s="23">
        <f t="shared" si="32"/>
        <v>0</v>
      </c>
      <c r="Z36" s="23">
        <f t="shared" si="32"/>
        <v>0</v>
      </c>
      <c r="AA36" s="23">
        <f t="shared" si="32"/>
        <v>0</v>
      </c>
      <c r="AB36" s="23">
        <f t="shared" si="32"/>
        <v>0</v>
      </c>
      <c r="AC36" s="23">
        <f t="shared" si="32"/>
        <v>0</v>
      </c>
      <c r="AD36" s="23">
        <f t="shared" si="32"/>
        <v>46392.4</v>
      </c>
      <c r="AE36" s="23">
        <v>46392.4</v>
      </c>
      <c r="AF36" s="24"/>
    </row>
    <row r="37" spans="1:32" ht="15.75" x14ac:dyDescent="0.25">
      <c r="A37" s="30" t="s">
        <v>27</v>
      </c>
      <c r="B37" s="23">
        <f>H37+J37+L37+N37+P37+R37+T37+V37+X37+Z37+AB37+AD37</f>
        <v>11598.1</v>
      </c>
      <c r="C37" s="23">
        <f>H37+J37</f>
        <v>0</v>
      </c>
      <c r="D37" s="23">
        <f>E37</f>
        <v>11598.1</v>
      </c>
      <c r="E37" s="23">
        <f>AE37</f>
        <v>11598.1</v>
      </c>
      <c r="F37" s="23">
        <f t="shared" si="19"/>
        <v>100</v>
      </c>
      <c r="G37" s="23">
        <f t="shared" si="20"/>
        <v>0</v>
      </c>
      <c r="H37" s="23">
        <f t="shared" si="32"/>
        <v>0</v>
      </c>
      <c r="I37" s="23">
        <f t="shared" si="32"/>
        <v>0</v>
      </c>
      <c r="J37" s="23">
        <f t="shared" si="32"/>
        <v>0</v>
      </c>
      <c r="K37" s="23">
        <f t="shared" si="32"/>
        <v>0</v>
      </c>
      <c r="L37" s="23">
        <f t="shared" si="32"/>
        <v>0</v>
      </c>
      <c r="M37" s="23">
        <f t="shared" si="32"/>
        <v>0</v>
      </c>
      <c r="N37" s="23">
        <f t="shared" si="32"/>
        <v>0</v>
      </c>
      <c r="O37" s="23">
        <f t="shared" si="32"/>
        <v>0</v>
      </c>
      <c r="P37" s="23">
        <f t="shared" si="32"/>
        <v>0</v>
      </c>
      <c r="Q37" s="23">
        <f t="shared" si="32"/>
        <v>0</v>
      </c>
      <c r="R37" s="23">
        <f t="shared" si="32"/>
        <v>0</v>
      </c>
      <c r="S37" s="23">
        <f t="shared" si="32"/>
        <v>0</v>
      </c>
      <c r="T37" s="23">
        <f t="shared" si="32"/>
        <v>0</v>
      </c>
      <c r="U37" s="23">
        <f t="shared" si="32"/>
        <v>0</v>
      </c>
      <c r="V37" s="23">
        <f t="shared" si="32"/>
        <v>0</v>
      </c>
      <c r="W37" s="23">
        <f t="shared" si="32"/>
        <v>0</v>
      </c>
      <c r="X37" s="23">
        <f t="shared" si="32"/>
        <v>0</v>
      </c>
      <c r="Y37" s="23">
        <f t="shared" si="32"/>
        <v>0</v>
      </c>
      <c r="Z37" s="23">
        <f t="shared" si="32"/>
        <v>0</v>
      </c>
      <c r="AA37" s="23">
        <f t="shared" si="32"/>
        <v>0</v>
      </c>
      <c r="AB37" s="23">
        <f t="shared" si="32"/>
        <v>0</v>
      </c>
      <c r="AC37" s="23">
        <f t="shared" si="32"/>
        <v>0</v>
      </c>
      <c r="AD37" s="23">
        <f>AD25</f>
        <v>11598.1</v>
      </c>
      <c r="AE37" s="23">
        <v>11598.1</v>
      </c>
      <c r="AF37" s="24"/>
    </row>
    <row r="38" spans="1:32" ht="31.5" x14ac:dyDescent="0.25">
      <c r="A38" s="42" t="s">
        <v>35</v>
      </c>
      <c r="B38" s="23">
        <f t="shared" si="31"/>
        <v>11598.1</v>
      </c>
      <c r="C38" s="23">
        <f>H38+J38</f>
        <v>0</v>
      </c>
      <c r="D38" s="23">
        <f>E38</f>
        <v>11598.1</v>
      </c>
      <c r="E38" s="23">
        <f>AE38</f>
        <v>11598.1</v>
      </c>
      <c r="F38" s="23">
        <f t="shared" si="19"/>
        <v>100</v>
      </c>
      <c r="G38" s="23">
        <f t="shared" si="20"/>
        <v>0</v>
      </c>
      <c r="H38" s="23">
        <f t="shared" si="32"/>
        <v>0</v>
      </c>
      <c r="I38" s="23">
        <f t="shared" si="32"/>
        <v>0</v>
      </c>
      <c r="J38" s="23">
        <f t="shared" si="32"/>
        <v>0</v>
      </c>
      <c r="K38" s="23">
        <f t="shared" si="32"/>
        <v>0</v>
      </c>
      <c r="L38" s="23">
        <f t="shared" si="32"/>
        <v>0</v>
      </c>
      <c r="M38" s="23">
        <f t="shared" si="32"/>
        <v>0</v>
      </c>
      <c r="N38" s="23">
        <f t="shared" si="32"/>
        <v>0</v>
      </c>
      <c r="O38" s="23">
        <f t="shared" si="32"/>
        <v>0</v>
      </c>
      <c r="P38" s="23">
        <f t="shared" si="32"/>
        <v>0</v>
      </c>
      <c r="Q38" s="23">
        <f t="shared" si="32"/>
        <v>0</v>
      </c>
      <c r="R38" s="23">
        <f t="shared" si="32"/>
        <v>0</v>
      </c>
      <c r="S38" s="23">
        <f t="shared" si="32"/>
        <v>0</v>
      </c>
      <c r="T38" s="23">
        <f t="shared" si="32"/>
        <v>0</v>
      </c>
      <c r="U38" s="23">
        <f t="shared" si="32"/>
        <v>0</v>
      </c>
      <c r="V38" s="23">
        <f t="shared" si="32"/>
        <v>0</v>
      </c>
      <c r="W38" s="23">
        <f t="shared" si="32"/>
        <v>0</v>
      </c>
      <c r="X38" s="23">
        <f t="shared" si="32"/>
        <v>0</v>
      </c>
      <c r="Y38" s="23">
        <f t="shared" si="32"/>
        <v>0</v>
      </c>
      <c r="Z38" s="23">
        <f t="shared" si="32"/>
        <v>0</v>
      </c>
      <c r="AA38" s="23">
        <f t="shared" si="32"/>
        <v>0</v>
      </c>
      <c r="AB38" s="23">
        <f t="shared" si="32"/>
        <v>0</v>
      </c>
      <c r="AC38" s="23">
        <f t="shared" si="32"/>
        <v>0</v>
      </c>
      <c r="AD38" s="23">
        <f t="shared" si="32"/>
        <v>11598.1</v>
      </c>
      <c r="AE38" s="23">
        <f t="shared" si="32"/>
        <v>11598.1</v>
      </c>
      <c r="AF38" s="24"/>
    </row>
    <row r="39" spans="1:32" ht="31.5" x14ac:dyDescent="0.25">
      <c r="A39" s="30" t="s">
        <v>36</v>
      </c>
      <c r="B39" s="23">
        <f t="shared" si="31"/>
        <v>0</v>
      </c>
      <c r="C39" s="23">
        <f>H39+J39</f>
        <v>0</v>
      </c>
      <c r="D39" s="23">
        <f>D42+K42</f>
        <v>0</v>
      </c>
      <c r="E39" s="23">
        <f t="shared" ref="E39" si="33">E27</f>
        <v>0</v>
      </c>
      <c r="F39" s="23">
        <f t="shared" si="19"/>
        <v>0</v>
      </c>
      <c r="G39" s="23">
        <f t="shared" si="20"/>
        <v>0</v>
      </c>
      <c r="H39" s="23">
        <f t="shared" si="32"/>
        <v>0</v>
      </c>
      <c r="I39" s="23">
        <f t="shared" si="32"/>
        <v>0</v>
      </c>
      <c r="J39" s="23">
        <f t="shared" si="32"/>
        <v>0</v>
      </c>
      <c r="K39" s="23">
        <f t="shared" si="32"/>
        <v>0</v>
      </c>
      <c r="L39" s="23">
        <f t="shared" si="32"/>
        <v>0</v>
      </c>
      <c r="M39" s="23">
        <f t="shared" si="32"/>
        <v>0</v>
      </c>
      <c r="N39" s="23">
        <f t="shared" si="32"/>
        <v>0</v>
      </c>
      <c r="O39" s="23">
        <f t="shared" si="32"/>
        <v>0</v>
      </c>
      <c r="P39" s="23">
        <f t="shared" si="32"/>
        <v>0</v>
      </c>
      <c r="Q39" s="23">
        <f t="shared" si="32"/>
        <v>0</v>
      </c>
      <c r="R39" s="23">
        <f t="shared" si="32"/>
        <v>0</v>
      </c>
      <c r="S39" s="23">
        <f t="shared" si="32"/>
        <v>0</v>
      </c>
      <c r="T39" s="23">
        <f t="shared" si="32"/>
        <v>0</v>
      </c>
      <c r="U39" s="23">
        <f t="shared" si="32"/>
        <v>0</v>
      </c>
      <c r="V39" s="23">
        <f t="shared" si="32"/>
        <v>0</v>
      </c>
      <c r="W39" s="23">
        <f t="shared" si="32"/>
        <v>0</v>
      </c>
      <c r="X39" s="23">
        <f t="shared" si="32"/>
        <v>0</v>
      </c>
      <c r="Y39" s="23">
        <f t="shared" si="32"/>
        <v>0</v>
      </c>
      <c r="Z39" s="23">
        <f t="shared" si="32"/>
        <v>0</v>
      </c>
      <c r="AA39" s="23">
        <f t="shared" si="32"/>
        <v>0</v>
      </c>
      <c r="AB39" s="23">
        <f t="shared" si="32"/>
        <v>0</v>
      </c>
      <c r="AC39" s="23">
        <f t="shared" si="32"/>
        <v>0</v>
      </c>
      <c r="AD39" s="23">
        <f t="shared" si="32"/>
        <v>0</v>
      </c>
      <c r="AE39" s="23">
        <f t="shared" si="32"/>
        <v>0</v>
      </c>
      <c r="AF39" s="24"/>
    </row>
    <row r="40" spans="1:32" ht="15.75" x14ac:dyDescent="0.25">
      <c r="A40" s="12" t="s">
        <v>40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3"/>
      <c r="AE40" s="31"/>
      <c r="AF40" s="31"/>
    </row>
    <row r="41" spans="1:32" ht="15.75" x14ac:dyDescent="0.25">
      <c r="A41" s="15" t="s">
        <v>24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6"/>
      <c r="AF41" s="31"/>
    </row>
    <row r="42" spans="1:32" ht="15.75" x14ac:dyDescent="0.25">
      <c r="A42" s="17" t="s">
        <v>41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/>
      <c r="AF42" s="31"/>
    </row>
    <row r="43" spans="1:32" ht="15.75" x14ac:dyDescent="0.25">
      <c r="A43" s="19" t="s">
        <v>26</v>
      </c>
      <c r="B43" s="20">
        <f>B44+B45+B47</f>
        <v>142599.09130999999</v>
      </c>
      <c r="C43" s="20">
        <f>C44+C45+C47</f>
        <v>142599.09130999999</v>
      </c>
      <c r="D43" s="20">
        <f t="shared" ref="D43" si="34">D44+D45+D47</f>
        <v>131483.71194000001</v>
      </c>
      <c r="E43" s="20">
        <f>E44+E45+E47</f>
        <v>131483.71194000001</v>
      </c>
      <c r="F43" s="20">
        <f>IFERROR(E43/B43*100,0)</f>
        <v>92.205154136756761</v>
      </c>
      <c r="G43" s="20">
        <f t="shared" ref="G43:G76" si="35">IFERROR(E43/C43*100,0)</f>
        <v>92.205154136756761</v>
      </c>
      <c r="H43" s="20">
        <f>H44+H45+H47</f>
        <v>0</v>
      </c>
      <c r="I43" s="20">
        <f t="shared" ref="I43:AC43" si="36">I44+I45+I47</f>
        <v>0</v>
      </c>
      <c r="J43" s="20">
        <f t="shared" si="36"/>
        <v>2609.3220000000001</v>
      </c>
      <c r="K43" s="20">
        <f t="shared" si="36"/>
        <v>0</v>
      </c>
      <c r="L43" s="20">
        <f t="shared" si="36"/>
        <v>30792.012999999999</v>
      </c>
      <c r="M43" s="20">
        <f t="shared" si="36"/>
        <v>0</v>
      </c>
      <c r="N43" s="20">
        <f t="shared" si="36"/>
        <v>0</v>
      </c>
      <c r="O43" s="20">
        <f t="shared" si="36"/>
        <v>0</v>
      </c>
      <c r="P43" s="20">
        <f t="shared" si="36"/>
        <v>0</v>
      </c>
      <c r="Q43" s="20">
        <f t="shared" si="36"/>
        <v>0</v>
      </c>
      <c r="R43" s="20">
        <f>R44+R45+R47</f>
        <v>1847.1479999999999</v>
      </c>
      <c r="S43" s="20">
        <f t="shared" si="36"/>
        <v>0</v>
      </c>
      <c r="T43" s="20">
        <f t="shared" si="36"/>
        <v>16900.631939999999</v>
      </c>
      <c r="U43" s="20">
        <f t="shared" si="36"/>
        <v>16900.631939999999</v>
      </c>
      <c r="V43" s="20">
        <f t="shared" si="36"/>
        <v>469.4</v>
      </c>
      <c r="W43" s="20">
        <f t="shared" si="36"/>
        <v>31365.57</v>
      </c>
      <c r="X43" s="20">
        <f t="shared" si="36"/>
        <v>118</v>
      </c>
      <c r="Y43" s="20">
        <f t="shared" si="36"/>
        <v>118</v>
      </c>
      <c r="Z43" s="20">
        <f t="shared" si="36"/>
        <v>37496.25</v>
      </c>
      <c r="AA43" s="20">
        <f t="shared" si="36"/>
        <v>37496.25</v>
      </c>
      <c r="AB43" s="20">
        <f t="shared" si="36"/>
        <v>0</v>
      </c>
      <c r="AC43" s="20">
        <f t="shared" si="36"/>
        <v>0</v>
      </c>
      <c r="AD43" s="20">
        <f>AD44+AD45+AD47</f>
        <v>52366.326369999995</v>
      </c>
      <c r="AE43" s="20">
        <f>AE44+AE45+AE47+AE46</f>
        <v>47343.93</v>
      </c>
      <c r="AF43" s="21"/>
    </row>
    <row r="44" spans="1:32" ht="15.75" x14ac:dyDescent="0.25">
      <c r="A44" s="22" t="s">
        <v>34</v>
      </c>
      <c r="B44" s="23">
        <f>H44+J44+L44+N44+P44+R44+T44+V44+X44+Z44+AB44+AD44</f>
        <v>76576.796340000001</v>
      </c>
      <c r="C44" s="23">
        <f>H44+J44+L44+P44+R44+T44+V44+X44+Z44+AB44+AD44</f>
        <v>76576.796340000001</v>
      </c>
      <c r="D44" s="23">
        <f>I44+K44+M44+Q44+S44+U44+W44+Y44+AA44+AC44+AE44</f>
        <v>76351.846340000004</v>
      </c>
      <c r="E44" s="23">
        <f>D44</f>
        <v>76351.846340000004</v>
      </c>
      <c r="F44" s="23">
        <f t="shared" ref="F44:F73" si="37">IFERROR(E44/B44*100,0)</f>
        <v>99.706242607746049</v>
      </c>
      <c r="G44" s="23">
        <f t="shared" si="35"/>
        <v>99.706242607746049</v>
      </c>
      <c r="H44" s="23">
        <f>H50</f>
        <v>0</v>
      </c>
      <c r="I44" s="23">
        <f t="shared" ref="I44:AE47" si="38">I50</f>
        <v>0</v>
      </c>
      <c r="J44" s="23">
        <f t="shared" si="38"/>
        <v>0</v>
      </c>
      <c r="K44" s="23">
        <f t="shared" si="38"/>
        <v>0</v>
      </c>
      <c r="L44" s="23">
        <f t="shared" si="38"/>
        <v>0</v>
      </c>
      <c r="M44" s="23">
        <f t="shared" si="38"/>
        <v>0</v>
      </c>
      <c r="N44" s="23">
        <f t="shared" si="38"/>
        <v>0</v>
      </c>
      <c r="O44" s="23">
        <f t="shared" si="38"/>
        <v>0</v>
      </c>
      <c r="P44" s="23">
        <f t="shared" si="38"/>
        <v>0</v>
      </c>
      <c r="Q44" s="23">
        <f t="shared" si="38"/>
        <v>0</v>
      </c>
      <c r="R44" s="23">
        <f>R50+R54+R62</f>
        <v>0</v>
      </c>
      <c r="S44" s="23">
        <f>S50+S54+S62</f>
        <v>0</v>
      </c>
      <c r="T44" s="23">
        <f>T50+T56+T62</f>
        <v>7657.67634</v>
      </c>
      <c r="U44" s="23">
        <f t="shared" ref="U44:AD45" si="39">U50+U56+U62</f>
        <v>7657.67634</v>
      </c>
      <c r="V44" s="23">
        <f t="shared" si="39"/>
        <v>0</v>
      </c>
      <c r="W44" s="23">
        <f t="shared" si="39"/>
        <v>0</v>
      </c>
      <c r="X44" s="23">
        <f t="shared" si="39"/>
        <v>0</v>
      </c>
      <c r="Y44" s="23">
        <f t="shared" si="39"/>
        <v>0</v>
      </c>
      <c r="Z44" s="23">
        <f t="shared" si="39"/>
        <v>35621.440000000002</v>
      </c>
      <c r="AA44" s="23">
        <f t="shared" si="39"/>
        <v>35621.440000000002</v>
      </c>
      <c r="AB44" s="23">
        <f t="shared" si="39"/>
        <v>0</v>
      </c>
      <c r="AC44" s="23">
        <f t="shared" si="39"/>
        <v>0</v>
      </c>
      <c r="AD44" s="23">
        <f t="shared" si="39"/>
        <v>33297.68</v>
      </c>
      <c r="AE44" s="23">
        <f>AE56</f>
        <v>33072.730000000003</v>
      </c>
      <c r="AF44" s="24"/>
    </row>
    <row r="45" spans="1:32" ht="15.75" x14ac:dyDescent="0.25">
      <c r="A45" s="22" t="s">
        <v>27</v>
      </c>
      <c r="B45" s="23">
        <f>H45+J45+L45+N45+P45+R45+T45+V45+X45+Z45+AB45+AD45</f>
        <v>4799.6955999999991</v>
      </c>
      <c r="C45" s="23">
        <f>H45+J45+L45+P45+R45+T45+V45+X45+Z45+AD45</f>
        <v>4799.6955999999991</v>
      </c>
      <c r="D45" s="23">
        <f>I45+K45+M45+Q45+S45+U45+W45+Y45+AA45+AE45</f>
        <v>4784.3356000000003</v>
      </c>
      <c r="E45" s="23">
        <f>D45</f>
        <v>4784.3356000000003</v>
      </c>
      <c r="F45" s="23">
        <f t="shared" si="37"/>
        <v>99.679979705379679</v>
      </c>
      <c r="G45" s="23">
        <f t="shared" si="35"/>
        <v>99.679979705379679</v>
      </c>
      <c r="H45" s="23">
        <f t="shared" ref="H45:Q47" si="40">H51</f>
        <v>0</v>
      </c>
      <c r="I45" s="23">
        <f t="shared" si="40"/>
        <v>0</v>
      </c>
      <c r="J45" s="23">
        <f t="shared" si="40"/>
        <v>0</v>
      </c>
      <c r="K45" s="23">
        <f t="shared" si="40"/>
        <v>0</v>
      </c>
      <c r="L45" s="23">
        <f t="shared" si="40"/>
        <v>0</v>
      </c>
      <c r="M45" s="23">
        <f t="shared" si="40"/>
        <v>0</v>
      </c>
      <c r="N45" s="23">
        <f t="shared" si="40"/>
        <v>0</v>
      </c>
      <c r="O45" s="23">
        <f t="shared" si="40"/>
        <v>0</v>
      </c>
      <c r="P45" s="23">
        <f t="shared" si="40"/>
        <v>0</v>
      </c>
      <c r="Q45" s="23">
        <f t="shared" si="40"/>
        <v>0</v>
      </c>
      <c r="R45" s="23">
        <f>R51+R57+R63</f>
        <v>107.6</v>
      </c>
      <c r="S45" s="23">
        <f>S51+S57+S63</f>
        <v>0</v>
      </c>
      <c r="T45" s="23">
        <f>T51+T57+T63</f>
        <v>403.03559999999999</v>
      </c>
      <c r="U45" s="23">
        <f t="shared" si="39"/>
        <v>403.03559999999999</v>
      </c>
      <c r="V45" s="23">
        <f t="shared" si="39"/>
        <v>469.4</v>
      </c>
      <c r="W45" s="23">
        <f t="shared" si="39"/>
        <v>573.55999999999995</v>
      </c>
      <c r="X45" s="23">
        <f>X51+X57+X63</f>
        <v>118</v>
      </c>
      <c r="Y45" s="23">
        <f t="shared" si="39"/>
        <v>118</v>
      </c>
      <c r="Z45" s="23">
        <f t="shared" si="39"/>
        <v>1874.81</v>
      </c>
      <c r="AA45" s="23">
        <f t="shared" si="39"/>
        <v>1874.81</v>
      </c>
      <c r="AB45" s="23">
        <f t="shared" si="39"/>
        <v>0</v>
      </c>
      <c r="AC45" s="23">
        <f t="shared" si="39"/>
        <v>0</v>
      </c>
      <c r="AD45" s="23">
        <f t="shared" si="39"/>
        <v>1826.85</v>
      </c>
      <c r="AE45" s="23">
        <v>1814.93</v>
      </c>
      <c r="AF45" s="24"/>
    </row>
    <row r="46" spans="1:32" ht="31.5" x14ac:dyDescent="0.25">
      <c r="A46" s="35" t="s">
        <v>35</v>
      </c>
      <c r="B46" s="23">
        <f>H46+J46+L46+N46+P46+R46+T46+V46+X46+Z46+AB46+AD46</f>
        <v>4030.3955999999998</v>
      </c>
      <c r="C46" s="23">
        <f>H46+J46+L46+N46+P46+R46+T46+V46+X46+Z46+AB46+AD46</f>
        <v>4030.3955999999998</v>
      </c>
      <c r="D46" s="23">
        <f>I46+K46+M46+O46+Q46+S46+U46+W46+Y46+AA46+AE46</f>
        <v>4018.52</v>
      </c>
      <c r="E46" s="23">
        <f>D46</f>
        <v>4018.52</v>
      </c>
      <c r="F46" s="23">
        <f t="shared" si="37"/>
        <v>99.705349023306795</v>
      </c>
      <c r="G46" s="23">
        <f t="shared" si="35"/>
        <v>99.705349023306795</v>
      </c>
      <c r="H46" s="23">
        <f t="shared" si="40"/>
        <v>0</v>
      </c>
      <c r="I46" s="23">
        <f t="shared" si="40"/>
        <v>0</v>
      </c>
      <c r="J46" s="23">
        <f t="shared" si="40"/>
        <v>0</v>
      </c>
      <c r="K46" s="23">
        <f t="shared" si="40"/>
        <v>0</v>
      </c>
      <c r="L46" s="23">
        <f t="shared" si="40"/>
        <v>0</v>
      </c>
      <c r="M46" s="23">
        <f t="shared" si="40"/>
        <v>0</v>
      </c>
      <c r="N46" s="23">
        <f t="shared" si="40"/>
        <v>0</v>
      </c>
      <c r="O46" s="23">
        <f t="shared" si="40"/>
        <v>0</v>
      </c>
      <c r="P46" s="23">
        <f t="shared" si="40"/>
        <v>0</v>
      </c>
      <c r="Q46" s="23">
        <f t="shared" si="40"/>
        <v>0</v>
      </c>
      <c r="R46" s="23">
        <f>R52+R58+R64</f>
        <v>0</v>
      </c>
      <c r="S46" s="23">
        <f t="shared" ref="S46:AD47" si="41">S52+S58+S64</f>
        <v>0</v>
      </c>
      <c r="T46" s="23">
        <f t="shared" si="41"/>
        <v>403.03559999999999</v>
      </c>
      <c r="U46" s="23">
        <f t="shared" si="41"/>
        <v>403.04</v>
      </c>
      <c r="V46" s="23">
        <f t="shared" si="41"/>
        <v>0</v>
      </c>
      <c r="W46" s="23">
        <f t="shared" si="41"/>
        <v>0</v>
      </c>
      <c r="X46" s="23">
        <f t="shared" si="41"/>
        <v>0</v>
      </c>
      <c r="Y46" s="23">
        <f t="shared" si="41"/>
        <v>0</v>
      </c>
      <c r="Z46" s="23">
        <f t="shared" si="41"/>
        <v>1874.81</v>
      </c>
      <c r="AA46" s="23">
        <f t="shared" si="41"/>
        <v>1874.81</v>
      </c>
      <c r="AB46" s="23">
        <f t="shared" si="41"/>
        <v>0</v>
      </c>
      <c r="AC46" s="23">
        <f t="shared" si="41"/>
        <v>0</v>
      </c>
      <c r="AD46" s="23">
        <f t="shared" si="41"/>
        <v>1752.55</v>
      </c>
      <c r="AE46" s="23">
        <v>1740.67</v>
      </c>
      <c r="AF46" s="24"/>
    </row>
    <row r="47" spans="1:32" ht="31.5" x14ac:dyDescent="0.25">
      <c r="A47" s="22" t="s">
        <v>36</v>
      </c>
      <c r="B47" s="23">
        <f>H47+J47+L47+N47+P47+R47+T47+V47+X47+Z47+AB47+AD47</f>
        <v>61222.599369999996</v>
      </c>
      <c r="C47" s="23">
        <f>H47+J47+L47+N47+P47+R47+T47+AD47</f>
        <v>61222.599369999996</v>
      </c>
      <c r="D47" s="23">
        <f>E47</f>
        <v>50347.53</v>
      </c>
      <c r="E47" s="23">
        <f>I47+K47+M47+O47+Q47+S47+U47+W47+Y47+AA47+AC47+AE47</f>
        <v>50347.53</v>
      </c>
      <c r="F47" s="23">
        <f t="shared" si="37"/>
        <v>82.236838223290235</v>
      </c>
      <c r="G47" s="23">
        <f t="shared" si="35"/>
        <v>82.236838223290235</v>
      </c>
      <c r="H47" s="23">
        <f t="shared" si="40"/>
        <v>0</v>
      </c>
      <c r="I47" s="23">
        <f t="shared" si="40"/>
        <v>0</v>
      </c>
      <c r="J47" s="23">
        <f t="shared" si="40"/>
        <v>2609.3220000000001</v>
      </c>
      <c r="K47" s="23">
        <f t="shared" si="40"/>
        <v>0</v>
      </c>
      <c r="L47" s="23">
        <f t="shared" si="40"/>
        <v>30792.012999999999</v>
      </c>
      <c r="M47" s="23">
        <f t="shared" si="40"/>
        <v>0</v>
      </c>
      <c r="N47" s="23">
        <f t="shared" si="40"/>
        <v>0</v>
      </c>
      <c r="O47" s="23">
        <f t="shared" si="40"/>
        <v>0</v>
      </c>
      <c r="P47" s="23">
        <f t="shared" si="40"/>
        <v>0</v>
      </c>
      <c r="Q47" s="23">
        <f t="shared" si="40"/>
        <v>0</v>
      </c>
      <c r="R47" s="23">
        <f>R53+R59+R65</f>
        <v>1739.548</v>
      </c>
      <c r="S47" s="23">
        <f t="shared" si="41"/>
        <v>0</v>
      </c>
      <c r="T47" s="23">
        <f t="shared" si="41"/>
        <v>8839.92</v>
      </c>
      <c r="U47" s="23">
        <f t="shared" si="41"/>
        <v>8839.92</v>
      </c>
      <c r="V47" s="23">
        <f t="shared" si="41"/>
        <v>0</v>
      </c>
      <c r="W47" s="23">
        <f t="shared" si="41"/>
        <v>30792.01</v>
      </c>
      <c r="X47" s="23">
        <f t="shared" si="41"/>
        <v>0</v>
      </c>
      <c r="Y47" s="23">
        <f t="shared" si="41"/>
        <v>0</v>
      </c>
      <c r="Z47" s="23">
        <f t="shared" si="41"/>
        <v>0</v>
      </c>
      <c r="AA47" s="23">
        <f t="shared" si="41"/>
        <v>0</v>
      </c>
      <c r="AB47" s="23">
        <f t="shared" si="41"/>
        <v>0</v>
      </c>
      <c r="AC47" s="23">
        <f t="shared" si="41"/>
        <v>0</v>
      </c>
      <c r="AD47" s="23">
        <f t="shared" si="41"/>
        <v>17241.79637</v>
      </c>
      <c r="AE47" s="23">
        <f t="shared" si="38"/>
        <v>10715.6</v>
      </c>
      <c r="AF47" s="24"/>
    </row>
    <row r="48" spans="1:32" s="46" customFormat="1" ht="75.75" customHeight="1" x14ac:dyDescent="0.25">
      <c r="A48" s="43" t="s">
        <v>42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5" t="s">
        <v>43</v>
      </c>
    </row>
    <row r="49" spans="1:32" ht="38.25" customHeight="1" x14ac:dyDescent="0.25">
      <c r="A49" s="19" t="s">
        <v>26</v>
      </c>
      <c r="B49" s="23">
        <f>B50+B51+B53</f>
        <v>61799.599369999996</v>
      </c>
      <c r="C49" s="23">
        <f>C50+C51+C53</f>
        <v>61799.599369999996</v>
      </c>
      <c r="D49" s="23">
        <f>E49</f>
        <v>50921.09</v>
      </c>
      <c r="E49" s="23">
        <f t="shared" ref="E49" si="42">E50+E51+E53</f>
        <v>50921.09</v>
      </c>
      <c r="F49" s="23">
        <f t="shared" si="37"/>
        <v>82.397119915180454</v>
      </c>
      <c r="G49" s="23">
        <f t="shared" si="35"/>
        <v>82.397119915180454</v>
      </c>
      <c r="H49" s="23">
        <f>H50+H51+H53</f>
        <v>0</v>
      </c>
      <c r="I49" s="23">
        <f t="shared" ref="I49:AE49" si="43">I50+I51+I53</f>
        <v>0</v>
      </c>
      <c r="J49" s="23">
        <f t="shared" si="43"/>
        <v>2609.3220000000001</v>
      </c>
      <c r="K49" s="23">
        <f t="shared" si="43"/>
        <v>0</v>
      </c>
      <c r="L49" s="23">
        <f t="shared" si="43"/>
        <v>30792.012999999999</v>
      </c>
      <c r="M49" s="23">
        <f t="shared" si="43"/>
        <v>0</v>
      </c>
      <c r="N49" s="23">
        <f t="shared" si="43"/>
        <v>0</v>
      </c>
      <c r="O49" s="23">
        <f t="shared" si="43"/>
        <v>0</v>
      </c>
      <c r="P49" s="23">
        <f t="shared" si="43"/>
        <v>0</v>
      </c>
      <c r="Q49" s="23">
        <f t="shared" si="43"/>
        <v>0</v>
      </c>
      <c r="R49" s="23">
        <f>R50+R51+R53</f>
        <v>1847.1479999999999</v>
      </c>
      <c r="S49" s="23">
        <f t="shared" si="43"/>
        <v>0</v>
      </c>
      <c r="T49" s="23">
        <f t="shared" si="43"/>
        <v>8839.92</v>
      </c>
      <c r="U49" s="23">
        <f t="shared" si="43"/>
        <v>8839.92</v>
      </c>
      <c r="V49" s="23">
        <f t="shared" si="43"/>
        <v>469.4</v>
      </c>
      <c r="W49" s="23">
        <f t="shared" si="43"/>
        <v>31365.57</v>
      </c>
      <c r="X49" s="23">
        <f t="shared" si="43"/>
        <v>0</v>
      </c>
      <c r="Y49" s="23">
        <f t="shared" si="43"/>
        <v>0</v>
      </c>
      <c r="Z49" s="23">
        <f t="shared" si="43"/>
        <v>0</v>
      </c>
      <c r="AA49" s="23">
        <f t="shared" si="43"/>
        <v>0</v>
      </c>
      <c r="AB49" s="23">
        <f t="shared" si="43"/>
        <v>0</v>
      </c>
      <c r="AC49" s="23">
        <f t="shared" si="43"/>
        <v>0</v>
      </c>
      <c r="AD49" s="23">
        <f t="shared" si="43"/>
        <v>17241.79637</v>
      </c>
      <c r="AE49" s="23">
        <f t="shared" si="43"/>
        <v>10715.6</v>
      </c>
      <c r="AF49" s="47" t="s">
        <v>44</v>
      </c>
    </row>
    <row r="50" spans="1:32" ht="26.25" customHeight="1" x14ac:dyDescent="0.25">
      <c r="A50" s="22" t="s">
        <v>34</v>
      </c>
      <c r="B50" s="23">
        <f t="shared" ref="B50:B52" si="44">H50+J50+L50+N50+P50+R50+T50+V50+X50+Z50+AB50+AD50</f>
        <v>0</v>
      </c>
      <c r="C50" s="23">
        <f>H50+J50+L50+N50+P50+R50</f>
        <v>0</v>
      </c>
      <c r="D50" s="23">
        <v>0</v>
      </c>
      <c r="E50" s="23">
        <f t="shared" ref="E50:E52" si="45">I50+K50+M50+O50+Q50+S50+U50+W50+Y50+AA50+AC50+AE50</f>
        <v>0</v>
      </c>
      <c r="F50" s="23">
        <f t="shared" si="37"/>
        <v>0</v>
      </c>
      <c r="G50" s="23">
        <f t="shared" si="35"/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80" t="s">
        <v>45</v>
      </c>
    </row>
    <row r="51" spans="1:32" ht="40.5" customHeight="1" x14ac:dyDescent="0.25">
      <c r="A51" s="22" t="s">
        <v>27</v>
      </c>
      <c r="B51" s="23">
        <f t="shared" si="44"/>
        <v>577</v>
      </c>
      <c r="C51" s="23">
        <f>H51+J51+L51+N51+P51+R51+V51</f>
        <v>577</v>
      </c>
      <c r="D51" s="23">
        <f>E51</f>
        <v>573.55999999999995</v>
      </c>
      <c r="E51" s="23">
        <f t="shared" si="45"/>
        <v>573.55999999999995</v>
      </c>
      <c r="F51" s="23">
        <f t="shared" si="37"/>
        <v>99.40381282495666</v>
      </c>
      <c r="G51" s="23">
        <f t="shared" si="35"/>
        <v>99.40381282495666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107.6</v>
      </c>
      <c r="S51" s="23">
        <v>0</v>
      </c>
      <c r="T51" s="23">
        <v>0</v>
      </c>
      <c r="U51" s="23">
        <v>0</v>
      </c>
      <c r="V51" s="23">
        <v>469.4</v>
      </c>
      <c r="W51" s="23">
        <v>573.55999999999995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81" t="s">
        <v>46</v>
      </c>
    </row>
    <row r="52" spans="1:32" ht="34.5" customHeight="1" x14ac:dyDescent="0.25">
      <c r="A52" s="35" t="s">
        <v>35</v>
      </c>
      <c r="B52" s="23">
        <f t="shared" si="44"/>
        <v>0</v>
      </c>
      <c r="C52" s="23">
        <f>H52+J52+L52+N52+P52+R52</f>
        <v>0</v>
      </c>
      <c r="D52" s="23">
        <v>0</v>
      </c>
      <c r="E52" s="23">
        <f t="shared" si="45"/>
        <v>0</v>
      </c>
      <c r="F52" s="23">
        <f t="shared" si="37"/>
        <v>0</v>
      </c>
      <c r="G52" s="23">
        <f t="shared" si="35"/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47" t="s">
        <v>47</v>
      </c>
    </row>
    <row r="53" spans="1:32" ht="31.5" x14ac:dyDescent="0.25">
      <c r="A53" s="22" t="s">
        <v>36</v>
      </c>
      <c r="B53" s="23">
        <f>H53+J53+L53+N53+P53+R53+T53+V53+X53+Z53+AB53+AD53</f>
        <v>61222.599369999996</v>
      </c>
      <c r="C53" s="23">
        <f>H53+J53+L53+N53+P53+R53+T53+V53+AD53</f>
        <v>61222.599369999996</v>
      </c>
      <c r="D53" s="23">
        <f>E53</f>
        <v>50347.53</v>
      </c>
      <c r="E53" s="23">
        <f>I53+K53+M53+O53+Q53+S53+U53+W53+Y53+AA53+AC53+AE53</f>
        <v>50347.53</v>
      </c>
      <c r="F53" s="23">
        <f t="shared" si="37"/>
        <v>82.236838223290235</v>
      </c>
      <c r="G53" s="23">
        <f t="shared" si="35"/>
        <v>82.236838223290235</v>
      </c>
      <c r="H53" s="23">
        <v>0</v>
      </c>
      <c r="I53" s="23">
        <v>0</v>
      </c>
      <c r="J53" s="23">
        <v>2609.3220000000001</v>
      </c>
      <c r="K53" s="23">
        <v>0</v>
      </c>
      <c r="L53" s="23">
        <v>30792.012999999999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1739.548</v>
      </c>
      <c r="S53" s="23">
        <v>0</v>
      </c>
      <c r="T53" s="23">
        <v>8839.92</v>
      </c>
      <c r="U53" s="23">
        <v>8839.92</v>
      </c>
      <c r="V53" s="23">
        <v>0</v>
      </c>
      <c r="W53" s="23">
        <v>30792.01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17241.79637</v>
      </c>
      <c r="AE53" s="23">
        <v>10715.6</v>
      </c>
      <c r="AF53" s="82"/>
    </row>
    <row r="54" spans="1:32" s="46" customFormat="1" ht="229.5" customHeight="1" x14ac:dyDescent="0.25">
      <c r="A54" s="48" t="s">
        <v>48</v>
      </c>
      <c r="B54" s="49">
        <f>B55</f>
        <v>80681.491940000007</v>
      </c>
      <c r="C54" s="50">
        <f>C55</f>
        <v>80681.491940000007</v>
      </c>
      <c r="D54" s="50">
        <f>D55</f>
        <v>80444.621939999997</v>
      </c>
      <c r="E54" s="50">
        <f>E55</f>
        <v>80444.621939999997</v>
      </c>
      <c r="F54" s="51">
        <f t="shared" si="37"/>
        <v>99.706413460752358</v>
      </c>
      <c r="G54" s="51">
        <f t="shared" si="35"/>
        <v>99.706413460752358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2">
        <f>T56+T57</f>
        <v>8060.7119400000001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f>AB56+AB57</f>
        <v>0</v>
      </c>
      <c r="AC54" s="51">
        <v>0</v>
      </c>
      <c r="AD54" s="51">
        <v>0</v>
      </c>
      <c r="AE54" s="51">
        <v>0</v>
      </c>
      <c r="AF54" s="53" t="s">
        <v>49</v>
      </c>
    </row>
    <row r="55" spans="1:32" s="59" customFormat="1" ht="18.75" x14ac:dyDescent="0.25">
      <c r="A55" s="54" t="s">
        <v>26</v>
      </c>
      <c r="B55" s="55">
        <f>B56+B57+B59</f>
        <v>80681.491940000007</v>
      </c>
      <c r="C55" s="56">
        <f>C56+C57+C59</f>
        <v>80681.491940000007</v>
      </c>
      <c r="D55" s="56">
        <f t="shared" ref="D55:AE55" si="46">D56+D57+D59</f>
        <v>80444.621939999997</v>
      </c>
      <c r="E55" s="56">
        <f t="shared" si="46"/>
        <v>80444.621939999997</v>
      </c>
      <c r="F55" s="56">
        <f>IFERROR(E55/B55*100,0)</f>
        <v>99.706413460752358</v>
      </c>
      <c r="G55" s="56">
        <f>IFERROR(E55/C55*100,0)</f>
        <v>99.706413460752358</v>
      </c>
      <c r="H55" s="56">
        <f t="shared" si="46"/>
        <v>0</v>
      </c>
      <c r="I55" s="56">
        <f t="shared" si="46"/>
        <v>0</v>
      </c>
      <c r="J55" s="56">
        <f t="shared" si="46"/>
        <v>0</v>
      </c>
      <c r="K55" s="56">
        <f t="shared" si="46"/>
        <v>0</v>
      </c>
      <c r="L55" s="56">
        <f t="shared" si="46"/>
        <v>0</v>
      </c>
      <c r="M55" s="56">
        <f t="shared" si="46"/>
        <v>0</v>
      </c>
      <c r="N55" s="56">
        <f t="shared" si="46"/>
        <v>0</v>
      </c>
      <c r="O55" s="56">
        <f t="shared" si="46"/>
        <v>0</v>
      </c>
      <c r="P55" s="56">
        <f t="shared" si="46"/>
        <v>0</v>
      </c>
      <c r="Q55" s="56">
        <f t="shared" si="46"/>
        <v>0</v>
      </c>
      <c r="R55" s="56">
        <f t="shared" si="46"/>
        <v>0</v>
      </c>
      <c r="S55" s="56">
        <f t="shared" si="46"/>
        <v>0</v>
      </c>
      <c r="T55" s="56">
        <f t="shared" si="46"/>
        <v>8060.7119400000001</v>
      </c>
      <c r="U55" s="56">
        <f t="shared" si="46"/>
        <v>8060.7119400000001</v>
      </c>
      <c r="V55" s="56">
        <f t="shared" si="46"/>
        <v>0</v>
      </c>
      <c r="W55" s="56">
        <f t="shared" si="46"/>
        <v>0</v>
      </c>
      <c r="X55" s="56">
        <f t="shared" si="46"/>
        <v>0</v>
      </c>
      <c r="Y55" s="56">
        <f t="shared" si="46"/>
        <v>0</v>
      </c>
      <c r="Z55" s="56">
        <f t="shared" si="46"/>
        <v>37496.25</v>
      </c>
      <c r="AA55" s="56">
        <f t="shared" si="46"/>
        <v>37496.25</v>
      </c>
      <c r="AB55" s="56">
        <f t="shared" si="46"/>
        <v>0</v>
      </c>
      <c r="AC55" s="56">
        <f t="shared" si="46"/>
        <v>0</v>
      </c>
      <c r="AD55" s="57">
        <f>AD56+AD57+AD59+AD58</f>
        <v>36877.08</v>
      </c>
      <c r="AE55" s="56">
        <f t="shared" si="46"/>
        <v>34887.660000000003</v>
      </c>
      <c r="AF55" s="58"/>
    </row>
    <row r="56" spans="1:32" s="59" customFormat="1" ht="31.5" x14ac:dyDescent="0.25">
      <c r="A56" s="60" t="s">
        <v>50</v>
      </c>
      <c r="B56" s="55">
        <f>H56+J56+L56+N56+P56+R56+T56+V56+X56+Z56+AB56+AD56</f>
        <v>76576.796340000001</v>
      </c>
      <c r="C56" s="56">
        <f>T56+Z56+AD56</f>
        <v>76576.796340000001</v>
      </c>
      <c r="D56" s="56">
        <f>E56</f>
        <v>76351.846340000004</v>
      </c>
      <c r="E56" s="56">
        <f>I56+K56+M56+O56+Q56+S56+U56+W56+Y56+AA56+AC56+AE56</f>
        <v>76351.846340000004</v>
      </c>
      <c r="F56" s="56">
        <f t="shared" si="37"/>
        <v>99.706242607746049</v>
      </c>
      <c r="G56" s="56">
        <f t="shared" si="35"/>
        <v>99.706242607746049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5">
        <v>7657.67634</v>
      </c>
      <c r="U56" s="56">
        <v>7657.67634</v>
      </c>
      <c r="V56" s="56">
        <v>0</v>
      </c>
      <c r="W56" s="56">
        <v>0</v>
      </c>
      <c r="X56" s="56">
        <v>0</v>
      </c>
      <c r="Y56" s="56">
        <v>0</v>
      </c>
      <c r="Z56" s="56">
        <v>35621.440000000002</v>
      </c>
      <c r="AA56" s="56">
        <v>35621.440000000002</v>
      </c>
      <c r="AB56" s="56">
        <v>0</v>
      </c>
      <c r="AC56" s="56">
        <v>0</v>
      </c>
      <c r="AD56" s="56">
        <v>33297.68</v>
      </c>
      <c r="AE56" s="56">
        <v>33072.730000000003</v>
      </c>
      <c r="AF56" s="61"/>
    </row>
    <row r="57" spans="1:32" s="59" customFormat="1" ht="15.75" x14ac:dyDescent="0.25">
      <c r="A57" s="60" t="s">
        <v>27</v>
      </c>
      <c r="B57" s="55">
        <f>H57+J57+L57+N57+P57+R57+T57+V57+X57+Z57+AB57+AD57</f>
        <v>4104.6956</v>
      </c>
      <c r="C57" s="56">
        <f>T57+Z57+AD57</f>
        <v>4104.6956</v>
      </c>
      <c r="D57" s="56">
        <f>E57</f>
        <v>4092.7755999999999</v>
      </c>
      <c r="E57" s="56">
        <f>I57+K57+M57+O57+Q57+S57+U57+W57+Y57+AA57+AC57+AE57</f>
        <v>4092.7755999999999</v>
      </c>
      <c r="F57" s="56">
        <f t="shared" si="37"/>
        <v>99.709600877590049</v>
      </c>
      <c r="G57" s="56">
        <f>IFERROR(E57/C57*100,0)</f>
        <v>99.709600877590049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5">
        <v>403.03559999999999</v>
      </c>
      <c r="U57" s="56">
        <v>403.03559999999999</v>
      </c>
      <c r="V57" s="56">
        <v>0</v>
      </c>
      <c r="W57" s="56">
        <v>0</v>
      </c>
      <c r="X57" s="56">
        <v>0</v>
      </c>
      <c r="Y57" s="56">
        <v>0</v>
      </c>
      <c r="Z57" s="56">
        <v>1874.81</v>
      </c>
      <c r="AA57" s="56">
        <v>1874.81</v>
      </c>
      <c r="AB57" s="56">
        <v>0</v>
      </c>
      <c r="AC57" s="56">
        <v>0</v>
      </c>
      <c r="AD57" s="62">
        <v>1826.85</v>
      </c>
      <c r="AE57" s="56">
        <v>1814.93</v>
      </c>
      <c r="AF57" s="61"/>
    </row>
    <row r="58" spans="1:32" s="59" customFormat="1" ht="47.25" x14ac:dyDescent="0.25">
      <c r="A58" s="63" t="s">
        <v>35</v>
      </c>
      <c r="B58" s="55">
        <f>T58+Z58+AD58</f>
        <v>4030.3955999999998</v>
      </c>
      <c r="C58" s="56">
        <f>T58+Z58+AD58</f>
        <v>4030.3955999999998</v>
      </c>
      <c r="D58" s="56">
        <f>E58</f>
        <v>4018.52</v>
      </c>
      <c r="E58" s="56">
        <f>I58+K58+M58+O58+Q58+S58+U58+W58+Y58+AA58+AC58+AE58</f>
        <v>4018.52</v>
      </c>
      <c r="F58" s="56">
        <f t="shared" si="37"/>
        <v>99.705349023306795</v>
      </c>
      <c r="G58" s="56">
        <f t="shared" si="35"/>
        <v>99.705349023306795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5">
        <f t="shared" ref="T58" si="47">T57</f>
        <v>403.03559999999999</v>
      </c>
      <c r="U58" s="56">
        <v>403.04</v>
      </c>
      <c r="V58" s="56">
        <v>0</v>
      </c>
      <c r="W58" s="56">
        <v>0</v>
      </c>
      <c r="X58" s="56">
        <v>0</v>
      </c>
      <c r="Y58" s="56">
        <v>0</v>
      </c>
      <c r="Z58" s="56">
        <f>Z57</f>
        <v>1874.81</v>
      </c>
      <c r="AA58" s="56">
        <f>AA57</f>
        <v>1874.81</v>
      </c>
      <c r="AB58" s="56">
        <v>0</v>
      </c>
      <c r="AC58" s="56">
        <v>0</v>
      </c>
      <c r="AD58" s="64">
        <v>1752.55</v>
      </c>
      <c r="AE58" s="56">
        <v>1740.67</v>
      </c>
      <c r="AF58" s="61"/>
    </row>
    <row r="59" spans="1:32" s="59" customFormat="1" ht="15.75" x14ac:dyDescent="0.25">
      <c r="A59" s="60" t="s">
        <v>51</v>
      </c>
      <c r="B59" s="56">
        <v>0</v>
      </c>
      <c r="C59" s="56">
        <v>0</v>
      </c>
      <c r="D59" s="56">
        <v>0</v>
      </c>
      <c r="E59" s="56">
        <f>I59+K59+M59+O59+Q59+S59+U59+W59+Y59+AA59+AC59+AE59</f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65"/>
    </row>
    <row r="60" spans="1:32" s="46" customFormat="1" ht="78.75" customHeight="1" x14ac:dyDescent="0.25">
      <c r="A60" s="48" t="s">
        <v>52</v>
      </c>
      <c r="B60" s="66">
        <f>B61</f>
        <v>118</v>
      </c>
      <c r="C60" s="51">
        <f>C61</f>
        <v>118</v>
      </c>
      <c r="D60" s="51">
        <v>118</v>
      </c>
      <c r="E60" s="51">
        <v>118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2">
        <f>X63</f>
        <v>118</v>
      </c>
      <c r="Y60" s="51">
        <f>Y63</f>
        <v>118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67" t="s">
        <v>53</v>
      </c>
    </row>
    <row r="61" spans="1:32" ht="15.75" customHeight="1" x14ac:dyDescent="0.25">
      <c r="A61" s="68" t="s">
        <v>26</v>
      </c>
      <c r="B61" s="69">
        <f>B62+B63+B65</f>
        <v>118</v>
      </c>
      <c r="C61" s="23">
        <f>C63</f>
        <v>118</v>
      </c>
      <c r="D61" s="23">
        <f>D63</f>
        <v>118</v>
      </c>
      <c r="E61" s="23">
        <f>E63</f>
        <v>118</v>
      </c>
      <c r="F61" s="23">
        <f>IFERROR(E61/B61*100,0)</f>
        <v>100</v>
      </c>
      <c r="G61" s="23">
        <f>IFERROR(E61/C61*100,0)</f>
        <v>100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69">
        <f>X62+X63+X65</f>
        <v>118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70"/>
    </row>
    <row r="62" spans="1:32" ht="31.5" x14ac:dyDescent="0.25">
      <c r="A62" s="68" t="s">
        <v>50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70"/>
    </row>
    <row r="63" spans="1:32" ht="15.75" customHeight="1" x14ac:dyDescent="0.25">
      <c r="A63" s="68" t="s">
        <v>27</v>
      </c>
      <c r="B63" s="69">
        <f>X63</f>
        <v>118</v>
      </c>
      <c r="C63" s="23">
        <f>X63</f>
        <v>118</v>
      </c>
      <c r="D63" s="23">
        <f>E63</f>
        <v>118</v>
      </c>
      <c r="E63" s="23">
        <f>Y63</f>
        <v>118</v>
      </c>
      <c r="F63" s="23">
        <f>IFERROR(E63/B63*100,0)</f>
        <v>100</v>
      </c>
      <c r="G63" s="56">
        <f>IFERROR(E63/C63*100,0)</f>
        <v>100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71">
        <v>118</v>
      </c>
      <c r="Y63" s="23">
        <v>118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71">
        <v>0</v>
      </c>
      <c r="AF63" s="70"/>
    </row>
    <row r="64" spans="1:32" ht="47.25" x14ac:dyDescent="0.25">
      <c r="A64" s="72" t="s">
        <v>35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70"/>
    </row>
    <row r="65" spans="1:32" ht="15.75" customHeight="1" x14ac:dyDescent="0.25">
      <c r="A65" s="68" t="s">
        <v>51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70"/>
    </row>
    <row r="66" spans="1:32" ht="15.75" customHeight="1" x14ac:dyDescent="0.25">
      <c r="A66" s="27" t="s">
        <v>54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4"/>
    </row>
    <row r="67" spans="1:32" ht="15.75" x14ac:dyDescent="0.25">
      <c r="A67" s="28" t="s">
        <v>26</v>
      </c>
      <c r="B67" s="20">
        <f>B68+B69+B71</f>
        <v>142599.09130999999</v>
      </c>
      <c r="C67" s="20">
        <f t="shared" ref="C67:E67" si="48">C68+C69+C71</f>
        <v>142599.09130999999</v>
      </c>
      <c r="D67" s="20">
        <f>E67</f>
        <v>131483.71194000001</v>
      </c>
      <c r="E67" s="20">
        <f t="shared" si="48"/>
        <v>131483.71194000001</v>
      </c>
      <c r="F67" s="20">
        <f t="shared" si="37"/>
        <v>92.205154136756761</v>
      </c>
      <c r="G67" s="20">
        <f t="shared" si="35"/>
        <v>92.205154136756761</v>
      </c>
      <c r="H67" s="20">
        <f>H68+H69+H71</f>
        <v>0</v>
      </c>
      <c r="I67" s="20">
        <f t="shared" ref="I67:AE67" si="49">I68+I69+I71</f>
        <v>0</v>
      </c>
      <c r="J67" s="20">
        <f t="shared" si="49"/>
        <v>2609.3220000000001</v>
      </c>
      <c r="K67" s="20">
        <f t="shared" si="49"/>
        <v>0</v>
      </c>
      <c r="L67" s="20">
        <f t="shared" si="49"/>
        <v>30792.012999999999</v>
      </c>
      <c r="M67" s="20">
        <f t="shared" si="49"/>
        <v>0</v>
      </c>
      <c r="N67" s="20">
        <f t="shared" si="49"/>
        <v>0</v>
      </c>
      <c r="O67" s="20">
        <f t="shared" si="49"/>
        <v>0</v>
      </c>
      <c r="P67" s="20">
        <f t="shared" si="49"/>
        <v>0</v>
      </c>
      <c r="Q67" s="20">
        <f t="shared" si="49"/>
        <v>0</v>
      </c>
      <c r="R67" s="20">
        <f t="shared" si="49"/>
        <v>1847.1479999999999</v>
      </c>
      <c r="S67" s="20">
        <f t="shared" si="49"/>
        <v>0</v>
      </c>
      <c r="T67" s="20">
        <f t="shared" si="49"/>
        <v>16900.631939999999</v>
      </c>
      <c r="U67" s="20">
        <f t="shared" si="49"/>
        <v>16900.631939999999</v>
      </c>
      <c r="V67" s="20">
        <f t="shared" si="49"/>
        <v>469.4</v>
      </c>
      <c r="W67" s="20">
        <f t="shared" si="49"/>
        <v>31365.57</v>
      </c>
      <c r="X67" s="20">
        <f t="shared" si="49"/>
        <v>118</v>
      </c>
      <c r="Y67" s="20">
        <f t="shared" si="49"/>
        <v>118</v>
      </c>
      <c r="Z67" s="20">
        <f t="shared" si="49"/>
        <v>41245.870000000003</v>
      </c>
      <c r="AA67" s="20">
        <f t="shared" si="49"/>
        <v>74992.5</v>
      </c>
      <c r="AB67" s="20">
        <f t="shared" si="49"/>
        <v>0</v>
      </c>
      <c r="AC67" s="20">
        <f t="shared" si="49"/>
        <v>0</v>
      </c>
      <c r="AD67" s="20">
        <f>AD68+AD69+AD71</f>
        <v>52366.326369999995</v>
      </c>
      <c r="AE67" s="20">
        <f t="shared" si="49"/>
        <v>45603.26</v>
      </c>
      <c r="AF67" s="21"/>
    </row>
    <row r="68" spans="1:32" ht="15.75" x14ac:dyDescent="0.25">
      <c r="A68" s="30" t="s">
        <v>34</v>
      </c>
      <c r="B68" s="23">
        <f>B44</f>
        <v>76576.796340000001</v>
      </c>
      <c r="C68" s="23">
        <f>C44</f>
        <v>76576.796340000001</v>
      </c>
      <c r="D68" s="23">
        <f>E68</f>
        <v>76351.846340000004</v>
      </c>
      <c r="E68" s="23">
        <f>E44</f>
        <v>76351.846340000004</v>
      </c>
      <c r="F68" s="23">
        <f t="shared" ref="F68:S69" si="50">F44+F56</f>
        <v>199.4124852154921</v>
      </c>
      <c r="G68" s="23">
        <f>IFERROR(E68/C68*100,0)</f>
        <v>99.706242607746049</v>
      </c>
      <c r="H68" s="23">
        <f t="shared" si="50"/>
        <v>0</v>
      </c>
      <c r="I68" s="23">
        <f t="shared" si="50"/>
        <v>0</v>
      </c>
      <c r="J68" s="23">
        <f t="shared" si="50"/>
        <v>0</v>
      </c>
      <c r="K68" s="23">
        <f t="shared" si="50"/>
        <v>0</v>
      </c>
      <c r="L68" s="23">
        <f t="shared" si="50"/>
        <v>0</v>
      </c>
      <c r="M68" s="23">
        <f t="shared" si="50"/>
        <v>0</v>
      </c>
      <c r="N68" s="23">
        <f t="shared" si="50"/>
        <v>0</v>
      </c>
      <c r="O68" s="23">
        <f t="shared" si="50"/>
        <v>0</v>
      </c>
      <c r="P68" s="23">
        <f t="shared" si="50"/>
        <v>0</v>
      </c>
      <c r="Q68" s="23">
        <f t="shared" si="50"/>
        <v>0</v>
      </c>
      <c r="R68" s="23">
        <f t="shared" si="50"/>
        <v>0</v>
      </c>
      <c r="S68" s="23">
        <f t="shared" si="50"/>
        <v>0</v>
      </c>
      <c r="T68" s="23">
        <f>T44</f>
        <v>7657.67634</v>
      </c>
      <c r="U68" s="23">
        <f>T44</f>
        <v>7657.67634</v>
      </c>
      <c r="V68" s="23">
        <f t="shared" ref="U68:AA71" si="51">V44+V56</f>
        <v>0</v>
      </c>
      <c r="W68" s="23">
        <f t="shared" si="51"/>
        <v>0</v>
      </c>
      <c r="X68" s="23">
        <f t="shared" si="51"/>
        <v>0</v>
      </c>
      <c r="Y68" s="23">
        <f t="shared" si="51"/>
        <v>0</v>
      </c>
      <c r="Z68" s="23">
        <f>Z9+Z23+Z43</f>
        <v>37496.25</v>
      </c>
      <c r="AA68" s="23">
        <f t="shared" si="51"/>
        <v>71242.880000000005</v>
      </c>
      <c r="AB68" s="23">
        <f>AB44</f>
        <v>0</v>
      </c>
      <c r="AC68" s="23">
        <f t="shared" ref="AC68:AC71" si="52">AC44+AC56</f>
        <v>0</v>
      </c>
      <c r="AD68" s="23">
        <f>AD44</f>
        <v>33297.68</v>
      </c>
      <c r="AE68" s="23">
        <f>AE44</f>
        <v>33072.730000000003</v>
      </c>
      <c r="AF68" s="24"/>
    </row>
    <row r="69" spans="1:32" ht="15.75" x14ac:dyDescent="0.25">
      <c r="A69" s="30" t="s">
        <v>27</v>
      </c>
      <c r="B69" s="23">
        <f>B45</f>
        <v>4799.6955999999991</v>
      </c>
      <c r="C69" s="56">
        <f>C63+C57+C51</f>
        <v>4799.6956</v>
      </c>
      <c r="D69" s="23">
        <f>E69</f>
        <v>4784.3356000000003</v>
      </c>
      <c r="E69" s="23">
        <f>E63+E57+E51</f>
        <v>4784.3356000000003</v>
      </c>
      <c r="F69" s="23">
        <f t="shared" si="50"/>
        <v>199.38958058296973</v>
      </c>
      <c r="G69" s="23">
        <f>IFERROR(E69/C69*100,0)</f>
        <v>99.679979705379651</v>
      </c>
      <c r="H69" s="23">
        <f t="shared" si="50"/>
        <v>0</v>
      </c>
      <c r="I69" s="23">
        <f t="shared" si="50"/>
        <v>0</v>
      </c>
      <c r="J69" s="23">
        <f t="shared" si="50"/>
        <v>0</v>
      </c>
      <c r="K69" s="23">
        <f t="shared" si="50"/>
        <v>0</v>
      </c>
      <c r="L69" s="23">
        <f t="shared" si="50"/>
        <v>0</v>
      </c>
      <c r="M69" s="23">
        <f t="shared" si="50"/>
        <v>0</v>
      </c>
      <c r="N69" s="23">
        <f t="shared" si="50"/>
        <v>0</v>
      </c>
      <c r="O69" s="23">
        <f t="shared" si="50"/>
        <v>0</v>
      </c>
      <c r="P69" s="23">
        <f t="shared" si="50"/>
        <v>0</v>
      </c>
      <c r="Q69" s="23">
        <f t="shared" si="50"/>
        <v>0</v>
      </c>
      <c r="R69" s="23">
        <f t="shared" si="50"/>
        <v>107.6</v>
      </c>
      <c r="S69" s="23">
        <f t="shared" si="50"/>
        <v>0</v>
      </c>
      <c r="T69" s="23">
        <f>T45</f>
        <v>403.03559999999999</v>
      </c>
      <c r="U69" s="23">
        <f>U45</f>
        <v>403.03559999999999</v>
      </c>
      <c r="V69" s="23">
        <f t="shared" si="51"/>
        <v>469.4</v>
      </c>
      <c r="W69" s="23">
        <f t="shared" si="51"/>
        <v>573.55999999999995</v>
      </c>
      <c r="X69" s="23">
        <f t="shared" si="51"/>
        <v>118</v>
      </c>
      <c r="Y69" s="23">
        <f t="shared" si="51"/>
        <v>118</v>
      </c>
      <c r="Z69" s="23">
        <f t="shared" si="51"/>
        <v>3749.62</v>
      </c>
      <c r="AA69" s="23">
        <f t="shared" si="51"/>
        <v>3749.62</v>
      </c>
      <c r="AB69" s="23">
        <f>AB45</f>
        <v>0</v>
      </c>
      <c r="AC69" s="23">
        <f t="shared" si="52"/>
        <v>0</v>
      </c>
      <c r="AD69" s="23">
        <f>AD63+AD57+AD51</f>
        <v>1826.85</v>
      </c>
      <c r="AE69" s="23">
        <f>AE45</f>
        <v>1814.93</v>
      </c>
      <c r="AF69" s="24"/>
    </row>
    <row r="70" spans="1:32" ht="31.5" x14ac:dyDescent="0.25">
      <c r="A70" s="42" t="s">
        <v>35</v>
      </c>
      <c r="B70" s="23">
        <f>B46</f>
        <v>4030.3955999999998</v>
      </c>
      <c r="C70" s="23">
        <f>C46+C58</f>
        <v>8060.7911999999997</v>
      </c>
      <c r="D70" s="23">
        <f t="shared" ref="C70:S71" si="53">D46+D58</f>
        <v>8037.04</v>
      </c>
      <c r="E70" s="23">
        <f t="shared" si="53"/>
        <v>8037.04</v>
      </c>
      <c r="F70" s="23">
        <f t="shared" si="53"/>
        <v>199.41069804661359</v>
      </c>
      <c r="G70" s="23">
        <f>IFERROR(E70/C70*100,0)</f>
        <v>99.705349023306795</v>
      </c>
      <c r="H70" s="23">
        <f t="shared" si="53"/>
        <v>0</v>
      </c>
      <c r="I70" s="23">
        <f t="shared" si="53"/>
        <v>0</v>
      </c>
      <c r="J70" s="23">
        <f t="shared" si="53"/>
        <v>0</v>
      </c>
      <c r="K70" s="23">
        <f t="shared" si="53"/>
        <v>0</v>
      </c>
      <c r="L70" s="23">
        <f t="shared" si="53"/>
        <v>0</v>
      </c>
      <c r="M70" s="23">
        <f t="shared" si="53"/>
        <v>0</v>
      </c>
      <c r="N70" s="23">
        <f t="shared" si="53"/>
        <v>0</v>
      </c>
      <c r="O70" s="23">
        <f t="shared" si="53"/>
        <v>0</v>
      </c>
      <c r="P70" s="23">
        <f t="shared" si="53"/>
        <v>0</v>
      </c>
      <c r="Q70" s="23">
        <f t="shared" si="53"/>
        <v>0</v>
      </c>
      <c r="R70" s="23">
        <f t="shared" si="53"/>
        <v>0</v>
      </c>
      <c r="S70" s="23">
        <f t="shared" si="53"/>
        <v>0</v>
      </c>
      <c r="T70" s="23">
        <f>T46</f>
        <v>403.03559999999999</v>
      </c>
      <c r="U70" s="23">
        <f t="shared" si="51"/>
        <v>806.08</v>
      </c>
      <c r="V70" s="23">
        <f t="shared" si="51"/>
        <v>0</v>
      </c>
      <c r="W70" s="23">
        <f t="shared" si="51"/>
        <v>0</v>
      </c>
      <c r="X70" s="23">
        <f t="shared" si="51"/>
        <v>0</v>
      </c>
      <c r="Y70" s="23">
        <f t="shared" si="51"/>
        <v>0</v>
      </c>
      <c r="Z70" s="23">
        <f t="shared" si="51"/>
        <v>3749.62</v>
      </c>
      <c r="AA70" s="23">
        <f t="shared" si="51"/>
        <v>3749.62</v>
      </c>
      <c r="AB70" s="23">
        <f>AB46+AB58</f>
        <v>0</v>
      </c>
      <c r="AC70" s="23">
        <f t="shared" si="52"/>
        <v>0</v>
      </c>
      <c r="AD70" s="23">
        <f>AD58+AD52</f>
        <v>1752.55</v>
      </c>
      <c r="AE70" s="23">
        <f>AE46</f>
        <v>1740.67</v>
      </c>
      <c r="AF70" s="24"/>
    </row>
    <row r="71" spans="1:32" ht="15.75" x14ac:dyDescent="0.25">
      <c r="A71" s="30" t="s">
        <v>55</v>
      </c>
      <c r="B71" s="23">
        <f>B47</f>
        <v>61222.599369999996</v>
      </c>
      <c r="C71" s="23">
        <f t="shared" si="53"/>
        <v>61222.599369999996</v>
      </c>
      <c r="D71" s="23">
        <f t="shared" si="53"/>
        <v>50347.53</v>
      </c>
      <c r="E71" s="23">
        <f t="shared" si="53"/>
        <v>50347.53</v>
      </c>
      <c r="F71" s="23">
        <f t="shared" si="53"/>
        <v>82.236838223290235</v>
      </c>
      <c r="G71" s="23">
        <f>IFERROR(E71/C71*100,0)</f>
        <v>82.236838223290235</v>
      </c>
      <c r="H71" s="23">
        <f t="shared" si="53"/>
        <v>0</v>
      </c>
      <c r="I71" s="23">
        <f t="shared" si="53"/>
        <v>0</v>
      </c>
      <c r="J71" s="23">
        <f t="shared" si="53"/>
        <v>2609.3220000000001</v>
      </c>
      <c r="K71" s="23">
        <f t="shared" si="53"/>
        <v>0</v>
      </c>
      <c r="L71" s="23">
        <f t="shared" si="53"/>
        <v>30792.012999999999</v>
      </c>
      <c r="M71" s="23">
        <f t="shared" si="53"/>
        <v>0</v>
      </c>
      <c r="N71" s="23">
        <f t="shared" si="53"/>
        <v>0</v>
      </c>
      <c r="O71" s="23">
        <f t="shared" si="53"/>
        <v>0</v>
      </c>
      <c r="P71" s="23">
        <f t="shared" si="53"/>
        <v>0</v>
      </c>
      <c r="Q71" s="23">
        <f t="shared" si="53"/>
        <v>0</v>
      </c>
      <c r="R71" s="23">
        <f t="shared" si="53"/>
        <v>1739.548</v>
      </c>
      <c r="S71" s="23">
        <f t="shared" si="53"/>
        <v>0</v>
      </c>
      <c r="T71" s="23">
        <f>T47+T59</f>
        <v>8839.92</v>
      </c>
      <c r="U71" s="23">
        <f t="shared" si="51"/>
        <v>8839.92</v>
      </c>
      <c r="V71" s="23">
        <f t="shared" si="51"/>
        <v>0</v>
      </c>
      <c r="W71" s="23">
        <f t="shared" si="51"/>
        <v>30792.01</v>
      </c>
      <c r="X71" s="23">
        <f t="shared" si="51"/>
        <v>0</v>
      </c>
      <c r="Y71" s="23">
        <f t="shared" si="51"/>
        <v>0</v>
      </c>
      <c r="Z71" s="23">
        <f t="shared" si="51"/>
        <v>0</v>
      </c>
      <c r="AA71" s="23">
        <f t="shared" si="51"/>
        <v>0</v>
      </c>
      <c r="AB71" s="23">
        <f>AB47+AB59</f>
        <v>0</v>
      </c>
      <c r="AC71" s="23">
        <f t="shared" si="52"/>
        <v>0</v>
      </c>
      <c r="AD71" s="23">
        <f>AD53</f>
        <v>17241.79637</v>
      </c>
      <c r="AE71" s="23">
        <f>AE47</f>
        <v>10715.6</v>
      </c>
      <c r="AF71" s="24"/>
    </row>
    <row r="72" spans="1:32" ht="31.5" x14ac:dyDescent="0.25">
      <c r="A72" s="73" t="s">
        <v>56</v>
      </c>
      <c r="B72" s="20">
        <f>B73+B74+B76</f>
        <v>204008.59130999999</v>
      </c>
      <c r="C72" s="20">
        <f>C73+C74+C76</f>
        <v>203547.69130999997</v>
      </c>
      <c r="D72" s="20">
        <f>E72</f>
        <v>192428.45194000003</v>
      </c>
      <c r="E72" s="20">
        <f t="shared" ref="E72" si="54">E73+E74+E76</f>
        <v>192428.45194000003</v>
      </c>
      <c r="F72" s="20">
        <f>IFERROR(E72/B72*100,0)</f>
        <v>94.323700146331859</v>
      </c>
      <c r="G72" s="20">
        <f>IFERROR(E72/C72*100,0)</f>
        <v>94.537280527016392</v>
      </c>
      <c r="H72" s="20">
        <f>H73+H74+H76</f>
        <v>0</v>
      </c>
      <c r="I72" s="20">
        <f t="shared" ref="I72:AE72" si="55">I73+I74+I76</f>
        <v>0</v>
      </c>
      <c r="J72" s="20">
        <f t="shared" si="55"/>
        <v>2609.3220000000001</v>
      </c>
      <c r="K72" s="20">
        <f t="shared" si="55"/>
        <v>0</v>
      </c>
      <c r="L72" s="20">
        <f t="shared" si="55"/>
        <v>30792.012999999999</v>
      </c>
      <c r="M72" s="20">
        <f t="shared" si="55"/>
        <v>0</v>
      </c>
      <c r="N72" s="20">
        <f t="shared" si="55"/>
        <v>0</v>
      </c>
      <c r="O72" s="20">
        <f t="shared" si="55"/>
        <v>0</v>
      </c>
      <c r="P72" s="20">
        <f t="shared" si="55"/>
        <v>0</v>
      </c>
      <c r="Q72" s="20">
        <f t="shared" si="55"/>
        <v>0</v>
      </c>
      <c r="R72" s="20">
        <f t="shared" si="55"/>
        <v>1847.1479999999999</v>
      </c>
      <c r="S72" s="20">
        <f t="shared" si="55"/>
        <v>0</v>
      </c>
      <c r="T72" s="20">
        <f t="shared" si="55"/>
        <v>16900.631939999999</v>
      </c>
      <c r="U72" s="20">
        <f t="shared" si="55"/>
        <v>16900.631939999999</v>
      </c>
      <c r="V72" s="20">
        <f t="shared" si="55"/>
        <v>469.4</v>
      </c>
      <c r="W72" s="20">
        <f t="shared" si="55"/>
        <v>31365.57</v>
      </c>
      <c r="X72" s="20">
        <f t="shared" si="55"/>
        <v>977.58</v>
      </c>
      <c r="Y72" s="20">
        <f t="shared" si="55"/>
        <v>977.58</v>
      </c>
      <c r="Z72" s="20">
        <f t="shared" si="55"/>
        <v>41245.870000000003</v>
      </c>
      <c r="AA72" s="20">
        <f t="shared" si="55"/>
        <v>74992.5</v>
      </c>
      <c r="AB72" s="20">
        <f>AB73+AB74+AB76</f>
        <v>2098.52</v>
      </c>
      <c r="AC72" s="20">
        <f t="shared" si="55"/>
        <v>0</v>
      </c>
      <c r="AD72" s="20">
        <f>AD73+AD74+AD76</f>
        <v>110817.72637</v>
      </c>
      <c r="AE72" s="20">
        <f t="shared" si="55"/>
        <v>105688.42000000001</v>
      </c>
      <c r="AF72" s="21"/>
    </row>
    <row r="73" spans="1:32" ht="15.75" x14ac:dyDescent="0.25">
      <c r="A73" s="74" t="s">
        <v>34</v>
      </c>
      <c r="B73" s="23">
        <f>B68+B36</f>
        <v>122969.19633999999</v>
      </c>
      <c r="C73" s="23">
        <f>C24+C44</f>
        <v>122969.19633999999</v>
      </c>
      <c r="D73" s="23">
        <f>D68+D36</f>
        <v>122744.24634000001</v>
      </c>
      <c r="E73" s="23">
        <f>E68+E36</f>
        <v>122744.24634000001</v>
      </c>
      <c r="F73" s="23">
        <f t="shared" si="37"/>
        <v>99.81706800833436</v>
      </c>
      <c r="G73" s="23">
        <f t="shared" si="35"/>
        <v>99.81706800833436</v>
      </c>
      <c r="H73" s="23">
        <f t="shared" ref="H73:AE73" si="56">H68+H36</f>
        <v>0</v>
      </c>
      <c r="I73" s="23">
        <f t="shared" si="56"/>
        <v>0</v>
      </c>
      <c r="J73" s="23">
        <f t="shared" si="56"/>
        <v>0</v>
      </c>
      <c r="K73" s="23">
        <f t="shared" si="56"/>
        <v>0</v>
      </c>
      <c r="L73" s="23">
        <f t="shared" si="56"/>
        <v>0</v>
      </c>
      <c r="M73" s="23">
        <f t="shared" si="56"/>
        <v>0</v>
      </c>
      <c r="N73" s="23">
        <f t="shared" si="56"/>
        <v>0</v>
      </c>
      <c r="O73" s="23">
        <f t="shared" si="56"/>
        <v>0</v>
      </c>
      <c r="P73" s="23">
        <f t="shared" si="56"/>
        <v>0</v>
      </c>
      <c r="Q73" s="23">
        <f t="shared" si="56"/>
        <v>0</v>
      </c>
      <c r="R73" s="23">
        <f t="shared" si="56"/>
        <v>0</v>
      </c>
      <c r="S73" s="23">
        <f t="shared" si="56"/>
        <v>0</v>
      </c>
      <c r="T73" s="23">
        <f t="shared" si="56"/>
        <v>7657.67634</v>
      </c>
      <c r="U73" s="23">
        <f>U68+U36</f>
        <v>7657.67634</v>
      </c>
      <c r="V73" s="23">
        <f t="shared" si="56"/>
        <v>0</v>
      </c>
      <c r="W73" s="23">
        <f t="shared" si="56"/>
        <v>0</v>
      </c>
      <c r="X73" s="23">
        <f t="shared" si="56"/>
        <v>0</v>
      </c>
      <c r="Y73" s="23">
        <f t="shared" si="56"/>
        <v>0</v>
      </c>
      <c r="Z73" s="23">
        <f t="shared" si="56"/>
        <v>37496.25</v>
      </c>
      <c r="AA73" s="23">
        <f t="shared" si="56"/>
        <v>71242.880000000005</v>
      </c>
      <c r="AB73" s="23">
        <f t="shared" si="56"/>
        <v>0</v>
      </c>
      <c r="AC73" s="23">
        <f t="shared" si="56"/>
        <v>0</v>
      </c>
      <c r="AD73" s="23">
        <f t="shared" si="56"/>
        <v>79690.080000000002</v>
      </c>
      <c r="AE73" s="23">
        <f t="shared" si="56"/>
        <v>79465.13</v>
      </c>
      <c r="AF73" s="24"/>
    </row>
    <row r="74" spans="1:32" ht="15.75" x14ac:dyDescent="0.25">
      <c r="A74" s="74" t="s">
        <v>27</v>
      </c>
      <c r="B74" s="23">
        <f>B69+B37+B19</f>
        <v>19816.795599999998</v>
      </c>
      <c r="C74" s="23">
        <f>C9+C25+C45</f>
        <v>19355.8956</v>
      </c>
      <c r="D74" s="23">
        <f t="shared" ref="D74:AE74" si="57">D69+D37+D19</f>
        <v>16382.435600000001</v>
      </c>
      <c r="E74" s="23">
        <f>E69+E37+E19</f>
        <v>19336.675600000002</v>
      </c>
      <c r="F74" s="23">
        <f t="shared" si="57"/>
        <v>385.7961322062514</v>
      </c>
      <c r="G74" s="23">
        <f t="shared" si="57"/>
        <v>99.679979705379651</v>
      </c>
      <c r="H74" s="23">
        <f t="shared" si="57"/>
        <v>0</v>
      </c>
      <c r="I74" s="23">
        <f t="shared" si="57"/>
        <v>0</v>
      </c>
      <c r="J74" s="23">
        <f t="shared" si="57"/>
        <v>0</v>
      </c>
      <c r="K74" s="23">
        <f t="shared" si="57"/>
        <v>0</v>
      </c>
      <c r="L74" s="23">
        <f t="shared" si="57"/>
        <v>0</v>
      </c>
      <c r="M74" s="23">
        <f t="shared" si="57"/>
        <v>0</v>
      </c>
      <c r="N74" s="23">
        <f t="shared" si="57"/>
        <v>0</v>
      </c>
      <c r="O74" s="23">
        <f t="shared" si="57"/>
        <v>0</v>
      </c>
      <c r="P74" s="23">
        <f t="shared" si="57"/>
        <v>0</v>
      </c>
      <c r="Q74" s="23">
        <f t="shared" si="57"/>
        <v>0</v>
      </c>
      <c r="R74" s="23">
        <f t="shared" si="57"/>
        <v>107.6</v>
      </c>
      <c r="S74" s="23">
        <f t="shared" si="57"/>
        <v>0</v>
      </c>
      <c r="T74" s="23">
        <f t="shared" si="57"/>
        <v>403.03559999999999</v>
      </c>
      <c r="U74" s="23">
        <f t="shared" si="57"/>
        <v>403.03559999999999</v>
      </c>
      <c r="V74" s="23">
        <f t="shared" si="57"/>
        <v>469.4</v>
      </c>
      <c r="W74" s="23">
        <f t="shared" si="57"/>
        <v>573.55999999999995</v>
      </c>
      <c r="X74" s="23">
        <f t="shared" si="57"/>
        <v>977.58</v>
      </c>
      <c r="Y74" s="23">
        <f t="shared" si="57"/>
        <v>977.58</v>
      </c>
      <c r="Z74" s="23">
        <f t="shared" si="57"/>
        <v>3749.62</v>
      </c>
      <c r="AA74" s="23">
        <f t="shared" si="57"/>
        <v>3749.62</v>
      </c>
      <c r="AB74" s="23">
        <f t="shared" si="57"/>
        <v>2098.52</v>
      </c>
      <c r="AC74" s="23">
        <f t="shared" si="57"/>
        <v>0</v>
      </c>
      <c r="AD74" s="23">
        <f>AD69+AD37+AD19</f>
        <v>13885.85</v>
      </c>
      <c r="AE74" s="23">
        <f t="shared" si="57"/>
        <v>15507.69</v>
      </c>
      <c r="AF74" s="24"/>
    </row>
    <row r="75" spans="1:32" ht="31.5" x14ac:dyDescent="0.25">
      <c r="A75" s="35" t="s">
        <v>35</v>
      </c>
      <c r="B75" s="23">
        <f t="shared" ref="B75:AD75" si="58">B70+B38+B19</f>
        <v>19047.495600000002</v>
      </c>
      <c r="C75" s="23">
        <f t="shared" si="58"/>
        <v>8060.7911999999997</v>
      </c>
      <c r="D75" s="23">
        <f t="shared" si="58"/>
        <v>19635.14</v>
      </c>
      <c r="E75" s="23">
        <v>403.04</v>
      </c>
      <c r="F75" s="23">
        <f t="shared" si="58"/>
        <v>385.8172496698952</v>
      </c>
      <c r="G75" s="23">
        <f t="shared" si="58"/>
        <v>99.705349023306795</v>
      </c>
      <c r="H75" s="23">
        <f t="shared" si="58"/>
        <v>0</v>
      </c>
      <c r="I75" s="23">
        <f t="shared" si="58"/>
        <v>0</v>
      </c>
      <c r="J75" s="23">
        <f t="shared" si="58"/>
        <v>0</v>
      </c>
      <c r="K75" s="23">
        <f t="shared" si="58"/>
        <v>0</v>
      </c>
      <c r="L75" s="23">
        <f t="shared" si="58"/>
        <v>0</v>
      </c>
      <c r="M75" s="23">
        <f t="shared" si="58"/>
        <v>0</v>
      </c>
      <c r="N75" s="23">
        <f t="shared" si="58"/>
        <v>0</v>
      </c>
      <c r="O75" s="23">
        <f t="shared" si="58"/>
        <v>0</v>
      </c>
      <c r="P75" s="23">
        <f t="shared" si="58"/>
        <v>0</v>
      </c>
      <c r="Q75" s="23">
        <f t="shared" si="58"/>
        <v>0</v>
      </c>
      <c r="R75" s="23">
        <f t="shared" si="58"/>
        <v>0</v>
      </c>
      <c r="S75" s="23">
        <f t="shared" si="58"/>
        <v>0</v>
      </c>
      <c r="T75" s="23">
        <f t="shared" si="58"/>
        <v>403.03559999999999</v>
      </c>
      <c r="U75" s="23">
        <f t="shared" si="58"/>
        <v>806.08</v>
      </c>
      <c r="V75" s="23">
        <f t="shared" si="58"/>
        <v>0</v>
      </c>
      <c r="W75" s="23">
        <f t="shared" si="58"/>
        <v>0</v>
      </c>
      <c r="X75" s="23">
        <f t="shared" si="58"/>
        <v>859.58</v>
      </c>
      <c r="Y75" s="23">
        <f t="shared" si="58"/>
        <v>859.58</v>
      </c>
      <c r="Z75" s="23">
        <f t="shared" si="58"/>
        <v>3749.62</v>
      </c>
      <c r="AA75" s="23">
        <f t="shared" si="58"/>
        <v>3749.62</v>
      </c>
      <c r="AB75" s="23">
        <f t="shared" si="58"/>
        <v>2098.52</v>
      </c>
      <c r="AC75" s="23">
        <f t="shared" si="58"/>
        <v>0</v>
      </c>
      <c r="AD75" s="23">
        <f t="shared" si="58"/>
        <v>13811.55</v>
      </c>
      <c r="AE75" s="23">
        <f>AE70+AE38</f>
        <v>13338.77</v>
      </c>
      <c r="AF75" s="24"/>
    </row>
    <row r="76" spans="1:32" ht="31.5" x14ac:dyDescent="0.25">
      <c r="A76" s="22" t="s">
        <v>36</v>
      </c>
      <c r="B76" s="23">
        <f>B71+B39</f>
        <v>61222.599369999996</v>
      </c>
      <c r="C76" s="23">
        <f>C71+C39</f>
        <v>61222.599369999996</v>
      </c>
      <c r="D76" s="23">
        <f>D71+D39</f>
        <v>50347.53</v>
      </c>
      <c r="E76" s="23">
        <f>E71+E39</f>
        <v>50347.53</v>
      </c>
      <c r="F76" s="23">
        <f>IFERROR(E76/B76*100,0)</f>
        <v>82.236838223290235</v>
      </c>
      <c r="G76" s="23">
        <f t="shared" si="35"/>
        <v>82.236838223290235</v>
      </c>
      <c r="H76" s="23">
        <f t="shared" ref="H76:AD76" si="59">H71+H39</f>
        <v>0</v>
      </c>
      <c r="I76" s="23">
        <f t="shared" si="59"/>
        <v>0</v>
      </c>
      <c r="J76" s="23">
        <f t="shared" si="59"/>
        <v>2609.3220000000001</v>
      </c>
      <c r="K76" s="23">
        <f t="shared" si="59"/>
        <v>0</v>
      </c>
      <c r="L76" s="23">
        <f t="shared" si="59"/>
        <v>30792.012999999999</v>
      </c>
      <c r="M76" s="23">
        <f t="shared" si="59"/>
        <v>0</v>
      </c>
      <c r="N76" s="23">
        <f t="shared" si="59"/>
        <v>0</v>
      </c>
      <c r="O76" s="23">
        <f t="shared" si="59"/>
        <v>0</v>
      </c>
      <c r="P76" s="23">
        <f t="shared" si="59"/>
        <v>0</v>
      </c>
      <c r="Q76" s="23">
        <f t="shared" si="59"/>
        <v>0</v>
      </c>
      <c r="R76" s="23">
        <f t="shared" si="59"/>
        <v>1739.548</v>
      </c>
      <c r="S76" s="23">
        <f t="shared" si="59"/>
        <v>0</v>
      </c>
      <c r="T76" s="23">
        <f t="shared" si="59"/>
        <v>8839.92</v>
      </c>
      <c r="U76" s="23">
        <f t="shared" si="59"/>
        <v>8839.92</v>
      </c>
      <c r="V76" s="23">
        <f t="shared" si="59"/>
        <v>0</v>
      </c>
      <c r="W76" s="23">
        <f t="shared" si="59"/>
        <v>30792.01</v>
      </c>
      <c r="X76" s="23">
        <f t="shared" si="59"/>
        <v>0</v>
      </c>
      <c r="Y76" s="23">
        <f t="shared" si="59"/>
        <v>0</v>
      </c>
      <c r="Z76" s="23">
        <f t="shared" si="59"/>
        <v>0</v>
      </c>
      <c r="AA76" s="23">
        <f t="shared" si="59"/>
        <v>0</v>
      </c>
      <c r="AB76" s="23">
        <f t="shared" si="59"/>
        <v>0</v>
      </c>
      <c r="AC76" s="23">
        <f t="shared" si="59"/>
        <v>0</v>
      </c>
      <c r="AD76" s="23">
        <f t="shared" si="59"/>
        <v>17241.79637</v>
      </c>
      <c r="AE76" s="23">
        <f>AE71+AE39</f>
        <v>10715.6</v>
      </c>
      <c r="AF76" s="24"/>
    </row>
    <row r="77" spans="1:32" ht="31.5" x14ac:dyDescent="0.25">
      <c r="A77" s="75" t="s">
        <v>57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7"/>
    </row>
    <row r="78" spans="1:32" ht="15.75" x14ac:dyDescent="0.25">
      <c r="A78" s="19" t="s">
        <v>26</v>
      </c>
      <c r="B78" s="20">
        <f>B79+B80+B82</f>
        <v>204008.59130999999</v>
      </c>
      <c r="C78" s="20">
        <f>C79+C80+C82</f>
        <v>203547.69130999997</v>
      </c>
      <c r="D78" s="20">
        <f>D79+D80+D82</f>
        <v>192428.45194000003</v>
      </c>
      <c r="E78" s="20">
        <f>E79+E80+E82</f>
        <v>192428.45194000003</v>
      </c>
      <c r="F78" s="20">
        <f>IFERROR(E78/B78*100,0)</f>
        <v>94.323700146331859</v>
      </c>
      <c r="G78" s="20">
        <f>IFERROR(E78/C78*100,0)</f>
        <v>94.537280527016392</v>
      </c>
      <c r="H78" s="20">
        <f>H79+H80+H82</f>
        <v>0</v>
      </c>
      <c r="I78" s="20">
        <f t="shared" ref="I78:AD78" si="60">I79+I80+I82</f>
        <v>0</v>
      </c>
      <c r="J78" s="20">
        <f t="shared" si="60"/>
        <v>2609.3220000000001</v>
      </c>
      <c r="K78" s="20">
        <f t="shared" si="60"/>
        <v>0</v>
      </c>
      <c r="L78" s="20">
        <f t="shared" si="60"/>
        <v>30792.012999999999</v>
      </c>
      <c r="M78" s="20">
        <f t="shared" si="60"/>
        <v>0</v>
      </c>
      <c r="N78" s="20">
        <f t="shared" si="60"/>
        <v>0</v>
      </c>
      <c r="O78" s="20">
        <f t="shared" si="60"/>
        <v>0</v>
      </c>
      <c r="P78" s="20">
        <f t="shared" si="60"/>
        <v>0</v>
      </c>
      <c r="Q78" s="20">
        <f t="shared" si="60"/>
        <v>0</v>
      </c>
      <c r="R78" s="20">
        <f t="shared" si="60"/>
        <v>1847.1479999999999</v>
      </c>
      <c r="S78" s="20">
        <f t="shared" si="60"/>
        <v>0</v>
      </c>
      <c r="T78" s="20">
        <f t="shared" si="60"/>
        <v>16900.631939999999</v>
      </c>
      <c r="U78" s="20">
        <f t="shared" si="60"/>
        <v>16900.631939999999</v>
      </c>
      <c r="V78" s="20">
        <f t="shared" si="60"/>
        <v>469.4</v>
      </c>
      <c r="W78" s="20">
        <f t="shared" si="60"/>
        <v>31365.57</v>
      </c>
      <c r="X78" s="20">
        <f t="shared" si="60"/>
        <v>977.58</v>
      </c>
      <c r="Y78" s="20">
        <f t="shared" si="60"/>
        <v>977.58</v>
      </c>
      <c r="Z78" s="20">
        <f t="shared" si="60"/>
        <v>41245.870000000003</v>
      </c>
      <c r="AA78" s="20">
        <f t="shared" si="60"/>
        <v>74992.5</v>
      </c>
      <c r="AB78" s="20">
        <f t="shared" si="60"/>
        <v>2098.52</v>
      </c>
      <c r="AC78" s="20">
        <f t="shared" si="60"/>
        <v>0</v>
      </c>
      <c r="AD78" s="20">
        <f t="shared" si="60"/>
        <v>110817.72637</v>
      </c>
      <c r="AE78" s="20">
        <f>AE79+AE80+AE82</f>
        <v>105688.42000000001</v>
      </c>
      <c r="AF78" s="78"/>
    </row>
    <row r="79" spans="1:32" ht="15.75" x14ac:dyDescent="0.25">
      <c r="A79" s="74" t="s">
        <v>34</v>
      </c>
      <c r="B79" s="23">
        <f>B24+B44</f>
        <v>122969.19633999999</v>
      </c>
      <c r="C79" s="23">
        <f>C24+C44</f>
        <v>122969.19633999999</v>
      </c>
      <c r="D79" s="23">
        <f>E79</f>
        <v>122744.24634000001</v>
      </c>
      <c r="E79" s="23">
        <f>E24+E44</f>
        <v>122744.24634000001</v>
      </c>
      <c r="F79" s="23">
        <f t="shared" ref="F79:F82" si="61">IFERROR(E79/B79*100,0)</f>
        <v>99.81706800833436</v>
      </c>
      <c r="G79" s="23">
        <f>IFERROR(E79/C79*100,0)</f>
        <v>99.81706800833436</v>
      </c>
      <c r="H79" s="23">
        <f>H73</f>
        <v>0</v>
      </c>
      <c r="I79" s="23">
        <f t="shared" ref="I79:AE82" si="62">I73</f>
        <v>0</v>
      </c>
      <c r="J79" s="23">
        <f t="shared" si="62"/>
        <v>0</v>
      </c>
      <c r="K79" s="23">
        <f t="shared" si="62"/>
        <v>0</v>
      </c>
      <c r="L79" s="23">
        <f t="shared" si="62"/>
        <v>0</v>
      </c>
      <c r="M79" s="23">
        <f t="shared" si="62"/>
        <v>0</v>
      </c>
      <c r="N79" s="23">
        <f t="shared" si="62"/>
        <v>0</v>
      </c>
      <c r="O79" s="23">
        <f t="shared" si="62"/>
        <v>0</v>
      </c>
      <c r="P79" s="23">
        <f t="shared" si="62"/>
        <v>0</v>
      </c>
      <c r="Q79" s="23">
        <f t="shared" si="62"/>
        <v>0</v>
      </c>
      <c r="R79" s="23">
        <f t="shared" si="62"/>
        <v>0</v>
      </c>
      <c r="S79" s="23">
        <f t="shared" si="62"/>
        <v>0</v>
      </c>
      <c r="T79" s="23">
        <f t="shared" si="62"/>
        <v>7657.67634</v>
      </c>
      <c r="U79" s="23">
        <f t="shared" si="62"/>
        <v>7657.67634</v>
      </c>
      <c r="V79" s="23">
        <f t="shared" si="62"/>
        <v>0</v>
      </c>
      <c r="W79" s="23">
        <f t="shared" si="62"/>
        <v>0</v>
      </c>
      <c r="X79" s="23">
        <f t="shared" si="62"/>
        <v>0</v>
      </c>
      <c r="Y79" s="23">
        <f t="shared" si="62"/>
        <v>0</v>
      </c>
      <c r="Z79" s="23">
        <f t="shared" si="62"/>
        <v>37496.25</v>
      </c>
      <c r="AA79" s="23">
        <f t="shared" si="62"/>
        <v>71242.880000000005</v>
      </c>
      <c r="AB79" s="23">
        <f t="shared" si="62"/>
        <v>0</v>
      </c>
      <c r="AC79" s="23">
        <f t="shared" si="62"/>
        <v>0</v>
      </c>
      <c r="AD79" s="23">
        <f t="shared" si="62"/>
        <v>79690.080000000002</v>
      </c>
      <c r="AE79" s="23">
        <f t="shared" si="62"/>
        <v>79465.13</v>
      </c>
      <c r="AF79" s="79"/>
    </row>
    <row r="80" spans="1:32" ht="15.75" x14ac:dyDescent="0.25">
      <c r="A80" s="74" t="s">
        <v>27</v>
      </c>
      <c r="B80" s="23">
        <f>B9+B25+B45</f>
        <v>19816.795599999998</v>
      </c>
      <c r="C80" s="23">
        <f>C9+C25+C45</f>
        <v>19355.8956</v>
      </c>
      <c r="D80" s="23">
        <f>E80</f>
        <v>19336.675600000002</v>
      </c>
      <c r="E80" s="23">
        <f>E9+E25+E45</f>
        <v>19336.675600000002</v>
      </c>
      <c r="F80" s="23">
        <f t="shared" si="61"/>
        <v>97.577206680175905</v>
      </c>
      <c r="G80" s="23">
        <f>IFERROR(E80/C80*100,0)</f>
        <v>99.900702088928412</v>
      </c>
      <c r="H80" s="23">
        <f t="shared" ref="H80:W82" si="63">H74</f>
        <v>0</v>
      </c>
      <c r="I80" s="23">
        <f t="shared" si="63"/>
        <v>0</v>
      </c>
      <c r="J80" s="23">
        <f t="shared" si="63"/>
        <v>0</v>
      </c>
      <c r="K80" s="23">
        <f t="shared" si="63"/>
        <v>0</v>
      </c>
      <c r="L80" s="23">
        <f t="shared" si="63"/>
        <v>0</v>
      </c>
      <c r="M80" s="23">
        <f t="shared" si="63"/>
        <v>0</v>
      </c>
      <c r="N80" s="23">
        <f t="shared" si="63"/>
        <v>0</v>
      </c>
      <c r="O80" s="23">
        <f t="shared" si="63"/>
        <v>0</v>
      </c>
      <c r="P80" s="23">
        <f t="shared" si="63"/>
        <v>0</v>
      </c>
      <c r="Q80" s="23">
        <f t="shared" si="63"/>
        <v>0</v>
      </c>
      <c r="R80" s="23">
        <f t="shared" si="63"/>
        <v>107.6</v>
      </c>
      <c r="S80" s="23">
        <f t="shared" si="63"/>
        <v>0</v>
      </c>
      <c r="T80" s="23">
        <f t="shared" si="63"/>
        <v>403.03559999999999</v>
      </c>
      <c r="U80" s="23">
        <f t="shared" si="63"/>
        <v>403.03559999999999</v>
      </c>
      <c r="V80" s="23">
        <f t="shared" si="63"/>
        <v>469.4</v>
      </c>
      <c r="W80" s="23">
        <f t="shared" si="63"/>
        <v>573.55999999999995</v>
      </c>
      <c r="X80" s="23">
        <f t="shared" si="62"/>
        <v>977.58</v>
      </c>
      <c r="Y80" s="23">
        <f t="shared" si="62"/>
        <v>977.58</v>
      </c>
      <c r="Z80" s="23">
        <f t="shared" si="62"/>
        <v>3749.62</v>
      </c>
      <c r="AA80" s="23">
        <f t="shared" si="62"/>
        <v>3749.62</v>
      </c>
      <c r="AB80" s="23">
        <f t="shared" si="62"/>
        <v>2098.52</v>
      </c>
      <c r="AC80" s="23">
        <f t="shared" si="62"/>
        <v>0</v>
      </c>
      <c r="AD80" s="23">
        <f>AD74</f>
        <v>13885.85</v>
      </c>
      <c r="AE80" s="23">
        <f t="shared" si="62"/>
        <v>15507.69</v>
      </c>
      <c r="AF80" s="79"/>
    </row>
    <row r="81" spans="1:32" ht="31.5" x14ac:dyDescent="0.25">
      <c r="A81" s="35" t="s">
        <v>35</v>
      </c>
      <c r="B81" s="23">
        <f>B70</f>
        <v>4030.3955999999998</v>
      </c>
      <c r="C81" s="23">
        <f>C70</f>
        <v>8060.7911999999997</v>
      </c>
      <c r="D81" s="23">
        <f>E81</f>
        <v>8037.04</v>
      </c>
      <c r="E81" s="23">
        <f>E70</f>
        <v>8037.04</v>
      </c>
      <c r="F81" s="23">
        <f t="shared" si="61"/>
        <v>199.41069804661359</v>
      </c>
      <c r="G81" s="23">
        <f>IFERROR(E81/C81*100,0)</f>
        <v>99.705349023306795</v>
      </c>
      <c r="H81" s="23">
        <f t="shared" si="63"/>
        <v>0</v>
      </c>
      <c r="I81" s="23">
        <f t="shared" si="63"/>
        <v>0</v>
      </c>
      <c r="J81" s="23">
        <f t="shared" si="63"/>
        <v>0</v>
      </c>
      <c r="K81" s="23">
        <f t="shared" si="63"/>
        <v>0</v>
      </c>
      <c r="L81" s="23">
        <f t="shared" si="63"/>
        <v>0</v>
      </c>
      <c r="M81" s="23">
        <f t="shared" si="63"/>
        <v>0</v>
      </c>
      <c r="N81" s="23">
        <f t="shared" si="63"/>
        <v>0</v>
      </c>
      <c r="O81" s="23">
        <f t="shared" si="63"/>
        <v>0</v>
      </c>
      <c r="P81" s="23">
        <f t="shared" si="63"/>
        <v>0</v>
      </c>
      <c r="Q81" s="23">
        <f t="shared" si="63"/>
        <v>0</v>
      </c>
      <c r="R81" s="23">
        <f t="shared" si="63"/>
        <v>0</v>
      </c>
      <c r="S81" s="23">
        <f t="shared" si="63"/>
        <v>0</v>
      </c>
      <c r="T81" s="23">
        <f t="shared" si="63"/>
        <v>403.03559999999999</v>
      </c>
      <c r="U81" s="23">
        <f t="shared" si="63"/>
        <v>806.08</v>
      </c>
      <c r="V81" s="23">
        <f t="shared" si="63"/>
        <v>0</v>
      </c>
      <c r="W81" s="23">
        <f t="shared" si="63"/>
        <v>0</v>
      </c>
      <c r="X81" s="23">
        <f t="shared" si="62"/>
        <v>859.58</v>
      </c>
      <c r="Y81" s="23">
        <f t="shared" si="62"/>
        <v>859.58</v>
      </c>
      <c r="Z81" s="23">
        <f t="shared" si="62"/>
        <v>3749.62</v>
      </c>
      <c r="AA81" s="23">
        <f t="shared" si="62"/>
        <v>3749.62</v>
      </c>
      <c r="AB81" s="23">
        <f t="shared" si="62"/>
        <v>2098.52</v>
      </c>
      <c r="AC81" s="23">
        <f t="shared" si="62"/>
        <v>0</v>
      </c>
      <c r="AD81" s="23">
        <f>AD75</f>
        <v>13811.55</v>
      </c>
      <c r="AE81" s="23">
        <f t="shared" si="62"/>
        <v>13338.77</v>
      </c>
      <c r="AF81" s="79"/>
    </row>
    <row r="82" spans="1:32" ht="31.5" x14ac:dyDescent="0.25">
      <c r="A82" s="22" t="s">
        <v>36</v>
      </c>
      <c r="B82" s="23">
        <f>H82+J82+L82+N82+P82+R82+T82+V82+X82+Z82+AB82+AD82</f>
        <v>61222.599369999996</v>
      </c>
      <c r="C82" s="23">
        <f>C27+C47</f>
        <v>61222.599369999996</v>
      </c>
      <c r="D82" s="23">
        <f t="shared" ref="D82" si="64">E82</f>
        <v>50347.53</v>
      </c>
      <c r="E82" s="23">
        <f t="shared" ref="E82" si="65">I82+K82+M82+O82+Q82+S82+U82+W82+Y82+AA82+AC82+AE82</f>
        <v>50347.53</v>
      </c>
      <c r="F82" s="23">
        <f t="shared" si="61"/>
        <v>82.236838223290235</v>
      </c>
      <c r="G82" s="23">
        <f>IFERROR(E82/C82*100,0)</f>
        <v>82.236838223290235</v>
      </c>
      <c r="H82" s="23">
        <f t="shared" si="63"/>
        <v>0</v>
      </c>
      <c r="I82" s="23">
        <f t="shared" si="63"/>
        <v>0</v>
      </c>
      <c r="J82" s="23">
        <f t="shared" si="63"/>
        <v>2609.3220000000001</v>
      </c>
      <c r="K82" s="23">
        <f t="shared" si="63"/>
        <v>0</v>
      </c>
      <c r="L82" s="23">
        <f t="shared" si="63"/>
        <v>30792.012999999999</v>
      </c>
      <c r="M82" s="23">
        <f t="shared" si="63"/>
        <v>0</v>
      </c>
      <c r="N82" s="23">
        <f t="shared" si="63"/>
        <v>0</v>
      </c>
      <c r="O82" s="23">
        <f t="shared" si="63"/>
        <v>0</v>
      </c>
      <c r="P82" s="23">
        <f t="shared" si="63"/>
        <v>0</v>
      </c>
      <c r="Q82" s="23">
        <f t="shared" si="63"/>
        <v>0</v>
      </c>
      <c r="R82" s="23">
        <f t="shared" si="63"/>
        <v>1739.548</v>
      </c>
      <c r="S82" s="23">
        <f t="shared" si="63"/>
        <v>0</v>
      </c>
      <c r="T82" s="23">
        <f t="shared" si="63"/>
        <v>8839.92</v>
      </c>
      <c r="U82" s="23">
        <f t="shared" si="63"/>
        <v>8839.92</v>
      </c>
      <c r="V82" s="23">
        <f t="shared" si="63"/>
        <v>0</v>
      </c>
      <c r="W82" s="23">
        <f t="shared" si="63"/>
        <v>30792.01</v>
      </c>
      <c r="X82" s="23">
        <f t="shared" si="62"/>
        <v>0</v>
      </c>
      <c r="Y82" s="23">
        <f t="shared" si="62"/>
        <v>0</v>
      </c>
      <c r="Z82" s="23">
        <f t="shared" si="62"/>
        <v>0</v>
      </c>
      <c r="AA82" s="23">
        <f t="shared" si="62"/>
        <v>0</v>
      </c>
      <c r="AB82" s="23">
        <f t="shared" si="62"/>
        <v>0</v>
      </c>
      <c r="AC82" s="23">
        <f t="shared" si="62"/>
        <v>0</v>
      </c>
      <c r="AD82" s="23">
        <f t="shared" si="62"/>
        <v>17241.79637</v>
      </c>
      <c r="AE82" s="23">
        <f t="shared" si="62"/>
        <v>10715.6</v>
      </c>
      <c r="AF82" s="79"/>
    </row>
  </sheetData>
  <mergeCells count="1">
    <mergeCell ref="A1:AF1"/>
  </mergeCells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Осинцева Татьяна Николаевна</dc:creator>
  <cp:lastModifiedBy>Осинцева Татьяна Николаевна</cp:lastModifiedBy>
  <cp:lastPrinted>2025-03-18T04:29:18Z</cp:lastPrinted>
  <dcterms:created xsi:type="dcterms:W3CDTF">2025-03-18T04:18:10Z</dcterms:created>
  <dcterms:modified xsi:type="dcterms:W3CDTF">2025-03-18T04:33:01Z</dcterms:modified>
</cp:coreProperties>
</file>