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E162" i="1" l="1"/>
  <c r="AE150" i="1" s="1"/>
  <c r="AD162" i="1"/>
  <c r="AC162" i="1"/>
  <c r="AC150" i="1" s="1"/>
  <c r="AB162" i="1"/>
  <c r="AA162" i="1"/>
  <c r="AA150" i="1" s="1"/>
  <c r="Z162" i="1"/>
  <c r="Y162" i="1"/>
  <c r="Y150" i="1" s="1"/>
  <c r="X162" i="1"/>
  <c r="W162" i="1"/>
  <c r="W150" i="1" s="1"/>
  <c r="V162" i="1"/>
  <c r="U162" i="1"/>
  <c r="U150" i="1" s="1"/>
  <c r="T162" i="1"/>
  <c r="S162" i="1"/>
  <c r="S150" i="1" s="1"/>
  <c r="R162" i="1"/>
  <c r="Q162" i="1"/>
  <c r="Q150" i="1" s="1"/>
  <c r="P162" i="1"/>
  <c r="O162" i="1"/>
  <c r="O150" i="1" s="1"/>
  <c r="N162" i="1"/>
  <c r="M162" i="1"/>
  <c r="M150" i="1" s="1"/>
  <c r="L162" i="1"/>
  <c r="K162" i="1"/>
  <c r="K150" i="1" s="1"/>
  <c r="J162" i="1"/>
  <c r="I162" i="1"/>
  <c r="H162" i="1"/>
  <c r="C162" i="1"/>
  <c r="B162" i="1"/>
  <c r="AE161" i="1"/>
  <c r="AE149" i="1" s="1"/>
  <c r="AD161" i="1"/>
  <c r="AC161" i="1"/>
  <c r="AC149" i="1" s="1"/>
  <c r="AB161" i="1"/>
  <c r="AA161" i="1"/>
  <c r="AA149" i="1" s="1"/>
  <c r="Z161" i="1"/>
  <c r="Y161" i="1"/>
  <c r="Y149" i="1" s="1"/>
  <c r="X161" i="1"/>
  <c r="W161" i="1"/>
  <c r="W149" i="1" s="1"/>
  <c r="V161" i="1"/>
  <c r="U161" i="1"/>
  <c r="U149" i="1" s="1"/>
  <c r="T161" i="1"/>
  <c r="S161" i="1"/>
  <c r="S149" i="1" s="1"/>
  <c r="R161" i="1"/>
  <c r="Q161" i="1"/>
  <c r="Q149" i="1" s="1"/>
  <c r="P161" i="1"/>
  <c r="O161" i="1"/>
  <c r="O149" i="1" s="1"/>
  <c r="N161" i="1"/>
  <c r="M161" i="1"/>
  <c r="M149" i="1" s="1"/>
  <c r="L161" i="1"/>
  <c r="K161" i="1"/>
  <c r="K149" i="1" s="1"/>
  <c r="J161" i="1"/>
  <c r="I161" i="1"/>
  <c r="H161" i="1"/>
  <c r="C161" i="1"/>
  <c r="B161" i="1"/>
  <c r="AE160" i="1"/>
  <c r="AE148" i="1" s="1"/>
  <c r="AD160" i="1"/>
  <c r="AC160" i="1"/>
  <c r="AC148" i="1" s="1"/>
  <c r="AB160" i="1"/>
  <c r="AA160" i="1"/>
  <c r="AA148" i="1" s="1"/>
  <c r="Z160" i="1"/>
  <c r="Y160" i="1"/>
  <c r="Y148" i="1" s="1"/>
  <c r="X160" i="1"/>
  <c r="W160" i="1"/>
  <c r="W148" i="1" s="1"/>
  <c r="V160" i="1"/>
  <c r="U160" i="1"/>
  <c r="U148" i="1" s="1"/>
  <c r="T160" i="1"/>
  <c r="S160" i="1"/>
  <c r="S148" i="1" s="1"/>
  <c r="R160" i="1"/>
  <c r="Q160" i="1"/>
  <c r="Q148" i="1" s="1"/>
  <c r="Q145" i="1" s="1"/>
  <c r="P160" i="1"/>
  <c r="O160" i="1"/>
  <c r="O148" i="1" s="1"/>
  <c r="N160" i="1"/>
  <c r="M160" i="1"/>
  <c r="M148" i="1" s="1"/>
  <c r="K160" i="1"/>
  <c r="I160" i="1"/>
  <c r="E160" i="1" s="1"/>
  <c r="H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O159" i="1"/>
  <c r="N159" i="1"/>
  <c r="M159" i="1"/>
  <c r="L159" i="1"/>
  <c r="K159" i="1"/>
  <c r="J159" i="1"/>
  <c r="I159" i="1"/>
  <c r="E159" i="1" s="1"/>
  <c r="H159" i="1"/>
  <c r="Y158" i="1"/>
  <c r="Y157" i="1" s="1"/>
  <c r="Q158" i="1"/>
  <c r="Q157" i="1" s="1"/>
  <c r="I158" i="1"/>
  <c r="I157" i="1" s="1"/>
  <c r="W157" i="1"/>
  <c r="O157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E156" i="1"/>
  <c r="C156" i="1"/>
  <c r="B156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E155" i="1"/>
  <c r="C155" i="1"/>
  <c r="B155" i="1"/>
  <c r="AE154" i="1"/>
  <c r="AD154" i="1"/>
  <c r="AC154" i="1"/>
  <c r="AB154" i="1"/>
  <c r="AA154" i="1"/>
  <c r="Z154" i="1"/>
  <c r="Y154" i="1"/>
  <c r="X154" i="1"/>
  <c r="W154" i="1"/>
  <c r="V154" i="1"/>
  <c r="U154" i="1"/>
  <c r="S154" i="1"/>
  <c r="R154" i="1"/>
  <c r="Q154" i="1"/>
  <c r="P154" i="1"/>
  <c r="O154" i="1"/>
  <c r="N154" i="1"/>
  <c r="M154" i="1"/>
  <c r="L154" i="1"/>
  <c r="K154" i="1"/>
  <c r="K148" i="1" s="1"/>
  <c r="J154" i="1"/>
  <c r="I154" i="1"/>
  <c r="E154" i="1" s="1"/>
  <c r="H154" i="1"/>
  <c r="C154" i="1"/>
  <c r="G154" i="1" s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E153" i="1"/>
  <c r="C153" i="1"/>
  <c r="B153" i="1"/>
  <c r="E152" i="1"/>
  <c r="C152" i="1"/>
  <c r="B152" i="1"/>
  <c r="AE151" i="1"/>
  <c r="AD151" i="1"/>
  <c r="AC151" i="1"/>
  <c r="AB151" i="1"/>
  <c r="AA151" i="1"/>
  <c r="Z151" i="1"/>
  <c r="Y151" i="1"/>
  <c r="X151" i="1"/>
  <c r="W151" i="1"/>
  <c r="V151" i="1"/>
  <c r="U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C151" i="1"/>
  <c r="AD150" i="1"/>
  <c r="AB150" i="1"/>
  <c r="Z150" i="1"/>
  <c r="X150" i="1"/>
  <c r="V150" i="1"/>
  <c r="T150" i="1"/>
  <c r="R150" i="1"/>
  <c r="P150" i="1"/>
  <c r="N150" i="1"/>
  <c r="L150" i="1"/>
  <c r="J150" i="1"/>
  <c r="H150" i="1"/>
  <c r="E150" i="1"/>
  <c r="B150" i="1"/>
  <c r="AD149" i="1"/>
  <c r="AB149" i="1"/>
  <c r="Z149" i="1"/>
  <c r="X149" i="1"/>
  <c r="V149" i="1"/>
  <c r="T149" i="1"/>
  <c r="R149" i="1"/>
  <c r="P149" i="1"/>
  <c r="N149" i="1"/>
  <c r="L149" i="1"/>
  <c r="J149" i="1"/>
  <c r="H149" i="1"/>
  <c r="E149" i="1"/>
  <c r="B149" i="1"/>
  <c r="AD148" i="1"/>
  <c r="AB148" i="1"/>
  <c r="Z148" i="1"/>
  <c r="X148" i="1"/>
  <c r="V148" i="1"/>
  <c r="R148" i="1"/>
  <c r="P148" i="1"/>
  <c r="N148" i="1"/>
  <c r="I148" i="1"/>
  <c r="H148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O147" i="1"/>
  <c r="N147" i="1"/>
  <c r="M147" i="1"/>
  <c r="L147" i="1"/>
  <c r="K147" i="1"/>
  <c r="J147" i="1"/>
  <c r="I147" i="1"/>
  <c r="H147" i="1"/>
  <c r="Y146" i="1"/>
  <c r="Q146" i="1"/>
  <c r="I146" i="1"/>
  <c r="Y145" i="1"/>
  <c r="AE144" i="1"/>
  <c r="AD144" i="1"/>
  <c r="AC144" i="1"/>
  <c r="AB144" i="1"/>
  <c r="AA144" i="1"/>
  <c r="Z144" i="1"/>
  <c r="Y144" i="1"/>
  <c r="X144" i="1"/>
  <c r="W144" i="1"/>
  <c r="V144" i="1"/>
  <c r="U144" i="1"/>
  <c r="U140" i="1" s="1"/>
  <c r="T144" i="1"/>
  <c r="S144" i="1"/>
  <c r="R144" i="1"/>
  <c r="Q144" i="1"/>
  <c r="Q140" i="1" s="1"/>
  <c r="P144" i="1"/>
  <c r="O144" i="1"/>
  <c r="N144" i="1"/>
  <c r="M144" i="1"/>
  <c r="L144" i="1"/>
  <c r="K144" i="1"/>
  <c r="J144" i="1"/>
  <c r="I144" i="1"/>
  <c r="I140" i="1" s="1"/>
  <c r="H144" i="1"/>
  <c r="E144" i="1"/>
  <c r="C144" i="1"/>
  <c r="G144" i="1" s="1"/>
  <c r="AE143" i="1"/>
  <c r="AD143" i="1"/>
  <c r="AC143" i="1"/>
  <c r="AB143" i="1"/>
  <c r="AA143" i="1"/>
  <c r="Z143" i="1"/>
  <c r="Y143" i="1"/>
  <c r="X143" i="1"/>
  <c r="W143" i="1"/>
  <c r="U143" i="1"/>
  <c r="S143" i="1"/>
  <c r="Q143" i="1"/>
  <c r="O143" i="1"/>
  <c r="N143" i="1"/>
  <c r="M143" i="1"/>
  <c r="L143" i="1"/>
  <c r="K143" i="1"/>
  <c r="I143" i="1"/>
  <c r="H143" i="1"/>
  <c r="B143" i="1"/>
  <c r="AE142" i="1"/>
  <c r="AD142" i="1"/>
  <c r="AD140" i="1" s="1"/>
  <c r="AC142" i="1"/>
  <c r="AB142" i="1"/>
  <c r="AA142" i="1"/>
  <c r="Z142" i="1"/>
  <c r="Z140" i="1" s="1"/>
  <c r="Y142" i="1"/>
  <c r="X142" i="1"/>
  <c r="W142" i="1"/>
  <c r="V142" i="1"/>
  <c r="V140" i="1" s="1"/>
  <c r="U142" i="1"/>
  <c r="T142" i="1"/>
  <c r="S142" i="1"/>
  <c r="R142" i="1"/>
  <c r="R140" i="1" s="1"/>
  <c r="Q142" i="1"/>
  <c r="P142" i="1"/>
  <c r="O142" i="1"/>
  <c r="N142" i="1"/>
  <c r="N140" i="1" s="1"/>
  <c r="M142" i="1"/>
  <c r="L142" i="1"/>
  <c r="K142" i="1"/>
  <c r="J142" i="1"/>
  <c r="J140" i="1" s="1"/>
  <c r="I142" i="1"/>
  <c r="H142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B141" i="1"/>
  <c r="AB140" i="1"/>
  <c r="X140" i="1"/>
  <c r="T140" i="1"/>
  <c r="P140" i="1"/>
  <c r="L140" i="1"/>
  <c r="H140" i="1"/>
  <c r="E139" i="1"/>
  <c r="G139" i="1" s="1"/>
  <c r="D139" i="1"/>
  <c r="D144" i="1" s="1"/>
  <c r="C139" i="1"/>
  <c r="B139" i="1"/>
  <c r="B144" i="1" s="1"/>
  <c r="E138" i="1"/>
  <c r="E143" i="1" s="1"/>
  <c r="D138" i="1"/>
  <c r="D143" i="1" s="1"/>
  <c r="C138" i="1"/>
  <c r="C143" i="1" s="1"/>
  <c r="B138" i="1"/>
  <c r="F138" i="1" s="1"/>
  <c r="E137" i="1"/>
  <c r="E142" i="1" s="1"/>
  <c r="D137" i="1"/>
  <c r="D142" i="1" s="1"/>
  <c r="C137" i="1"/>
  <c r="C142" i="1" s="1"/>
  <c r="B137" i="1"/>
  <c r="B142" i="1" s="1"/>
  <c r="E136" i="1"/>
  <c r="E141" i="1" s="1"/>
  <c r="D136" i="1"/>
  <c r="D141" i="1" s="1"/>
  <c r="D140" i="1" s="1"/>
  <c r="C136" i="1"/>
  <c r="C141" i="1" s="1"/>
  <c r="C140" i="1" s="1"/>
  <c r="B136" i="1"/>
  <c r="F136" i="1" s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E135" i="1"/>
  <c r="G135" i="1" s="1"/>
  <c r="D135" i="1"/>
  <c r="C135" i="1"/>
  <c r="B135" i="1"/>
  <c r="F135" i="1" s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C130" i="1" s="1"/>
  <c r="E130" i="1"/>
  <c r="G130" i="1" s="1"/>
  <c r="D130" i="1"/>
  <c r="B130" i="1"/>
  <c r="F130" i="1" s="1"/>
  <c r="AE129" i="1"/>
  <c r="AD129" i="1"/>
  <c r="AD126" i="1" s="1"/>
  <c r="AC129" i="1"/>
  <c r="AB129" i="1"/>
  <c r="AB126" i="1" s="1"/>
  <c r="AA129" i="1"/>
  <c r="Z129" i="1"/>
  <c r="Z126" i="1" s="1"/>
  <c r="Y129" i="1"/>
  <c r="X129" i="1"/>
  <c r="X126" i="1" s="1"/>
  <c r="W129" i="1"/>
  <c r="V129" i="1"/>
  <c r="V126" i="1" s="1"/>
  <c r="U129" i="1"/>
  <c r="T129" i="1"/>
  <c r="T126" i="1" s="1"/>
  <c r="S129" i="1"/>
  <c r="R129" i="1"/>
  <c r="R126" i="1" s="1"/>
  <c r="Q129" i="1"/>
  <c r="P129" i="1"/>
  <c r="P126" i="1" s="1"/>
  <c r="O129" i="1"/>
  <c r="N129" i="1"/>
  <c r="N126" i="1" s="1"/>
  <c r="M129" i="1"/>
  <c r="L129" i="1"/>
  <c r="L126" i="1" s="1"/>
  <c r="K129" i="1"/>
  <c r="J129" i="1"/>
  <c r="J126" i="1" s="1"/>
  <c r="I129" i="1"/>
  <c r="H129" i="1"/>
  <c r="H126" i="1" s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C128" i="1" s="1"/>
  <c r="E128" i="1"/>
  <c r="G128" i="1" s="1"/>
  <c r="D128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C127" i="1" s="1"/>
  <c r="E127" i="1"/>
  <c r="G127" i="1" s="1"/>
  <c r="D127" i="1"/>
  <c r="AE126" i="1"/>
  <c r="AC126" i="1"/>
  <c r="AA126" i="1"/>
  <c r="Y126" i="1"/>
  <c r="W126" i="1"/>
  <c r="U126" i="1"/>
  <c r="S126" i="1"/>
  <c r="Q126" i="1"/>
  <c r="O126" i="1"/>
  <c r="M126" i="1"/>
  <c r="K126" i="1"/>
  <c r="I126" i="1"/>
  <c r="E125" i="1"/>
  <c r="G125" i="1" s="1"/>
  <c r="D125" i="1"/>
  <c r="C125" i="1"/>
  <c r="B125" i="1"/>
  <c r="F125" i="1" s="1"/>
  <c r="E124" i="1"/>
  <c r="D124" i="1"/>
  <c r="C124" i="1"/>
  <c r="C129" i="1" s="1"/>
  <c r="B124" i="1"/>
  <c r="B129" i="1" s="1"/>
  <c r="E123" i="1"/>
  <c r="G123" i="1" s="1"/>
  <c r="D123" i="1"/>
  <c r="C123" i="1"/>
  <c r="B123" i="1"/>
  <c r="B128" i="1" s="1"/>
  <c r="F128" i="1" s="1"/>
  <c r="E122" i="1"/>
  <c r="G122" i="1" s="1"/>
  <c r="D122" i="1"/>
  <c r="C122" i="1"/>
  <c r="B122" i="1"/>
  <c r="B127" i="1" s="1"/>
  <c r="AE121" i="1"/>
  <c r="AD121" i="1"/>
  <c r="AC121" i="1"/>
  <c r="AB121" i="1"/>
  <c r="AA121" i="1"/>
  <c r="Z121" i="1"/>
  <c r="Y121" i="1"/>
  <c r="X121" i="1"/>
  <c r="W121" i="1"/>
  <c r="U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E121" i="1"/>
  <c r="G121" i="1" s="1"/>
  <c r="C121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C116" i="1" s="1"/>
  <c r="F116" i="1"/>
  <c r="E116" i="1"/>
  <c r="G116" i="1" s="1"/>
  <c r="D116" i="1"/>
  <c r="B116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C115" i="1" s="1"/>
  <c r="F115" i="1"/>
  <c r="E115" i="1"/>
  <c r="G115" i="1" s="1"/>
  <c r="D115" i="1"/>
  <c r="B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K114" i="1"/>
  <c r="J114" i="1"/>
  <c r="I114" i="1"/>
  <c r="H114" i="1"/>
  <c r="E114" i="1"/>
  <c r="D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O113" i="1"/>
  <c r="N113" i="1"/>
  <c r="M113" i="1"/>
  <c r="L113" i="1"/>
  <c r="K113" i="1"/>
  <c r="J113" i="1"/>
  <c r="I113" i="1"/>
  <c r="H113" i="1"/>
  <c r="E113" i="1"/>
  <c r="D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C112" i="1" s="1"/>
  <c r="E112" i="1"/>
  <c r="G112" i="1" s="1"/>
  <c r="D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O111" i="1"/>
  <c r="N111" i="1"/>
  <c r="M111" i="1"/>
  <c r="K111" i="1"/>
  <c r="J111" i="1"/>
  <c r="I111" i="1"/>
  <c r="H111" i="1"/>
  <c r="E111" i="1"/>
  <c r="D111" i="1"/>
  <c r="F110" i="1"/>
  <c r="E110" i="1"/>
  <c r="G110" i="1" s="1"/>
  <c r="D110" i="1"/>
  <c r="C110" i="1"/>
  <c r="E109" i="1"/>
  <c r="C109" i="1"/>
  <c r="G109" i="1" s="1"/>
  <c r="B109" i="1"/>
  <c r="L108" i="1"/>
  <c r="J108" i="1"/>
  <c r="E108" i="1"/>
  <c r="C108" i="1"/>
  <c r="C148" i="1" s="1"/>
  <c r="P107" i="1"/>
  <c r="F107" i="1"/>
  <c r="E107" i="1"/>
  <c r="D107" i="1"/>
  <c r="B107" i="1"/>
  <c r="B113" i="1" s="1"/>
  <c r="F113" i="1" s="1"/>
  <c r="E106" i="1"/>
  <c r="D106" i="1"/>
  <c r="C106" i="1"/>
  <c r="B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F103" i="1"/>
  <c r="E103" i="1"/>
  <c r="G103" i="1" s="1"/>
  <c r="D103" i="1"/>
  <c r="C103" i="1"/>
  <c r="E102" i="1"/>
  <c r="C102" i="1"/>
  <c r="G102" i="1" s="1"/>
  <c r="B102" i="1"/>
  <c r="E101" i="1"/>
  <c r="C101" i="1"/>
  <c r="C99" i="1" s="1"/>
  <c r="E100" i="1"/>
  <c r="G100" i="1" s="1"/>
  <c r="D100" i="1"/>
  <c r="C100" i="1"/>
  <c r="B100" i="1"/>
  <c r="B112" i="1" s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B99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C94" i="1" s="1"/>
  <c r="E94" i="1"/>
  <c r="G94" i="1" s="1"/>
  <c r="D94" i="1"/>
  <c r="B94" i="1"/>
  <c r="F94" i="1" s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C93" i="1" s="1"/>
  <c r="E93" i="1"/>
  <c r="G93" i="1" s="1"/>
  <c r="D93" i="1"/>
  <c r="B93" i="1"/>
  <c r="F93" i="1" s="1"/>
  <c r="AE92" i="1"/>
  <c r="AD92" i="1"/>
  <c r="AC92" i="1"/>
  <c r="AB92" i="1"/>
  <c r="AA92" i="1"/>
  <c r="Z92" i="1"/>
  <c r="Y92" i="1"/>
  <c r="X92" i="1"/>
  <c r="W92" i="1"/>
  <c r="V92" i="1"/>
  <c r="U92" i="1"/>
  <c r="S92" i="1"/>
  <c r="R92" i="1"/>
  <c r="Q92" i="1"/>
  <c r="P92" i="1"/>
  <c r="O92" i="1"/>
  <c r="N92" i="1"/>
  <c r="M92" i="1"/>
  <c r="L92" i="1"/>
  <c r="K92" i="1"/>
  <c r="J92" i="1"/>
  <c r="I92" i="1"/>
  <c r="H92" i="1"/>
  <c r="C92" i="1" s="1"/>
  <c r="E92" i="1"/>
  <c r="G92" i="1" s="1"/>
  <c r="D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C91" i="1" s="1"/>
  <c r="E91" i="1"/>
  <c r="G91" i="1" s="1"/>
  <c r="D91" i="1"/>
  <c r="B91" i="1"/>
  <c r="F91" i="1" s="1"/>
  <c r="AE90" i="1"/>
  <c r="AE158" i="1" s="1"/>
  <c r="AE146" i="1" s="1"/>
  <c r="AE145" i="1" s="1"/>
  <c r="AD90" i="1"/>
  <c r="AD158" i="1" s="1"/>
  <c r="AC90" i="1"/>
  <c r="AC158" i="1" s="1"/>
  <c r="AB90" i="1"/>
  <c r="AB158" i="1" s="1"/>
  <c r="AA90" i="1"/>
  <c r="AA158" i="1" s="1"/>
  <c r="AA146" i="1" s="1"/>
  <c r="AA145" i="1" s="1"/>
  <c r="Z90" i="1"/>
  <c r="Z158" i="1" s="1"/>
  <c r="Y90" i="1"/>
  <c r="X90" i="1"/>
  <c r="X158" i="1" s="1"/>
  <c r="W90" i="1"/>
  <c r="W158" i="1" s="1"/>
  <c r="W146" i="1" s="1"/>
  <c r="W145" i="1" s="1"/>
  <c r="V90" i="1"/>
  <c r="V158" i="1" s="1"/>
  <c r="U90" i="1"/>
  <c r="U158" i="1" s="1"/>
  <c r="T90" i="1"/>
  <c r="T158" i="1" s="1"/>
  <c r="S90" i="1"/>
  <c r="S158" i="1" s="1"/>
  <c r="S146" i="1" s="1"/>
  <c r="R90" i="1"/>
  <c r="R158" i="1" s="1"/>
  <c r="Q90" i="1"/>
  <c r="P90" i="1"/>
  <c r="P158" i="1" s="1"/>
  <c r="O90" i="1"/>
  <c r="O158" i="1" s="1"/>
  <c r="O146" i="1" s="1"/>
  <c r="N90" i="1"/>
  <c r="N158" i="1" s="1"/>
  <c r="M90" i="1"/>
  <c r="M158" i="1" s="1"/>
  <c r="L90" i="1"/>
  <c r="L158" i="1" s="1"/>
  <c r="K90" i="1"/>
  <c r="K158" i="1" s="1"/>
  <c r="K146" i="1" s="1"/>
  <c r="K145" i="1" s="1"/>
  <c r="J90" i="1"/>
  <c r="J158" i="1" s="1"/>
  <c r="I90" i="1"/>
  <c r="H90" i="1"/>
  <c r="H158" i="1" s="1"/>
  <c r="E90" i="1"/>
  <c r="D90" i="1"/>
  <c r="B90" i="1"/>
  <c r="F90" i="1" s="1"/>
  <c r="AE89" i="1"/>
  <c r="AD89" i="1"/>
  <c r="AC89" i="1"/>
  <c r="AB89" i="1"/>
  <c r="AA89" i="1"/>
  <c r="Z89" i="1"/>
  <c r="Y89" i="1"/>
  <c r="X89" i="1"/>
  <c r="W89" i="1"/>
  <c r="V89" i="1"/>
  <c r="U89" i="1"/>
  <c r="S89" i="1"/>
  <c r="R89" i="1"/>
  <c r="Q89" i="1"/>
  <c r="P89" i="1"/>
  <c r="O89" i="1"/>
  <c r="N89" i="1"/>
  <c r="M89" i="1"/>
  <c r="L89" i="1"/>
  <c r="K89" i="1"/>
  <c r="J89" i="1"/>
  <c r="I89" i="1"/>
  <c r="H89" i="1"/>
  <c r="E89" i="1"/>
  <c r="D89" i="1"/>
  <c r="E88" i="1"/>
  <c r="G88" i="1" s="1"/>
  <c r="D88" i="1"/>
  <c r="C88" i="1"/>
  <c r="B88" i="1"/>
  <c r="F88" i="1" s="1"/>
  <c r="E87" i="1"/>
  <c r="G87" i="1" s="1"/>
  <c r="D87" i="1"/>
  <c r="C87" i="1"/>
  <c r="B87" i="1"/>
  <c r="F87" i="1" s="1"/>
  <c r="E86" i="1"/>
  <c r="G86" i="1" s="1"/>
  <c r="D86" i="1"/>
  <c r="C86" i="1"/>
  <c r="B86" i="1"/>
  <c r="F86" i="1" s="1"/>
  <c r="E85" i="1"/>
  <c r="G85" i="1" s="1"/>
  <c r="D85" i="1"/>
  <c r="C85" i="1"/>
  <c r="B85" i="1"/>
  <c r="F85" i="1" s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E84" i="1"/>
  <c r="G84" i="1" s="1"/>
  <c r="D84" i="1"/>
  <c r="C84" i="1"/>
  <c r="B84" i="1"/>
  <c r="F84" i="1" s="1"/>
  <c r="E82" i="1"/>
  <c r="G82" i="1" s="1"/>
  <c r="D82" i="1"/>
  <c r="C82" i="1"/>
  <c r="B82" i="1"/>
  <c r="F82" i="1" s="1"/>
  <c r="E81" i="1"/>
  <c r="G81" i="1" s="1"/>
  <c r="D81" i="1"/>
  <c r="C81" i="1"/>
  <c r="B81" i="1"/>
  <c r="F81" i="1" s="1"/>
  <c r="E80" i="1"/>
  <c r="G80" i="1" s="1"/>
  <c r="D80" i="1"/>
  <c r="C80" i="1"/>
  <c r="B80" i="1"/>
  <c r="F80" i="1" s="1"/>
  <c r="E79" i="1"/>
  <c r="G79" i="1" s="1"/>
  <c r="D79" i="1"/>
  <c r="C79" i="1"/>
  <c r="B79" i="1"/>
  <c r="F79" i="1" s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E78" i="1"/>
  <c r="G78" i="1" s="1"/>
  <c r="D78" i="1"/>
  <c r="C78" i="1"/>
  <c r="B78" i="1"/>
  <c r="F78" i="1" s="1"/>
  <c r="E75" i="1"/>
  <c r="G75" i="1" s="1"/>
  <c r="D75" i="1"/>
  <c r="C75" i="1"/>
  <c r="B75" i="1"/>
  <c r="F75" i="1" s="1"/>
  <c r="E74" i="1"/>
  <c r="G74" i="1" s="1"/>
  <c r="D74" i="1"/>
  <c r="C74" i="1"/>
  <c r="B74" i="1"/>
  <c r="F74" i="1" s="1"/>
  <c r="E73" i="1"/>
  <c r="G73" i="1" s="1"/>
  <c r="D73" i="1"/>
  <c r="C73" i="1"/>
  <c r="B73" i="1"/>
  <c r="F73" i="1" s="1"/>
  <c r="E72" i="1"/>
  <c r="G72" i="1" s="1"/>
  <c r="D72" i="1"/>
  <c r="C72" i="1"/>
  <c r="B72" i="1"/>
  <c r="F72" i="1" s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E71" i="1"/>
  <c r="G71" i="1" s="1"/>
  <c r="D71" i="1"/>
  <c r="C71" i="1"/>
  <c r="B71" i="1"/>
  <c r="F71" i="1" s="1"/>
  <c r="E69" i="1"/>
  <c r="G69" i="1" s="1"/>
  <c r="D69" i="1"/>
  <c r="C69" i="1"/>
  <c r="B69" i="1"/>
  <c r="F69" i="1" s="1"/>
  <c r="E68" i="1"/>
  <c r="G68" i="1" s="1"/>
  <c r="D68" i="1"/>
  <c r="C68" i="1"/>
  <c r="B68" i="1"/>
  <c r="F68" i="1" s="1"/>
  <c r="E67" i="1"/>
  <c r="G67" i="1" s="1"/>
  <c r="D67" i="1"/>
  <c r="C67" i="1"/>
  <c r="B67" i="1"/>
  <c r="F67" i="1" s="1"/>
  <c r="E66" i="1"/>
  <c r="G66" i="1" s="1"/>
  <c r="D66" i="1"/>
  <c r="C66" i="1"/>
  <c r="B66" i="1"/>
  <c r="F66" i="1" s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E65" i="1"/>
  <c r="G65" i="1" s="1"/>
  <c r="D65" i="1"/>
  <c r="C65" i="1"/>
  <c r="B65" i="1"/>
  <c r="F65" i="1" s="1"/>
  <c r="E62" i="1"/>
  <c r="G62" i="1" s="1"/>
  <c r="D62" i="1"/>
  <c r="D150" i="1" s="1"/>
  <c r="C62" i="1"/>
  <c r="C150" i="1" s="1"/>
  <c r="B62" i="1"/>
  <c r="B57" i="1" s="1"/>
  <c r="E61" i="1"/>
  <c r="G61" i="1" s="1"/>
  <c r="D61" i="1"/>
  <c r="D149" i="1" s="1"/>
  <c r="C61" i="1"/>
  <c r="C149" i="1" s="1"/>
  <c r="B61" i="1"/>
  <c r="B30" i="1" s="1"/>
  <c r="J60" i="1"/>
  <c r="J160" i="1" s="1"/>
  <c r="E60" i="1"/>
  <c r="F60" i="1" s="1"/>
  <c r="C60" i="1"/>
  <c r="B60" i="1"/>
  <c r="E59" i="1"/>
  <c r="F59" i="1" s="1"/>
  <c r="C59" i="1"/>
  <c r="B59" i="1"/>
  <c r="E58" i="1"/>
  <c r="F58" i="1" s="1"/>
  <c r="C58" i="1"/>
  <c r="B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E57" i="1"/>
  <c r="C57" i="1"/>
  <c r="E55" i="1"/>
  <c r="F55" i="1" s="1"/>
  <c r="C55" i="1"/>
  <c r="B55" i="1"/>
  <c r="E54" i="1"/>
  <c r="F54" i="1" s="1"/>
  <c r="C54" i="1"/>
  <c r="B54" i="1"/>
  <c r="E53" i="1"/>
  <c r="F53" i="1" s="1"/>
  <c r="C53" i="1"/>
  <c r="B53" i="1"/>
  <c r="E52" i="1"/>
  <c r="F52" i="1" s="1"/>
  <c r="C52" i="1"/>
  <c r="B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E51" i="1"/>
  <c r="F51" i="1" s="1"/>
  <c r="C51" i="1"/>
  <c r="B51" i="1"/>
  <c r="E49" i="1"/>
  <c r="F49" i="1" s="1"/>
  <c r="C49" i="1"/>
  <c r="B49" i="1"/>
  <c r="E48" i="1"/>
  <c r="F48" i="1" s="1"/>
  <c r="C48" i="1"/>
  <c r="C45" i="1" s="1"/>
  <c r="B48" i="1"/>
  <c r="E47" i="1"/>
  <c r="F47" i="1" s="1"/>
  <c r="C47" i="1"/>
  <c r="E46" i="1"/>
  <c r="G46" i="1" s="1"/>
  <c r="D46" i="1"/>
  <c r="C46" i="1"/>
  <c r="B46" i="1"/>
  <c r="F46" i="1" s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/>
  <c r="F43" i="1"/>
  <c r="E43" i="1"/>
  <c r="G43" i="1" s="1"/>
  <c r="D43" i="1"/>
  <c r="C43" i="1"/>
  <c r="E42" i="1"/>
  <c r="F42" i="1" s="1"/>
  <c r="C42" i="1"/>
  <c r="B42" i="1"/>
  <c r="E41" i="1"/>
  <c r="F41" i="1" s="1"/>
  <c r="C41" i="1"/>
  <c r="B41" i="1"/>
  <c r="E40" i="1"/>
  <c r="F40" i="1" s="1"/>
  <c r="C40" i="1"/>
  <c r="B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E39" i="1"/>
  <c r="F39" i="1" s="1"/>
  <c r="C39" i="1"/>
  <c r="B39" i="1"/>
  <c r="E37" i="1"/>
  <c r="F37" i="1" s="1"/>
  <c r="C37" i="1"/>
  <c r="B37" i="1"/>
  <c r="E36" i="1"/>
  <c r="F36" i="1" s="1"/>
  <c r="C36" i="1"/>
  <c r="B36" i="1"/>
  <c r="E35" i="1"/>
  <c r="F35" i="1" s="1"/>
  <c r="C35" i="1"/>
  <c r="B35" i="1"/>
  <c r="E34" i="1"/>
  <c r="F34" i="1" s="1"/>
  <c r="C34" i="1"/>
  <c r="B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E33" i="1"/>
  <c r="F33" i="1" s="1"/>
  <c r="C33" i="1"/>
  <c r="B33" i="1"/>
  <c r="E31" i="1"/>
  <c r="C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E30" i="1"/>
  <c r="F30" i="1" s="1"/>
  <c r="C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E29" i="1"/>
  <c r="F29" i="1" s="1"/>
  <c r="C29" i="1"/>
  <c r="B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E28" i="1"/>
  <c r="F28" i="1" s="1"/>
  <c r="C28" i="1"/>
  <c r="B28" i="1"/>
  <c r="E27" i="1"/>
  <c r="F27" i="1" s="1"/>
  <c r="C27" i="1"/>
  <c r="B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E26" i="1"/>
  <c r="C26" i="1"/>
  <c r="E23" i="1"/>
  <c r="F23" i="1" s="1"/>
  <c r="C23" i="1"/>
  <c r="C19" i="1" s="1"/>
  <c r="B23" i="1"/>
  <c r="T22" i="1"/>
  <c r="T92" i="1" s="1"/>
  <c r="E22" i="1"/>
  <c r="G22" i="1" s="1"/>
  <c r="D22" i="1"/>
  <c r="C22" i="1"/>
  <c r="B22" i="1"/>
  <c r="F22" i="1" s="1"/>
  <c r="E21" i="1"/>
  <c r="G21" i="1" s="1"/>
  <c r="D21" i="1"/>
  <c r="C21" i="1"/>
  <c r="B21" i="1"/>
  <c r="F21" i="1" s="1"/>
  <c r="E20" i="1"/>
  <c r="G20" i="1" s="1"/>
  <c r="D20" i="1"/>
  <c r="C20" i="1"/>
  <c r="B20" i="1"/>
  <c r="F20" i="1" s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B19" i="1"/>
  <c r="E17" i="1"/>
  <c r="G17" i="1" s="1"/>
  <c r="D17" i="1"/>
  <c r="C17" i="1"/>
  <c r="B17" i="1"/>
  <c r="B12" i="1" s="1"/>
  <c r="E16" i="1"/>
  <c r="G16" i="1" s="1"/>
  <c r="D16" i="1"/>
  <c r="C16" i="1"/>
  <c r="B16" i="1"/>
  <c r="F16" i="1" s="1"/>
  <c r="T15" i="1"/>
  <c r="E15" i="1"/>
  <c r="F15" i="1" s="1"/>
  <c r="C15" i="1"/>
  <c r="B15" i="1"/>
  <c r="E14" i="1"/>
  <c r="C14" i="1"/>
  <c r="B14" i="1"/>
  <c r="E13" i="1"/>
  <c r="C13" i="1"/>
  <c r="B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E12" i="1"/>
  <c r="F12" i="1" s="1"/>
  <c r="C12" i="1"/>
  <c r="F13" i="1" l="1"/>
  <c r="D13" i="1"/>
  <c r="F14" i="1"/>
  <c r="D14" i="1"/>
  <c r="G14" i="1"/>
  <c r="B92" i="1"/>
  <c r="T89" i="1"/>
  <c r="B105" i="1"/>
  <c r="F127" i="1"/>
  <c r="B126" i="1"/>
  <c r="D126" i="1"/>
  <c r="G12" i="1"/>
  <c r="G13" i="1"/>
  <c r="F57" i="1"/>
  <c r="M157" i="1"/>
  <c r="M146" i="1"/>
  <c r="M145" i="1" s="1"/>
  <c r="O145" i="1"/>
  <c r="S145" i="1"/>
  <c r="U157" i="1"/>
  <c r="U146" i="1"/>
  <c r="U145" i="1" s="1"/>
  <c r="AC157" i="1"/>
  <c r="AC146" i="1"/>
  <c r="AC145" i="1" s="1"/>
  <c r="F112" i="1"/>
  <c r="B140" i="1"/>
  <c r="G15" i="1"/>
  <c r="F17" i="1"/>
  <c r="G23" i="1"/>
  <c r="G26" i="1"/>
  <c r="G27" i="1"/>
  <c r="G28" i="1"/>
  <c r="G29" i="1"/>
  <c r="G30" i="1"/>
  <c r="G31" i="1"/>
  <c r="G33" i="1"/>
  <c r="G34" i="1"/>
  <c r="G35" i="1"/>
  <c r="G36" i="1"/>
  <c r="G37" i="1"/>
  <c r="G39" i="1"/>
  <c r="G40" i="1"/>
  <c r="G41" i="1"/>
  <c r="G42" i="1"/>
  <c r="G47" i="1"/>
  <c r="G48" i="1"/>
  <c r="G49" i="1"/>
  <c r="G51" i="1"/>
  <c r="G52" i="1"/>
  <c r="G53" i="1"/>
  <c r="G54" i="1"/>
  <c r="G55" i="1"/>
  <c r="G57" i="1"/>
  <c r="G58" i="1"/>
  <c r="G59" i="1"/>
  <c r="G60" i="1"/>
  <c r="F61" i="1"/>
  <c r="F62" i="1"/>
  <c r="B158" i="1"/>
  <c r="H157" i="1"/>
  <c r="H146" i="1"/>
  <c r="H145" i="1" s="1"/>
  <c r="C158" i="1"/>
  <c r="J157" i="1"/>
  <c r="J146" i="1"/>
  <c r="L146" i="1"/>
  <c r="N157" i="1"/>
  <c r="N146" i="1"/>
  <c r="N145" i="1" s="1"/>
  <c r="P157" i="1"/>
  <c r="P146" i="1"/>
  <c r="R157" i="1"/>
  <c r="R146" i="1"/>
  <c r="R145" i="1" s="1"/>
  <c r="T157" i="1"/>
  <c r="T146" i="1"/>
  <c r="V157" i="1"/>
  <c r="V146" i="1"/>
  <c r="V145" i="1" s="1"/>
  <c r="X157" i="1"/>
  <c r="X146" i="1"/>
  <c r="X145" i="1" s="1"/>
  <c r="Z157" i="1"/>
  <c r="Z146" i="1"/>
  <c r="Z145" i="1" s="1"/>
  <c r="AB157" i="1"/>
  <c r="AB146" i="1"/>
  <c r="AB145" i="1" s="1"/>
  <c r="AD157" i="1"/>
  <c r="AD146" i="1"/>
  <c r="AD145" i="1" s="1"/>
  <c r="G101" i="1"/>
  <c r="F106" i="1"/>
  <c r="G108" i="1"/>
  <c r="L160" i="1"/>
  <c r="L148" i="1" s="1"/>
  <c r="B108" i="1"/>
  <c r="B114" i="1" s="1"/>
  <c r="F114" i="1" s="1"/>
  <c r="F122" i="1"/>
  <c r="F124" i="1"/>
  <c r="D129" i="1"/>
  <c r="G141" i="1"/>
  <c r="E140" i="1"/>
  <c r="F137" i="1"/>
  <c r="G143" i="1"/>
  <c r="F139" i="1"/>
  <c r="F141" i="1"/>
  <c r="F143" i="1"/>
  <c r="F149" i="1"/>
  <c r="G149" i="1"/>
  <c r="F150" i="1"/>
  <c r="G150" i="1"/>
  <c r="F152" i="1"/>
  <c r="D152" i="1"/>
  <c r="G152" i="1"/>
  <c r="E151" i="1"/>
  <c r="F156" i="1"/>
  <c r="D156" i="1"/>
  <c r="G156" i="1"/>
  <c r="AE157" i="1"/>
  <c r="D160" i="1"/>
  <c r="E162" i="1"/>
  <c r="I150" i="1"/>
  <c r="I145" i="1" s="1"/>
  <c r="D15" i="1"/>
  <c r="T154" i="1"/>
  <c r="E19" i="1"/>
  <c r="D23" i="1"/>
  <c r="D19" i="1" s="1"/>
  <c r="D30" i="1"/>
  <c r="B31" i="1"/>
  <c r="B26" i="1" s="1"/>
  <c r="F26" i="1" s="1"/>
  <c r="D31" i="1"/>
  <c r="D34" i="1"/>
  <c r="D35" i="1"/>
  <c r="D36" i="1"/>
  <c r="D37" i="1"/>
  <c r="D40" i="1"/>
  <c r="D41" i="1"/>
  <c r="D42" i="1"/>
  <c r="E45" i="1"/>
  <c r="D47" i="1"/>
  <c r="D48" i="1"/>
  <c r="D49" i="1"/>
  <c r="D52" i="1"/>
  <c r="D53" i="1"/>
  <c r="D54" i="1"/>
  <c r="D55" i="1"/>
  <c r="D58" i="1"/>
  <c r="D59" i="1"/>
  <c r="D28" i="1" s="1"/>
  <c r="D147" i="1" s="1"/>
  <c r="D60" i="1"/>
  <c r="B160" i="1"/>
  <c r="F160" i="1" s="1"/>
  <c r="J148" i="1"/>
  <c r="C90" i="1"/>
  <c r="C89" i="1" s="1"/>
  <c r="G89" i="1" s="1"/>
  <c r="F100" i="1"/>
  <c r="F101" i="1"/>
  <c r="D101" i="1"/>
  <c r="E99" i="1"/>
  <c r="F102" i="1"/>
  <c r="D102" i="1"/>
  <c r="E146" i="1"/>
  <c r="E147" i="1"/>
  <c r="P159" i="1"/>
  <c r="C107" i="1"/>
  <c r="F108" i="1"/>
  <c r="D108" i="1"/>
  <c r="D105" i="1" s="1"/>
  <c r="E105" i="1"/>
  <c r="F109" i="1"/>
  <c r="D109" i="1"/>
  <c r="P113" i="1"/>
  <c r="P111" i="1" s="1"/>
  <c r="C114" i="1"/>
  <c r="G114" i="1" s="1"/>
  <c r="L114" i="1"/>
  <c r="L111" i="1" s="1"/>
  <c r="B121" i="1"/>
  <c r="F121" i="1" s="1"/>
  <c r="D121" i="1"/>
  <c r="F123" i="1"/>
  <c r="E148" i="1"/>
  <c r="C126" i="1"/>
  <c r="G142" i="1"/>
  <c r="F142" i="1"/>
  <c r="K140" i="1"/>
  <c r="M140" i="1"/>
  <c r="O140" i="1"/>
  <c r="S140" i="1"/>
  <c r="W140" i="1"/>
  <c r="Y140" i="1"/>
  <c r="AA140" i="1"/>
  <c r="AC140" i="1"/>
  <c r="AE140" i="1"/>
  <c r="F144" i="1"/>
  <c r="F153" i="1"/>
  <c r="D153" i="1"/>
  <c r="G153" i="1"/>
  <c r="D154" i="1"/>
  <c r="F155" i="1"/>
  <c r="D155" i="1"/>
  <c r="G155" i="1"/>
  <c r="K157" i="1"/>
  <c r="S157" i="1"/>
  <c r="AA157" i="1"/>
  <c r="E158" i="1"/>
  <c r="D159" i="1"/>
  <c r="E161" i="1"/>
  <c r="I149" i="1"/>
  <c r="G106" i="1"/>
  <c r="G124" i="1"/>
  <c r="E129" i="1"/>
  <c r="G136" i="1"/>
  <c r="G137" i="1"/>
  <c r="G138" i="1"/>
  <c r="F161" i="1" l="1"/>
  <c r="D161" i="1"/>
  <c r="G161" i="1"/>
  <c r="F158" i="1"/>
  <c r="D158" i="1"/>
  <c r="G158" i="1"/>
  <c r="E157" i="1"/>
  <c r="C105" i="1"/>
  <c r="C147" i="1"/>
  <c r="C145" i="1" s="1"/>
  <c r="C157" i="1" s="1"/>
  <c r="G147" i="1"/>
  <c r="G99" i="1"/>
  <c r="F99" i="1"/>
  <c r="D29" i="1"/>
  <c r="B154" i="1"/>
  <c r="T151" i="1"/>
  <c r="T148" i="1"/>
  <c r="T145" i="1" s="1"/>
  <c r="G151" i="1"/>
  <c r="D151" i="1"/>
  <c r="L157" i="1"/>
  <c r="B146" i="1"/>
  <c r="G90" i="1"/>
  <c r="G129" i="1"/>
  <c r="E126" i="1"/>
  <c r="F129" i="1"/>
  <c r="G107" i="1"/>
  <c r="C160" i="1"/>
  <c r="G160" i="1" s="1"/>
  <c r="G148" i="1"/>
  <c r="C113" i="1"/>
  <c r="G105" i="1"/>
  <c r="F105" i="1"/>
  <c r="B159" i="1"/>
  <c r="P147" i="1"/>
  <c r="C159" i="1"/>
  <c r="G159" i="1" s="1"/>
  <c r="G146" i="1"/>
  <c r="F146" i="1"/>
  <c r="E145" i="1"/>
  <c r="D99" i="1"/>
  <c r="D57" i="1"/>
  <c r="D27" i="1"/>
  <c r="D51" i="1"/>
  <c r="D45" i="1"/>
  <c r="G45" i="1"/>
  <c r="F45" i="1"/>
  <c r="D39" i="1"/>
  <c r="D33" i="1"/>
  <c r="G19" i="1"/>
  <c r="F19" i="1"/>
  <c r="F162" i="1"/>
  <c r="D162" i="1"/>
  <c r="G162" i="1"/>
  <c r="G140" i="1"/>
  <c r="F140" i="1"/>
  <c r="D148" i="1"/>
  <c r="P145" i="1"/>
  <c r="L145" i="1"/>
  <c r="J145" i="1"/>
  <c r="B111" i="1"/>
  <c r="F111" i="1" s="1"/>
  <c r="F31" i="1"/>
  <c r="F92" i="1"/>
  <c r="B89" i="1"/>
  <c r="F89" i="1" s="1"/>
  <c r="D12" i="1"/>
  <c r="D26" i="1" l="1"/>
  <c r="D146" i="1"/>
  <c r="D145" i="1" s="1"/>
  <c r="B147" i="1"/>
  <c r="F147" i="1" s="1"/>
  <c r="F159" i="1"/>
  <c r="B151" i="1"/>
  <c r="F151" i="1" s="1"/>
  <c r="B148" i="1"/>
  <c r="F148" i="1" s="1"/>
  <c r="F154" i="1"/>
  <c r="F157" i="1"/>
  <c r="G157" i="1"/>
  <c r="D157" i="1"/>
  <c r="G145" i="1"/>
  <c r="C111" i="1"/>
  <c r="G111" i="1" s="1"/>
  <c r="G113" i="1"/>
  <c r="G126" i="1"/>
  <c r="F126" i="1"/>
  <c r="B157" i="1"/>
  <c r="B145" i="1" l="1"/>
  <c r="F145" i="1" s="1"/>
</calcChain>
</file>

<file path=xl/sharedStrings.xml><?xml version="1.0" encoding="utf-8"?>
<sst xmlns="http://schemas.openxmlformats.org/spreadsheetml/2006/main" count="227" uniqueCount="91">
  <si>
    <t>Отчет о ходе реализации муниципальной программы (сетевой график)</t>
  </si>
  <si>
    <t>"Развитие физической культуры и спорта в городе Когалыме"</t>
  </si>
  <si>
    <t xml:space="preserve"> </t>
  </si>
  <si>
    <t xml:space="preserve">                                                      Постановление Администрации города Когалыма от 11.10.2013 №2920 </t>
  </si>
  <si>
    <t>Основные мероприятия программы</t>
  </si>
  <si>
    <t>План на 2021 год</t>
  </si>
  <si>
    <t>План на 01.07.2022</t>
  </si>
  <si>
    <t>Профинансировано</t>
  </si>
  <si>
    <t>Кассовый расход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</si>
  <si>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</si>
  <si>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</si>
  <si>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</si>
  <si>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</si>
  <si>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</si>
  <si>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</si>
  <si>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</si>
  <si>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</si>
  <si>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</si>
  <si>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</si>
  <si>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</si>
  <si>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</si>
  <si>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</si>
  <si>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</si>
  <si>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на 01.07.2022</t>
  </si>
  <si>
    <t>к плану на год</t>
  </si>
  <si>
    <t>на отчетную дату</t>
  </si>
  <si>
    <t xml:space="preserve">план </t>
  </si>
  <si>
    <t>касса</t>
  </si>
  <si>
    <t>план</t>
  </si>
  <si>
    <t>Подпрограмма 1 "Развитие физической культуры, массового и детско-юношеского спорта"</t>
  </si>
  <si>
    <t>Задачи: 1. Повышение мотивации всех возрастных категорий и социальных групп граждан к регулярным занятиям физической культурой и массовым спортом. 2. Обеспечение доступа жителям города Когалыма к современной спортивной инфраструктуре</t>
  </si>
  <si>
    <t>ПРОЕКТНАЯ ЧАСТЬ</t>
  </si>
  <si>
    <t>П.1.1.Проект города Когалыма «Строительство Скейт-парка в городе Когалыме»  (I,II)</t>
  </si>
  <si>
    <t>Всего</t>
  </si>
  <si>
    <t>1. Муниципальный контракт №6/22 от 15.04.2022  на выполнение проектно-изыскательских работ на сумму 520,00 тыс. руб., срок окончания выполнения работ 29.04.2022, работы выполнены и оплачены в полном объеме.
2. По результатам проведенного электронного аукциона ведется заключение муниципального контракта на строительство объекта.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</si>
  <si>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</si>
  <si>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</si>
  <si>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</si>
  <si>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</si>
  <si>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</si>
  <si>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П.1.2.Проект города Когалыма «Развитие и популяризация шахмат в г.Когалым»  (II)</t>
  </si>
  <si>
    <t>Денежные средства на июнь месяц не запланированы.</t>
  </si>
  <si>
    <t>ПРОЦЕССНАЯ ЧАСТЬ</t>
  </si>
  <si>
    <t>1.2."Мероприятия по развитию физической культуры и спорта" (I,1,2,3,4,5,6)</t>
  </si>
  <si>
    <t>1.2.1."Организация и проведение спортивно-массовых мероприятий"</t>
  </si>
  <si>
    <t>В июне запланировано 8,31 тыс.руб. израсходовано 343,60 превышение 335,3 в связи с переносом мероприятий.
- 5 тыс.руб Увеличение стоим.прочих материальных запасов (плакетка) д.22 ДС-74 от 24.05.2022
- 101,4 тыс.руб. Увеличение стоим.прочих материальных запасов (шоколад, блокнот) 22 ДС -85 от 30.05.2022</t>
  </si>
  <si>
    <t>1.2.2."Содержание муниципального автономного учреждения "Спортивная школа "Дворец спорта"</t>
  </si>
  <si>
    <t xml:space="preserve">На текущую дату образовался остаток денежных средств в размере 10 773,18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                                                                                                                                                                                                                            -по арендной плате за пользование имуществом согласно выставленным счетам;     
-по тепловой энергии, согласно приборов учета;                                                     
 - по электрической энергии, согласно приборов учета;
- по прочему техническому обслуживанию согласно актов выполненных  работ;  
 - по противопожарным мероприятиям, связанным с содержанием имущества согласно актов выполненных работ;
 -мед. услугам согласно фактически представленным платежным документам;
-по физ.охране объектов, в связи с проведением закупочной процедуры ; 
-по налогам и сборам;                                                                                           
 - по прочем приобретениям согласно поставленного товара.
</t>
  </si>
  <si>
    <t>1.2.3."Проведение мероприятий по внедрению ВФСК "ГТО" в городе Когалыме"</t>
  </si>
  <si>
    <t xml:space="preserve">В апреле запланированны денежные средства на сумму 20,04  тыс.руб., израсходовано 25,37 тыс.руб.  Превывшение расходов на проведение мероприятий на сумму 5,33 тыс.руб., в связи с фактически предоставленными документами (оплата договоров ГПХ за март месяц).
Увеличение стоим.прочих материальных запасов однократного применения(медаль,диплом)согл.сч.247 от 02.03.2022г.,д.22ДС-26 от 10.02.2022г. 
- 1,3 тыс.руб. Оплата за платн.мед.ус.по сопр.мед.сестрой тренировочн.процессаза 02/22г.согл.сч.0000-000194 от 28.02.2022г.,д.2022-19/14 от 31.01.2021г. В мае запланированны денежные средства на сумму 58,76 тыс.руб. Сумма не израсходована в связи с фактически предоставленными документами (оплата договоров ГПХ за апрель месяц). В июне запланировано 20,04 тыс.руб. израсходовано 49,87 тыс.руб, превышение на командировачные расходы, оплата по договорам ГПХ, оплата страхования
</t>
  </si>
  <si>
    <t>1.2.4. "Организация работы по присвоению спортивных разрядов, квалификационных категорий"</t>
  </si>
  <si>
    <t>Приобретены классификационные книжки (спортивный судья), знаки «Спортивный судья II  и III категории ». Контракт №278 от 02.06.2022.</t>
  </si>
  <si>
    <t>1.2.5. Развитие материально-технической базы МАУ "СШ "Дворец спорта"</t>
  </si>
  <si>
    <t xml:space="preserve">В марте запланированны денежные средства на сумму  736 тыс.руб., израсходовано в феврале 220 тыс.руб. Увеличение стоимости  прочих материальн.запасов(защита вратаря)согл.сч.29 от 03.02.2022г.,д. 22ДС-17 от 03.02.2022г.                                                                                                                              -в марте израсходованно 736 тыс.руб.:                                                                                                                                                                                                                                                     -16 тыс.руб на увеличение стоимости прочих материальн.запасов (каркас стойки,баннер)согл.сч.16 от 23.03.2022г.,д.22ДС-43 от 10.03.2022г.                      -50тыс.руб.на увеличение стоимости прочих материальных запасов набор для фитнеса)согл.сч.98 от 28.02.2022г.,д.22ДС-15 от 15.01.2022г.                                  - 520 тыс.руб.на увеличение стоимости основных средств на(напольное покрытие)согл.сч. 00044 от 16.02.22г.,д.22ДС-18 от 03.02.2022г.                               -150 тыс.руб. на увеличение стоимости мягкого инвентаря на сумму  (форма,гетры)согл.сч.99 от 28.02.2022г.,д.22ДС-16 от 03.02.2022г.                           В апреле месяце:
- 90 тыс. руб. оплата за приобретение мягкого инвентаря (кофты для тренера и др.) д.6-АФ от 05.04.2022 г.
 - 580 тыс. руб. оплата за приобретение основных средств  (напольное покрытие, гонг, манекены, мяч, насос) д. 22-ДС-58 от 25.04.2022 г.                          В мае 2022 г. израсходована сумма в размере 1 086,5 тыс. руб. на приобретение спортивного оборудования, инвентрая и экипировки (татами, ворота фут., барьер легкоатлет., мячи, насосы и др.) договор № 21 ДС -60 от 06.05.2022, 21 ДС- 76 от 06.05.2022 г., остаток денежных средств запланированный в июне 2022 г. в размере 360 тыс. руб. на приобретение установки сушки коньков и спортивного инвентаря.  Так как для изготовления оборудования используются комплектующие (вентилятор) производства Германия, товар не поступил в обозначенные сроки, в связи с чем, денежные средства не израсходованы, расчетное время прибытия спортивного оборудования 12 июля 2022 г.
</t>
  </si>
  <si>
    <t>В феврале запланированно 454,8 тыс рублей Из них израсходованно:                                                                                                                                                                                                   В феврале8,9 тыс.руб. на увеличение стоимости основных  средств(огнетушитель,рулетка)согл.сч/ф 111 от 16.02.22г.,д.22ДС-21 от 04.02.2022г.                                                                                                                           -в марте 445, тыс.руб. на увеличение стоимости основных средств(автомобили для обучения и проката)согл.сч.8 от 03.02.22г.,д.8 от 03.02.2022г. В мае 2022 г. израсходована сумма в размере 1488,14 тыс. руб. на приобретение спортивного оборудования, инвентрая и экипировки (татами, ворота фут., барьер легкоатлет., мячи, насосы и др.) договор № 21 ДС -60 от 06.05.2022, 21 ДС- 67 от 13.05.2022 г., 21 ДС- 76 от 06.05.2022 г. Денежные средства запланированные в 1 полугодии 2022 г. в размере 3 209,8 тыс. руб израсходованы в размере 610,8 тыс. руб. не в полном объеме, остаток денежных средств 2599,0 тыс. руб. на приобретение барьеров для картов в связи с проведением аукциона, средства будут итзрасходованы в 3 квартале 2022 г.</t>
  </si>
  <si>
    <t>Денежные средства в июне 2022 г. израсходованы в полном объеме, на оплату авансового платежа в размере 30% от контракта на выполнение работ о ремонту ледового корта в здании "Крытый ледовый каток" от 30.05.2022 г. № 27</t>
  </si>
  <si>
    <t>1.3. Обеспечение  комфортных условий в учреждениях физической культуры и спорта (II,1,2,3,4,5,6,7)</t>
  </si>
  <si>
    <t>1.3.1.Обеспечение хозяйственной деятельности учреждений спорта города Когалыма</t>
  </si>
  <si>
    <t xml:space="preserve">Произведены: оплата труда, начисления на выплату по оплате труда, социальные пособия и компенсации персоналу. 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территории, маляр, токарь, столяр, электрогазосварщик, подсобный рабочий).        </t>
  </si>
  <si>
    <r>
      <t>1.4. Поддержка некоммерческих организаций, реализующих проекты в сфере массовой физической культуры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(II,1,2,3,4,8)</t>
    </r>
  </si>
  <si>
    <t>Конкурс закончился. Готовится распоряжение по передаче субсидии НКО.</t>
  </si>
  <si>
    <r>
      <t>1.5. Строительство и ремонт объектов спорта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(I)</t>
    </r>
  </si>
  <si>
    <t>1.5.1. Ремонт здания спортивного комплекса, расположенного по улице Набережная, 59</t>
  </si>
  <si>
    <t>Размещен электронный аукцион, проведение 07.07.2022.</t>
  </si>
  <si>
    <t>1.5.2. Устройство велосипедной дорожки от комплекса зданий по улице Югорская, дом 3 до комплекса зданий по улице Янтарная, дом 10</t>
  </si>
  <si>
    <t>Ведется подготовка аукционной документации.</t>
  </si>
  <si>
    <t>Итого по подпрограмме 1</t>
  </si>
  <si>
    <t>в т.ч. бюджет города Когама в части софинансирования</t>
  </si>
  <si>
    <t>Подпрограмма 2. "Развитие спорта высших достижений и системы подготовки спортивного резерва"</t>
  </si>
  <si>
    <t>Задачи: 2. Обеспечение доступа жителям города Когалыма к современной инфраструктуре. 3. Повышение доступности и качества спортивной подготовки детей и обеспечение прогресса спортивного резерва. Развитие детско-юношеского спорта. 4. Создание условий для успешного выступления спортсменов города Когалыма на соревнованиях различного уровня. 5.Популяризация спорта.</t>
  </si>
  <si>
    <t>2.1."Организация участия спортсменов города Когалыма в соревнованиях различного уровня  окружного и всероссийского масштаба" (II,1,4,5,6,7,8)</t>
  </si>
  <si>
    <t>В июне запзапланировано 123,60 тыс.руб., израсходовано 163,51 тыс.руб., превышение на командировочные расходы (проезд тренера, спортсменов, сут.найм жил.помещений) на основании предоставленных документов.</t>
  </si>
  <si>
    <t>2.2."Обеспечение подготовки спортивного резерва и сборных команд города Когалыма по видам спорта" (II,3,4,6,7)</t>
  </si>
  <si>
    <t xml:space="preserve">В 1 квартале на обеспечение подготовки спортивного резерва и сборных команд города Когалыма по видам спорта денежные средства из бюжтета автономного округа не запланированы.В марте запланированны денежные средства на сумму 70,56  тыс.руб., остаток 260,96 тыс.руб. в связи с переносом мероприятий.  182,0 тыс. руб. -  д. ,д.22/81у от 14.03.2022г. (организация питания спортсменов). В мае денежные средства не запланированны. Запланированные денежные средства в июне месяце  за счет ОБ в размере 1979,4 тыс. руб. израсходованы в полном объеме на приобретение спортивного оборудования, экипировки и инвентаря (скамейка, груша, канат, гонк, мат гимнастический, наполное покрытие, мяч, насос  и др.) на осмновании договоров 22 ДС-42 от 09.03.2022, 22 ДС- 58 от 25.04.2022, 22 ДС- 67 от 13.05.2022
</t>
  </si>
  <si>
    <t>Запланированные денежные средства за счет ОБ в размере 1979,4 тыс. руб. ( на софинансирование 5% ) израсходованы в полном объеме на приобретение спортивного оборудования, экипировки и инвентаря (скамейка, груша, канат, гонк, мат гимнастический, наполное покрытие, мяч, насос  и др.) на осмновании договоров 22 ДС-42 от 09.03.2022, 22 ДС- 58 от 25.04.2022, 22 ДС- 67 от 13.05.2022</t>
  </si>
  <si>
    <t>Итого по подпрограмме 2</t>
  </si>
  <si>
    <t>Подпрограмма 3 "Управление развитием отрасли физической культуры и спорта"</t>
  </si>
  <si>
    <t>Задача: 6. Обеспечение оптимизации деятельности Управления культуры, спорта и молодёжной политики и повышение эффективности бюджетных расходов</t>
  </si>
  <si>
    <t>3.1."Содержание секторов Управления культуры, спорта и молодёжной политики Администрации города Когалыма" (II)</t>
  </si>
  <si>
    <t>Произведены: оплата труда, начисления на выплату по оплате труда, социальные пособия и компенсации персоналу.</t>
  </si>
  <si>
    <t>Итого по подпрограмме 3</t>
  </si>
  <si>
    <t>Подпрограмма 4 «Укрепление общественного здоровья»</t>
  </si>
  <si>
    <t>Задача 7. Реализация профилактических мероприятий, направленных на формирование у населения современного уровня знаний о рациональном и полноценном питании, здоровом образе и мотивации к отказу от психоактивных веществ (табака, алкоголя, наркотиков)</t>
  </si>
  <si>
    <t>4.1.Организация и проведение физкультурно-оздоровительных мероприятий (9)</t>
  </si>
  <si>
    <t xml:space="preserve">В марте денежные средства не запланированны, расход по фактически предоставленным документам 84,54 тыс. руб. д
-  40 тыс.Увеличение стоим.прочих материальных запасов однократного применения(шоколад) согл.сч.44 от 14.02.2022г.,д.22ДС-24 от 09.02.2022г. 
- 13,7 тыс. руб. Увеличение стоим.прочих материальных запасов однократного применения(кубок,диплом и др.)согл.сч.269 от 28.02.2022г.,д.22ДС-22 от 18.02.2022г. 
- 1,3 тыс. руб. Оплата за платн.мед.ус.по сопр.мед.сестрой тренировочн.процессаза 02/22г.согл.сч.0000-000194 от 28.02.2022г.,д.2022-19/14 от 31.01.2021г. 
- 15 тыс. Увеличение стоим.прочих материальных запасов однократного применения(шоколад)согл.сч.62 от 02.03.2022г.,д.22ДС-30 от 21.02.2022г. 
-  1,58 тыс.руб. НДФЛ с оплаты по договорам ГПХ(судейство)за 03/2022г. 
-  10,24 тыс. Опл.по договорам ГПХ(судейство)за 03/21г.,
- 2,7 тыс.руб. Опл.по договорам ГПХ(судейство)за 03/21г, Договор 83026499 от 28.07.2021г. В июне запланировано 7,61 тыс.руб., израсходовано 5,10 тыс.руб. на оплату по договорам ГПХ.
</t>
  </si>
  <si>
    <t>Итого по подпрограмме 4</t>
  </si>
  <si>
    <t>Итого по муниципальной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</si>
  <si>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</si>
  <si>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</si>
  <si>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И.о.начальника Управления культуры, спорта и молодежной политики _______________________________А.Б.Жуков</t>
  </si>
  <si>
    <t>Ответственный за составление сетевого графика: гл. специалист сектора спортивной подготовки                                             Е.В.Дульцева (тел.: 93-632)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</si>
</sst>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.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2"/>
      <color indexed="8"/>
      <name val="Times New Roman"/>
      <family val="1"/>
      <charset val="204"/>
    </font>
    <font>
      <sz val="3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29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4" fontId="6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>
      <alignment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4" fontId="8" fillId="0" borderId="2" xfId="1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/>
    </xf>
    <xf numFmtId="0" fontId="10" fillId="3" borderId="4" xfId="2" applyFont="1" applyFill="1" applyBorder="1" applyAlignment="1">
      <alignment horizontal="left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1" fillId="0" borderId="0" xfId="2" applyFont="1" applyFill="1"/>
    <xf numFmtId="0" fontId="7" fillId="0" borderId="2" xfId="1" applyFont="1" applyFill="1" applyBorder="1" applyAlignment="1">
      <alignment horizontal="left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4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justify" vertical="center" wrapText="1"/>
    </xf>
    <xf numFmtId="4" fontId="8" fillId="0" borderId="0" xfId="1" applyNumberFormat="1" applyFont="1" applyFill="1" applyBorder="1" applyAlignment="1">
      <alignment vertical="center" wrapText="1"/>
    </xf>
    <xf numFmtId="0" fontId="10" fillId="4" borderId="4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2" fillId="4" borderId="7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justify" wrapText="1"/>
    </xf>
    <xf numFmtId="0" fontId="7" fillId="0" borderId="2" xfId="1" applyFont="1" applyFill="1" applyBorder="1" applyAlignment="1">
      <alignment horizontal="left" vertical="top" wrapText="1"/>
    </xf>
    <xf numFmtId="2" fontId="3" fillId="0" borderId="2" xfId="1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/>
    </xf>
    <xf numFmtId="0" fontId="3" fillId="0" borderId="2" xfId="1" applyFont="1" applyFill="1" applyBorder="1" applyAlignment="1">
      <alignment vertical="center" wrapText="1"/>
    </xf>
    <xf numFmtId="2" fontId="3" fillId="0" borderId="2" xfId="1" applyNumberFormat="1" applyFont="1" applyFill="1" applyBorder="1" applyAlignment="1">
      <alignment vertical="center" wrapText="1"/>
    </xf>
    <xf numFmtId="0" fontId="7" fillId="5" borderId="2" xfId="1" applyFont="1" applyFill="1" applyBorder="1" applyAlignment="1">
      <alignment horizontal="justify" vertical="center" wrapText="1"/>
    </xf>
    <xf numFmtId="4" fontId="7" fillId="5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justify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left" wrapText="1"/>
    </xf>
    <xf numFmtId="4" fontId="7" fillId="0" borderId="2" xfId="1" applyNumberFormat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vertical="center"/>
    </xf>
    <xf numFmtId="0" fontId="3" fillId="3" borderId="2" xfId="1" applyFont="1" applyFill="1" applyBorder="1" applyAlignment="1">
      <alignment horizontal="justify" vertical="center" wrapText="1"/>
    </xf>
    <xf numFmtId="4" fontId="7" fillId="3" borderId="2" xfId="1" applyNumberFormat="1" applyFont="1" applyFill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/>
    </xf>
    <xf numFmtId="0" fontId="3" fillId="4" borderId="2" xfId="1" applyFont="1" applyFill="1" applyBorder="1" applyAlignment="1">
      <alignment horizontal="justify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4" fontId="16" fillId="0" borderId="0" xfId="1" applyNumberFormat="1" applyFont="1" applyFill="1" applyAlignment="1">
      <alignment vertical="center" wrapText="1"/>
    </xf>
    <xf numFmtId="0" fontId="16" fillId="2" borderId="0" xfId="1" applyFont="1" applyFill="1" applyAlignment="1">
      <alignment vertical="center" wrapText="1"/>
    </xf>
    <xf numFmtId="14" fontId="3" fillId="0" borderId="0" xfId="1" applyNumberFormat="1" applyFont="1" applyFill="1" applyAlignment="1">
      <alignment horizontal="justify" vertical="center" wrapText="1"/>
    </xf>
    <xf numFmtId="0" fontId="5" fillId="0" borderId="0" xfId="1" applyFont="1" applyFill="1" applyAlignment="1">
      <alignment horizontal="justify" vertical="center" wrapText="1"/>
    </xf>
    <xf numFmtId="0" fontId="5" fillId="0" borderId="0" xfId="1" applyFont="1" applyFill="1" applyAlignment="1">
      <alignment horizontal="left" vertical="center" wrapText="1"/>
    </xf>
    <xf numFmtId="164" fontId="5" fillId="0" borderId="0" xfId="1" applyNumberFormat="1" applyFont="1" applyFill="1" applyAlignment="1">
      <alignment vertical="center" wrapText="1"/>
    </xf>
    <xf numFmtId="164" fontId="5" fillId="2" borderId="0" xfId="1" applyNumberFormat="1" applyFont="1" applyFill="1" applyAlignment="1">
      <alignment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20" fillId="0" borderId="2" xfId="2" applyFont="1" applyBorder="1" applyAlignment="1">
      <alignment horizontal="center" wrapText="1"/>
    </xf>
    <xf numFmtId="0" fontId="20" fillId="0" borderId="0" xfId="2" applyFont="1"/>
    <xf numFmtId="0" fontId="8" fillId="0" borderId="0" xfId="1" applyFont="1" applyFill="1" applyBorder="1" applyAlignment="1">
      <alignment horizontal="right" wrapText="1"/>
    </xf>
    <xf numFmtId="0" fontId="21" fillId="2" borderId="0" xfId="0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Alignment="1">
      <alignment vertical="center" wrapText="1"/>
    </xf>
    <xf numFmtId="0" fontId="5" fillId="6" borderId="0" xfId="1" applyFont="1" applyFill="1" applyAlignment="1">
      <alignment vertical="center" wrapText="1"/>
    </xf>
    <xf numFmtId="164" fontId="5" fillId="6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left" vertical="center" wrapText="1"/>
    </xf>
    <xf numFmtId="0" fontId="7" fillId="0" borderId="2" xfId="1" applyFont="1" applyFill="1" applyBorder="1" applyAlignment="1" applyProtection="1">
      <alignment horizontal="left" vertical="center" wrapText="1"/>
    </xf>
    <xf numFmtId="4" fontId="8" fillId="0" borderId="2" xfId="1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/>
    </xf>
    <xf numFmtId="0" fontId="7" fillId="0" borderId="7" xfId="1" applyFont="1" applyFill="1" applyBorder="1" applyAlignment="1">
      <alignment horizontal="left" wrapText="1"/>
    </xf>
    <xf numFmtId="0" fontId="7" fillId="0" borderId="5" xfId="1" applyFont="1" applyFill="1" applyBorder="1" applyAlignment="1">
      <alignment horizontal="left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/>
    </xf>
    <xf numFmtId="0" fontId="7" fillId="0" borderId="2" xfId="1" applyFont="1" applyFill="1" applyBorder="1" applyAlignment="1" applyProtection="1">
      <alignment horizontal="left" vertical="center" wrapText="1"/>
    </xf>
    <xf numFmtId="0" fontId="1" fillId="0" borderId="2" xfId="1" applyBorder="1" applyAlignment="1">
      <alignment horizontal="left"/>
    </xf>
    <xf numFmtId="4" fontId="8" fillId="0" borderId="2" xfId="1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8" fillId="0" borderId="2" xfId="1" applyNumberFormat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left"/>
    </xf>
    <xf numFmtId="4" fontId="8" fillId="0" borderId="2" xfId="1" applyNumberFormat="1" applyFont="1" applyFill="1" applyBorder="1" applyAlignment="1">
      <alignment horizontal="left" vertical="top" wrapText="1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left" wrapText="1"/>
    </xf>
    <xf numFmtId="0" fontId="7" fillId="0" borderId="4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5" xfId="1" applyFont="1" applyFill="1" applyBorder="1" applyAlignment="1" applyProtection="1">
      <alignment horizontal="left" vertical="center"/>
    </xf>
    <xf numFmtId="0" fontId="3" fillId="0" borderId="8" xfId="1" applyFont="1" applyFill="1" applyBorder="1" applyAlignment="1">
      <alignment horizontal="left" vertical="center" wrapText="1"/>
    </xf>
    <xf numFmtId="164" fontId="3" fillId="0" borderId="8" xfId="1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14" fillId="0" borderId="2" xfId="1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3"/>
  <sheetViews>
    <sheetView tabSelected="1" zoomScale="55" zoomScaleNormal="55" workbookViewId="0">
      <pane ySplit="1" topLeftCell="A2" activePane="bottomLeft" state="frozen"/>
      <selection pane="bottomLeft" activeCell="A59" sqref="A59:XFD59"/>
    </sheetView>
  </sheetViews>
  <sheetFormatPr defaultColWidth="9.28515625" defaultRowHeight="15.75" x14ac:dyDescent="0.25"/>
  <cols>
    <col min="1" max="1" width="62.5703125" style="72" customWidth="1"/>
    <col min="2" max="2" width="24.7109375" style="72" customWidth="1"/>
    <col min="3" max="3" width="23.5703125" style="72" customWidth="1"/>
    <col min="4" max="4" width="26.42578125" style="72" customWidth="1"/>
    <col min="5" max="7" width="24.7109375" style="72" customWidth="1"/>
    <col min="8" max="9" width="18.28515625" style="84" customWidth="1"/>
    <col min="10" max="11" width="18.42578125" style="84" customWidth="1"/>
    <col min="12" max="13" width="19.28515625" style="84" customWidth="1"/>
    <col min="14" max="15" width="18.7109375" style="84" customWidth="1"/>
    <col min="16" max="17" width="19.28515625" style="84" customWidth="1"/>
    <col min="18" max="18" width="18.7109375" style="84" customWidth="1"/>
    <col min="19" max="19" width="18.7109375" style="11" customWidth="1"/>
    <col min="20" max="21" width="18.42578125" style="85" customWidth="1"/>
    <col min="22" max="23" width="18.7109375" style="74" customWidth="1"/>
    <col min="24" max="24" width="19.28515625" style="74" customWidth="1"/>
    <col min="25" max="25" width="19.28515625" style="85" customWidth="1"/>
    <col min="26" max="27" width="19.5703125" style="75" customWidth="1"/>
    <col min="28" max="28" width="21.28515625" style="75" customWidth="1"/>
    <col min="29" max="29" width="19" style="75" customWidth="1"/>
    <col min="30" max="30" width="18.5703125" style="75" customWidth="1"/>
    <col min="31" max="31" width="15.5703125" style="11" customWidth="1"/>
    <col min="32" max="32" width="162.7109375" style="11" customWidth="1"/>
    <col min="33" max="33" width="20.7109375" style="11" customWidth="1"/>
    <col min="34" max="34" width="22.42578125" style="11" customWidth="1"/>
    <col min="35" max="16384" width="9.28515625" style="11"/>
  </cols>
  <sheetData>
    <row r="1" spans="1:43" ht="32.25" customHeight="1" x14ac:dyDescent="0.25">
      <c r="A1" s="1"/>
      <c r="B1" s="2"/>
      <c r="C1" s="2"/>
      <c r="D1" s="2"/>
      <c r="E1" s="3"/>
      <c r="F1" s="3"/>
      <c r="G1" s="3"/>
      <c r="H1" s="2"/>
      <c r="I1" s="2"/>
      <c r="J1" s="2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95"/>
      <c r="AA1" s="95"/>
      <c r="AB1" s="95"/>
      <c r="AC1" s="95"/>
      <c r="AD1" s="95"/>
      <c r="AE1" s="2"/>
      <c r="AF1" s="4"/>
    </row>
    <row r="2" spans="1:43" ht="21.75" customHeight="1" x14ac:dyDescent="0.25">
      <c r="A2" s="5"/>
      <c r="B2" s="5"/>
      <c r="C2" s="5"/>
      <c r="D2" s="5"/>
      <c r="E2" s="5"/>
      <c r="F2" s="5"/>
      <c r="G2" s="5"/>
      <c r="H2" s="5" t="s">
        <v>1</v>
      </c>
      <c r="I2" s="5"/>
      <c r="J2" s="5"/>
      <c r="K2" s="5"/>
      <c r="L2" s="5"/>
      <c r="M2" s="5"/>
      <c r="N2" s="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  <c r="AF2" s="4"/>
    </row>
    <row r="3" spans="1:43" ht="30" customHeight="1" x14ac:dyDescent="0.25">
      <c r="A3" s="8"/>
      <c r="B3" s="9"/>
      <c r="C3" s="9"/>
      <c r="D3" s="9"/>
      <c r="E3" s="9"/>
      <c r="F3" s="9"/>
      <c r="G3" s="9" t="s">
        <v>2</v>
      </c>
      <c r="H3" s="9"/>
      <c r="I3" s="10" t="s">
        <v>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43" ht="20.25" customHeigh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1"/>
      <c r="T4" s="97"/>
      <c r="U4" s="97"/>
      <c r="V4" s="97"/>
      <c r="W4" s="97"/>
      <c r="X4" s="97"/>
      <c r="Y4" s="97"/>
      <c r="Z4" s="97"/>
      <c r="AA4" s="97"/>
      <c r="AB4" s="97"/>
      <c r="AC4" s="92"/>
      <c r="AD4" s="12"/>
      <c r="AE4" s="13"/>
    </row>
    <row r="5" spans="1:43" s="76" customFormat="1" ht="35.25" customHeight="1" x14ac:dyDescent="0.25">
      <c r="A5" s="98" t="s">
        <v>4</v>
      </c>
      <c r="B5" s="100" t="s">
        <v>5</v>
      </c>
      <c r="C5" s="100" t="s">
        <v>6</v>
      </c>
      <c r="D5" s="93" t="s">
        <v>7</v>
      </c>
      <c r="E5" s="93" t="s">
        <v>8</v>
      </c>
      <c r="F5" s="102" t="s">
        <v>9</v>
      </c>
      <c r="G5" s="102"/>
      <c r="H5" s="103" t="s">
        <v>10</v>
      </c>
      <c r="I5" s="104"/>
      <c r="J5" s="103" t="s">
        <v>11</v>
      </c>
      <c r="K5" s="104"/>
      <c r="L5" s="103" t="s">
        <v>12</v>
      </c>
      <c r="M5" s="104"/>
      <c r="N5" s="103" t="s">
        <v>13</v>
      </c>
      <c r="O5" s="104"/>
      <c r="P5" s="103" t="s">
        <v>14</v>
      </c>
      <c r="Q5" s="104"/>
      <c r="R5" s="103" t="s">
        <v>15</v>
      </c>
      <c r="S5" s="104"/>
      <c r="T5" s="103" t="s">
        <v>16</v>
      </c>
      <c r="U5" s="104"/>
      <c r="V5" s="103" t="s">
        <v>17</v>
      </c>
      <c r="W5" s="104"/>
      <c r="X5" s="103" t="s">
        <v>18</v>
      </c>
      <c r="Y5" s="104"/>
      <c r="Z5" s="103" t="s">
        <v>19</v>
      </c>
      <c r="AA5" s="104"/>
      <c r="AB5" s="103" t="s">
        <v>20</v>
      </c>
      <c r="AC5" s="104"/>
      <c r="AD5" s="102" t="s">
        <v>21</v>
      </c>
      <c r="AE5" s="102"/>
      <c r="AF5" s="109" t="s">
        <v>22</v>
      </c>
    </row>
    <row r="6" spans="1:43" s="76" customFormat="1" ht="27" customHeight="1" x14ac:dyDescent="0.25">
      <c r="A6" s="99"/>
      <c r="B6" s="101"/>
      <c r="C6" s="101"/>
      <c r="D6" s="94" t="s">
        <v>23</v>
      </c>
      <c r="E6" s="94" t="s">
        <v>23</v>
      </c>
      <c r="F6" s="94" t="s">
        <v>24</v>
      </c>
      <c r="G6" s="94" t="s">
        <v>25</v>
      </c>
      <c r="H6" s="14" t="s">
        <v>26</v>
      </c>
      <c r="I6" s="14" t="s">
        <v>27</v>
      </c>
      <c r="J6" s="14" t="s">
        <v>26</v>
      </c>
      <c r="K6" s="14" t="s">
        <v>27</v>
      </c>
      <c r="L6" s="14" t="s">
        <v>26</v>
      </c>
      <c r="M6" s="14" t="s">
        <v>27</v>
      </c>
      <c r="N6" s="14" t="s">
        <v>26</v>
      </c>
      <c r="O6" s="14" t="s">
        <v>27</v>
      </c>
      <c r="P6" s="14" t="s">
        <v>26</v>
      </c>
      <c r="Q6" s="14" t="s">
        <v>27</v>
      </c>
      <c r="R6" s="14" t="s">
        <v>26</v>
      </c>
      <c r="S6" s="14" t="s">
        <v>27</v>
      </c>
      <c r="T6" s="14" t="s">
        <v>26</v>
      </c>
      <c r="U6" s="14" t="s">
        <v>27</v>
      </c>
      <c r="V6" s="14" t="s">
        <v>28</v>
      </c>
      <c r="W6" s="14" t="s">
        <v>27</v>
      </c>
      <c r="X6" s="14" t="s">
        <v>26</v>
      </c>
      <c r="Y6" s="14" t="s">
        <v>27</v>
      </c>
      <c r="Z6" s="15" t="s">
        <v>26</v>
      </c>
      <c r="AA6" s="15" t="s">
        <v>27</v>
      </c>
      <c r="AB6" s="15" t="s">
        <v>26</v>
      </c>
      <c r="AC6" s="15" t="s">
        <v>27</v>
      </c>
      <c r="AD6" s="16" t="s">
        <v>26</v>
      </c>
      <c r="AE6" s="17" t="s">
        <v>27</v>
      </c>
      <c r="AF6" s="109"/>
    </row>
    <row r="7" spans="1:43" s="76" customFormat="1" ht="23.25" customHeight="1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  <c r="X7" s="18">
        <v>24</v>
      </c>
      <c r="Y7" s="18">
        <v>25</v>
      </c>
      <c r="Z7" s="19">
        <v>26</v>
      </c>
      <c r="AA7" s="19">
        <v>27</v>
      </c>
      <c r="AB7" s="19">
        <v>28</v>
      </c>
      <c r="AC7" s="19">
        <v>29</v>
      </c>
      <c r="AD7" s="19">
        <v>30</v>
      </c>
      <c r="AE7" s="19">
        <v>31</v>
      </c>
      <c r="AF7" s="19">
        <v>32</v>
      </c>
    </row>
    <row r="8" spans="1:43" s="77" customFormat="1" ht="23.25" customHeight="1" x14ac:dyDescent="0.25">
      <c r="A8" s="110" t="s">
        <v>29</v>
      </c>
      <c r="B8" s="110"/>
      <c r="C8" s="110"/>
      <c r="D8" s="110"/>
      <c r="E8" s="110"/>
      <c r="F8" s="110"/>
      <c r="G8" s="110"/>
      <c r="H8" s="110"/>
      <c r="I8" s="110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20"/>
      <c r="AF8" s="21"/>
      <c r="AG8" s="38"/>
      <c r="AH8" s="38"/>
    </row>
    <row r="9" spans="1:43" s="77" customFormat="1" ht="28.5" customHeight="1" x14ac:dyDescent="0.2">
      <c r="A9" s="110" t="s">
        <v>30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22"/>
      <c r="AF9" s="21"/>
      <c r="AG9" s="38"/>
      <c r="AH9" s="38"/>
    </row>
    <row r="10" spans="1:43" s="79" customFormat="1" ht="27" customHeight="1" x14ac:dyDescent="0.25">
      <c r="A10" s="23" t="s">
        <v>31</v>
      </c>
      <c r="B10" s="24"/>
      <c r="C10" s="24"/>
      <c r="D10" s="24"/>
      <c r="E10" s="24"/>
      <c r="F10" s="24"/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  <c r="AE10" s="27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78"/>
    </row>
    <row r="11" spans="1:43" s="77" customFormat="1" ht="39" customHeight="1" x14ac:dyDescent="0.25">
      <c r="A11" s="29" t="s">
        <v>32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20"/>
      <c r="AF11" s="21"/>
      <c r="AG11" s="38"/>
      <c r="AH11" s="38"/>
    </row>
    <row r="12" spans="1:43" s="77" customFormat="1" ht="62.25" customHeight="1" x14ac:dyDescent="0.25">
      <c r="A12" s="29" t="s">
        <v>33</v>
      </c>
      <c r="B12" s="30">
        <f>B13+B14+B15+B17</f>
        <v>22601.100000000002</v>
      </c>
      <c r="C12" s="30">
        <f>C13+C14+C15</f>
        <v>520</v>
      </c>
      <c r="D12" s="30">
        <f>D13+D14+D15</f>
        <v>520</v>
      </c>
      <c r="E12" s="30">
        <f>E13+E14+E15</f>
        <v>520</v>
      </c>
      <c r="F12" s="30">
        <f t="shared" ref="F12:F17" si="0">E12/B12*100</f>
        <v>2.3007729712270639</v>
      </c>
      <c r="G12" s="30">
        <f t="shared" ref="G12:G17" si="1">E12/C12*100</f>
        <v>100</v>
      </c>
      <c r="H12" s="30">
        <f>H13+H14+H15+H17</f>
        <v>0</v>
      </c>
      <c r="I12" s="30">
        <f t="shared" ref="I12:AE12" si="2">I13+I14+I15+I17</f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30">
        <f t="shared" si="2"/>
        <v>0</v>
      </c>
      <c r="P12" s="30">
        <f t="shared" si="2"/>
        <v>520</v>
      </c>
      <c r="Q12" s="30">
        <f t="shared" si="2"/>
        <v>520</v>
      </c>
      <c r="R12" s="30">
        <f t="shared" si="2"/>
        <v>0</v>
      </c>
      <c r="S12" s="30">
        <f t="shared" si="2"/>
        <v>0</v>
      </c>
      <c r="T12" s="30">
        <f t="shared" si="2"/>
        <v>6624.33</v>
      </c>
      <c r="U12" s="30">
        <f t="shared" si="2"/>
        <v>0</v>
      </c>
      <c r="V12" s="30">
        <f t="shared" si="2"/>
        <v>0</v>
      </c>
      <c r="W12" s="30">
        <f t="shared" si="2"/>
        <v>0</v>
      </c>
      <c r="X12" s="30">
        <f t="shared" si="2"/>
        <v>15456.75</v>
      </c>
      <c r="Y12" s="30">
        <f t="shared" si="2"/>
        <v>0</v>
      </c>
      <c r="Z12" s="30">
        <f t="shared" si="2"/>
        <v>0</v>
      </c>
      <c r="AA12" s="30">
        <f t="shared" si="2"/>
        <v>0</v>
      </c>
      <c r="AB12" s="30">
        <f t="shared" si="2"/>
        <v>0</v>
      </c>
      <c r="AC12" s="30">
        <f t="shared" si="2"/>
        <v>0</v>
      </c>
      <c r="AD12" s="30">
        <f t="shared" si="2"/>
        <v>0.02</v>
      </c>
      <c r="AE12" s="30">
        <f t="shared" si="2"/>
        <v>0</v>
      </c>
      <c r="AF12" s="21" t="s">
        <v>34</v>
      </c>
      <c r="AG12" s="38"/>
      <c r="AH12" s="38"/>
    </row>
    <row r="13" spans="1:43" s="77" customFormat="1" ht="28.5" customHeight="1" x14ac:dyDescent="0.25">
      <c r="A13" s="31" t="s">
        <v>35</v>
      </c>
      <c r="B13" s="32">
        <f>H13+J13+L13+N13+P13+R13+T13+V13+X13+Z13+AB13+AD13</f>
        <v>0</v>
      </c>
      <c r="C13" s="32">
        <f>H13+J13+L13+N13+P13+R13</f>
        <v>0</v>
      </c>
      <c r="D13" s="32">
        <f>E13</f>
        <v>0</v>
      </c>
      <c r="E13" s="32">
        <f>I13+K13+M13+O13+Q13+S13+U13+W13+Y13+AA13+AC13+AE13</f>
        <v>0</v>
      </c>
      <c r="F13" s="32" t="e">
        <f t="shared" si="0"/>
        <v>#DIV/0!</v>
      </c>
      <c r="G13" s="32" t="e">
        <f t="shared" si="1"/>
        <v>#DIV/0!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/>
      <c r="U13" s="32">
        <v>0</v>
      </c>
      <c r="V13" s="32">
        <v>0</v>
      </c>
      <c r="W13" s="32">
        <v>0</v>
      </c>
      <c r="X13" s="32"/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/>
      <c r="AE13" s="32">
        <v>0</v>
      </c>
      <c r="AF13" s="21"/>
      <c r="AG13" s="38"/>
      <c r="AH13" s="38"/>
    </row>
    <row r="14" spans="1:43" s="77" customFormat="1" ht="37.5" x14ac:dyDescent="0.25">
      <c r="A14" s="31" t="s">
        <v>36</v>
      </c>
      <c r="B14" s="32">
        <f t="shared" ref="B14:B17" si="3">H14+J14+L14+N14+P14+R14+T14+V14+X14+Z14+AB14+AD14</f>
        <v>10000</v>
      </c>
      <c r="C14" s="32">
        <f t="shared" ref="C14:C17" si="4">H14+J14+L14+N14+P14+R14</f>
        <v>0</v>
      </c>
      <c r="D14" s="32">
        <f t="shared" ref="D14:D17" si="5">E14</f>
        <v>0</v>
      </c>
      <c r="E14" s="32">
        <f t="shared" ref="E14:E17" si="6">I14+K14+M14+O14+Q14+S14+U14+W14+Y14+AA14+AC14+AE14</f>
        <v>0</v>
      </c>
      <c r="F14" s="32">
        <f t="shared" si="0"/>
        <v>0</v>
      </c>
      <c r="G14" s="32" t="e">
        <f t="shared" si="1"/>
        <v>#DIV/0!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4637.03</v>
      </c>
      <c r="U14" s="32">
        <v>0</v>
      </c>
      <c r="V14" s="32">
        <v>0</v>
      </c>
      <c r="W14" s="32">
        <v>0</v>
      </c>
      <c r="X14" s="32">
        <v>5362.97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/>
      <c r="AE14" s="32">
        <v>0</v>
      </c>
      <c r="AF14" s="21"/>
      <c r="AG14" s="38"/>
      <c r="AH14" s="38"/>
    </row>
    <row r="15" spans="1:43" s="77" customFormat="1" ht="18.75" x14ac:dyDescent="0.25">
      <c r="A15" s="31" t="s">
        <v>37</v>
      </c>
      <c r="B15" s="32">
        <f t="shared" si="3"/>
        <v>12601.100000000002</v>
      </c>
      <c r="C15" s="32">
        <f t="shared" si="4"/>
        <v>520</v>
      </c>
      <c r="D15" s="32">
        <f t="shared" si="5"/>
        <v>520</v>
      </c>
      <c r="E15" s="32">
        <f t="shared" si="6"/>
        <v>520</v>
      </c>
      <c r="F15" s="32">
        <f t="shared" si="0"/>
        <v>4.1266238661704131</v>
      </c>
      <c r="G15" s="32">
        <f t="shared" si="1"/>
        <v>100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520</v>
      </c>
      <c r="Q15" s="32">
        <v>520</v>
      </c>
      <c r="R15" s="32">
        <v>0</v>
      </c>
      <c r="S15" s="32">
        <v>0</v>
      </c>
      <c r="T15" s="32">
        <f>987.3+1000</f>
        <v>1987.3</v>
      </c>
      <c r="U15" s="32">
        <v>0</v>
      </c>
      <c r="V15" s="32">
        <v>0</v>
      </c>
      <c r="W15" s="32">
        <v>0</v>
      </c>
      <c r="X15" s="32">
        <v>10093.780000000001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0.02</v>
      </c>
      <c r="AE15" s="32">
        <v>0</v>
      </c>
      <c r="AF15" s="21"/>
      <c r="AG15" s="38"/>
      <c r="AH15" s="38"/>
    </row>
    <row r="16" spans="1:43" s="77" customFormat="1" ht="37.5" x14ac:dyDescent="0.25">
      <c r="A16" s="31" t="s">
        <v>38</v>
      </c>
      <c r="B16" s="32">
        <f>H16+J16+L16+N16+P16+R16+T16+V16+X16+Z16+AB16+AD16</f>
        <v>11081.1</v>
      </c>
      <c r="C16" s="32">
        <f t="shared" si="4"/>
        <v>0</v>
      </c>
      <c r="D16" s="32">
        <f t="shared" si="5"/>
        <v>0</v>
      </c>
      <c r="E16" s="32">
        <f t="shared" si="6"/>
        <v>0</v>
      </c>
      <c r="F16" s="32">
        <f t="shared" si="0"/>
        <v>0</v>
      </c>
      <c r="G16" s="32" t="e">
        <f t="shared" si="1"/>
        <v>#DIV/0!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987.3</v>
      </c>
      <c r="U16" s="32">
        <v>0</v>
      </c>
      <c r="V16" s="32">
        <v>0</v>
      </c>
      <c r="W16" s="32">
        <v>0</v>
      </c>
      <c r="X16" s="32">
        <v>10093.780000000001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0.02</v>
      </c>
      <c r="AE16" s="32">
        <v>0</v>
      </c>
      <c r="AF16" s="21"/>
      <c r="AG16" s="38"/>
      <c r="AH16" s="38"/>
    </row>
    <row r="17" spans="1:43" s="77" customFormat="1" ht="29.25" customHeight="1" x14ac:dyDescent="0.25">
      <c r="A17" s="31" t="s">
        <v>39</v>
      </c>
      <c r="B17" s="32">
        <f t="shared" si="3"/>
        <v>0</v>
      </c>
      <c r="C17" s="32">
        <f t="shared" si="4"/>
        <v>0</v>
      </c>
      <c r="D17" s="32">
        <f t="shared" si="5"/>
        <v>0</v>
      </c>
      <c r="E17" s="32">
        <f t="shared" si="6"/>
        <v>0</v>
      </c>
      <c r="F17" s="32" t="e">
        <f t="shared" si="0"/>
        <v>#DIV/0!</v>
      </c>
      <c r="G17" s="32" t="e">
        <f t="shared" si="1"/>
        <v>#DIV/0!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/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/>
      <c r="AE17" s="32">
        <v>0</v>
      </c>
      <c r="AF17" s="21"/>
      <c r="AG17" s="38"/>
      <c r="AH17" s="38"/>
    </row>
    <row r="18" spans="1:43" s="77" customFormat="1" ht="42.75" customHeight="1" x14ac:dyDescent="0.25">
      <c r="A18" s="29" t="s">
        <v>40</v>
      </c>
      <c r="B18" s="32"/>
      <c r="C18" s="32"/>
      <c r="D18" s="32"/>
      <c r="E18" s="32"/>
      <c r="F18" s="32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20"/>
      <c r="AF18" s="21"/>
      <c r="AG18" s="38"/>
      <c r="AH18" s="38"/>
    </row>
    <row r="19" spans="1:43" s="80" customFormat="1" ht="36.75" customHeight="1" x14ac:dyDescent="0.3">
      <c r="A19" s="34" t="s">
        <v>33</v>
      </c>
      <c r="B19" s="30">
        <f>B21+B22+B20+B23</f>
        <v>811</v>
      </c>
      <c r="C19" s="30">
        <f>C21+C22+C20+C23</f>
        <v>0</v>
      </c>
      <c r="D19" s="30">
        <f>D21+D22+D20+D23</f>
        <v>0</v>
      </c>
      <c r="E19" s="30">
        <f>E21+E22+E20+E23</f>
        <v>0</v>
      </c>
      <c r="F19" s="30">
        <f>E19/B19*100</f>
        <v>0</v>
      </c>
      <c r="G19" s="30" t="e">
        <f>E19/C19*100</f>
        <v>#DIV/0!</v>
      </c>
      <c r="H19" s="30">
        <f t="shared" ref="H19:AE19" si="7">H21+H22+H20+H23</f>
        <v>0</v>
      </c>
      <c r="I19" s="30">
        <f t="shared" si="7"/>
        <v>0</v>
      </c>
      <c r="J19" s="30">
        <f t="shared" si="7"/>
        <v>0</v>
      </c>
      <c r="K19" s="30">
        <f t="shared" si="7"/>
        <v>0</v>
      </c>
      <c r="L19" s="30">
        <f t="shared" si="7"/>
        <v>0</v>
      </c>
      <c r="M19" s="30">
        <f t="shared" si="7"/>
        <v>0</v>
      </c>
      <c r="N19" s="30">
        <f t="shared" si="7"/>
        <v>0</v>
      </c>
      <c r="O19" s="30">
        <f t="shared" si="7"/>
        <v>0</v>
      </c>
      <c r="P19" s="30">
        <f t="shared" si="7"/>
        <v>0</v>
      </c>
      <c r="Q19" s="30">
        <f t="shared" si="7"/>
        <v>0</v>
      </c>
      <c r="R19" s="30">
        <f t="shared" si="7"/>
        <v>0</v>
      </c>
      <c r="S19" s="30">
        <f t="shared" si="7"/>
        <v>0</v>
      </c>
      <c r="T19" s="30">
        <f t="shared" si="7"/>
        <v>811</v>
      </c>
      <c r="U19" s="30">
        <f t="shared" si="7"/>
        <v>0</v>
      </c>
      <c r="V19" s="30">
        <f t="shared" si="7"/>
        <v>0</v>
      </c>
      <c r="W19" s="30">
        <f t="shared" si="7"/>
        <v>0</v>
      </c>
      <c r="X19" s="30">
        <f t="shared" si="7"/>
        <v>0</v>
      </c>
      <c r="Y19" s="30">
        <f t="shared" si="7"/>
        <v>0</v>
      </c>
      <c r="Z19" s="30">
        <f t="shared" si="7"/>
        <v>0</v>
      </c>
      <c r="AA19" s="30">
        <f t="shared" si="7"/>
        <v>0</v>
      </c>
      <c r="AB19" s="30">
        <f t="shared" si="7"/>
        <v>0</v>
      </c>
      <c r="AC19" s="30">
        <f t="shared" si="7"/>
        <v>0</v>
      </c>
      <c r="AD19" s="30">
        <f t="shared" si="7"/>
        <v>0</v>
      </c>
      <c r="AE19" s="30">
        <f t="shared" si="7"/>
        <v>0</v>
      </c>
      <c r="AF19" s="21"/>
      <c r="AG19" s="38"/>
      <c r="AH19" s="38"/>
    </row>
    <row r="20" spans="1:43" s="80" customFormat="1" ht="28.5" customHeight="1" x14ac:dyDescent="0.3">
      <c r="A20" s="35" t="s">
        <v>35</v>
      </c>
      <c r="B20" s="32">
        <f>SUM(H20:AD20)</f>
        <v>0</v>
      </c>
      <c r="C20" s="32">
        <f>H20+J20+L20+N20+P20+R20</f>
        <v>0</v>
      </c>
      <c r="D20" s="32">
        <f>E20</f>
        <v>0</v>
      </c>
      <c r="E20" s="32">
        <f>I20+K20+M20+O20+Q20+S20+U20+W20+Y20+AA20+AC20+AE20</f>
        <v>0</v>
      </c>
      <c r="F20" s="32" t="e">
        <f>E20/B20*100</f>
        <v>#DIV/0!</v>
      </c>
      <c r="G20" s="32" t="e">
        <f>E20/C20*100</f>
        <v>#DIV/0!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90" t="s">
        <v>41</v>
      </c>
      <c r="AG20" s="38"/>
      <c r="AH20" s="38"/>
    </row>
    <row r="21" spans="1:43" s="77" customFormat="1" ht="38.25" customHeight="1" x14ac:dyDescent="0.25">
      <c r="A21" s="37" t="s">
        <v>36</v>
      </c>
      <c r="B21" s="32">
        <f>SUM(H21:AD21)</f>
        <v>566.9</v>
      </c>
      <c r="C21" s="32">
        <f>H21+J21+L21+N21+P21+R21</f>
        <v>0</v>
      </c>
      <c r="D21" s="32">
        <f>E21</f>
        <v>0</v>
      </c>
      <c r="E21" s="32">
        <f>I21+K21+M21+O21+Q21+S21+U21+W21+Y21+AA21+AC21+AE21</f>
        <v>0</v>
      </c>
      <c r="F21" s="32">
        <f>E21/B21*100</f>
        <v>0</v>
      </c>
      <c r="G21" s="32" t="e">
        <f>E21/C21*100</f>
        <v>#DIV/0!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566.9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8"/>
      <c r="AG21" s="38"/>
      <c r="AH21" s="38"/>
    </row>
    <row r="22" spans="1:43" s="77" customFormat="1" ht="29.25" customHeight="1" x14ac:dyDescent="0.65">
      <c r="A22" s="37" t="s">
        <v>37</v>
      </c>
      <c r="B22" s="32">
        <f>H22+J22+L22+N22+P22+R22+T22+V22+X22+Z22+AB22+AD22</f>
        <v>244.1</v>
      </c>
      <c r="C22" s="32">
        <f>H22+J22+L22+N22+P22+R22</f>
        <v>0</v>
      </c>
      <c r="D22" s="32">
        <f>E22</f>
        <v>0</v>
      </c>
      <c r="E22" s="32">
        <f>I22+K22+M22+O22+Q22+S22+U22+W22+Y22+AA22+AC22+AE22</f>
        <v>0</v>
      </c>
      <c r="F22" s="32">
        <f>E22/B22*100</f>
        <v>0</v>
      </c>
      <c r="G22" s="32" t="e">
        <f>E22/C22*100</f>
        <v>#DIV/0!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f>193.1+51</f>
        <v>244.1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2">
        <v>0</v>
      </c>
      <c r="AF22" s="38"/>
      <c r="AG22" s="81"/>
      <c r="AH22" s="38"/>
    </row>
    <row r="23" spans="1:43" s="77" customFormat="1" ht="28.5" customHeight="1" x14ac:dyDescent="0.25">
      <c r="A23" s="37" t="s">
        <v>39</v>
      </c>
      <c r="B23" s="32">
        <f>SUM(H23:AD23)</f>
        <v>0</v>
      </c>
      <c r="C23" s="32">
        <f>H23+J23+L23+N23+P23+R23</f>
        <v>0</v>
      </c>
      <c r="D23" s="32">
        <f>E23</f>
        <v>0</v>
      </c>
      <c r="E23" s="32">
        <f>I23+K23+M23+O23+Q23+S23+U23+W23+Y23+AA23+AC23+AE23</f>
        <v>0</v>
      </c>
      <c r="F23" s="32" t="e">
        <f>E23/B23*100</f>
        <v>#DIV/0!</v>
      </c>
      <c r="G23" s="32" t="e">
        <f>E23/C23*100</f>
        <v>#DIV/0!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8"/>
      <c r="AG23" s="38"/>
      <c r="AH23" s="38"/>
    </row>
    <row r="24" spans="1:43" s="79" customFormat="1" ht="27" customHeight="1" x14ac:dyDescent="0.25">
      <c r="A24" s="39" t="s">
        <v>42</v>
      </c>
      <c r="B24" s="40"/>
      <c r="C24" s="40"/>
      <c r="D24" s="40"/>
      <c r="E24" s="40"/>
      <c r="F24" s="40"/>
      <c r="G24" s="40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27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78"/>
    </row>
    <row r="25" spans="1:43" s="77" customFormat="1" ht="39" customHeight="1" x14ac:dyDescent="0.25">
      <c r="A25" s="29" t="s">
        <v>43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20"/>
      <c r="AF25" s="21"/>
      <c r="AG25" s="38"/>
      <c r="AH25" s="38"/>
    </row>
    <row r="26" spans="1:43" s="77" customFormat="1" ht="36" customHeight="1" x14ac:dyDescent="0.25">
      <c r="A26" s="29" t="s">
        <v>33</v>
      </c>
      <c r="B26" s="30">
        <f>B27+B28+B29+B31</f>
        <v>218478.56</v>
      </c>
      <c r="C26" s="30">
        <f>C27+C28+C29+C31</f>
        <v>114369.06</v>
      </c>
      <c r="D26" s="30">
        <f>D27+D28+D29+D31</f>
        <v>99854.469999999987</v>
      </c>
      <c r="E26" s="30">
        <f>E27+E28+E29+E31</f>
        <v>99854.469999999987</v>
      </c>
      <c r="F26" s="30">
        <f t="shared" ref="F26:F31" si="8">E26/B26*100</f>
        <v>45.704470955868615</v>
      </c>
      <c r="G26" s="30">
        <f t="shared" ref="G26:G31" si="9">E26/C26*100</f>
        <v>87.308988987056452</v>
      </c>
      <c r="H26" s="30">
        <f>H27+H28+H29+H31</f>
        <v>17377.41</v>
      </c>
      <c r="I26" s="30">
        <f t="shared" ref="I26:AE26" si="10">I27+I28+I29+I31</f>
        <v>10584.99</v>
      </c>
      <c r="J26" s="30">
        <f t="shared" si="10"/>
        <v>19412.86</v>
      </c>
      <c r="K26" s="30">
        <f t="shared" si="10"/>
        <v>15196.119999999999</v>
      </c>
      <c r="L26" s="30">
        <f t="shared" si="10"/>
        <v>13876.89</v>
      </c>
      <c r="M26" s="30">
        <f t="shared" si="10"/>
        <v>16097.94</v>
      </c>
      <c r="N26" s="30">
        <f t="shared" si="10"/>
        <v>17834.64</v>
      </c>
      <c r="O26" s="30">
        <f t="shared" si="10"/>
        <v>17502.830000000002</v>
      </c>
      <c r="P26" s="30">
        <f t="shared" si="10"/>
        <v>23073.09</v>
      </c>
      <c r="Q26" s="30">
        <f t="shared" si="10"/>
        <v>20764.32</v>
      </c>
      <c r="R26" s="30">
        <f t="shared" si="10"/>
        <v>20818.97</v>
      </c>
      <c r="S26" s="30">
        <f t="shared" si="10"/>
        <v>17733.07</v>
      </c>
      <c r="T26" s="30">
        <f t="shared" si="10"/>
        <v>17224.34</v>
      </c>
      <c r="U26" s="30">
        <f t="shared" si="10"/>
        <v>0</v>
      </c>
      <c r="V26" s="30">
        <f t="shared" si="10"/>
        <v>17102.650000000001</v>
      </c>
      <c r="W26" s="30">
        <f t="shared" si="10"/>
        <v>0</v>
      </c>
      <c r="X26" s="30">
        <f t="shared" si="10"/>
        <v>8910.5500000000011</v>
      </c>
      <c r="Y26" s="30">
        <f t="shared" si="10"/>
        <v>0</v>
      </c>
      <c r="Z26" s="30">
        <f t="shared" si="10"/>
        <v>16938.990000000002</v>
      </c>
      <c r="AA26" s="30">
        <f t="shared" si="10"/>
        <v>0</v>
      </c>
      <c r="AB26" s="30">
        <f t="shared" si="10"/>
        <v>14425.74</v>
      </c>
      <c r="AC26" s="30">
        <f t="shared" si="10"/>
        <v>0</v>
      </c>
      <c r="AD26" s="30">
        <f t="shared" si="10"/>
        <v>20342.43</v>
      </c>
      <c r="AE26" s="30">
        <f t="shared" si="10"/>
        <v>0</v>
      </c>
      <c r="AF26" s="21"/>
      <c r="AG26" s="38"/>
      <c r="AH26" s="38"/>
    </row>
    <row r="27" spans="1:43" s="77" customFormat="1" ht="28.5" customHeight="1" x14ac:dyDescent="0.25">
      <c r="A27" s="31" t="s">
        <v>35</v>
      </c>
      <c r="B27" s="32">
        <f>B58</f>
        <v>0</v>
      </c>
      <c r="C27" s="32">
        <f>C34+C40+C46+C52+C58</f>
        <v>0</v>
      </c>
      <c r="D27" s="32">
        <f>D58</f>
        <v>0</v>
      </c>
      <c r="E27" s="32">
        <f>E58</f>
        <v>0</v>
      </c>
      <c r="F27" s="32" t="e">
        <f t="shared" si="8"/>
        <v>#DIV/0!</v>
      </c>
      <c r="G27" s="32" t="e">
        <f t="shared" si="9"/>
        <v>#DIV/0!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21"/>
      <c r="AG27" s="38"/>
      <c r="AH27" s="38"/>
    </row>
    <row r="28" spans="1:43" s="77" customFormat="1" ht="37.5" x14ac:dyDescent="0.25">
      <c r="A28" s="31" t="s">
        <v>36</v>
      </c>
      <c r="B28" s="32">
        <f>B59</f>
        <v>1494.49</v>
      </c>
      <c r="C28" s="32">
        <f>C35+C41+C47+C53+C59</f>
        <v>1494.49</v>
      </c>
      <c r="D28" s="32">
        <f>D59</f>
        <v>1152.51</v>
      </c>
      <c r="E28" s="32">
        <f>E59</f>
        <v>1152.51</v>
      </c>
      <c r="F28" s="32">
        <f t="shared" si="8"/>
        <v>77.117277465891377</v>
      </c>
      <c r="G28" s="32">
        <f t="shared" si="9"/>
        <v>77.117277465891377</v>
      </c>
      <c r="H28" s="32">
        <f t="shared" ref="H28:AE29" si="11">H35+H41+H47+H53+H59</f>
        <v>0</v>
      </c>
      <c r="I28" s="32">
        <f t="shared" si="11"/>
        <v>0</v>
      </c>
      <c r="J28" s="32">
        <f t="shared" si="11"/>
        <v>0</v>
      </c>
      <c r="K28" s="32">
        <f t="shared" si="11"/>
        <v>0</v>
      </c>
      <c r="L28" s="32">
        <f t="shared" si="11"/>
        <v>66</v>
      </c>
      <c r="M28" s="32">
        <f t="shared" si="11"/>
        <v>66</v>
      </c>
      <c r="N28" s="32">
        <f t="shared" si="11"/>
        <v>0</v>
      </c>
      <c r="O28" s="32">
        <f t="shared" si="11"/>
        <v>0</v>
      </c>
      <c r="P28" s="32">
        <f t="shared" si="11"/>
        <v>1086.51</v>
      </c>
      <c r="Q28" s="32">
        <f t="shared" si="11"/>
        <v>1086.51</v>
      </c>
      <c r="R28" s="32">
        <f t="shared" si="11"/>
        <v>341.98</v>
      </c>
      <c r="S28" s="32">
        <f t="shared" si="11"/>
        <v>0</v>
      </c>
      <c r="T28" s="32">
        <f t="shared" si="11"/>
        <v>0</v>
      </c>
      <c r="U28" s="32">
        <f t="shared" si="11"/>
        <v>0</v>
      </c>
      <c r="V28" s="32">
        <f t="shared" si="11"/>
        <v>0</v>
      </c>
      <c r="W28" s="32">
        <f t="shared" si="11"/>
        <v>0</v>
      </c>
      <c r="X28" s="32">
        <f t="shared" si="11"/>
        <v>0</v>
      </c>
      <c r="Y28" s="32">
        <f t="shared" si="11"/>
        <v>0</v>
      </c>
      <c r="Z28" s="32">
        <f t="shared" si="11"/>
        <v>0</v>
      </c>
      <c r="AA28" s="32">
        <f t="shared" si="11"/>
        <v>0</v>
      </c>
      <c r="AB28" s="32">
        <f t="shared" si="11"/>
        <v>0</v>
      </c>
      <c r="AC28" s="32">
        <f t="shared" si="11"/>
        <v>0</v>
      </c>
      <c r="AD28" s="32">
        <f t="shared" si="11"/>
        <v>0</v>
      </c>
      <c r="AE28" s="32">
        <f t="shared" si="11"/>
        <v>0</v>
      </c>
      <c r="AF28" s="21"/>
      <c r="AG28" s="38"/>
      <c r="AH28" s="38"/>
    </row>
    <row r="29" spans="1:43" s="77" customFormat="1" ht="18.75" x14ac:dyDescent="0.25">
      <c r="A29" s="31" t="s">
        <v>37</v>
      </c>
      <c r="B29" s="32">
        <f>B36+B42+B48+B54+B60</f>
        <v>205844.07</v>
      </c>
      <c r="C29" s="32">
        <f>C36+C42+C48+C54+C60</f>
        <v>110899.37</v>
      </c>
      <c r="D29" s="32">
        <f>D36+D42+D48+D54+D60</f>
        <v>96726.76</v>
      </c>
      <c r="E29" s="32">
        <f>E36+E42+E48+E54+E60</f>
        <v>96726.76</v>
      </c>
      <c r="F29" s="32">
        <f t="shared" si="8"/>
        <v>46.990306789017531</v>
      </c>
      <c r="G29" s="32">
        <f t="shared" si="9"/>
        <v>87.220297103581373</v>
      </c>
      <c r="H29" s="32">
        <f t="shared" si="11"/>
        <v>17377.41</v>
      </c>
      <c r="I29" s="32">
        <f t="shared" si="11"/>
        <v>10584.99</v>
      </c>
      <c r="J29" s="32">
        <f t="shared" si="11"/>
        <v>19412.86</v>
      </c>
      <c r="K29" s="32">
        <f t="shared" si="11"/>
        <v>15196.119999999999</v>
      </c>
      <c r="L29" s="32">
        <f t="shared" si="11"/>
        <v>13810.89</v>
      </c>
      <c r="M29" s="32">
        <f t="shared" si="11"/>
        <v>16031.94</v>
      </c>
      <c r="N29" s="32">
        <f t="shared" si="11"/>
        <v>17834.64</v>
      </c>
      <c r="O29" s="32">
        <f t="shared" si="11"/>
        <v>17502.830000000002</v>
      </c>
      <c r="P29" s="32">
        <f t="shared" si="11"/>
        <v>21986.58</v>
      </c>
      <c r="Q29" s="32">
        <f t="shared" si="11"/>
        <v>19677.810000000001</v>
      </c>
      <c r="R29" s="32">
        <f t="shared" si="11"/>
        <v>20476.990000000002</v>
      </c>
      <c r="S29" s="32">
        <f t="shared" si="11"/>
        <v>17733.07</v>
      </c>
      <c r="T29" s="32">
        <f t="shared" si="11"/>
        <v>17224.34</v>
      </c>
      <c r="U29" s="32">
        <f t="shared" si="11"/>
        <v>0</v>
      </c>
      <c r="V29" s="32">
        <f t="shared" si="11"/>
        <v>17102.650000000001</v>
      </c>
      <c r="W29" s="32">
        <f t="shared" si="11"/>
        <v>0</v>
      </c>
      <c r="X29" s="32">
        <f t="shared" si="11"/>
        <v>8910.5500000000011</v>
      </c>
      <c r="Y29" s="32">
        <f t="shared" si="11"/>
        <v>0</v>
      </c>
      <c r="Z29" s="32">
        <f t="shared" si="11"/>
        <v>16938.990000000002</v>
      </c>
      <c r="AA29" s="32">
        <f t="shared" si="11"/>
        <v>0</v>
      </c>
      <c r="AB29" s="32">
        <f t="shared" si="11"/>
        <v>14425.74</v>
      </c>
      <c r="AC29" s="32">
        <f t="shared" si="11"/>
        <v>0</v>
      </c>
      <c r="AD29" s="32">
        <f t="shared" si="11"/>
        <v>20342.43</v>
      </c>
      <c r="AE29" s="32">
        <f t="shared" si="11"/>
        <v>0</v>
      </c>
      <c r="AF29" s="21"/>
      <c r="AG29" s="38"/>
      <c r="AH29" s="38"/>
    </row>
    <row r="30" spans="1:43" s="77" customFormat="1" ht="37.5" x14ac:dyDescent="0.3">
      <c r="A30" s="35" t="s">
        <v>38</v>
      </c>
      <c r="B30" s="32">
        <f t="shared" ref="B30:E31" si="12">B61</f>
        <v>75.2</v>
      </c>
      <c r="C30" s="32">
        <f t="shared" si="12"/>
        <v>75.2</v>
      </c>
      <c r="D30" s="32">
        <f t="shared" si="12"/>
        <v>57.2</v>
      </c>
      <c r="E30" s="32">
        <f t="shared" si="12"/>
        <v>57.2</v>
      </c>
      <c r="F30" s="32">
        <f t="shared" si="8"/>
        <v>76.063829787234042</v>
      </c>
      <c r="G30" s="32">
        <f t="shared" si="9"/>
        <v>76.063829787234042</v>
      </c>
      <c r="H30" s="32">
        <f t="shared" ref="H30:AE30" si="13">H61</f>
        <v>0</v>
      </c>
      <c r="I30" s="32">
        <f t="shared" si="13"/>
        <v>0</v>
      </c>
      <c r="J30" s="32">
        <f t="shared" si="13"/>
        <v>0</v>
      </c>
      <c r="K30" s="32">
        <f t="shared" si="13"/>
        <v>0</v>
      </c>
      <c r="L30" s="32">
        <f t="shared" si="13"/>
        <v>0</v>
      </c>
      <c r="M30" s="32">
        <f t="shared" si="13"/>
        <v>0</v>
      </c>
      <c r="N30" s="32">
        <f t="shared" si="13"/>
        <v>0</v>
      </c>
      <c r="O30" s="32">
        <f t="shared" si="13"/>
        <v>0</v>
      </c>
      <c r="P30" s="32">
        <f t="shared" si="13"/>
        <v>75.2</v>
      </c>
      <c r="Q30" s="32">
        <f t="shared" si="13"/>
        <v>57.2</v>
      </c>
      <c r="R30" s="32">
        <f t="shared" si="13"/>
        <v>0</v>
      </c>
      <c r="S30" s="32">
        <f t="shared" si="13"/>
        <v>0</v>
      </c>
      <c r="T30" s="32">
        <f t="shared" si="13"/>
        <v>0</v>
      </c>
      <c r="U30" s="32">
        <f t="shared" si="13"/>
        <v>0</v>
      </c>
      <c r="V30" s="32">
        <f t="shared" si="13"/>
        <v>0</v>
      </c>
      <c r="W30" s="32">
        <f t="shared" si="13"/>
        <v>0</v>
      </c>
      <c r="X30" s="32">
        <f t="shared" si="13"/>
        <v>0</v>
      </c>
      <c r="Y30" s="32">
        <f t="shared" si="13"/>
        <v>0</v>
      </c>
      <c r="Z30" s="32">
        <f t="shared" si="13"/>
        <v>0</v>
      </c>
      <c r="AA30" s="32">
        <f t="shared" si="13"/>
        <v>0</v>
      </c>
      <c r="AB30" s="32">
        <f t="shared" si="13"/>
        <v>0</v>
      </c>
      <c r="AC30" s="32">
        <f t="shared" si="13"/>
        <v>0</v>
      </c>
      <c r="AD30" s="32">
        <f t="shared" si="13"/>
        <v>0</v>
      </c>
      <c r="AE30" s="32">
        <f t="shared" si="13"/>
        <v>0</v>
      </c>
      <c r="AF30" s="21"/>
      <c r="AG30" s="38"/>
      <c r="AH30" s="38"/>
    </row>
    <row r="31" spans="1:43" s="77" customFormat="1" ht="29.25" customHeight="1" x14ac:dyDescent="0.25">
      <c r="A31" s="31" t="s">
        <v>39</v>
      </c>
      <c r="B31" s="32">
        <f t="shared" si="12"/>
        <v>11140</v>
      </c>
      <c r="C31" s="32">
        <f t="shared" si="12"/>
        <v>1975.2</v>
      </c>
      <c r="D31" s="32">
        <f t="shared" si="12"/>
        <v>1975.2</v>
      </c>
      <c r="E31" s="32">
        <f t="shared" si="12"/>
        <v>1975.2</v>
      </c>
      <c r="F31" s="32">
        <f t="shared" si="8"/>
        <v>17.730700179533216</v>
      </c>
      <c r="G31" s="32">
        <f t="shared" si="9"/>
        <v>100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21"/>
      <c r="AG31" s="38"/>
      <c r="AH31" s="38"/>
    </row>
    <row r="32" spans="1:43" s="77" customFormat="1" ht="42.75" customHeight="1" x14ac:dyDescent="0.25">
      <c r="A32" s="29" t="s">
        <v>44</v>
      </c>
      <c r="B32" s="32"/>
      <c r="C32" s="32"/>
      <c r="D32" s="32"/>
      <c r="E32" s="32"/>
      <c r="F32" s="32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20"/>
      <c r="AF32" s="21"/>
      <c r="AG32" s="38"/>
      <c r="AH32" s="38"/>
    </row>
    <row r="33" spans="1:34" s="80" customFormat="1" ht="24.75" customHeight="1" x14ac:dyDescent="0.3">
      <c r="A33" s="34" t="s">
        <v>33</v>
      </c>
      <c r="B33" s="30">
        <f>B35+B36+B34+B37</f>
        <v>2637.85</v>
      </c>
      <c r="C33" s="30">
        <f>C35+C36+C34+C37</f>
        <v>2113.2399999999998</v>
      </c>
      <c r="D33" s="30">
        <f>D35+D36+D34+D37</f>
        <v>1391.02</v>
      </c>
      <c r="E33" s="30">
        <f>E35+E36+E34+E37</f>
        <v>1391.02</v>
      </c>
      <c r="F33" s="30">
        <f>E33/B33*100</f>
        <v>52.733097029778044</v>
      </c>
      <c r="G33" s="30">
        <f>E33/C33*100</f>
        <v>65.824042702201368</v>
      </c>
      <c r="H33" s="30">
        <f t="shared" ref="H33:AE33" si="14">H35+H36+H34+H37</f>
        <v>58.77</v>
      </c>
      <c r="I33" s="30">
        <f t="shared" si="14"/>
        <v>0</v>
      </c>
      <c r="J33" s="30">
        <f t="shared" si="14"/>
        <v>1454.54</v>
      </c>
      <c r="K33" s="30">
        <f t="shared" si="14"/>
        <v>0</v>
      </c>
      <c r="L33" s="30">
        <f t="shared" si="14"/>
        <v>361.77</v>
      </c>
      <c r="M33" s="30">
        <f t="shared" si="14"/>
        <v>527.37</v>
      </c>
      <c r="N33" s="30">
        <f t="shared" si="14"/>
        <v>159.88999999999999</v>
      </c>
      <c r="O33" s="30">
        <f t="shared" si="14"/>
        <v>346.49</v>
      </c>
      <c r="P33" s="30">
        <f t="shared" si="14"/>
        <v>69.959999999999994</v>
      </c>
      <c r="Q33" s="30">
        <f t="shared" si="14"/>
        <v>173.56</v>
      </c>
      <c r="R33" s="30">
        <f t="shared" si="14"/>
        <v>8.31</v>
      </c>
      <c r="S33" s="30">
        <f t="shared" si="14"/>
        <v>343.6</v>
      </c>
      <c r="T33" s="30">
        <f t="shared" si="14"/>
        <v>36.44</v>
      </c>
      <c r="U33" s="30">
        <f t="shared" si="14"/>
        <v>0</v>
      </c>
      <c r="V33" s="30">
        <f t="shared" si="14"/>
        <v>6.65</v>
      </c>
      <c r="W33" s="30">
        <f t="shared" si="14"/>
        <v>0</v>
      </c>
      <c r="X33" s="30">
        <f t="shared" si="14"/>
        <v>123.34</v>
      </c>
      <c r="Y33" s="30">
        <f t="shared" si="14"/>
        <v>0</v>
      </c>
      <c r="Z33" s="30">
        <f t="shared" si="14"/>
        <v>130</v>
      </c>
      <c r="AA33" s="30">
        <f t="shared" si="14"/>
        <v>0</v>
      </c>
      <c r="AB33" s="30">
        <f t="shared" si="14"/>
        <v>185.96</v>
      </c>
      <c r="AC33" s="30">
        <f t="shared" si="14"/>
        <v>0</v>
      </c>
      <c r="AD33" s="30">
        <f t="shared" si="14"/>
        <v>42.22</v>
      </c>
      <c r="AE33" s="30">
        <f t="shared" si="14"/>
        <v>0</v>
      </c>
      <c r="AF33" s="21"/>
      <c r="AG33" s="38"/>
      <c r="AH33" s="38"/>
    </row>
    <row r="34" spans="1:34" s="80" customFormat="1" ht="28.5" customHeight="1" x14ac:dyDescent="0.3">
      <c r="A34" s="35" t="s">
        <v>35</v>
      </c>
      <c r="B34" s="32">
        <f>SUM(H34:AD34)</f>
        <v>0</v>
      </c>
      <c r="C34" s="32">
        <f t="shared" ref="C34:C35" si="15">H34+J34+L34+N34+P34</f>
        <v>0</v>
      </c>
      <c r="D34" s="32">
        <f>E34</f>
        <v>0</v>
      </c>
      <c r="E34" s="32">
        <f>I34+K34+M34+O34+Q34+S34+U34+W34+Y34+AA34+AC34+AE34</f>
        <v>0</v>
      </c>
      <c r="F34" s="32" t="e">
        <f>E34/B34*100</f>
        <v>#DIV/0!</v>
      </c>
      <c r="G34" s="32" t="e">
        <f>E34/C34*100</f>
        <v>#DIV/0!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114" t="s">
        <v>45</v>
      </c>
      <c r="AG34" s="38"/>
      <c r="AH34" s="38"/>
    </row>
    <row r="35" spans="1:34" s="77" customFormat="1" ht="38.25" customHeight="1" x14ac:dyDescent="0.25">
      <c r="A35" s="37" t="s">
        <v>36</v>
      </c>
      <c r="B35" s="32">
        <f>SUM(H35:AD35)</f>
        <v>0</v>
      </c>
      <c r="C35" s="32">
        <f t="shared" si="15"/>
        <v>0</v>
      </c>
      <c r="D35" s="32">
        <f>E35</f>
        <v>0</v>
      </c>
      <c r="E35" s="32">
        <f>I35+K35+M35+O35+Q35+S35+U35+W35+Y35+AA35+AC35+AE35</f>
        <v>0</v>
      </c>
      <c r="F35" s="32" t="e">
        <f>E35/B35*100</f>
        <v>#DIV/0!</v>
      </c>
      <c r="G35" s="32" t="e">
        <f>E35/C35*100</f>
        <v>#DIV/0!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114"/>
      <c r="AG35" s="38"/>
      <c r="AH35" s="38"/>
    </row>
    <row r="36" spans="1:34" s="77" customFormat="1" ht="29.25" customHeight="1" x14ac:dyDescent="0.65">
      <c r="A36" s="37" t="s">
        <v>37</v>
      </c>
      <c r="B36" s="32">
        <f>H36+J36+L36+N36+P36+R36+T36+V36+X36+Z36+AB36+AD36</f>
        <v>2637.85</v>
      </c>
      <c r="C36" s="32">
        <f>H36+J36+L36+N36+P36+R36</f>
        <v>2113.2399999999998</v>
      </c>
      <c r="D36" s="32">
        <f>E36</f>
        <v>1391.02</v>
      </c>
      <c r="E36" s="32">
        <f>I36+K36+M36+O36+Q36+S36+U36+W36+Y36+AA36+AC36+AE36</f>
        <v>1391.02</v>
      </c>
      <c r="F36" s="32">
        <f>E36/B36*100</f>
        <v>52.733097029778044</v>
      </c>
      <c r="G36" s="32">
        <f>E36/C36*100</f>
        <v>65.824042702201368</v>
      </c>
      <c r="H36" s="36">
        <v>58.77</v>
      </c>
      <c r="I36" s="36">
        <v>0</v>
      </c>
      <c r="J36" s="36">
        <v>1454.54</v>
      </c>
      <c r="K36" s="36">
        <v>0</v>
      </c>
      <c r="L36" s="36">
        <v>361.77</v>
      </c>
      <c r="M36" s="36">
        <v>527.37</v>
      </c>
      <c r="N36" s="36">
        <v>159.88999999999999</v>
      </c>
      <c r="O36" s="36">
        <v>346.49</v>
      </c>
      <c r="P36" s="36">
        <v>69.959999999999994</v>
      </c>
      <c r="Q36" s="36">
        <v>173.56</v>
      </c>
      <c r="R36" s="36">
        <v>8.31</v>
      </c>
      <c r="S36" s="36">
        <v>343.6</v>
      </c>
      <c r="T36" s="36">
        <v>36.44</v>
      </c>
      <c r="U36" s="36"/>
      <c r="V36" s="36">
        <v>6.65</v>
      </c>
      <c r="W36" s="36"/>
      <c r="X36" s="36">
        <v>123.34</v>
      </c>
      <c r="Y36" s="36"/>
      <c r="Z36" s="36">
        <v>130</v>
      </c>
      <c r="AA36" s="36"/>
      <c r="AB36" s="36">
        <v>185.96</v>
      </c>
      <c r="AC36" s="36"/>
      <c r="AD36" s="36">
        <v>42.22</v>
      </c>
      <c r="AE36" s="17"/>
      <c r="AF36" s="114"/>
      <c r="AG36" s="81"/>
      <c r="AH36" s="38"/>
    </row>
    <row r="37" spans="1:34" s="77" customFormat="1" ht="28.5" customHeight="1" x14ac:dyDescent="0.25">
      <c r="A37" s="37" t="s">
        <v>39</v>
      </c>
      <c r="B37" s="32">
        <f>SUM(H37:AD37)</f>
        <v>0</v>
      </c>
      <c r="C37" s="32">
        <f>H37+J37+L37+N37+P37</f>
        <v>0</v>
      </c>
      <c r="D37" s="32">
        <f>E37</f>
        <v>0</v>
      </c>
      <c r="E37" s="32">
        <f>I37+K37+M37+O37+Q37+S37+U37+W37+Y37+AA37+AC37+AE37</f>
        <v>0</v>
      </c>
      <c r="F37" s="32" t="e">
        <f>E37/B37*100</f>
        <v>#DIV/0!</v>
      </c>
      <c r="G37" s="32" t="e">
        <f>E37/C37*100</f>
        <v>#DIV/0!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114"/>
      <c r="AG37" s="38"/>
      <c r="AH37" s="38"/>
    </row>
    <row r="38" spans="1:34" s="77" customFormat="1" ht="44.25" customHeight="1" x14ac:dyDescent="0.25">
      <c r="A38" s="88" t="s">
        <v>46</v>
      </c>
      <c r="B38" s="36"/>
      <c r="C38" s="36"/>
      <c r="D38" s="36"/>
      <c r="E38" s="36"/>
      <c r="F38" s="36"/>
      <c r="G38" s="36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20"/>
      <c r="AF38" s="21"/>
      <c r="AG38" s="38"/>
      <c r="AH38" s="38"/>
    </row>
    <row r="39" spans="1:34" s="77" customFormat="1" ht="27" customHeight="1" x14ac:dyDescent="0.25">
      <c r="A39" s="43" t="s">
        <v>33</v>
      </c>
      <c r="B39" s="30">
        <f>B41+B42+B40+B43</f>
        <v>199684.89</v>
      </c>
      <c r="C39" s="30">
        <f>C41+C42+C40+C43</f>
        <v>105423.51999999999</v>
      </c>
      <c r="D39" s="30">
        <f>D41+D42+D40+D43</f>
        <v>94650.34</v>
      </c>
      <c r="E39" s="30">
        <f>E41+E42+E40+E43</f>
        <v>94650.34</v>
      </c>
      <c r="F39" s="30">
        <f>E39/B39*100</f>
        <v>47.399850834983056</v>
      </c>
      <c r="G39" s="30">
        <f>E39/C39*100</f>
        <v>89.781046961816486</v>
      </c>
      <c r="H39" s="30">
        <f t="shared" ref="H39:AE39" si="16">H41+H42+H40+H43</f>
        <v>17298.599999999999</v>
      </c>
      <c r="I39" s="30">
        <f t="shared" si="16"/>
        <v>10584.99</v>
      </c>
      <c r="J39" s="30">
        <f t="shared" si="16"/>
        <v>17450.11</v>
      </c>
      <c r="K39" s="30">
        <f t="shared" si="16"/>
        <v>15187.22</v>
      </c>
      <c r="L39" s="30">
        <f t="shared" si="16"/>
        <v>13394.22</v>
      </c>
      <c r="M39" s="30">
        <f t="shared" si="16"/>
        <v>15032.14</v>
      </c>
      <c r="N39" s="30">
        <f t="shared" si="16"/>
        <v>17654.72</v>
      </c>
      <c r="O39" s="30">
        <f t="shared" si="16"/>
        <v>17082.95</v>
      </c>
      <c r="P39" s="30">
        <f t="shared" si="16"/>
        <v>19177.22</v>
      </c>
      <c r="Q39" s="30">
        <f t="shared" si="16"/>
        <v>19429.84</v>
      </c>
      <c r="R39" s="30">
        <f t="shared" si="16"/>
        <v>20448.650000000001</v>
      </c>
      <c r="S39" s="30">
        <f t="shared" si="16"/>
        <v>17333.2</v>
      </c>
      <c r="T39" s="30">
        <f t="shared" si="16"/>
        <v>17167.86</v>
      </c>
      <c r="U39" s="30">
        <f t="shared" si="16"/>
        <v>0</v>
      </c>
      <c r="V39" s="30">
        <f t="shared" si="16"/>
        <v>17075.96</v>
      </c>
      <c r="W39" s="30">
        <f t="shared" si="16"/>
        <v>0</v>
      </c>
      <c r="X39" s="30">
        <f t="shared" si="16"/>
        <v>8767.17</v>
      </c>
      <c r="Y39" s="30">
        <f t="shared" si="16"/>
        <v>0</v>
      </c>
      <c r="Z39" s="30">
        <f t="shared" si="16"/>
        <v>16788.95</v>
      </c>
      <c r="AA39" s="30">
        <f t="shared" si="16"/>
        <v>0</v>
      </c>
      <c r="AB39" s="30">
        <f t="shared" si="16"/>
        <v>14181.25</v>
      </c>
      <c r="AC39" s="30">
        <f t="shared" si="16"/>
        <v>0</v>
      </c>
      <c r="AD39" s="30">
        <f t="shared" si="16"/>
        <v>20280.18</v>
      </c>
      <c r="AE39" s="30">
        <f t="shared" si="16"/>
        <v>0</v>
      </c>
      <c r="AF39" s="21"/>
      <c r="AG39" s="38"/>
      <c r="AH39" s="38"/>
    </row>
    <row r="40" spans="1:34" s="77" customFormat="1" ht="27" customHeight="1" x14ac:dyDescent="0.25">
      <c r="A40" s="31" t="s">
        <v>35</v>
      </c>
      <c r="B40" s="32">
        <f>AD40</f>
        <v>0</v>
      </c>
      <c r="C40" s="32">
        <f>H40+J40</f>
        <v>0</v>
      </c>
      <c r="D40" s="32">
        <f>E40</f>
        <v>0</v>
      </c>
      <c r="E40" s="32">
        <f>I40+K40+M40+O40+Q40+S40+U40+W40+Y40+AA40+AC40+AE40</f>
        <v>0</v>
      </c>
      <c r="F40" s="32" t="e">
        <f>E40/B40*100</f>
        <v>#DIV/0!</v>
      </c>
      <c r="G40" s="32" t="e">
        <f>E40/C40*100</f>
        <v>#DIV/0!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115" t="s">
        <v>47</v>
      </c>
      <c r="AG40" s="38"/>
      <c r="AH40" s="38"/>
    </row>
    <row r="41" spans="1:34" s="77" customFormat="1" ht="40.5" customHeight="1" x14ac:dyDescent="0.3">
      <c r="A41" s="44" t="s">
        <v>36</v>
      </c>
      <c r="B41" s="32">
        <f>H41+J41+L41+N41+P41+R41+T41+V41+X41+Z41+AB41+AD41</f>
        <v>0</v>
      </c>
      <c r="C41" s="32">
        <f>H41+J41</f>
        <v>0</v>
      </c>
      <c r="D41" s="32">
        <f>E41</f>
        <v>0</v>
      </c>
      <c r="E41" s="32">
        <f>I41+K41+M41+O41+Q41+S41+U41+W41+Y41+AA41+AC41+AE41</f>
        <v>0</v>
      </c>
      <c r="F41" s="32" t="e">
        <f>E41/B41*100</f>
        <v>#DIV/0!</v>
      </c>
      <c r="G41" s="32" t="e">
        <f>E41/C41*100</f>
        <v>#DIV/0!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115"/>
      <c r="AG41" s="38"/>
      <c r="AH41" s="38"/>
    </row>
    <row r="42" spans="1:34" s="77" customFormat="1" ht="24.75" customHeight="1" x14ac:dyDescent="0.3">
      <c r="A42" s="44" t="s">
        <v>37</v>
      </c>
      <c r="B42" s="32">
        <f>H42+J42+L42+N42+P42+R42+T42+V42+X42+Z42+AB42+AD42</f>
        <v>199684.89</v>
      </c>
      <c r="C42" s="32">
        <f>H42+J42+L42+N42+P42+R42</f>
        <v>105423.51999999999</v>
      </c>
      <c r="D42" s="32">
        <f>E42</f>
        <v>94650.34</v>
      </c>
      <c r="E42" s="32">
        <f>I42+K42+M42+O42+Q42+S42+U42+W42+Y42+AA42+AC42+AE42</f>
        <v>94650.34</v>
      </c>
      <c r="F42" s="32">
        <f>E42/B42*100</f>
        <v>47.399850834983056</v>
      </c>
      <c r="G42" s="32">
        <f>E42/C42*100</f>
        <v>89.781046961816486</v>
      </c>
      <c r="H42" s="36">
        <v>17298.599999999999</v>
      </c>
      <c r="I42" s="36">
        <v>10584.99</v>
      </c>
      <c r="J42" s="36">
        <v>17450.11</v>
      </c>
      <c r="K42" s="36">
        <v>15187.22</v>
      </c>
      <c r="L42" s="36">
        <v>13394.22</v>
      </c>
      <c r="M42" s="36">
        <v>15032.14</v>
      </c>
      <c r="N42" s="36">
        <v>17654.72</v>
      </c>
      <c r="O42" s="36">
        <v>17082.95</v>
      </c>
      <c r="P42" s="36">
        <v>19177.22</v>
      </c>
      <c r="Q42" s="36">
        <v>19429.84</v>
      </c>
      <c r="R42" s="36">
        <v>20448.650000000001</v>
      </c>
      <c r="S42" s="36">
        <v>17333.2</v>
      </c>
      <c r="T42" s="36">
        <v>17167.86</v>
      </c>
      <c r="U42" s="36"/>
      <c r="V42" s="36">
        <v>17075.96</v>
      </c>
      <c r="W42" s="36"/>
      <c r="X42" s="36">
        <v>8767.17</v>
      </c>
      <c r="Y42" s="36"/>
      <c r="Z42" s="36">
        <v>16788.95</v>
      </c>
      <c r="AA42" s="36"/>
      <c r="AB42" s="36">
        <v>14181.25</v>
      </c>
      <c r="AC42" s="36"/>
      <c r="AD42" s="36">
        <v>20280.18</v>
      </c>
      <c r="AE42" s="17"/>
      <c r="AF42" s="115"/>
      <c r="AG42" s="38"/>
      <c r="AH42" s="38"/>
    </row>
    <row r="43" spans="1:34" s="77" customFormat="1" ht="29.25" customHeight="1" x14ac:dyDescent="0.3">
      <c r="A43" s="44" t="s">
        <v>39</v>
      </c>
      <c r="B43" s="32">
        <v>0</v>
      </c>
      <c r="C43" s="32">
        <f>H43+J43</f>
        <v>0</v>
      </c>
      <c r="D43" s="32">
        <f>E43</f>
        <v>0</v>
      </c>
      <c r="E43" s="32">
        <f>I43+K43+M43+O43+Q43+S43+U43+W43+Y43+AA43+AC43+AE43</f>
        <v>0</v>
      </c>
      <c r="F43" s="32" t="e">
        <f>E43/B43*100</f>
        <v>#DIV/0!</v>
      </c>
      <c r="G43" s="32" t="e">
        <f>E43/C43*100</f>
        <v>#DIV/0!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115"/>
      <c r="AG43" s="38"/>
      <c r="AH43" s="38"/>
    </row>
    <row r="44" spans="1:34" s="77" customFormat="1" ht="44.25" customHeight="1" x14ac:dyDescent="0.3">
      <c r="A44" s="34" t="s">
        <v>48</v>
      </c>
      <c r="B44" s="30"/>
      <c r="C44" s="30"/>
      <c r="D44" s="30"/>
      <c r="E44" s="30"/>
      <c r="F44" s="30"/>
      <c r="G44" s="30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20"/>
      <c r="AF44" s="21"/>
      <c r="AG44" s="38"/>
      <c r="AH44" s="38"/>
    </row>
    <row r="45" spans="1:34" s="77" customFormat="1" ht="25.5" customHeight="1" x14ac:dyDescent="0.3">
      <c r="A45" s="34" t="s">
        <v>33</v>
      </c>
      <c r="B45" s="30">
        <f>B48+B47+B46+B49</f>
        <v>385.90999999999997</v>
      </c>
      <c r="C45" s="30">
        <f>C48+C47+C46+C49</f>
        <v>227.19</v>
      </c>
      <c r="D45" s="30">
        <f>D48+D47+D46+D49</f>
        <v>101.77000000000001</v>
      </c>
      <c r="E45" s="30">
        <f>E48+E47+E46+E49</f>
        <v>101.77000000000001</v>
      </c>
      <c r="F45" s="30">
        <f>E45/B45*100</f>
        <v>26.371433753984096</v>
      </c>
      <c r="G45" s="30">
        <f>E45/C45*100</f>
        <v>44.795105418372295</v>
      </c>
      <c r="H45" s="30">
        <f t="shared" ref="H45:AE45" si="17">H48+H47+H46+H49</f>
        <v>20.04</v>
      </c>
      <c r="I45" s="30">
        <f t="shared" si="17"/>
        <v>0</v>
      </c>
      <c r="J45" s="30">
        <f t="shared" si="17"/>
        <v>53.43</v>
      </c>
      <c r="K45" s="30">
        <f t="shared" si="17"/>
        <v>0</v>
      </c>
      <c r="L45" s="30">
        <f t="shared" si="17"/>
        <v>54.9</v>
      </c>
      <c r="M45" s="30">
        <f t="shared" si="17"/>
        <v>26.53</v>
      </c>
      <c r="N45" s="30">
        <f t="shared" si="17"/>
        <v>20.03</v>
      </c>
      <c r="O45" s="30">
        <f t="shared" si="17"/>
        <v>25.37</v>
      </c>
      <c r="P45" s="30">
        <f t="shared" si="17"/>
        <v>58.76</v>
      </c>
      <c r="Q45" s="30">
        <f t="shared" si="17"/>
        <v>0</v>
      </c>
      <c r="R45" s="30">
        <f t="shared" si="17"/>
        <v>20.03</v>
      </c>
      <c r="S45" s="30">
        <f t="shared" si="17"/>
        <v>49.87</v>
      </c>
      <c r="T45" s="30">
        <f t="shared" si="17"/>
        <v>20.04</v>
      </c>
      <c r="U45" s="30">
        <f t="shared" si="17"/>
        <v>0</v>
      </c>
      <c r="V45" s="30">
        <f t="shared" si="17"/>
        <v>20.04</v>
      </c>
      <c r="W45" s="30">
        <f t="shared" si="17"/>
        <v>0</v>
      </c>
      <c r="X45" s="30">
        <f t="shared" si="17"/>
        <v>20.04</v>
      </c>
      <c r="Y45" s="30">
        <f t="shared" si="17"/>
        <v>0</v>
      </c>
      <c r="Z45" s="30">
        <f t="shared" si="17"/>
        <v>20.04</v>
      </c>
      <c r="AA45" s="30">
        <f t="shared" si="17"/>
        <v>0</v>
      </c>
      <c r="AB45" s="30">
        <f t="shared" si="17"/>
        <v>58.53</v>
      </c>
      <c r="AC45" s="30">
        <f t="shared" si="17"/>
        <v>0</v>
      </c>
      <c r="AD45" s="30">
        <f t="shared" si="17"/>
        <v>20.03</v>
      </c>
      <c r="AE45" s="30">
        <f t="shared" si="17"/>
        <v>0</v>
      </c>
      <c r="AF45" s="21"/>
      <c r="AG45" s="38"/>
      <c r="AH45" s="38"/>
    </row>
    <row r="46" spans="1:34" s="77" customFormat="1" ht="25.5" customHeight="1" x14ac:dyDescent="0.3">
      <c r="A46" s="35" t="s">
        <v>35</v>
      </c>
      <c r="B46" s="32">
        <f>SUM(H46:AD46)</f>
        <v>0</v>
      </c>
      <c r="C46" s="32">
        <f>H46+J46</f>
        <v>0</v>
      </c>
      <c r="D46" s="32">
        <f>E46</f>
        <v>0</v>
      </c>
      <c r="E46" s="32">
        <f>I46+K46+M46+O46+Q46+S46+U46+W46+Y46+AA46+AC46+AE46</f>
        <v>0</v>
      </c>
      <c r="F46" s="32" t="e">
        <f>E46/B46*100</f>
        <v>#DIV/0!</v>
      </c>
      <c r="G46" s="32" t="e">
        <f>E46/C46*100</f>
        <v>#DIV/0!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116" t="s">
        <v>49</v>
      </c>
      <c r="AG46" s="38"/>
      <c r="AH46" s="38"/>
    </row>
    <row r="47" spans="1:34" s="77" customFormat="1" ht="40.5" customHeight="1" x14ac:dyDescent="0.3">
      <c r="A47" s="35" t="s">
        <v>36</v>
      </c>
      <c r="B47" s="32">
        <v>0</v>
      </c>
      <c r="C47" s="32">
        <f>H47+J47</f>
        <v>0</v>
      </c>
      <c r="D47" s="32">
        <f>E47</f>
        <v>0</v>
      </c>
      <c r="E47" s="32">
        <f>I47+K47+M47+O47+Q47+S47+U47+W47+Y47+AA47+AC47+AE47</f>
        <v>0</v>
      </c>
      <c r="F47" s="32" t="e">
        <f>E47/B47*100</f>
        <v>#DIV/0!</v>
      </c>
      <c r="G47" s="32" t="e">
        <f>E47/C47*100</f>
        <v>#DIV/0!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116"/>
      <c r="AG47" s="38"/>
      <c r="AH47" s="38"/>
    </row>
    <row r="48" spans="1:34" s="77" customFormat="1" ht="27" customHeight="1" x14ac:dyDescent="0.25">
      <c r="A48" s="31" t="s">
        <v>37</v>
      </c>
      <c r="B48" s="32">
        <f>H48+J48+L48+N48+P48+R48+T48+V48+X48+Z48+AB48+AD48</f>
        <v>385.90999999999997</v>
      </c>
      <c r="C48" s="32">
        <f>H48+J48+L48+N48+P48+R48</f>
        <v>227.19</v>
      </c>
      <c r="D48" s="32">
        <f>E48</f>
        <v>101.77000000000001</v>
      </c>
      <c r="E48" s="32">
        <f>I48+K48+M48+O48+Q48+S48+U48+W48+Y48+AA48+AC48+AE48</f>
        <v>101.77000000000001</v>
      </c>
      <c r="F48" s="32">
        <f>E48/B48*100</f>
        <v>26.371433753984096</v>
      </c>
      <c r="G48" s="32">
        <f>E48/C48*100</f>
        <v>44.795105418372295</v>
      </c>
      <c r="H48" s="36">
        <v>20.04</v>
      </c>
      <c r="I48" s="36">
        <v>0</v>
      </c>
      <c r="J48" s="36">
        <v>53.43</v>
      </c>
      <c r="K48" s="36">
        <v>0</v>
      </c>
      <c r="L48" s="36">
        <v>54.9</v>
      </c>
      <c r="M48" s="36">
        <v>26.53</v>
      </c>
      <c r="N48" s="36">
        <v>20.03</v>
      </c>
      <c r="O48" s="36">
        <v>25.37</v>
      </c>
      <c r="P48" s="36">
        <v>58.76</v>
      </c>
      <c r="Q48" s="36">
        <v>0</v>
      </c>
      <c r="R48" s="36">
        <v>20.03</v>
      </c>
      <c r="S48" s="36">
        <v>49.87</v>
      </c>
      <c r="T48" s="36">
        <v>20.04</v>
      </c>
      <c r="U48" s="36"/>
      <c r="V48" s="36">
        <v>20.04</v>
      </c>
      <c r="W48" s="36"/>
      <c r="X48" s="36">
        <v>20.04</v>
      </c>
      <c r="Y48" s="36"/>
      <c r="Z48" s="36">
        <v>20.04</v>
      </c>
      <c r="AA48" s="36"/>
      <c r="AB48" s="36">
        <v>58.53</v>
      </c>
      <c r="AC48" s="36"/>
      <c r="AD48" s="36">
        <v>20.03</v>
      </c>
      <c r="AE48" s="17"/>
      <c r="AF48" s="116"/>
      <c r="AG48" s="38"/>
      <c r="AH48" s="38"/>
    </row>
    <row r="49" spans="1:34" s="77" customFormat="1" ht="26.25" customHeight="1" x14ac:dyDescent="0.3">
      <c r="A49" s="35" t="s">
        <v>39</v>
      </c>
      <c r="B49" s="32">
        <f>H49+J49+L49+N49+P49+R49+T49+V49+X49+Z49+AB49+AD49</f>
        <v>0</v>
      </c>
      <c r="C49" s="32">
        <f>H49+J49</f>
        <v>0</v>
      </c>
      <c r="D49" s="32">
        <f>E49</f>
        <v>0</v>
      </c>
      <c r="E49" s="32">
        <f>I49+K49+M49+O49+Q49+S49+U49+W49+Y49+AA49+AC49+AE49</f>
        <v>0</v>
      </c>
      <c r="F49" s="32" t="e">
        <f>E49/B49*100</f>
        <v>#DIV/0!</v>
      </c>
      <c r="G49" s="32" t="e">
        <f>E49/C49*100</f>
        <v>#DIV/0!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116"/>
      <c r="AG49" s="38"/>
      <c r="AH49" s="38"/>
    </row>
    <row r="50" spans="1:34" s="77" customFormat="1" ht="56.25" customHeight="1" x14ac:dyDescent="0.25">
      <c r="A50" s="45" t="s">
        <v>50</v>
      </c>
      <c r="B50" s="30"/>
      <c r="C50" s="30"/>
      <c r="D50" s="30"/>
      <c r="E50" s="30"/>
      <c r="F50" s="30"/>
      <c r="G50" s="30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20"/>
      <c r="AF50" s="21"/>
      <c r="AG50" s="38"/>
      <c r="AH50" s="38"/>
    </row>
    <row r="51" spans="1:34" s="77" customFormat="1" ht="21" customHeight="1" x14ac:dyDescent="0.3">
      <c r="A51" s="34" t="s">
        <v>33</v>
      </c>
      <c r="B51" s="30">
        <f>B54+B52+B53+B55</f>
        <v>6.4</v>
      </c>
      <c r="C51" s="30">
        <f>C54+C52+C53+C55</f>
        <v>6.4</v>
      </c>
      <c r="D51" s="30">
        <f>D54+D52+D53+D55</f>
        <v>6.4</v>
      </c>
      <c r="E51" s="30">
        <f>E54+E52+E53+E55</f>
        <v>6.4</v>
      </c>
      <c r="F51" s="30">
        <f>E51/B51*100</f>
        <v>100</v>
      </c>
      <c r="G51" s="30">
        <f>E51/B51*100</f>
        <v>100</v>
      </c>
      <c r="H51" s="30">
        <f t="shared" ref="H51:AE51" si="18">H54+H52+H53+H55</f>
        <v>0</v>
      </c>
      <c r="I51" s="30">
        <f t="shared" si="18"/>
        <v>0</v>
      </c>
      <c r="J51" s="30">
        <f t="shared" si="18"/>
        <v>0</v>
      </c>
      <c r="K51" s="30">
        <f t="shared" si="18"/>
        <v>0</v>
      </c>
      <c r="L51" s="30">
        <f t="shared" si="18"/>
        <v>0</v>
      </c>
      <c r="M51" s="30">
        <f t="shared" si="18"/>
        <v>0</v>
      </c>
      <c r="N51" s="30">
        <f t="shared" si="18"/>
        <v>0</v>
      </c>
      <c r="O51" s="30">
        <f t="shared" si="18"/>
        <v>0</v>
      </c>
      <c r="P51" s="30">
        <f t="shared" si="18"/>
        <v>6.4</v>
      </c>
      <c r="Q51" s="30">
        <f t="shared" si="18"/>
        <v>0</v>
      </c>
      <c r="R51" s="30">
        <f t="shared" si="18"/>
        <v>0</v>
      </c>
      <c r="S51" s="30">
        <f t="shared" si="18"/>
        <v>6.4</v>
      </c>
      <c r="T51" s="30">
        <f t="shared" si="18"/>
        <v>0</v>
      </c>
      <c r="U51" s="30">
        <f t="shared" si="18"/>
        <v>0</v>
      </c>
      <c r="V51" s="30">
        <f t="shared" si="18"/>
        <v>0</v>
      </c>
      <c r="W51" s="30">
        <f t="shared" si="18"/>
        <v>0</v>
      </c>
      <c r="X51" s="30">
        <f t="shared" si="18"/>
        <v>0</v>
      </c>
      <c r="Y51" s="30">
        <f t="shared" si="18"/>
        <v>0</v>
      </c>
      <c r="Z51" s="30">
        <f t="shared" si="18"/>
        <v>0</v>
      </c>
      <c r="AA51" s="30">
        <f t="shared" si="18"/>
        <v>0</v>
      </c>
      <c r="AB51" s="30">
        <f t="shared" si="18"/>
        <v>0</v>
      </c>
      <c r="AC51" s="30">
        <f t="shared" si="18"/>
        <v>0</v>
      </c>
      <c r="AD51" s="30">
        <f t="shared" si="18"/>
        <v>0</v>
      </c>
      <c r="AE51" s="30">
        <f t="shared" si="18"/>
        <v>0</v>
      </c>
      <c r="AF51" s="21"/>
      <c r="AG51" s="38"/>
      <c r="AH51" s="38"/>
    </row>
    <row r="52" spans="1:34" s="77" customFormat="1" ht="21" customHeight="1" x14ac:dyDescent="0.3">
      <c r="A52" s="35" t="s">
        <v>35</v>
      </c>
      <c r="B52" s="32">
        <f>H52+J52+L52+N52+P52+R52+T52+V52+X52+Z52+AB52+AD52</f>
        <v>0</v>
      </c>
      <c r="C52" s="32">
        <f>H52+J52</f>
        <v>0</v>
      </c>
      <c r="D52" s="32">
        <f>E52</f>
        <v>0</v>
      </c>
      <c r="E52" s="32">
        <f>I52+K52+M52+O52+Q52+S52+U52+W52+Y52+AA52+AC52+AE52</f>
        <v>0</v>
      </c>
      <c r="F52" s="32" t="e">
        <f>E52/B52*100</f>
        <v>#DIV/0!</v>
      </c>
      <c r="G52" s="32" t="e">
        <f>E52/C52*100</f>
        <v>#DIV/0!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113" t="s">
        <v>51</v>
      </c>
      <c r="AG52" s="38"/>
      <c r="AH52" s="38"/>
    </row>
    <row r="53" spans="1:34" s="77" customFormat="1" ht="37.5" customHeight="1" x14ac:dyDescent="0.3">
      <c r="A53" s="35" t="s">
        <v>36</v>
      </c>
      <c r="B53" s="32">
        <f>H53+J53+L53+N53+P53+R53+T53+V53+X53+Z53+AB53+AD53</f>
        <v>0</v>
      </c>
      <c r="C53" s="32">
        <f>H53+J53</f>
        <v>0</v>
      </c>
      <c r="D53" s="32">
        <f>E53</f>
        <v>0</v>
      </c>
      <c r="E53" s="32">
        <f>I53+K53+M53+O53+Q53+S53+U53+W53+Y53+AA53+AC53+AE53</f>
        <v>0</v>
      </c>
      <c r="F53" s="32" t="e">
        <f>E53/B53*100</f>
        <v>#DIV/0!</v>
      </c>
      <c r="G53" s="32" t="e">
        <f>E53/C53*100</f>
        <v>#DIV/0!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113"/>
      <c r="AG53" s="38"/>
      <c r="AH53" s="38"/>
    </row>
    <row r="54" spans="1:34" s="77" customFormat="1" ht="22.5" customHeight="1" x14ac:dyDescent="0.3">
      <c r="A54" s="35" t="s">
        <v>37</v>
      </c>
      <c r="B54" s="32">
        <f>H54+J54+L54+N54+P54+R54+T54+V54+X54+Z54+AB54+AD54</f>
        <v>6.4</v>
      </c>
      <c r="C54" s="32">
        <f>H54+J54+L54+N54+P54+R54</f>
        <v>6.4</v>
      </c>
      <c r="D54" s="32">
        <f>E54</f>
        <v>6.4</v>
      </c>
      <c r="E54" s="32">
        <f>I54+K54+M54+O54+Q54+S54+U54+W54+Y54+AA54+AC54+AE54</f>
        <v>6.4</v>
      </c>
      <c r="F54" s="32">
        <f>E54/B54*100</f>
        <v>100</v>
      </c>
      <c r="G54" s="32">
        <f>E54/C54*100</f>
        <v>100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/>
      <c r="P54" s="36">
        <v>6.4</v>
      </c>
      <c r="Q54" s="36">
        <v>0</v>
      </c>
      <c r="R54" s="36">
        <v>0</v>
      </c>
      <c r="S54" s="36">
        <v>6.4</v>
      </c>
      <c r="T54" s="36">
        <v>0</v>
      </c>
      <c r="U54" s="36"/>
      <c r="V54" s="36">
        <v>0</v>
      </c>
      <c r="W54" s="36"/>
      <c r="X54" s="36">
        <v>0</v>
      </c>
      <c r="Y54" s="36"/>
      <c r="Z54" s="36">
        <v>0</v>
      </c>
      <c r="AA54" s="36"/>
      <c r="AB54" s="36">
        <v>0</v>
      </c>
      <c r="AC54" s="36"/>
      <c r="AD54" s="36">
        <v>0</v>
      </c>
      <c r="AE54" s="20"/>
      <c r="AF54" s="113"/>
      <c r="AG54" s="38"/>
      <c r="AH54" s="38"/>
    </row>
    <row r="55" spans="1:34" s="77" customFormat="1" ht="22.5" customHeight="1" x14ac:dyDescent="0.3">
      <c r="A55" s="35" t="s">
        <v>39</v>
      </c>
      <c r="B55" s="32">
        <f>H55+J55+L55+N55+P55+R55+T55+V55+X55+Z55+AB55+AD55</f>
        <v>0</v>
      </c>
      <c r="C55" s="32">
        <f>H55+J55+L55</f>
        <v>0</v>
      </c>
      <c r="D55" s="32">
        <f>E55</f>
        <v>0</v>
      </c>
      <c r="E55" s="32">
        <f>I55+K55+M55+O55+Q55+S55+U55+W55+Y55+AA55+AC55+AE55</f>
        <v>0</v>
      </c>
      <c r="F55" s="32" t="e">
        <f>E55/B55*100</f>
        <v>#DIV/0!</v>
      </c>
      <c r="G55" s="32" t="e">
        <f>E55/C55*100</f>
        <v>#DIV/0!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113"/>
      <c r="AG55" s="38"/>
      <c r="AH55" s="38"/>
    </row>
    <row r="56" spans="1:34" s="77" customFormat="1" ht="37.5" customHeight="1" x14ac:dyDescent="0.3">
      <c r="A56" s="34" t="s">
        <v>52</v>
      </c>
      <c r="B56" s="30"/>
      <c r="C56" s="30"/>
      <c r="D56" s="30"/>
      <c r="E56" s="30"/>
      <c r="F56" s="30"/>
      <c r="G56" s="30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20"/>
      <c r="AF56" s="21"/>
      <c r="AG56" s="38"/>
      <c r="AH56" s="38"/>
    </row>
    <row r="57" spans="1:34" s="77" customFormat="1" ht="31.5" customHeight="1" x14ac:dyDescent="0.3">
      <c r="A57" s="34" t="s">
        <v>33</v>
      </c>
      <c r="B57" s="30">
        <f>B58+B59+B60+B62</f>
        <v>15763.509999999998</v>
      </c>
      <c r="C57" s="30">
        <f>C58+C59+C60+C62</f>
        <v>6598.7099999999991</v>
      </c>
      <c r="D57" s="30">
        <f>D58+D59+D60+D62</f>
        <v>3704.9399999999996</v>
      </c>
      <c r="E57" s="30">
        <f>E58+E59+E60+E62</f>
        <v>3704.9399999999996</v>
      </c>
      <c r="F57" s="30">
        <f t="shared" ref="F57:F62" si="19">E57/B57*100</f>
        <v>23.503267990441216</v>
      </c>
      <c r="G57" s="30">
        <f t="shared" ref="G57:G62" si="20">E57/C57*100</f>
        <v>56.146428620139389</v>
      </c>
      <c r="H57" s="30">
        <f t="shared" ref="H57:AE57" si="21">H58+H59+H60+H62</f>
        <v>0</v>
      </c>
      <c r="I57" s="30">
        <f t="shared" si="21"/>
        <v>0</v>
      </c>
      <c r="J57" s="30">
        <f t="shared" si="21"/>
        <v>454.78</v>
      </c>
      <c r="K57" s="30">
        <f t="shared" si="21"/>
        <v>8.9</v>
      </c>
      <c r="L57" s="30">
        <f t="shared" si="21"/>
        <v>66</v>
      </c>
      <c r="M57" s="30">
        <f t="shared" si="21"/>
        <v>511.9</v>
      </c>
      <c r="N57" s="30">
        <f t="shared" si="21"/>
        <v>90</v>
      </c>
      <c r="O57" s="30">
        <f t="shared" si="21"/>
        <v>138.02000000000001</v>
      </c>
      <c r="P57" s="30">
        <f t="shared" si="21"/>
        <v>3760.75</v>
      </c>
      <c r="Q57" s="30">
        <f t="shared" si="21"/>
        <v>1160.92</v>
      </c>
      <c r="R57" s="30">
        <f t="shared" si="21"/>
        <v>2227.1800000000003</v>
      </c>
      <c r="S57" s="30">
        <f t="shared" si="21"/>
        <v>1885.2</v>
      </c>
      <c r="T57" s="30">
        <f t="shared" si="21"/>
        <v>0</v>
      </c>
      <c r="U57" s="30">
        <f t="shared" si="21"/>
        <v>0</v>
      </c>
      <c r="V57" s="30">
        <f t="shared" si="21"/>
        <v>0</v>
      </c>
      <c r="W57" s="30">
        <f t="shared" si="21"/>
        <v>0</v>
      </c>
      <c r="X57" s="30">
        <f t="shared" si="21"/>
        <v>9164.7999999999993</v>
      </c>
      <c r="Y57" s="30">
        <f t="shared" si="21"/>
        <v>0</v>
      </c>
      <c r="Z57" s="30">
        <f t="shared" si="21"/>
        <v>0</v>
      </c>
      <c r="AA57" s="30">
        <f t="shared" si="21"/>
        <v>0</v>
      </c>
      <c r="AB57" s="30">
        <f t="shared" si="21"/>
        <v>0</v>
      </c>
      <c r="AC57" s="30">
        <f t="shared" si="21"/>
        <v>0</v>
      </c>
      <c r="AD57" s="30">
        <f t="shared" si="21"/>
        <v>0</v>
      </c>
      <c r="AE57" s="30">
        <f t="shared" si="21"/>
        <v>0</v>
      </c>
      <c r="AF57" s="21"/>
      <c r="AG57" s="38"/>
      <c r="AH57" s="38"/>
    </row>
    <row r="58" spans="1:34" s="77" customFormat="1" ht="20.25" customHeight="1" x14ac:dyDescent="0.3">
      <c r="A58" s="35" t="s">
        <v>35</v>
      </c>
      <c r="B58" s="32">
        <f>SUM(H58:AD58)</f>
        <v>0</v>
      </c>
      <c r="C58" s="32">
        <f>H58+J58+L58+N58+P58</f>
        <v>0</v>
      </c>
      <c r="D58" s="32">
        <f>E58</f>
        <v>0</v>
      </c>
      <c r="E58" s="32">
        <f>I58+K58+M58+O58+Q58+S58+U58+W58+Y58+AA58+AC58+AE58</f>
        <v>0</v>
      </c>
      <c r="F58" s="32" t="e">
        <f t="shared" si="19"/>
        <v>#DIV/0!</v>
      </c>
      <c r="G58" s="32" t="e">
        <f t="shared" si="20"/>
        <v>#DIV/0!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21"/>
      <c r="AG58" s="38"/>
      <c r="AH58" s="38"/>
    </row>
    <row r="59" spans="1:34" s="77" customFormat="1" ht="158.25" customHeight="1" x14ac:dyDescent="0.25">
      <c r="A59" s="31" t="s">
        <v>36</v>
      </c>
      <c r="B59" s="32">
        <f>H59+J59+L59+N59+P59+R59+T59+V59+X59+Z59+AB59+AD59</f>
        <v>1494.49</v>
      </c>
      <c r="C59" s="32">
        <f>H59+J59+L59+N59+P59+R59</f>
        <v>1494.49</v>
      </c>
      <c r="D59" s="32">
        <f>E59</f>
        <v>1152.51</v>
      </c>
      <c r="E59" s="32">
        <f>I59+K59+M59+O59+Q59+S59+U59+W59+Y59+AA59+AC59+AE59</f>
        <v>1152.51</v>
      </c>
      <c r="F59" s="32">
        <f t="shared" si="19"/>
        <v>77.117277465891377</v>
      </c>
      <c r="G59" s="32">
        <f t="shared" si="20"/>
        <v>77.117277465891377</v>
      </c>
      <c r="H59" s="36">
        <v>0</v>
      </c>
      <c r="I59" s="36">
        <v>0</v>
      </c>
      <c r="J59" s="36">
        <v>0</v>
      </c>
      <c r="K59" s="36">
        <v>0</v>
      </c>
      <c r="L59" s="36">
        <v>66</v>
      </c>
      <c r="M59" s="36">
        <v>66</v>
      </c>
      <c r="N59" s="36">
        <v>0</v>
      </c>
      <c r="O59" s="36">
        <v>0</v>
      </c>
      <c r="P59" s="36">
        <v>1086.51</v>
      </c>
      <c r="Q59" s="36">
        <v>1086.51</v>
      </c>
      <c r="R59" s="36">
        <v>341.98</v>
      </c>
      <c r="S59" s="36">
        <v>0</v>
      </c>
      <c r="T59" s="36">
        <v>0</v>
      </c>
      <c r="U59" s="36"/>
      <c r="V59" s="36">
        <v>0</v>
      </c>
      <c r="W59" s="36"/>
      <c r="X59" s="36">
        <v>0</v>
      </c>
      <c r="Y59" s="36"/>
      <c r="Z59" s="36">
        <v>0</v>
      </c>
      <c r="AA59" s="36"/>
      <c r="AB59" s="36">
        <v>0</v>
      </c>
      <c r="AC59" s="36"/>
      <c r="AD59" s="36">
        <v>0</v>
      </c>
      <c r="AE59" s="46"/>
      <c r="AF59" s="128" t="s">
        <v>53</v>
      </c>
      <c r="AG59" s="38"/>
      <c r="AH59" s="38"/>
    </row>
    <row r="60" spans="1:34" s="77" customFormat="1" ht="87" customHeight="1" x14ac:dyDescent="0.3">
      <c r="A60" s="35" t="s">
        <v>37</v>
      </c>
      <c r="B60" s="32">
        <f>H60+J60+L60+N60+P60+R60+T60+V60+X60+Z60+AB60+AD60</f>
        <v>3129.0199999999995</v>
      </c>
      <c r="C60" s="32">
        <f>H60+J60+L60+N60+P60+R60</f>
        <v>3129.0199999999995</v>
      </c>
      <c r="D60" s="32">
        <f>E60</f>
        <v>577.2299999999999</v>
      </c>
      <c r="E60" s="32">
        <f>I60+K60+M60+O60+Q60+S60+U60+W60+Y60+AA60+AC60+AE60</f>
        <v>577.2299999999999</v>
      </c>
      <c r="F60" s="32">
        <f t="shared" si="19"/>
        <v>18.447628970092872</v>
      </c>
      <c r="G60" s="32">
        <f t="shared" si="20"/>
        <v>18.447628970092872</v>
      </c>
      <c r="H60" s="36">
        <v>0</v>
      </c>
      <c r="I60" s="36">
        <v>0</v>
      </c>
      <c r="J60" s="36">
        <f>454.78</f>
        <v>454.78</v>
      </c>
      <c r="K60" s="36">
        <v>8.9</v>
      </c>
      <c r="L60" s="36">
        <v>0</v>
      </c>
      <c r="M60" s="36">
        <v>445.9</v>
      </c>
      <c r="N60" s="36">
        <v>0</v>
      </c>
      <c r="O60" s="36">
        <v>48.02</v>
      </c>
      <c r="P60" s="36">
        <v>2674.24</v>
      </c>
      <c r="Q60" s="36">
        <v>74.41</v>
      </c>
      <c r="R60" s="36">
        <v>0</v>
      </c>
      <c r="S60" s="36">
        <v>0</v>
      </c>
      <c r="T60" s="36">
        <v>0</v>
      </c>
      <c r="U60" s="36"/>
      <c r="V60" s="36">
        <v>0</v>
      </c>
      <c r="W60" s="36"/>
      <c r="X60" s="36">
        <v>0</v>
      </c>
      <c r="Y60" s="36"/>
      <c r="Z60" s="36">
        <v>0</v>
      </c>
      <c r="AA60" s="36"/>
      <c r="AB60" s="36">
        <v>0</v>
      </c>
      <c r="AC60" s="36"/>
      <c r="AD60" s="36">
        <v>0</v>
      </c>
      <c r="AE60" s="46"/>
      <c r="AF60" s="47" t="s">
        <v>54</v>
      </c>
      <c r="AG60" s="38"/>
      <c r="AH60" s="38"/>
    </row>
    <row r="61" spans="1:34" s="77" customFormat="1" ht="75" customHeight="1" x14ac:dyDescent="0.65">
      <c r="A61" s="35" t="s">
        <v>38</v>
      </c>
      <c r="B61" s="32">
        <f>H61+J61+L61+N61+P61+R61+T61+V61+X61+Z61+AB61+AD61</f>
        <v>75.2</v>
      </c>
      <c r="C61" s="32">
        <f>H61+J61+L61+N61+P61+R61</f>
        <v>75.2</v>
      </c>
      <c r="D61" s="32">
        <f>E61</f>
        <v>57.2</v>
      </c>
      <c r="E61" s="32">
        <f>I61+K61+M61+O61+Q61+S61+U61+W61+Y61+AA61+AC61+AE61</f>
        <v>57.2</v>
      </c>
      <c r="F61" s="32">
        <f t="shared" si="19"/>
        <v>76.063829787234042</v>
      </c>
      <c r="G61" s="32">
        <f t="shared" si="20"/>
        <v>76.063829787234042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75.2</v>
      </c>
      <c r="Q61" s="36">
        <v>57.2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48"/>
      <c r="AG61" s="38"/>
      <c r="AH61" s="38"/>
    </row>
    <row r="62" spans="1:34" s="77" customFormat="1" ht="37.5" customHeight="1" x14ac:dyDescent="0.3">
      <c r="A62" s="35" t="s">
        <v>39</v>
      </c>
      <c r="B62" s="32">
        <f>H62+J62+L62+N62+P62+R62+T62+V62+X62+Z62+AB62+AD62</f>
        <v>11140</v>
      </c>
      <c r="C62" s="32">
        <f>H62+J62+L62+N62+P62+R62</f>
        <v>1975.2</v>
      </c>
      <c r="D62" s="32">
        <f>E62</f>
        <v>1975.2</v>
      </c>
      <c r="E62" s="32">
        <f>I62+K62+M62+O62+Q62+S62+U62+W62+Y62+AA62+AC62+AE62</f>
        <v>1975.2</v>
      </c>
      <c r="F62" s="32">
        <f t="shared" si="19"/>
        <v>17.730700179533216</v>
      </c>
      <c r="G62" s="32">
        <f t="shared" si="20"/>
        <v>100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90</v>
      </c>
      <c r="O62" s="36">
        <v>90</v>
      </c>
      <c r="P62" s="36">
        <v>0</v>
      </c>
      <c r="Q62" s="36">
        <v>0</v>
      </c>
      <c r="R62" s="36">
        <v>1885.2</v>
      </c>
      <c r="S62" s="36">
        <v>1885.2</v>
      </c>
      <c r="T62" s="36">
        <v>0</v>
      </c>
      <c r="U62" s="36">
        <v>0</v>
      </c>
      <c r="V62" s="36">
        <v>0</v>
      </c>
      <c r="W62" s="36">
        <v>0</v>
      </c>
      <c r="X62" s="36">
        <v>9164.7999999999993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21" t="s">
        <v>55</v>
      </c>
      <c r="AG62" s="38"/>
      <c r="AH62" s="38"/>
    </row>
    <row r="63" spans="1:34" s="77" customFormat="1" ht="62.25" customHeight="1" x14ac:dyDescent="0.25">
      <c r="A63" s="29" t="s">
        <v>56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20"/>
      <c r="AF63" s="21"/>
      <c r="AG63" s="38"/>
      <c r="AH63" s="38"/>
    </row>
    <row r="64" spans="1:34" s="77" customFormat="1" ht="46.5" customHeight="1" x14ac:dyDescent="0.3">
      <c r="A64" s="35" t="s">
        <v>57</v>
      </c>
      <c r="B64" s="32"/>
      <c r="C64" s="32"/>
      <c r="D64" s="32"/>
      <c r="E64" s="32"/>
      <c r="F64" s="32"/>
      <c r="G64" s="32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20"/>
      <c r="AF64" s="21"/>
      <c r="AG64" s="38"/>
      <c r="AH64" s="38"/>
    </row>
    <row r="65" spans="1:34" s="77" customFormat="1" ht="26.25" customHeight="1" x14ac:dyDescent="0.3">
      <c r="A65" s="34" t="s">
        <v>33</v>
      </c>
      <c r="B65" s="30">
        <f>B67+B68+B66+B69</f>
        <v>81271.56</v>
      </c>
      <c r="C65" s="30">
        <f>C67+C68+C66+C69</f>
        <v>37099.47</v>
      </c>
      <c r="D65" s="30">
        <f>D67+D68+D66+D69</f>
        <v>25478.870999999999</v>
      </c>
      <c r="E65" s="30">
        <f>E67+E68+E66+E69</f>
        <v>25478.870999999999</v>
      </c>
      <c r="F65" s="30">
        <f>E65/B65*100</f>
        <v>31.350291541099985</v>
      </c>
      <c r="G65" s="30">
        <f>E65/C65*100</f>
        <v>68.677183258952212</v>
      </c>
      <c r="H65" s="30">
        <f t="shared" ref="H65:AE65" si="22">H67+H68</f>
        <v>3375.96</v>
      </c>
      <c r="I65" s="30">
        <f t="shared" si="22"/>
        <v>1589.046</v>
      </c>
      <c r="J65" s="30">
        <f t="shared" si="22"/>
        <v>6646.43</v>
      </c>
      <c r="K65" s="30">
        <f t="shared" si="22"/>
        <v>4347.45</v>
      </c>
      <c r="L65" s="30">
        <f t="shared" si="22"/>
        <v>6482.02</v>
      </c>
      <c r="M65" s="30">
        <f t="shared" si="22"/>
        <v>3976.33</v>
      </c>
      <c r="N65" s="30">
        <f t="shared" si="22"/>
        <v>6649.11</v>
      </c>
      <c r="O65" s="30">
        <f t="shared" si="22"/>
        <v>3842.7649999999999</v>
      </c>
      <c r="P65" s="30">
        <f t="shared" si="22"/>
        <v>6775.98</v>
      </c>
      <c r="Q65" s="30">
        <f t="shared" si="22"/>
        <v>4661.57</v>
      </c>
      <c r="R65" s="30">
        <f t="shared" si="22"/>
        <v>7169.97</v>
      </c>
      <c r="S65" s="30">
        <f t="shared" si="22"/>
        <v>7061.71</v>
      </c>
      <c r="T65" s="30">
        <f t="shared" si="22"/>
        <v>7026.38</v>
      </c>
      <c r="U65" s="30">
        <f t="shared" si="22"/>
        <v>0</v>
      </c>
      <c r="V65" s="30">
        <f t="shared" si="22"/>
        <v>7042.9</v>
      </c>
      <c r="W65" s="30">
        <f t="shared" si="22"/>
        <v>0</v>
      </c>
      <c r="X65" s="30">
        <f t="shared" si="22"/>
        <v>6931.01</v>
      </c>
      <c r="Y65" s="30">
        <f t="shared" si="22"/>
        <v>0</v>
      </c>
      <c r="Z65" s="30">
        <f t="shared" si="22"/>
        <v>6681.88</v>
      </c>
      <c r="AA65" s="30">
        <f t="shared" si="22"/>
        <v>0</v>
      </c>
      <c r="AB65" s="30">
        <f t="shared" si="22"/>
        <v>7160.01</v>
      </c>
      <c r="AC65" s="30">
        <f t="shared" si="22"/>
        <v>0</v>
      </c>
      <c r="AD65" s="30">
        <f t="shared" si="22"/>
        <v>9329.91</v>
      </c>
      <c r="AE65" s="30">
        <f t="shared" si="22"/>
        <v>0</v>
      </c>
      <c r="AF65" s="113" t="s">
        <v>58</v>
      </c>
      <c r="AG65" s="38"/>
      <c r="AH65" s="38"/>
    </row>
    <row r="66" spans="1:34" s="77" customFormat="1" ht="26.25" customHeight="1" x14ac:dyDescent="0.3">
      <c r="A66" s="35" t="s">
        <v>35</v>
      </c>
      <c r="B66" s="32">
        <f>SUM(H66:AD66)</f>
        <v>0</v>
      </c>
      <c r="C66" s="32">
        <f>H66+J66</f>
        <v>0</v>
      </c>
      <c r="D66" s="32">
        <f>E66</f>
        <v>0</v>
      </c>
      <c r="E66" s="32">
        <f>I66+K66+M66+O66+Q66+S66+U66+W66+Y66+AA66+AC66+AE66</f>
        <v>0</v>
      </c>
      <c r="F66" s="32" t="e">
        <f>E66/B66*100</f>
        <v>#DIV/0!</v>
      </c>
      <c r="G66" s="32" t="e">
        <f>E66/C66*100</f>
        <v>#DIV/0!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113"/>
      <c r="AG66" s="38"/>
      <c r="AH66" s="38"/>
    </row>
    <row r="67" spans="1:34" s="77" customFormat="1" ht="39" customHeight="1" x14ac:dyDescent="0.3">
      <c r="A67" s="35" t="s">
        <v>36</v>
      </c>
      <c r="B67" s="32">
        <f>SUM(H67:AD67)</f>
        <v>0</v>
      </c>
      <c r="C67" s="32">
        <f>H67+J67</f>
        <v>0</v>
      </c>
      <c r="D67" s="32">
        <f>E67</f>
        <v>0</v>
      </c>
      <c r="E67" s="32">
        <f>I67+K67+M67+O67+Q67+S67+U67+W67+Y67+AA67+AC67+AE67</f>
        <v>0</v>
      </c>
      <c r="F67" s="32" t="e">
        <f>E67/B67*100</f>
        <v>#DIV/0!</v>
      </c>
      <c r="G67" s="32" t="e">
        <f>E67/C67*100</f>
        <v>#DIV/0!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113"/>
      <c r="AG67" s="38"/>
      <c r="AH67" s="38"/>
    </row>
    <row r="68" spans="1:34" s="77" customFormat="1" ht="26.25" customHeight="1" x14ac:dyDescent="0.3">
      <c r="A68" s="35" t="s">
        <v>37</v>
      </c>
      <c r="B68" s="32">
        <f>H68+J68+L68+N68+P68+R68+T68+V68+X68+Z68+AB68+AD68</f>
        <v>81271.56</v>
      </c>
      <c r="C68" s="32">
        <f>H68+J68+L68+N68+P68+R68</f>
        <v>37099.47</v>
      </c>
      <c r="D68" s="32">
        <f>E68</f>
        <v>25478.870999999999</v>
      </c>
      <c r="E68" s="32">
        <f>I68+K68+M68+O68+Q68+S68+U68+W68+Y68+AA68+AC68+AE68</f>
        <v>25478.870999999999</v>
      </c>
      <c r="F68" s="32">
        <f>E68/B68*100</f>
        <v>31.350291541099985</v>
      </c>
      <c r="G68" s="32">
        <f>E68/C68*100</f>
        <v>68.677183258952212</v>
      </c>
      <c r="H68" s="36">
        <v>3375.96</v>
      </c>
      <c r="I68" s="36">
        <v>1589.046</v>
      </c>
      <c r="J68" s="36">
        <v>6646.43</v>
      </c>
      <c r="K68" s="36">
        <v>4347.45</v>
      </c>
      <c r="L68" s="36">
        <v>6482.02</v>
      </c>
      <c r="M68" s="36">
        <v>3976.33</v>
      </c>
      <c r="N68" s="36">
        <v>6649.11</v>
      </c>
      <c r="O68" s="36">
        <v>3842.7649999999999</v>
      </c>
      <c r="P68" s="36">
        <v>6775.98</v>
      </c>
      <c r="Q68" s="36">
        <v>4661.57</v>
      </c>
      <c r="R68" s="36">
        <v>7169.97</v>
      </c>
      <c r="S68" s="36">
        <v>7061.71</v>
      </c>
      <c r="T68" s="36">
        <v>7026.38</v>
      </c>
      <c r="U68" s="36"/>
      <c r="V68" s="36">
        <v>7042.9</v>
      </c>
      <c r="W68" s="36"/>
      <c r="X68" s="36">
        <v>6931.01</v>
      </c>
      <c r="Y68" s="36"/>
      <c r="Z68" s="36">
        <v>6681.88</v>
      </c>
      <c r="AA68" s="36"/>
      <c r="AB68" s="36">
        <v>7160.01</v>
      </c>
      <c r="AC68" s="36"/>
      <c r="AD68" s="36">
        <v>9329.91</v>
      </c>
      <c r="AE68" s="49"/>
      <c r="AF68" s="113"/>
      <c r="AG68" s="38"/>
      <c r="AH68" s="38"/>
    </row>
    <row r="69" spans="1:34" s="77" customFormat="1" ht="26.25" customHeight="1" x14ac:dyDescent="0.3">
      <c r="A69" s="35" t="s">
        <v>39</v>
      </c>
      <c r="B69" s="32">
        <f>SUM(H69:AD69)</f>
        <v>0</v>
      </c>
      <c r="C69" s="32">
        <f>H69+J69</f>
        <v>0</v>
      </c>
      <c r="D69" s="32">
        <f>E69</f>
        <v>0</v>
      </c>
      <c r="E69" s="32">
        <f>I69+K69+M69+O69+Q69+S69+U69+W69+Y69+AA69+AC69+AE69</f>
        <v>0</v>
      </c>
      <c r="F69" s="32" t="e">
        <f>E69/B69*100</f>
        <v>#DIV/0!</v>
      </c>
      <c r="G69" s="32" t="e">
        <f>E69/C69*100</f>
        <v>#DIV/0!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113"/>
      <c r="AG69" s="38"/>
      <c r="AH69" s="38"/>
    </row>
    <row r="70" spans="1:34" s="77" customFormat="1" ht="57.75" customHeight="1" x14ac:dyDescent="0.25">
      <c r="A70" s="29" t="s">
        <v>59</v>
      </c>
      <c r="B70" s="30"/>
      <c r="C70" s="30"/>
      <c r="D70" s="30"/>
      <c r="E70" s="30"/>
      <c r="F70" s="30"/>
      <c r="G70" s="30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20"/>
      <c r="AF70" s="21"/>
      <c r="AG70" s="38"/>
      <c r="AH70" s="38"/>
    </row>
    <row r="71" spans="1:34" s="77" customFormat="1" ht="25.5" customHeight="1" x14ac:dyDescent="0.3">
      <c r="A71" s="34" t="s">
        <v>33</v>
      </c>
      <c r="B71" s="30">
        <f>B74+B72+B73+B75</f>
        <v>650.5</v>
      </c>
      <c r="C71" s="30">
        <f>C74+C72+C73+C75</f>
        <v>500.5</v>
      </c>
      <c r="D71" s="30">
        <f>D74+D72+D73+D75</f>
        <v>0</v>
      </c>
      <c r="E71" s="30">
        <f>E74+E72+E73+E75</f>
        <v>0</v>
      </c>
      <c r="F71" s="30">
        <f>E71/B71*100</f>
        <v>0</v>
      </c>
      <c r="G71" s="30">
        <f>E71/C71*100</f>
        <v>0</v>
      </c>
      <c r="H71" s="30">
        <f t="shared" ref="H71:AE71" si="23">H74+H72+H73+H75</f>
        <v>0</v>
      </c>
      <c r="I71" s="30">
        <f t="shared" si="23"/>
        <v>0</v>
      </c>
      <c r="J71" s="30">
        <f t="shared" si="23"/>
        <v>500.5</v>
      </c>
      <c r="K71" s="30">
        <f t="shared" si="23"/>
        <v>0</v>
      </c>
      <c r="L71" s="30">
        <f t="shared" si="23"/>
        <v>0</v>
      </c>
      <c r="M71" s="30">
        <f t="shared" si="23"/>
        <v>0</v>
      </c>
      <c r="N71" s="30">
        <f t="shared" si="23"/>
        <v>0</v>
      </c>
      <c r="O71" s="30">
        <f t="shared" si="23"/>
        <v>0</v>
      </c>
      <c r="P71" s="30">
        <f t="shared" si="23"/>
        <v>0</v>
      </c>
      <c r="Q71" s="30">
        <f t="shared" si="23"/>
        <v>0</v>
      </c>
      <c r="R71" s="30">
        <f t="shared" si="23"/>
        <v>0</v>
      </c>
      <c r="S71" s="30">
        <f t="shared" si="23"/>
        <v>0</v>
      </c>
      <c r="T71" s="30">
        <f t="shared" si="23"/>
        <v>0</v>
      </c>
      <c r="U71" s="30">
        <f t="shared" si="23"/>
        <v>0</v>
      </c>
      <c r="V71" s="30">
        <f t="shared" si="23"/>
        <v>0</v>
      </c>
      <c r="W71" s="30">
        <f t="shared" si="23"/>
        <v>0</v>
      </c>
      <c r="X71" s="30">
        <f t="shared" si="23"/>
        <v>0</v>
      </c>
      <c r="Y71" s="30">
        <f t="shared" si="23"/>
        <v>0</v>
      </c>
      <c r="Z71" s="30">
        <f t="shared" si="23"/>
        <v>0</v>
      </c>
      <c r="AA71" s="30">
        <f t="shared" si="23"/>
        <v>0</v>
      </c>
      <c r="AB71" s="30">
        <f t="shared" si="23"/>
        <v>0</v>
      </c>
      <c r="AC71" s="30">
        <f t="shared" si="23"/>
        <v>0</v>
      </c>
      <c r="AD71" s="30">
        <f t="shared" si="23"/>
        <v>150</v>
      </c>
      <c r="AE71" s="30">
        <f t="shared" si="23"/>
        <v>0</v>
      </c>
      <c r="AF71" s="21"/>
      <c r="AG71" s="38"/>
      <c r="AH71" s="38"/>
    </row>
    <row r="72" spans="1:34" s="77" customFormat="1" ht="25.5" customHeight="1" x14ac:dyDescent="0.3">
      <c r="A72" s="35" t="s">
        <v>35</v>
      </c>
      <c r="B72" s="32">
        <f>SUM(H72:AD72)</f>
        <v>0</v>
      </c>
      <c r="C72" s="32">
        <f>H72</f>
        <v>0</v>
      </c>
      <c r="D72" s="32">
        <f>E72</f>
        <v>0</v>
      </c>
      <c r="E72" s="32">
        <f>I72+K72+M72+O72+Q72+S72+U72+W72+Y72+AA72+AC72+AE72</f>
        <v>0</v>
      </c>
      <c r="F72" s="32" t="e">
        <f>E72/B72*100</f>
        <v>#DIV/0!</v>
      </c>
      <c r="G72" s="32" t="e">
        <f>E72/C72*100</f>
        <v>#DIV/0!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21"/>
      <c r="AG72" s="38"/>
      <c r="AH72" s="38"/>
    </row>
    <row r="73" spans="1:34" s="82" customFormat="1" ht="37.5" customHeight="1" x14ac:dyDescent="0.3">
      <c r="A73" s="35" t="s">
        <v>36</v>
      </c>
      <c r="B73" s="32">
        <f>SUM(H73:AD73)</f>
        <v>0</v>
      </c>
      <c r="C73" s="32">
        <f>H73+J73</f>
        <v>0</v>
      </c>
      <c r="D73" s="32">
        <f>E73</f>
        <v>0</v>
      </c>
      <c r="E73" s="32">
        <f>I73+K73+M73+O73+Q73+S73+U73+W73+Y73+AA73+AC73+AE73</f>
        <v>0</v>
      </c>
      <c r="F73" s="32" t="e">
        <f>E73/B73*100</f>
        <v>#DIV/0!</v>
      </c>
      <c r="G73" s="32" t="e">
        <f>E73/C73*100</f>
        <v>#DIV/0!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21"/>
      <c r="AG73" s="38"/>
      <c r="AH73" s="38"/>
    </row>
    <row r="74" spans="1:34" s="77" customFormat="1" ht="44.25" customHeight="1" x14ac:dyDescent="0.3">
      <c r="A74" s="35" t="s">
        <v>37</v>
      </c>
      <c r="B74" s="32">
        <f>SUM(H74:AD74)</f>
        <v>650.5</v>
      </c>
      <c r="C74" s="32">
        <f>H74+J74+L74+N74+P74+R74</f>
        <v>500.5</v>
      </c>
      <c r="D74" s="32">
        <f>E74</f>
        <v>0</v>
      </c>
      <c r="E74" s="32">
        <f>I74+K74+M74+O74+Q74+S74+U74+W74+Y74+AA74+AC74+AE74</f>
        <v>0</v>
      </c>
      <c r="F74" s="32">
        <f>E74/B74*100</f>
        <v>0</v>
      </c>
      <c r="G74" s="32">
        <f>E74/C74*100</f>
        <v>0</v>
      </c>
      <c r="H74" s="36">
        <v>0</v>
      </c>
      <c r="I74" s="36">
        <v>0</v>
      </c>
      <c r="J74" s="36">
        <v>500.5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/>
      <c r="T74" s="36">
        <v>0</v>
      </c>
      <c r="U74" s="36"/>
      <c r="V74" s="36">
        <v>0</v>
      </c>
      <c r="W74" s="36"/>
      <c r="X74" s="36">
        <v>0</v>
      </c>
      <c r="Y74" s="36"/>
      <c r="Z74" s="36">
        <v>0</v>
      </c>
      <c r="AA74" s="36"/>
      <c r="AB74" s="36">
        <v>0</v>
      </c>
      <c r="AC74" s="36"/>
      <c r="AD74" s="36">
        <v>150</v>
      </c>
      <c r="AE74" s="50"/>
      <c r="AF74" s="21" t="s">
        <v>60</v>
      </c>
      <c r="AG74" s="38"/>
      <c r="AH74" s="38"/>
    </row>
    <row r="75" spans="1:34" s="77" customFormat="1" ht="25.9" customHeight="1" x14ac:dyDescent="0.3">
      <c r="A75" s="35" t="s">
        <v>39</v>
      </c>
      <c r="B75" s="32">
        <f>SUM(H75:AD75)</f>
        <v>0</v>
      </c>
      <c r="C75" s="32">
        <f>H75+J75</f>
        <v>0</v>
      </c>
      <c r="D75" s="32">
        <f>E75</f>
        <v>0</v>
      </c>
      <c r="E75" s="32">
        <f>I75+K75+M75+O75+Q75+S75+U75+W75+Y75+AA75+AC75+AE75</f>
        <v>0</v>
      </c>
      <c r="F75" s="32" t="e">
        <f>E75/B75*100</f>
        <v>#DIV/0!</v>
      </c>
      <c r="G75" s="32" t="e">
        <f>E75/C75*100</f>
        <v>#DIV/0!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21"/>
      <c r="AG75" s="38"/>
      <c r="AH75" s="38"/>
    </row>
    <row r="76" spans="1:34" s="77" customFormat="1" ht="27.75" customHeight="1" x14ac:dyDescent="0.25">
      <c r="A76" s="29" t="s">
        <v>61</v>
      </c>
      <c r="B76" s="30"/>
      <c r="C76" s="30"/>
      <c r="D76" s="30"/>
      <c r="E76" s="30"/>
      <c r="F76" s="30"/>
      <c r="G76" s="30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20"/>
      <c r="AF76" s="21"/>
      <c r="AG76" s="38"/>
      <c r="AH76" s="38"/>
    </row>
    <row r="77" spans="1:34" s="77" customFormat="1" ht="42.75" customHeight="1" x14ac:dyDescent="0.25">
      <c r="A77" s="31" t="s">
        <v>62</v>
      </c>
      <c r="B77" s="30"/>
      <c r="C77" s="30"/>
      <c r="D77" s="30"/>
      <c r="E77" s="30"/>
      <c r="F77" s="30"/>
      <c r="G77" s="30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20"/>
      <c r="AF77" s="21"/>
      <c r="AG77" s="38"/>
      <c r="AH77" s="38"/>
    </row>
    <row r="78" spans="1:34" s="77" customFormat="1" ht="25.5" customHeight="1" x14ac:dyDescent="0.3">
      <c r="A78" s="34" t="s">
        <v>33</v>
      </c>
      <c r="B78" s="30">
        <f>B81+B79+B80+B82</f>
        <v>4399.3999999999996</v>
      </c>
      <c r="C78" s="30">
        <f>C81+C79+C80+C82</f>
        <v>0</v>
      </c>
      <c r="D78" s="30">
        <f>D81+D79+D80+D82</f>
        <v>0</v>
      </c>
      <c r="E78" s="30">
        <f>E81+E79+E80+E82</f>
        <v>0</v>
      </c>
      <c r="F78" s="30">
        <f t="shared" ref="F78:F94" si="24">E78/B78*100</f>
        <v>0</v>
      </c>
      <c r="G78" s="30" t="e">
        <f t="shared" ref="G78:G94" si="25">E78/C78*100</f>
        <v>#DIV/0!</v>
      </c>
      <c r="H78" s="30">
        <f>H81+H79+H80+H82</f>
        <v>0</v>
      </c>
      <c r="I78" s="30">
        <f t="shared" ref="I78:AE78" si="26">I81+I79+I80+I82</f>
        <v>0</v>
      </c>
      <c r="J78" s="30">
        <f t="shared" si="26"/>
        <v>0</v>
      </c>
      <c r="K78" s="30">
        <f t="shared" si="26"/>
        <v>0</v>
      </c>
      <c r="L78" s="30">
        <f t="shared" si="26"/>
        <v>0</v>
      </c>
      <c r="M78" s="30">
        <f t="shared" si="26"/>
        <v>0</v>
      </c>
      <c r="N78" s="30">
        <f t="shared" si="26"/>
        <v>0</v>
      </c>
      <c r="O78" s="30">
        <f t="shared" si="26"/>
        <v>0</v>
      </c>
      <c r="P78" s="30">
        <f t="shared" si="26"/>
        <v>0</v>
      </c>
      <c r="Q78" s="30">
        <f t="shared" si="26"/>
        <v>0</v>
      </c>
      <c r="R78" s="30">
        <f t="shared" si="26"/>
        <v>0</v>
      </c>
      <c r="S78" s="30">
        <f t="shared" si="26"/>
        <v>0</v>
      </c>
      <c r="T78" s="30">
        <f t="shared" si="26"/>
        <v>0</v>
      </c>
      <c r="U78" s="30">
        <f t="shared" si="26"/>
        <v>0</v>
      </c>
      <c r="V78" s="30">
        <f t="shared" si="26"/>
        <v>0</v>
      </c>
      <c r="W78" s="30">
        <f t="shared" si="26"/>
        <v>0</v>
      </c>
      <c r="X78" s="30">
        <f t="shared" si="26"/>
        <v>0</v>
      </c>
      <c r="Y78" s="30">
        <f t="shared" si="26"/>
        <v>0</v>
      </c>
      <c r="Z78" s="30">
        <f t="shared" si="26"/>
        <v>2119.6</v>
      </c>
      <c r="AA78" s="30">
        <f t="shared" si="26"/>
        <v>0</v>
      </c>
      <c r="AB78" s="30">
        <f t="shared" si="26"/>
        <v>2279.8000000000002</v>
      </c>
      <c r="AC78" s="30">
        <f t="shared" si="26"/>
        <v>0</v>
      </c>
      <c r="AD78" s="30">
        <f t="shared" si="26"/>
        <v>0</v>
      </c>
      <c r="AE78" s="30">
        <f t="shared" si="26"/>
        <v>0</v>
      </c>
      <c r="AF78" s="21"/>
      <c r="AG78" s="38"/>
      <c r="AH78" s="38"/>
    </row>
    <row r="79" spans="1:34" s="77" customFormat="1" ht="25.5" customHeight="1" x14ac:dyDescent="0.3">
      <c r="A79" s="35" t="s">
        <v>35</v>
      </c>
      <c r="B79" s="32">
        <f>H79+J79+L79+N79+P79+R79+T79+V79+X79+Z79+AB79+AD79</f>
        <v>0</v>
      </c>
      <c r="C79" s="32">
        <f>H79+J79+L79+N79+P79</f>
        <v>0</v>
      </c>
      <c r="D79" s="32">
        <f>E79</f>
        <v>0</v>
      </c>
      <c r="E79" s="32">
        <f>I79+K79+M79+O79+Q79+S79+U79+W79+Y79+AA79+AC79+AE79</f>
        <v>0</v>
      </c>
      <c r="F79" s="32" t="e">
        <f t="shared" si="24"/>
        <v>#DIV/0!</v>
      </c>
      <c r="G79" s="32" t="e">
        <f t="shared" si="25"/>
        <v>#DIV/0!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21"/>
      <c r="AG79" s="38"/>
      <c r="AH79" s="38"/>
    </row>
    <row r="80" spans="1:34" s="82" customFormat="1" ht="37.5" customHeight="1" x14ac:dyDescent="0.3">
      <c r="A80" s="35" t="s">
        <v>36</v>
      </c>
      <c r="B80" s="32">
        <f>H80+J80+L80+N80+P80+R80+T80+V80+X80+Z80+AB80+AD80</f>
        <v>0</v>
      </c>
      <c r="C80" s="32">
        <f>H80+J80+L80+N80+P80</f>
        <v>0</v>
      </c>
      <c r="D80" s="32">
        <f>E80</f>
        <v>0</v>
      </c>
      <c r="E80" s="32">
        <f>I80+K80+M80+O80+Q80+S80+U80+W80+Y80+AA80+AC80+AE80</f>
        <v>0</v>
      </c>
      <c r="F80" s="32" t="e">
        <f t="shared" si="24"/>
        <v>#DIV/0!</v>
      </c>
      <c r="G80" s="32" t="e">
        <f t="shared" si="25"/>
        <v>#DIV/0!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21"/>
      <c r="AG80" s="38"/>
      <c r="AH80" s="38"/>
    </row>
    <row r="81" spans="1:41" s="77" customFormat="1" ht="25.5" customHeight="1" x14ac:dyDescent="0.3">
      <c r="A81" s="35" t="s">
        <v>37</v>
      </c>
      <c r="B81" s="32">
        <f>H81+J81+L81+N81+P81+R81+T81+V81+X81+Z81+AB81+AD81</f>
        <v>4399.3999999999996</v>
      </c>
      <c r="C81" s="32">
        <f>H81+J81+L81+N81+P81+R81</f>
        <v>0</v>
      </c>
      <c r="D81" s="32">
        <f>E81</f>
        <v>0</v>
      </c>
      <c r="E81" s="32">
        <f>I81+K81+M81+O81+Q81+S81+U81+W81+Y81+AA81+AC81+AE81</f>
        <v>0</v>
      </c>
      <c r="F81" s="32">
        <f t="shared" si="24"/>
        <v>0</v>
      </c>
      <c r="G81" s="32" t="e">
        <f t="shared" si="25"/>
        <v>#DIV/0!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2119.6</v>
      </c>
      <c r="AA81" s="32">
        <v>0</v>
      </c>
      <c r="AB81" s="32">
        <v>2279.8000000000002</v>
      </c>
      <c r="AC81" s="32">
        <v>0</v>
      </c>
      <c r="AD81" s="32">
        <v>0</v>
      </c>
      <c r="AE81" s="32">
        <v>0</v>
      </c>
      <c r="AF81" s="21" t="s">
        <v>63</v>
      </c>
      <c r="AG81" s="38"/>
      <c r="AH81" s="38"/>
    </row>
    <row r="82" spans="1:41" s="77" customFormat="1" ht="25.9" customHeight="1" x14ac:dyDescent="0.3">
      <c r="A82" s="35" t="s">
        <v>39</v>
      </c>
      <c r="B82" s="32">
        <f>H82+J82+L82+N82+P82+R82+T82+V82+X82+Z82+AB82+AD82</f>
        <v>0</v>
      </c>
      <c r="C82" s="32">
        <f>H82+J82+L82+N82+P82</f>
        <v>0</v>
      </c>
      <c r="D82" s="32">
        <f>E82</f>
        <v>0</v>
      </c>
      <c r="E82" s="32">
        <f>I82+K82+M82+O82+Q82+S82+U82+W82+Y82+AA82+AC82+AE82</f>
        <v>0</v>
      </c>
      <c r="F82" s="32" t="e">
        <f t="shared" si="24"/>
        <v>#DIV/0!</v>
      </c>
      <c r="G82" s="32" t="e">
        <f t="shared" si="25"/>
        <v>#DIV/0!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21"/>
      <c r="AG82" s="38"/>
      <c r="AH82" s="38"/>
    </row>
    <row r="83" spans="1:41" s="77" customFormat="1" ht="63.75" customHeight="1" x14ac:dyDescent="0.25">
      <c r="A83" s="31" t="s">
        <v>64</v>
      </c>
      <c r="B83" s="30"/>
      <c r="C83" s="30"/>
      <c r="D83" s="30"/>
      <c r="E83" s="30"/>
      <c r="F83" s="30"/>
      <c r="G83" s="30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20"/>
      <c r="AF83" s="21"/>
      <c r="AG83" s="38"/>
      <c r="AH83" s="38"/>
    </row>
    <row r="84" spans="1:41" s="77" customFormat="1" ht="25.5" customHeight="1" x14ac:dyDescent="0.3">
      <c r="A84" s="34" t="s">
        <v>33</v>
      </c>
      <c r="B84" s="30">
        <f>B87+B85+B86+B88</f>
        <v>2894.8</v>
      </c>
      <c r="C84" s="30">
        <f>C87+C85+C86+C88</f>
        <v>0</v>
      </c>
      <c r="D84" s="30">
        <f>D87+D85+D86+D88</f>
        <v>0</v>
      </c>
      <c r="E84" s="30">
        <f>E87+E85+E86+E88</f>
        <v>0</v>
      </c>
      <c r="F84" s="30">
        <f t="shared" ref="F84:F88" si="27">E84/B84*100</f>
        <v>0</v>
      </c>
      <c r="G84" s="30" t="e">
        <f t="shared" ref="G84:G88" si="28">E84/C84*100</f>
        <v>#DIV/0!</v>
      </c>
      <c r="H84" s="30">
        <f>H87+H85+H86+H88</f>
        <v>0</v>
      </c>
      <c r="I84" s="30">
        <f t="shared" ref="I84:AE84" si="29">I87+I85+I86+I88</f>
        <v>0</v>
      </c>
      <c r="J84" s="30">
        <f t="shared" si="29"/>
        <v>0</v>
      </c>
      <c r="K84" s="30">
        <f t="shared" si="29"/>
        <v>0</v>
      </c>
      <c r="L84" s="30">
        <f t="shared" si="29"/>
        <v>0</v>
      </c>
      <c r="M84" s="30">
        <f t="shared" si="29"/>
        <v>0</v>
      </c>
      <c r="N84" s="30">
        <f t="shared" si="29"/>
        <v>0</v>
      </c>
      <c r="O84" s="30">
        <f t="shared" si="29"/>
        <v>0</v>
      </c>
      <c r="P84" s="30">
        <f t="shared" si="29"/>
        <v>0</v>
      </c>
      <c r="Q84" s="30">
        <f t="shared" si="29"/>
        <v>0</v>
      </c>
      <c r="R84" s="30">
        <f t="shared" si="29"/>
        <v>0</v>
      </c>
      <c r="S84" s="30">
        <f t="shared" si="29"/>
        <v>0</v>
      </c>
      <c r="T84" s="30">
        <f t="shared" si="29"/>
        <v>0</v>
      </c>
      <c r="U84" s="30">
        <f t="shared" si="29"/>
        <v>0</v>
      </c>
      <c r="V84" s="30">
        <f t="shared" si="29"/>
        <v>0</v>
      </c>
      <c r="W84" s="30">
        <f t="shared" si="29"/>
        <v>0</v>
      </c>
      <c r="X84" s="30">
        <f t="shared" si="29"/>
        <v>0</v>
      </c>
      <c r="Y84" s="30">
        <f t="shared" si="29"/>
        <v>0</v>
      </c>
      <c r="Z84" s="30">
        <f t="shared" si="29"/>
        <v>2894.8</v>
      </c>
      <c r="AA84" s="30">
        <f t="shared" si="29"/>
        <v>0</v>
      </c>
      <c r="AB84" s="30">
        <f t="shared" si="29"/>
        <v>0</v>
      </c>
      <c r="AC84" s="30">
        <f t="shared" si="29"/>
        <v>0</v>
      </c>
      <c r="AD84" s="30">
        <f t="shared" si="29"/>
        <v>0</v>
      </c>
      <c r="AE84" s="30">
        <f t="shared" si="29"/>
        <v>0</v>
      </c>
      <c r="AF84" s="21"/>
      <c r="AG84" s="38"/>
      <c r="AH84" s="38"/>
    </row>
    <row r="85" spans="1:41" s="77" customFormat="1" ht="25.5" customHeight="1" x14ac:dyDescent="0.3">
      <c r="A85" s="35" t="s">
        <v>35</v>
      </c>
      <c r="B85" s="32">
        <f>H85+J85+L85+N85+P85+R85+T85+V85+X85+Z85+AB85+AD85</f>
        <v>0</v>
      </c>
      <c r="C85" s="32">
        <f>H85+J85+L85+N85+P85</f>
        <v>0</v>
      </c>
      <c r="D85" s="32">
        <f>E85</f>
        <v>0</v>
      </c>
      <c r="E85" s="32">
        <f>I85+K85+M85+O85+Q85+S85+U85+W85+Y85+AA85+AC85+AE85</f>
        <v>0</v>
      </c>
      <c r="F85" s="32" t="e">
        <f t="shared" si="27"/>
        <v>#DIV/0!</v>
      </c>
      <c r="G85" s="32" t="e">
        <f t="shared" si="28"/>
        <v>#DIV/0!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21"/>
      <c r="AG85" s="38"/>
      <c r="AH85" s="38"/>
    </row>
    <row r="86" spans="1:41" s="82" customFormat="1" ht="37.5" customHeight="1" x14ac:dyDescent="0.3">
      <c r="A86" s="35" t="s">
        <v>36</v>
      </c>
      <c r="B86" s="32">
        <f>H86+J86+L86+N86+P86+R86+T86+V86+X86+Z86+AB86+AD86</f>
        <v>0</v>
      </c>
      <c r="C86" s="32">
        <f>H86+J86+L86+N86+P86</f>
        <v>0</v>
      </c>
      <c r="D86" s="32">
        <f>E86</f>
        <v>0</v>
      </c>
      <c r="E86" s="32">
        <f>I86+K86+M86+O86+Q86+S86+U86+W86+Y86+AA86+AC86+AE86</f>
        <v>0</v>
      </c>
      <c r="F86" s="32" t="e">
        <f t="shared" si="27"/>
        <v>#DIV/0!</v>
      </c>
      <c r="G86" s="32" t="e">
        <f t="shared" si="28"/>
        <v>#DIV/0!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21"/>
      <c r="AG86" s="38"/>
      <c r="AH86" s="38"/>
    </row>
    <row r="87" spans="1:41" s="77" customFormat="1" ht="25.5" customHeight="1" x14ac:dyDescent="0.3">
      <c r="A87" s="35" t="s">
        <v>37</v>
      </c>
      <c r="B87" s="32">
        <f>H87+J87+L87+N87+P87+R87+T87+V87+X87+Z87+AB87+AD87</f>
        <v>2894.8</v>
      </c>
      <c r="C87" s="32">
        <f>H87+J87+L87+N87+P87+R87</f>
        <v>0</v>
      </c>
      <c r="D87" s="32">
        <f>E87</f>
        <v>0</v>
      </c>
      <c r="E87" s="32">
        <f>I87+K87+M87+O87+Q87+S87+U87+W87+Y87+AA87+AC87+AE87</f>
        <v>0</v>
      </c>
      <c r="F87" s="32">
        <f t="shared" si="27"/>
        <v>0</v>
      </c>
      <c r="G87" s="32" t="e">
        <f t="shared" si="28"/>
        <v>#DIV/0!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2894.8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21" t="s">
        <v>65</v>
      </c>
      <c r="AG87" s="38"/>
      <c r="AH87" s="38"/>
    </row>
    <row r="88" spans="1:41" s="77" customFormat="1" ht="25.9" customHeight="1" x14ac:dyDescent="0.3">
      <c r="A88" s="35" t="s">
        <v>39</v>
      </c>
      <c r="B88" s="32">
        <f>H88+J88+L88+N88+P88+R88+T88+V88+X88+Z88+AB88+AD88</f>
        <v>0</v>
      </c>
      <c r="C88" s="32">
        <f>H88+J88+L88+N88+P88</f>
        <v>0</v>
      </c>
      <c r="D88" s="32">
        <f>E88</f>
        <v>0</v>
      </c>
      <c r="E88" s="32">
        <f>I88+K88+M88+O88+Q88+S88+U88+W88+Y88+AA88+AC88+AE88</f>
        <v>0</v>
      </c>
      <c r="F88" s="32" t="e">
        <f t="shared" si="27"/>
        <v>#DIV/0!</v>
      </c>
      <c r="G88" s="32" t="e">
        <f t="shared" si="28"/>
        <v>#DIV/0!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21"/>
      <c r="AG88" s="38"/>
      <c r="AH88" s="38"/>
    </row>
    <row r="89" spans="1:41" ht="26.25" customHeight="1" x14ac:dyDescent="0.25">
      <c r="A89" s="51" t="s">
        <v>66</v>
      </c>
      <c r="B89" s="52">
        <f>B90+B91+B92+B94</f>
        <v>331106.92</v>
      </c>
      <c r="C89" s="52">
        <f>C90+C91+C92+C94</f>
        <v>152489.03</v>
      </c>
      <c r="D89" s="52">
        <f>D90+D91+D92+D94</f>
        <v>125853.341</v>
      </c>
      <c r="E89" s="52">
        <f>E90+E91+E92+E94</f>
        <v>125853.341</v>
      </c>
      <c r="F89" s="52">
        <f t="shared" si="24"/>
        <v>38.009879406929947</v>
      </c>
      <c r="G89" s="52">
        <f t="shared" si="25"/>
        <v>82.532717927315829</v>
      </c>
      <c r="H89" s="52">
        <f t="shared" ref="H89:AE89" si="30">H90+H91+H92+H94</f>
        <v>20753.37</v>
      </c>
      <c r="I89" s="52">
        <f t="shared" si="30"/>
        <v>12174.036</v>
      </c>
      <c r="J89" s="52">
        <f t="shared" si="30"/>
        <v>26559.79</v>
      </c>
      <c r="K89" s="52">
        <f t="shared" si="30"/>
        <v>19543.57</v>
      </c>
      <c r="L89" s="52">
        <f t="shared" si="30"/>
        <v>20358.91</v>
      </c>
      <c r="M89" s="52">
        <f t="shared" si="30"/>
        <v>20074.27</v>
      </c>
      <c r="N89" s="52">
        <f t="shared" si="30"/>
        <v>24573.75</v>
      </c>
      <c r="O89" s="52">
        <f t="shared" si="30"/>
        <v>21435.595000000001</v>
      </c>
      <c r="P89" s="52">
        <f t="shared" si="30"/>
        <v>30369.07</v>
      </c>
      <c r="Q89" s="52">
        <f t="shared" si="30"/>
        <v>25945.89</v>
      </c>
      <c r="R89" s="52">
        <f t="shared" si="30"/>
        <v>29874.140000000003</v>
      </c>
      <c r="S89" s="52">
        <f t="shared" si="30"/>
        <v>26679.98</v>
      </c>
      <c r="T89" s="52">
        <f t="shared" si="30"/>
        <v>31686.05</v>
      </c>
      <c r="U89" s="52">
        <f t="shared" si="30"/>
        <v>0</v>
      </c>
      <c r="V89" s="52">
        <f t="shared" si="30"/>
        <v>24145.550000000003</v>
      </c>
      <c r="W89" s="52">
        <f t="shared" si="30"/>
        <v>0</v>
      </c>
      <c r="X89" s="52">
        <f t="shared" si="30"/>
        <v>40463.11</v>
      </c>
      <c r="Y89" s="52">
        <f t="shared" si="30"/>
        <v>0</v>
      </c>
      <c r="Z89" s="52">
        <f t="shared" si="30"/>
        <v>28635.27</v>
      </c>
      <c r="AA89" s="52">
        <f t="shared" si="30"/>
        <v>0</v>
      </c>
      <c r="AB89" s="52">
        <f t="shared" si="30"/>
        <v>23865.55</v>
      </c>
      <c r="AC89" s="52">
        <f t="shared" si="30"/>
        <v>0</v>
      </c>
      <c r="AD89" s="52">
        <f t="shared" si="30"/>
        <v>29822.36</v>
      </c>
      <c r="AE89" s="52">
        <f t="shared" si="30"/>
        <v>0</v>
      </c>
      <c r="AF89" s="53"/>
      <c r="AG89" s="74"/>
      <c r="AH89" s="74"/>
      <c r="AI89" s="74"/>
      <c r="AJ89" s="74"/>
      <c r="AK89" s="74"/>
      <c r="AL89" s="74"/>
      <c r="AM89" s="74"/>
      <c r="AN89" s="74"/>
      <c r="AO89" s="72"/>
    </row>
    <row r="90" spans="1:41" ht="21.75" customHeight="1" x14ac:dyDescent="0.25">
      <c r="A90" s="31" t="s">
        <v>35</v>
      </c>
      <c r="B90" s="32">
        <f>SUM(H90+J90+L90+N90+P90+R90+T90+V90+X90+Z90+AB90+AD90)</f>
        <v>0</v>
      </c>
      <c r="C90" s="32">
        <f>H90+J90+L90+N90+P90+R90</f>
        <v>0</v>
      </c>
      <c r="D90" s="32">
        <f>E90</f>
        <v>0</v>
      </c>
      <c r="E90" s="32">
        <f>I90+K90+M90+O90+Q90+S90+U90+W90+Y90+AA90+AC90+AE90</f>
        <v>0</v>
      </c>
      <c r="F90" s="32" t="e">
        <f t="shared" si="24"/>
        <v>#DIV/0!</v>
      </c>
      <c r="G90" s="32" t="e">
        <f t="shared" si="25"/>
        <v>#DIV/0!</v>
      </c>
      <c r="H90" s="32">
        <f>H34+H40+H46+H52+H58+H66+H72</f>
        <v>0</v>
      </c>
      <c r="I90" s="32">
        <f t="shared" ref="I90:AE90" si="31">I34+I40+I46+I52+I58+I66+I72</f>
        <v>0</v>
      </c>
      <c r="J90" s="32">
        <f t="shared" si="31"/>
        <v>0</v>
      </c>
      <c r="K90" s="32">
        <f t="shared" si="31"/>
        <v>0</v>
      </c>
      <c r="L90" s="32">
        <f t="shared" si="31"/>
        <v>0</v>
      </c>
      <c r="M90" s="32">
        <f t="shared" si="31"/>
        <v>0</v>
      </c>
      <c r="N90" s="32">
        <f t="shared" si="31"/>
        <v>0</v>
      </c>
      <c r="O90" s="32">
        <f t="shared" si="31"/>
        <v>0</v>
      </c>
      <c r="P90" s="32">
        <f t="shared" si="31"/>
        <v>0</v>
      </c>
      <c r="Q90" s="32">
        <f t="shared" si="31"/>
        <v>0</v>
      </c>
      <c r="R90" s="32">
        <f t="shared" si="31"/>
        <v>0</v>
      </c>
      <c r="S90" s="32">
        <f t="shared" si="31"/>
        <v>0</v>
      </c>
      <c r="T90" s="32">
        <f t="shared" si="31"/>
        <v>0</v>
      </c>
      <c r="U90" s="32">
        <f t="shared" si="31"/>
        <v>0</v>
      </c>
      <c r="V90" s="32">
        <f t="shared" si="31"/>
        <v>0</v>
      </c>
      <c r="W90" s="32">
        <f t="shared" si="31"/>
        <v>0</v>
      </c>
      <c r="X90" s="32">
        <f t="shared" si="31"/>
        <v>0</v>
      </c>
      <c r="Y90" s="32">
        <f t="shared" si="31"/>
        <v>0</v>
      </c>
      <c r="Z90" s="32">
        <f t="shared" si="31"/>
        <v>0</v>
      </c>
      <c r="AA90" s="32">
        <f t="shared" si="31"/>
        <v>0</v>
      </c>
      <c r="AB90" s="32">
        <f t="shared" si="31"/>
        <v>0</v>
      </c>
      <c r="AC90" s="32">
        <f t="shared" si="31"/>
        <v>0</v>
      </c>
      <c r="AD90" s="32">
        <f t="shared" si="31"/>
        <v>0</v>
      </c>
      <c r="AE90" s="32">
        <f t="shared" si="31"/>
        <v>0</v>
      </c>
      <c r="AF90" s="53"/>
      <c r="AG90" s="74"/>
      <c r="AH90" s="74"/>
      <c r="AI90" s="74"/>
      <c r="AJ90" s="74"/>
      <c r="AK90" s="74"/>
      <c r="AL90" s="74"/>
      <c r="AM90" s="74"/>
      <c r="AN90" s="74"/>
      <c r="AO90" s="72"/>
    </row>
    <row r="91" spans="1:41" ht="34.5" customHeight="1" x14ac:dyDescent="0.3">
      <c r="A91" s="44" t="s">
        <v>36</v>
      </c>
      <c r="B91" s="32">
        <f>SUM(H91+J91+L91+N91+P91+R91+T91+V91+X91+Z91+AB91+AD91)</f>
        <v>12061.39</v>
      </c>
      <c r="C91" s="32">
        <f>H91+J91+L91+N91+P91+R91</f>
        <v>1494.49</v>
      </c>
      <c r="D91" s="32">
        <f>E91</f>
        <v>1152.51</v>
      </c>
      <c r="E91" s="32">
        <f>I91+K91+M91+O91+Q91+S91+U91+W91+Y91+AA91+AC91+AE91</f>
        <v>1152.51</v>
      </c>
      <c r="F91" s="32">
        <f t="shared" si="24"/>
        <v>9.5553663383739362</v>
      </c>
      <c r="G91" s="32">
        <f t="shared" si="25"/>
        <v>77.117277465891377</v>
      </c>
      <c r="H91" s="32">
        <f>H35+H41+H47+H53+H59+H67+H73+H86+H80+H21+H14</f>
        <v>0</v>
      </c>
      <c r="I91" s="32">
        <f t="shared" ref="I91:AE91" si="32">I35+I41+I47+I53+I59+I67+I73+I86+I80+I21+I14</f>
        <v>0</v>
      </c>
      <c r="J91" s="32">
        <f t="shared" si="32"/>
        <v>0</v>
      </c>
      <c r="K91" s="32">
        <f t="shared" si="32"/>
        <v>0</v>
      </c>
      <c r="L91" s="32">
        <f t="shared" si="32"/>
        <v>66</v>
      </c>
      <c r="M91" s="32">
        <f t="shared" si="32"/>
        <v>66</v>
      </c>
      <c r="N91" s="32">
        <f t="shared" si="32"/>
        <v>0</v>
      </c>
      <c r="O91" s="32">
        <f t="shared" si="32"/>
        <v>0</v>
      </c>
      <c r="P91" s="32">
        <f t="shared" si="32"/>
        <v>1086.51</v>
      </c>
      <c r="Q91" s="32">
        <f t="shared" si="32"/>
        <v>1086.51</v>
      </c>
      <c r="R91" s="32">
        <f t="shared" si="32"/>
        <v>341.98</v>
      </c>
      <c r="S91" s="32">
        <f t="shared" si="32"/>
        <v>0</v>
      </c>
      <c r="T91" s="32">
        <f t="shared" si="32"/>
        <v>5203.9299999999994</v>
      </c>
      <c r="U91" s="32">
        <f t="shared" si="32"/>
        <v>0</v>
      </c>
      <c r="V91" s="32">
        <f t="shared" si="32"/>
        <v>0</v>
      </c>
      <c r="W91" s="32">
        <f t="shared" si="32"/>
        <v>0</v>
      </c>
      <c r="X91" s="32">
        <f t="shared" si="32"/>
        <v>5362.97</v>
      </c>
      <c r="Y91" s="32">
        <f t="shared" si="32"/>
        <v>0</v>
      </c>
      <c r="Z91" s="32">
        <f t="shared" si="32"/>
        <v>0</v>
      </c>
      <c r="AA91" s="32">
        <f t="shared" si="32"/>
        <v>0</v>
      </c>
      <c r="AB91" s="32">
        <f t="shared" si="32"/>
        <v>0</v>
      </c>
      <c r="AC91" s="32">
        <f t="shared" si="32"/>
        <v>0</v>
      </c>
      <c r="AD91" s="32">
        <f t="shared" si="32"/>
        <v>0</v>
      </c>
      <c r="AE91" s="32">
        <f t="shared" si="32"/>
        <v>0</v>
      </c>
      <c r="AF91" s="53"/>
      <c r="AG91" s="74"/>
      <c r="AH91" s="74"/>
      <c r="AI91" s="74"/>
      <c r="AJ91" s="74"/>
      <c r="AK91" s="74"/>
      <c r="AL91" s="74"/>
      <c r="AM91" s="74"/>
      <c r="AN91" s="74"/>
      <c r="AO91" s="72"/>
    </row>
    <row r="92" spans="1:41" ht="24.75" customHeight="1" x14ac:dyDescent="0.3">
      <c r="A92" s="44" t="s">
        <v>37</v>
      </c>
      <c r="B92" s="32">
        <f>SUM(H92+J92+L92+N92+P92+R92+T92+V92+X92+Z92+AB92+AD92)</f>
        <v>307905.52999999997</v>
      </c>
      <c r="C92" s="32">
        <f>H92+J92+L92+N92+P92+R92</f>
        <v>149019.34</v>
      </c>
      <c r="D92" s="32">
        <f>E92</f>
        <v>122725.63100000001</v>
      </c>
      <c r="E92" s="32">
        <f>I92+K92+M92+O92+Q92+S92+U92+W92+Y92+AA92+AC92+AE92</f>
        <v>122725.63100000001</v>
      </c>
      <c r="F92" s="32">
        <f t="shared" si="24"/>
        <v>39.858209431964411</v>
      </c>
      <c r="G92" s="32">
        <f t="shared" si="25"/>
        <v>82.355505667922031</v>
      </c>
      <c r="H92" s="32">
        <f>H36+H42+H48+H54+H60+H68+H74+H87+H81+H15+H22</f>
        <v>20753.37</v>
      </c>
      <c r="I92" s="32">
        <f t="shared" ref="I92:AE92" si="33">I36+I42+I48+I54+I60+I68+I74+I87+I81+I15+I22</f>
        <v>12174.036</v>
      </c>
      <c r="J92" s="32">
        <f t="shared" si="33"/>
        <v>26559.79</v>
      </c>
      <c r="K92" s="32">
        <f t="shared" si="33"/>
        <v>19543.57</v>
      </c>
      <c r="L92" s="32">
        <f t="shared" si="33"/>
        <v>20292.91</v>
      </c>
      <c r="M92" s="32">
        <f t="shared" si="33"/>
        <v>20008.27</v>
      </c>
      <c r="N92" s="32">
        <f t="shared" si="33"/>
        <v>24483.75</v>
      </c>
      <c r="O92" s="32">
        <f t="shared" si="33"/>
        <v>21345.595000000001</v>
      </c>
      <c r="P92" s="32">
        <f t="shared" si="33"/>
        <v>29282.560000000001</v>
      </c>
      <c r="Q92" s="32">
        <f t="shared" si="33"/>
        <v>24859.38</v>
      </c>
      <c r="R92" s="32">
        <f t="shared" si="33"/>
        <v>27646.960000000003</v>
      </c>
      <c r="S92" s="32">
        <f t="shared" si="33"/>
        <v>24794.78</v>
      </c>
      <c r="T92" s="32">
        <f t="shared" si="33"/>
        <v>26482.12</v>
      </c>
      <c r="U92" s="32">
        <f t="shared" si="33"/>
        <v>0</v>
      </c>
      <c r="V92" s="32">
        <f t="shared" si="33"/>
        <v>24145.550000000003</v>
      </c>
      <c r="W92" s="32">
        <f t="shared" si="33"/>
        <v>0</v>
      </c>
      <c r="X92" s="32">
        <f t="shared" si="33"/>
        <v>25935.340000000004</v>
      </c>
      <c r="Y92" s="32">
        <f t="shared" si="33"/>
        <v>0</v>
      </c>
      <c r="Z92" s="32">
        <f t="shared" si="33"/>
        <v>28635.27</v>
      </c>
      <c r="AA92" s="32">
        <f t="shared" si="33"/>
        <v>0</v>
      </c>
      <c r="AB92" s="32">
        <f t="shared" si="33"/>
        <v>23865.55</v>
      </c>
      <c r="AC92" s="32">
        <f t="shared" si="33"/>
        <v>0</v>
      </c>
      <c r="AD92" s="32">
        <f t="shared" si="33"/>
        <v>29822.36</v>
      </c>
      <c r="AE92" s="32">
        <f t="shared" si="33"/>
        <v>0</v>
      </c>
      <c r="AF92" s="53"/>
      <c r="AG92" s="74"/>
      <c r="AH92" s="74"/>
      <c r="AI92" s="74"/>
      <c r="AJ92" s="74"/>
      <c r="AK92" s="74"/>
      <c r="AL92" s="74"/>
      <c r="AM92" s="74"/>
      <c r="AN92" s="74"/>
      <c r="AO92" s="72"/>
    </row>
    <row r="93" spans="1:41" ht="26.25" customHeight="1" x14ac:dyDescent="0.3">
      <c r="A93" s="35" t="s">
        <v>67</v>
      </c>
      <c r="B93" s="32">
        <f>SUM(H93+J93+L93+N93+P93+R93+T93+V93+X93+Z93+AB93+AD93)</f>
        <v>11156.300000000001</v>
      </c>
      <c r="C93" s="32">
        <f>H93+J93+L93+N93+P93+R93</f>
        <v>75.2</v>
      </c>
      <c r="D93" s="32">
        <f>E93</f>
        <v>57.2</v>
      </c>
      <c r="E93" s="32">
        <f>I93+K93+M93+O93+Q93+S93+U93+W93+Y93+AA93+AC93+AE93</f>
        <v>57.2</v>
      </c>
      <c r="F93" s="32">
        <f t="shared" si="24"/>
        <v>0.51271478895332678</v>
      </c>
      <c r="G93" s="32">
        <f t="shared" si="25"/>
        <v>76.063829787234042</v>
      </c>
      <c r="H93" s="32">
        <f>H61+H16</f>
        <v>0</v>
      </c>
      <c r="I93" s="32">
        <f t="shared" ref="I93:AE93" si="34">I61+I16</f>
        <v>0</v>
      </c>
      <c r="J93" s="32">
        <f t="shared" si="34"/>
        <v>0</v>
      </c>
      <c r="K93" s="32">
        <f t="shared" si="34"/>
        <v>0</v>
      </c>
      <c r="L93" s="32">
        <f t="shared" si="34"/>
        <v>0</v>
      </c>
      <c r="M93" s="32">
        <f t="shared" si="34"/>
        <v>0</v>
      </c>
      <c r="N93" s="32">
        <f t="shared" si="34"/>
        <v>0</v>
      </c>
      <c r="O93" s="32">
        <f t="shared" si="34"/>
        <v>0</v>
      </c>
      <c r="P93" s="32">
        <f t="shared" si="34"/>
        <v>75.2</v>
      </c>
      <c r="Q93" s="32">
        <f t="shared" si="34"/>
        <v>57.2</v>
      </c>
      <c r="R93" s="32">
        <f t="shared" si="34"/>
        <v>0</v>
      </c>
      <c r="S93" s="32">
        <f t="shared" si="34"/>
        <v>0</v>
      </c>
      <c r="T93" s="32">
        <f t="shared" si="34"/>
        <v>987.3</v>
      </c>
      <c r="U93" s="32">
        <f t="shared" si="34"/>
        <v>0</v>
      </c>
      <c r="V93" s="32">
        <f t="shared" si="34"/>
        <v>0</v>
      </c>
      <c r="W93" s="32">
        <f t="shared" si="34"/>
        <v>0</v>
      </c>
      <c r="X93" s="32">
        <f t="shared" si="34"/>
        <v>10093.780000000001</v>
      </c>
      <c r="Y93" s="32">
        <f t="shared" si="34"/>
        <v>0</v>
      </c>
      <c r="Z93" s="32">
        <f t="shared" si="34"/>
        <v>0</v>
      </c>
      <c r="AA93" s="32">
        <f t="shared" si="34"/>
        <v>0</v>
      </c>
      <c r="AB93" s="32">
        <f t="shared" si="34"/>
        <v>0</v>
      </c>
      <c r="AC93" s="32">
        <f t="shared" si="34"/>
        <v>0</v>
      </c>
      <c r="AD93" s="32">
        <f t="shared" si="34"/>
        <v>0.02</v>
      </c>
      <c r="AE93" s="32">
        <f t="shared" si="34"/>
        <v>0</v>
      </c>
      <c r="AF93" s="53"/>
      <c r="AG93" s="74"/>
      <c r="AH93" s="74"/>
      <c r="AI93" s="74"/>
      <c r="AJ93" s="74"/>
      <c r="AK93" s="74"/>
      <c r="AL93" s="74"/>
      <c r="AM93" s="74"/>
      <c r="AN93" s="74"/>
      <c r="AO93" s="72"/>
    </row>
    <row r="94" spans="1:41" ht="21" customHeight="1" x14ac:dyDescent="0.3">
      <c r="A94" s="44" t="s">
        <v>39</v>
      </c>
      <c r="B94" s="32">
        <f>SUM(H94+J94+L94+N94+P94+R94+T94+V94+X94+Z94+AB94+AD94)</f>
        <v>11140</v>
      </c>
      <c r="C94" s="32">
        <f>H94+J94+L94+N94+P94+R94</f>
        <v>1975.2</v>
      </c>
      <c r="D94" s="32">
        <f>E94</f>
        <v>1975.2</v>
      </c>
      <c r="E94" s="32">
        <f>I94+K94+M94+O94+Q94+S94+U94+W94+Y94+AA94+AC94+AE94</f>
        <v>1975.2</v>
      </c>
      <c r="F94" s="32">
        <f t="shared" si="24"/>
        <v>17.730700179533216</v>
      </c>
      <c r="G94" s="32">
        <f t="shared" si="25"/>
        <v>100</v>
      </c>
      <c r="H94" s="32">
        <f>H17+H23+H31+H37+H43+H49+H55+H62+H69+H75+H82+H88</f>
        <v>0</v>
      </c>
      <c r="I94" s="32">
        <f t="shared" ref="I94:AE94" si="35">I17+I23+I31+I37+I43+I49+I55+I62+I69+I75+I82+I88</f>
        <v>0</v>
      </c>
      <c r="J94" s="32">
        <f t="shared" si="35"/>
        <v>0</v>
      </c>
      <c r="K94" s="32">
        <f t="shared" si="35"/>
        <v>0</v>
      </c>
      <c r="L94" s="32">
        <f t="shared" si="35"/>
        <v>0</v>
      </c>
      <c r="M94" s="32">
        <f t="shared" si="35"/>
        <v>0</v>
      </c>
      <c r="N94" s="32">
        <f t="shared" si="35"/>
        <v>90</v>
      </c>
      <c r="O94" s="32">
        <f t="shared" si="35"/>
        <v>90</v>
      </c>
      <c r="P94" s="32">
        <f t="shared" si="35"/>
        <v>0</v>
      </c>
      <c r="Q94" s="32">
        <f t="shared" si="35"/>
        <v>0</v>
      </c>
      <c r="R94" s="32">
        <f t="shared" si="35"/>
        <v>1885.2</v>
      </c>
      <c r="S94" s="32">
        <f t="shared" si="35"/>
        <v>1885.2</v>
      </c>
      <c r="T94" s="32">
        <f t="shared" si="35"/>
        <v>0</v>
      </c>
      <c r="U94" s="32">
        <f t="shared" si="35"/>
        <v>0</v>
      </c>
      <c r="V94" s="32">
        <f t="shared" si="35"/>
        <v>0</v>
      </c>
      <c r="W94" s="32">
        <f t="shared" si="35"/>
        <v>0</v>
      </c>
      <c r="X94" s="32">
        <f t="shared" si="35"/>
        <v>9164.7999999999993</v>
      </c>
      <c r="Y94" s="32">
        <f t="shared" si="35"/>
        <v>0</v>
      </c>
      <c r="Z94" s="32">
        <f t="shared" si="35"/>
        <v>0</v>
      </c>
      <c r="AA94" s="32">
        <f t="shared" si="35"/>
        <v>0</v>
      </c>
      <c r="AB94" s="32">
        <f t="shared" si="35"/>
        <v>0</v>
      </c>
      <c r="AC94" s="32">
        <f t="shared" si="35"/>
        <v>0</v>
      </c>
      <c r="AD94" s="32">
        <f t="shared" si="35"/>
        <v>0</v>
      </c>
      <c r="AE94" s="32">
        <f t="shared" si="35"/>
        <v>0</v>
      </c>
      <c r="AF94" s="53"/>
      <c r="AG94" s="74"/>
      <c r="AH94" s="74"/>
      <c r="AI94" s="74"/>
      <c r="AJ94" s="74"/>
      <c r="AK94" s="74"/>
      <c r="AL94" s="74"/>
      <c r="AM94" s="74"/>
      <c r="AN94" s="74"/>
      <c r="AO94" s="72"/>
    </row>
    <row r="95" spans="1:41" s="77" customFormat="1" ht="24.75" customHeight="1" x14ac:dyDescent="0.3">
      <c r="A95" s="105" t="s">
        <v>68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8"/>
      <c r="AE95" s="20"/>
      <c r="AF95" s="21"/>
      <c r="AG95" s="38"/>
      <c r="AH95" s="38"/>
    </row>
    <row r="96" spans="1:41" s="77" customFormat="1" ht="24.75" customHeight="1" x14ac:dyDescent="0.3">
      <c r="A96" s="105" t="s">
        <v>69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17"/>
      <c r="AE96" s="22"/>
      <c r="AF96" s="21"/>
      <c r="AG96" s="38"/>
      <c r="AH96" s="38"/>
    </row>
    <row r="97" spans="1:43" s="79" customFormat="1" ht="27" customHeight="1" x14ac:dyDescent="0.25">
      <c r="A97" s="39" t="s">
        <v>42</v>
      </c>
      <c r="B97" s="40"/>
      <c r="C97" s="40"/>
      <c r="D97" s="40"/>
      <c r="E97" s="40"/>
      <c r="F97" s="40"/>
      <c r="G97" s="4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2"/>
      <c r="AE97" s="54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78"/>
    </row>
    <row r="98" spans="1:43" s="77" customFormat="1" ht="77.25" customHeight="1" x14ac:dyDescent="0.25">
      <c r="A98" s="29" t="s">
        <v>70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20"/>
      <c r="AF98" s="21"/>
      <c r="AG98" s="38"/>
      <c r="AH98" s="38"/>
    </row>
    <row r="99" spans="1:43" s="77" customFormat="1" ht="27.75" customHeight="1" x14ac:dyDescent="0.3">
      <c r="A99" s="55" t="s">
        <v>33</v>
      </c>
      <c r="B99" s="30">
        <f>B100+B101+B102+B103</f>
        <v>5403.9599999999991</v>
      </c>
      <c r="C99" s="30">
        <f>C100+C101+C102+C103</f>
        <v>4120.3999999999996</v>
      </c>
      <c r="D99" s="30">
        <f>D100+D101+D102+D103</f>
        <v>2848.1800000000003</v>
      </c>
      <c r="E99" s="30">
        <f>E100+E101+E102+E103</f>
        <v>2848.1800000000003</v>
      </c>
      <c r="F99" s="30">
        <f>E99/B99*100</f>
        <v>52.705423430225252</v>
      </c>
      <c r="G99" s="30">
        <f>E99/C99*100</f>
        <v>69.12387146878946</v>
      </c>
      <c r="H99" s="30">
        <f t="shared" ref="H99:AE99" si="36">H100+H101+H102+H103</f>
        <v>965.1</v>
      </c>
      <c r="I99" s="30">
        <f t="shared" si="36"/>
        <v>266.49</v>
      </c>
      <c r="J99" s="30">
        <f t="shared" si="36"/>
        <v>1092.8499999999999</v>
      </c>
      <c r="K99" s="30">
        <f t="shared" si="36"/>
        <v>580.46</v>
      </c>
      <c r="L99" s="30">
        <f t="shared" si="36"/>
        <v>1267.5</v>
      </c>
      <c r="M99" s="30">
        <f t="shared" si="36"/>
        <v>1162.6400000000001</v>
      </c>
      <c r="N99" s="30">
        <f t="shared" si="36"/>
        <v>426.65</v>
      </c>
      <c r="O99" s="30">
        <f t="shared" si="36"/>
        <v>422.54</v>
      </c>
      <c r="P99" s="30">
        <f t="shared" si="36"/>
        <v>244.7</v>
      </c>
      <c r="Q99" s="30">
        <f t="shared" si="36"/>
        <v>252.54</v>
      </c>
      <c r="R99" s="30">
        <f t="shared" si="36"/>
        <v>123.6</v>
      </c>
      <c r="S99" s="30">
        <f t="shared" si="36"/>
        <v>163.51</v>
      </c>
      <c r="T99" s="30">
        <f t="shared" si="36"/>
        <v>0</v>
      </c>
      <c r="U99" s="30">
        <f t="shared" si="36"/>
        <v>0</v>
      </c>
      <c r="V99" s="30">
        <f t="shared" si="36"/>
        <v>34.5</v>
      </c>
      <c r="W99" s="30">
        <f t="shared" si="36"/>
        <v>0</v>
      </c>
      <c r="X99" s="30">
        <f t="shared" si="36"/>
        <v>135.9</v>
      </c>
      <c r="Y99" s="30">
        <f t="shared" si="36"/>
        <v>0</v>
      </c>
      <c r="Z99" s="30">
        <f t="shared" si="36"/>
        <v>550.05999999999995</v>
      </c>
      <c r="AA99" s="30">
        <f t="shared" si="36"/>
        <v>0</v>
      </c>
      <c r="AB99" s="30">
        <f t="shared" si="36"/>
        <v>355.3</v>
      </c>
      <c r="AC99" s="30">
        <f t="shared" si="36"/>
        <v>0</v>
      </c>
      <c r="AD99" s="30">
        <f t="shared" si="36"/>
        <v>207.8</v>
      </c>
      <c r="AE99" s="30">
        <f t="shared" si="36"/>
        <v>0</v>
      </c>
      <c r="AF99" s="21"/>
      <c r="AG99" s="38"/>
      <c r="AH99" s="38"/>
    </row>
    <row r="100" spans="1:43" s="77" customFormat="1" ht="27.75" customHeight="1" x14ac:dyDescent="0.3">
      <c r="A100" s="44" t="s">
        <v>35</v>
      </c>
      <c r="B100" s="32">
        <f>SUM(H100:AD100)</f>
        <v>0</v>
      </c>
      <c r="C100" s="32">
        <f>H100+J100</f>
        <v>0</v>
      </c>
      <c r="D100" s="32">
        <f>E100</f>
        <v>0</v>
      </c>
      <c r="E100" s="32">
        <f>I100+K100+M100+O100+Q100+S100+U100+W100+Y100+AA100+AC100+AE100</f>
        <v>0</v>
      </c>
      <c r="F100" s="32" t="e">
        <f>E100/B100*100</f>
        <v>#DIV/0!</v>
      </c>
      <c r="G100" s="32" t="e">
        <f>E100/C100*100</f>
        <v>#DIV/0!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118" t="s">
        <v>71</v>
      </c>
      <c r="AG100" s="38"/>
      <c r="AH100" s="38"/>
    </row>
    <row r="101" spans="1:43" s="77" customFormat="1" ht="38.25" customHeight="1" x14ac:dyDescent="0.3">
      <c r="A101" s="44" t="s">
        <v>36</v>
      </c>
      <c r="B101" s="32">
        <v>0</v>
      </c>
      <c r="C101" s="32">
        <f>H101+J101</f>
        <v>0</v>
      </c>
      <c r="D101" s="32">
        <f>E101</f>
        <v>0</v>
      </c>
      <c r="E101" s="32">
        <f>I101+K101+M101+O101+Q101+S101+U101+W101+Y101+AA101+AC101+AE101</f>
        <v>0</v>
      </c>
      <c r="F101" s="32" t="e">
        <f>E101/B101*100</f>
        <v>#DIV/0!</v>
      </c>
      <c r="G101" s="32" t="e">
        <f>E101/C101*100</f>
        <v>#DIV/0!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118"/>
      <c r="AG101" s="38"/>
      <c r="AH101" s="38"/>
    </row>
    <row r="102" spans="1:43" s="77" customFormat="1" ht="29.25" customHeight="1" x14ac:dyDescent="0.25">
      <c r="A102" s="37" t="s">
        <v>37</v>
      </c>
      <c r="B102" s="32">
        <f>H102+J102+L102+N102+P102+R102+T102+V102+X102+Z102+AB102+AD102</f>
        <v>5403.9599999999991</v>
      </c>
      <c r="C102" s="32">
        <f>H102+J102+L102+N102+P102+R102</f>
        <v>4120.3999999999996</v>
      </c>
      <c r="D102" s="32">
        <f>E102</f>
        <v>2848.1800000000003</v>
      </c>
      <c r="E102" s="32">
        <f>I102+K102+M102+O102+Q102+S102+U102+W102+Y102+AA102+AC102+AE102</f>
        <v>2848.1800000000003</v>
      </c>
      <c r="F102" s="32">
        <f>E102/B102*100</f>
        <v>52.705423430225252</v>
      </c>
      <c r="G102" s="32">
        <f>E102/C102*100</f>
        <v>69.12387146878946</v>
      </c>
      <c r="H102" s="36">
        <v>965.1</v>
      </c>
      <c r="I102" s="36">
        <v>266.49</v>
      </c>
      <c r="J102" s="36">
        <v>1092.8499999999999</v>
      </c>
      <c r="K102" s="36">
        <v>580.46</v>
      </c>
      <c r="L102" s="36">
        <v>1267.5</v>
      </c>
      <c r="M102" s="36">
        <v>1162.6400000000001</v>
      </c>
      <c r="N102" s="36">
        <v>426.65</v>
      </c>
      <c r="O102" s="36">
        <v>422.54</v>
      </c>
      <c r="P102" s="36">
        <v>244.7</v>
      </c>
      <c r="Q102" s="36">
        <v>252.54</v>
      </c>
      <c r="R102" s="36">
        <v>123.6</v>
      </c>
      <c r="S102" s="36">
        <v>163.51</v>
      </c>
      <c r="T102" s="36">
        <v>0</v>
      </c>
      <c r="U102" s="36"/>
      <c r="V102" s="36">
        <v>34.5</v>
      </c>
      <c r="W102" s="36"/>
      <c r="X102" s="36">
        <v>135.9</v>
      </c>
      <c r="Y102" s="36"/>
      <c r="Z102" s="36">
        <v>550.05999999999995</v>
      </c>
      <c r="AA102" s="36"/>
      <c r="AB102" s="36">
        <v>355.3</v>
      </c>
      <c r="AC102" s="36"/>
      <c r="AD102" s="36">
        <v>207.8</v>
      </c>
      <c r="AE102" s="17"/>
      <c r="AF102" s="118"/>
      <c r="AG102" s="38"/>
      <c r="AH102" s="38"/>
    </row>
    <row r="103" spans="1:43" s="77" customFormat="1" ht="24" customHeight="1" x14ac:dyDescent="0.3">
      <c r="A103" s="44" t="s">
        <v>39</v>
      </c>
      <c r="B103" s="32">
        <v>0</v>
      </c>
      <c r="C103" s="32">
        <f>H103+J103</f>
        <v>0</v>
      </c>
      <c r="D103" s="32">
        <f>E103</f>
        <v>0</v>
      </c>
      <c r="E103" s="32">
        <f>I103+K103+M103+O103+Q103+S103+U103+W103+Y103+AA103+AC103+AE103</f>
        <v>0</v>
      </c>
      <c r="F103" s="32" t="e">
        <f>E103/B103*100</f>
        <v>#DIV/0!</v>
      </c>
      <c r="G103" s="32" t="e">
        <f>E103/C103*100</f>
        <v>#DIV/0!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118"/>
      <c r="AG103" s="38"/>
      <c r="AH103" s="38"/>
    </row>
    <row r="104" spans="1:43" s="77" customFormat="1" ht="59.25" customHeight="1" x14ac:dyDescent="0.25">
      <c r="A104" s="29" t="s">
        <v>72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20"/>
      <c r="AF104" s="21"/>
      <c r="AG104" s="38"/>
      <c r="AH104" s="38"/>
    </row>
    <row r="105" spans="1:43" s="77" customFormat="1" ht="27.75" customHeight="1" x14ac:dyDescent="0.3">
      <c r="A105" s="55" t="s">
        <v>33</v>
      </c>
      <c r="B105" s="30">
        <f>B106+B107+B108+B110</f>
        <v>20643.489999999998</v>
      </c>
      <c r="C105" s="30">
        <f>C106+C107+C108+C110</f>
        <v>10325.41</v>
      </c>
      <c r="D105" s="30">
        <f>D106+D107+D108+D110</f>
        <v>8936.0300000000007</v>
      </c>
      <c r="E105" s="30">
        <f>E106+E107+E108+E110</f>
        <v>8936.0300000000007</v>
      </c>
      <c r="F105" s="30">
        <f t="shared" ref="F105:F116" si="37">E105/B105*100</f>
        <v>43.287399562767739</v>
      </c>
      <c r="G105" s="30">
        <f t="shared" ref="G105:G116" si="38">E105/C105*100</f>
        <v>86.544069436467908</v>
      </c>
      <c r="H105" s="30">
        <f t="shared" ref="H105:AE105" si="39">H106+H107+H108+H110</f>
        <v>1040.3</v>
      </c>
      <c r="I105" s="30">
        <f t="shared" si="39"/>
        <v>1040.3</v>
      </c>
      <c r="J105" s="30">
        <f t="shared" si="39"/>
        <v>1435.91</v>
      </c>
      <c r="K105" s="30">
        <f t="shared" si="39"/>
        <v>1465.5</v>
      </c>
      <c r="L105" s="30">
        <f t="shared" si="39"/>
        <v>740.56</v>
      </c>
      <c r="M105" s="30">
        <f t="shared" si="39"/>
        <v>740.56</v>
      </c>
      <c r="N105" s="30">
        <f t="shared" si="39"/>
        <v>2493.5</v>
      </c>
      <c r="O105" s="30">
        <f t="shared" si="39"/>
        <v>2383.06</v>
      </c>
      <c r="P105" s="30">
        <f t="shared" si="39"/>
        <v>1898.03</v>
      </c>
      <c r="Q105" s="30">
        <f t="shared" si="39"/>
        <v>1897.1000000000001</v>
      </c>
      <c r="R105" s="30">
        <f t="shared" si="39"/>
        <v>2717.11</v>
      </c>
      <c r="S105" s="30">
        <f t="shared" si="39"/>
        <v>1409.51</v>
      </c>
      <c r="T105" s="30">
        <f t="shared" si="39"/>
        <v>1639.71</v>
      </c>
      <c r="U105" s="30">
        <f t="shared" si="39"/>
        <v>0</v>
      </c>
      <c r="V105" s="30">
        <f t="shared" si="39"/>
        <v>3385.87</v>
      </c>
      <c r="W105" s="30">
        <f t="shared" si="39"/>
        <v>0</v>
      </c>
      <c r="X105" s="30">
        <f t="shared" si="39"/>
        <v>2726.42</v>
      </c>
      <c r="Y105" s="30">
        <f t="shared" si="39"/>
        <v>0</v>
      </c>
      <c r="Z105" s="30">
        <f t="shared" si="39"/>
        <v>1462.37</v>
      </c>
      <c r="AA105" s="30">
        <f t="shared" si="39"/>
        <v>0</v>
      </c>
      <c r="AB105" s="30">
        <f t="shared" si="39"/>
        <v>1103.71</v>
      </c>
      <c r="AC105" s="30">
        <f t="shared" si="39"/>
        <v>0</v>
      </c>
      <c r="AD105" s="30">
        <f t="shared" si="39"/>
        <v>0</v>
      </c>
      <c r="AE105" s="30">
        <f t="shared" si="39"/>
        <v>0</v>
      </c>
      <c r="AF105" s="21"/>
      <c r="AG105" s="38"/>
      <c r="AH105" s="38"/>
    </row>
    <row r="106" spans="1:43" s="77" customFormat="1" ht="27.75" customHeight="1" x14ac:dyDescent="0.3">
      <c r="A106" s="44" t="s">
        <v>35</v>
      </c>
      <c r="B106" s="32">
        <f>SUM(H106:AD106)</f>
        <v>0</v>
      </c>
      <c r="C106" s="32">
        <f>H106+J106+L106+N106+P106</f>
        <v>0</v>
      </c>
      <c r="D106" s="32">
        <f>E106</f>
        <v>0</v>
      </c>
      <c r="E106" s="32">
        <f>I106+K106+M106+O106+Q106+S106+U106+W106+Y106+AA106+AC106+AE106</f>
        <v>0</v>
      </c>
      <c r="F106" s="32" t="e">
        <f t="shared" si="37"/>
        <v>#DIV/0!</v>
      </c>
      <c r="G106" s="32" t="e">
        <f t="shared" si="38"/>
        <v>#DIV/0!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118" t="s">
        <v>73</v>
      </c>
      <c r="AG106" s="38"/>
      <c r="AH106" s="38"/>
    </row>
    <row r="107" spans="1:43" s="77" customFormat="1" ht="40.5" customHeight="1" x14ac:dyDescent="0.3">
      <c r="A107" s="44" t="s">
        <v>36</v>
      </c>
      <c r="B107" s="32">
        <f>H107+J107+L107+N107+P107+R107+T107+V107+X107+Z107+AB107+AD107</f>
        <v>5303.09</v>
      </c>
      <c r="C107" s="32">
        <f>H107+J107+L107+N107+P107+R107</f>
        <v>3019.37</v>
      </c>
      <c r="D107" s="32">
        <f>E107</f>
        <v>2869.37</v>
      </c>
      <c r="E107" s="32">
        <f>I107+K107+M107+O107+Q107+S107+U107+W107+Y107+AA107+AC107+AE107</f>
        <v>2869.37</v>
      </c>
      <c r="F107" s="32">
        <f t="shared" si="37"/>
        <v>54.107510904020103</v>
      </c>
      <c r="G107" s="32">
        <f t="shared" si="38"/>
        <v>95.032076227822358</v>
      </c>
      <c r="H107" s="36">
        <v>0</v>
      </c>
      <c r="I107" s="36">
        <v>0</v>
      </c>
      <c r="J107" s="36">
        <v>220</v>
      </c>
      <c r="K107" s="36">
        <v>220</v>
      </c>
      <c r="L107" s="36">
        <v>670</v>
      </c>
      <c r="M107" s="36">
        <v>670</v>
      </c>
      <c r="N107" s="36">
        <v>912.46</v>
      </c>
      <c r="O107" s="36">
        <v>912.46</v>
      </c>
      <c r="P107" s="36">
        <f>327.2+150</f>
        <v>477.2</v>
      </c>
      <c r="Q107" s="36">
        <v>327.2</v>
      </c>
      <c r="R107" s="36">
        <v>739.71</v>
      </c>
      <c r="S107" s="36">
        <v>739.71</v>
      </c>
      <c r="T107" s="36">
        <v>0</v>
      </c>
      <c r="U107" s="36">
        <v>0</v>
      </c>
      <c r="V107" s="36">
        <v>1127.3</v>
      </c>
      <c r="W107" s="36">
        <v>0</v>
      </c>
      <c r="X107" s="36">
        <v>1156.42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118"/>
      <c r="AG107" s="38"/>
      <c r="AH107" s="38"/>
    </row>
    <row r="108" spans="1:43" s="77" customFormat="1" ht="25.5" customHeight="1" x14ac:dyDescent="0.3">
      <c r="A108" s="44" t="s">
        <v>37</v>
      </c>
      <c r="B108" s="32">
        <f>H108+J108+L108+N108+P108+R108+T108+V108+X108+Z108+AB108+AD108</f>
        <v>15340.399999999998</v>
      </c>
      <c r="C108" s="32">
        <f>H108+J108+L108+N108+P108+R108</f>
        <v>7306.0399999999991</v>
      </c>
      <c r="D108" s="32">
        <f>E108</f>
        <v>6066.6600000000008</v>
      </c>
      <c r="E108" s="32">
        <f>I108+K108+M108+O108+Q108+S108+U108+W108+Y108+AA108+AC108+AE108</f>
        <v>6066.6600000000008</v>
      </c>
      <c r="F108" s="32">
        <f t="shared" si="37"/>
        <v>39.546947928346079</v>
      </c>
      <c r="G108" s="32">
        <f t="shared" si="38"/>
        <v>83.03622755966299</v>
      </c>
      <c r="H108" s="36">
        <v>1040.3</v>
      </c>
      <c r="I108" s="36">
        <v>1040.3</v>
      </c>
      <c r="J108" s="36">
        <f>1215.91</f>
        <v>1215.9100000000001</v>
      </c>
      <c r="K108" s="36">
        <v>1245.5</v>
      </c>
      <c r="L108" s="36">
        <f>70.56</f>
        <v>70.56</v>
      </c>
      <c r="M108" s="36">
        <v>70.56</v>
      </c>
      <c r="N108" s="36">
        <v>1581.04</v>
      </c>
      <c r="O108" s="36">
        <v>1470.6</v>
      </c>
      <c r="P108" s="36">
        <v>1420.83</v>
      </c>
      <c r="Q108" s="36">
        <v>1569.9</v>
      </c>
      <c r="R108" s="36">
        <v>1977.4</v>
      </c>
      <c r="S108" s="36">
        <v>669.8</v>
      </c>
      <c r="T108" s="36">
        <v>1639.71</v>
      </c>
      <c r="U108" s="36"/>
      <c r="V108" s="36">
        <v>2258.5700000000002</v>
      </c>
      <c r="W108" s="36"/>
      <c r="X108" s="36">
        <v>1570</v>
      </c>
      <c r="Y108" s="36"/>
      <c r="Z108" s="36">
        <v>1462.37</v>
      </c>
      <c r="AA108" s="36"/>
      <c r="AB108" s="36">
        <v>1103.71</v>
      </c>
      <c r="AC108" s="36"/>
      <c r="AD108" s="36">
        <v>0</v>
      </c>
      <c r="AE108" s="56"/>
      <c r="AF108" s="118"/>
      <c r="AG108" s="38"/>
      <c r="AH108" s="38"/>
    </row>
    <row r="109" spans="1:43" s="77" customFormat="1" ht="43.5" customHeight="1" x14ac:dyDescent="0.3">
      <c r="A109" s="35" t="s">
        <v>38</v>
      </c>
      <c r="B109" s="32">
        <f>H109+J109+L109+N109+P109+R109+T109+V109+X109+Z109+AB109+AD109</f>
        <v>224.42000000000002</v>
      </c>
      <c r="C109" s="32">
        <f>H109+J109+L109+N109+P109+R109</f>
        <v>104.12</v>
      </c>
      <c r="D109" s="32">
        <f>E109</f>
        <v>104.12</v>
      </c>
      <c r="E109" s="32">
        <f>I109+K109+M109+O109+Q109+S109+U109+W109+Y109+AA109+AC109+AE109</f>
        <v>104.12</v>
      </c>
      <c r="F109" s="32">
        <f t="shared" si="37"/>
        <v>46.395151947241771</v>
      </c>
      <c r="G109" s="32">
        <f t="shared" si="38"/>
        <v>100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48.02</v>
      </c>
      <c r="O109" s="36">
        <v>48.02</v>
      </c>
      <c r="P109" s="36">
        <v>17.2</v>
      </c>
      <c r="Q109" s="36">
        <v>17.2</v>
      </c>
      <c r="R109" s="36">
        <v>38.9</v>
      </c>
      <c r="S109" s="36">
        <v>38.9</v>
      </c>
      <c r="T109" s="36">
        <v>0</v>
      </c>
      <c r="U109" s="36"/>
      <c r="V109" s="36">
        <v>59.4</v>
      </c>
      <c r="W109" s="36"/>
      <c r="X109" s="36">
        <v>60.9</v>
      </c>
      <c r="Y109" s="36"/>
      <c r="Z109" s="36">
        <v>0</v>
      </c>
      <c r="AA109" s="36"/>
      <c r="AB109" s="36">
        <v>0</v>
      </c>
      <c r="AC109" s="36"/>
      <c r="AD109" s="36">
        <v>0</v>
      </c>
      <c r="AE109" s="46"/>
      <c r="AF109" s="57" t="s">
        <v>74</v>
      </c>
      <c r="AG109" s="38"/>
      <c r="AH109" s="38"/>
    </row>
    <row r="110" spans="1:43" s="77" customFormat="1" ht="24" customHeight="1" x14ac:dyDescent="0.3">
      <c r="A110" s="44" t="s">
        <v>39</v>
      </c>
      <c r="B110" s="32">
        <v>0</v>
      </c>
      <c r="C110" s="32">
        <f t="shared" ref="C110" si="40">H110+J110+L110+N110+P110</f>
        <v>0</v>
      </c>
      <c r="D110" s="32">
        <f>E110</f>
        <v>0</v>
      </c>
      <c r="E110" s="32">
        <f>I110+K110+M110+O110+Q110+S110+U110+W110+Y110+AA110+AC110+AE110</f>
        <v>0</v>
      </c>
      <c r="F110" s="32" t="e">
        <f t="shared" si="37"/>
        <v>#DIV/0!</v>
      </c>
      <c r="G110" s="32" t="e">
        <f t="shared" si="38"/>
        <v>#DIV/0!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21"/>
      <c r="AG110" s="38"/>
      <c r="AH110" s="38"/>
    </row>
    <row r="111" spans="1:43" ht="26.25" customHeight="1" x14ac:dyDescent="0.25">
      <c r="A111" s="51" t="s">
        <v>75</v>
      </c>
      <c r="B111" s="52">
        <f>B112+B113+B114+B116</f>
        <v>26047.449999999997</v>
      </c>
      <c r="C111" s="52">
        <f>C112+C113+C114+C116</f>
        <v>11605.1</v>
      </c>
      <c r="D111" s="52">
        <f>D112+D113+D114+D116</f>
        <v>11784.21</v>
      </c>
      <c r="E111" s="52">
        <f>E112+E113+E114+E116</f>
        <v>11784.21</v>
      </c>
      <c r="F111" s="52">
        <f t="shared" si="37"/>
        <v>45.24131920783033</v>
      </c>
      <c r="G111" s="52">
        <f t="shared" si="38"/>
        <v>101.54337317213982</v>
      </c>
      <c r="H111" s="52">
        <f t="shared" ref="H111:AE111" si="41">H112+H113+H114+H116</f>
        <v>2005.4</v>
      </c>
      <c r="I111" s="52">
        <f t="shared" si="41"/>
        <v>1306.79</v>
      </c>
      <c r="J111" s="52">
        <f t="shared" si="41"/>
        <v>2528.7600000000002</v>
      </c>
      <c r="K111" s="52">
        <f t="shared" si="41"/>
        <v>2045.96</v>
      </c>
      <c r="L111" s="52">
        <f t="shared" si="41"/>
        <v>2008.06</v>
      </c>
      <c r="M111" s="52">
        <f t="shared" si="41"/>
        <v>1903.2</v>
      </c>
      <c r="N111" s="52">
        <f t="shared" si="41"/>
        <v>2920.15</v>
      </c>
      <c r="O111" s="52">
        <f t="shared" si="41"/>
        <v>2805.6</v>
      </c>
      <c r="P111" s="52">
        <f t="shared" si="41"/>
        <v>2142.73</v>
      </c>
      <c r="Q111" s="52">
        <f t="shared" si="41"/>
        <v>2149.64</v>
      </c>
      <c r="R111" s="52">
        <f t="shared" si="41"/>
        <v>2840.71</v>
      </c>
      <c r="S111" s="52">
        <f t="shared" si="41"/>
        <v>1573.02</v>
      </c>
      <c r="T111" s="52">
        <f t="shared" si="41"/>
        <v>1639.71</v>
      </c>
      <c r="U111" s="52">
        <f t="shared" si="41"/>
        <v>0</v>
      </c>
      <c r="V111" s="52">
        <f t="shared" si="41"/>
        <v>3420.37</v>
      </c>
      <c r="W111" s="52">
        <f t="shared" si="41"/>
        <v>0</v>
      </c>
      <c r="X111" s="52">
        <f t="shared" si="41"/>
        <v>2862.32</v>
      </c>
      <c r="Y111" s="52">
        <f t="shared" si="41"/>
        <v>0</v>
      </c>
      <c r="Z111" s="52">
        <f t="shared" si="41"/>
        <v>2012.4299999999998</v>
      </c>
      <c r="AA111" s="52">
        <f t="shared" si="41"/>
        <v>0</v>
      </c>
      <c r="AB111" s="52">
        <f t="shared" si="41"/>
        <v>1459.01</v>
      </c>
      <c r="AC111" s="52">
        <f t="shared" si="41"/>
        <v>0</v>
      </c>
      <c r="AD111" s="52">
        <f t="shared" si="41"/>
        <v>207.8</v>
      </c>
      <c r="AE111" s="52">
        <f t="shared" si="41"/>
        <v>0</v>
      </c>
      <c r="AF111" s="53"/>
      <c r="AG111" s="74"/>
      <c r="AH111" s="74"/>
      <c r="AI111" s="74"/>
      <c r="AJ111" s="74"/>
      <c r="AK111" s="74"/>
      <c r="AL111" s="74"/>
      <c r="AM111" s="74"/>
      <c r="AN111" s="74"/>
      <c r="AO111" s="72"/>
    </row>
    <row r="112" spans="1:43" ht="21.75" customHeight="1" x14ac:dyDescent="0.25">
      <c r="A112" s="31" t="s">
        <v>35</v>
      </c>
      <c r="B112" s="32">
        <f>B100+B106</f>
        <v>0</v>
      </c>
      <c r="C112" s="32">
        <f>H112+J112+L112+N112+P112</f>
        <v>0</v>
      </c>
      <c r="D112" s="32">
        <f>E112</f>
        <v>0</v>
      </c>
      <c r="E112" s="32">
        <f>I112+K112+M112+O112+Q112+S112+U112+W112+Y112+AA112+AC112+AE112</f>
        <v>0</v>
      </c>
      <c r="F112" s="32" t="e">
        <f t="shared" si="37"/>
        <v>#DIV/0!</v>
      </c>
      <c r="G112" s="32" t="e">
        <f t="shared" si="38"/>
        <v>#DIV/0!</v>
      </c>
      <c r="H112" s="32">
        <f t="shared" ref="H112:AE114" si="42">H100+H106</f>
        <v>0</v>
      </c>
      <c r="I112" s="32">
        <f t="shared" si="42"/>
        <v>0</v>
      </c>
      <c r="J112" s="32">
        <f t="shared" si="42"/>
        <v>0</v>
      </c>
      <c r="K112" s="32">
        <f t="shared" si="42"/>
        <v>0</v>
      </c>
      <c r="L112" s="32">
        <f t="shared" si="42"/>
        <v>0</v>
      </c>
      <c r="M112" s="32">
        <f t="shared" si="42"/>
        <v>0</v>
      </c>
      <c r="N112" s="32">
        <f t="shared" si="42"/>
        <v>0</v>
      </c>
      <c r="O112" s="32">
        <f t="shared" si="42"/>
        <v>0</v>
      </c>
      <c r="P112" s="32">
        <f t="shared" si="42"/>
        <v>0</v>
      </c>
      <c r="Q112" s="32">
        <f t="shared" si="42"/>
        <v>0</v>
      </c>
      <c r="R112" s="32">
        <f t="shared" si="42"/>
        <v>0</v>
      </c>
      <c r="S112" s="32">
        <f t="shared" si="42"/>
        <v>0</v>
      </c>
      <c r="T112" s="32">
        <f t="shared" si="42"/>
        <v>0</v>
      </c>
      <c r="U112" s="32">
        <f t="shared" si="42"/>
        <v>0</v>
      </c>
      <c r="V112" s="32">
        <f t="shared" si="42"/>
        <v>0</v>
      </c>
      <c r="W112" s="32">
        <f t="shared" si="42"/>
        <v>0</v>
      </c>
      <c r="X112" s="32">
        <f t="shared" si="42"/>
        <v>0</v>
      </c>
      <c r="Y112" s="32">
        <f t="shared" si="42"/>
        <v>0</v>
      </c>
      <c r="Z112" s="32">
        <f t="shared" si="42"/>
        <v>0</v>
      </c>
      <c r="AA112" s="32">
        <f t="shared" si="42"/>
        <v>0</v>
      </c>
      <c r="AB112" s="32">
        <f t="shared" si="42"/>
        <v>0</v>
      </c>
      <c r="AC112" s="32">
        <f t="shared" si="42"/>
        <v>0</v>
      </c>
      <c r="AD112" s="32">
        <f t="shared" si="42"/>
        <v>0</v>
      </c>
      <c r="AE112" s="32">
        <f t="shared" si="42"/>
        <v>0</v>
      </c>
      <c r="AF112" s="53"/>
      <c r="AG112" s="74"/>
      <c r="AH112" s="74"/>
      <c r="AI112" s="74"/>
      <c r="AJ112" s="74"/>
      <c r="AK112" s="74"/>
      <c r="AL112" s="74"/>
      <c r="AM112" s="74"/>
      <c r="AN112" s="74"/>
      <c r="AO112" s="72"/>
    </row>
    <row r="113" spans="1:43" ht="34.5" customHeight="1" x14ac:dyDescent="0.3">
      <c r="A113" s="44" t="s">
        <v>36</v>
      </c>
      <c r="B113" s="32">
        <f>B101+B107</f>
        <v>5303.09</v>
      </c>
      <c r="C113" s="32">
        <f t="shared" ref="C113:C116" si="43">H113+J113+L113+N113+P113</f>
        <v>2279.66</v>
      </c>
      <c r="D113" s="32">
        <f>E113</f>
        <v>2869.37</v>
      </c>
      <c r="E113" s="32">
        <f>I113+K113+M113+O113+Q113+S113+U113+W113+Y113+AA113+AC113+AE113</f>
        <v>2869.37</v>
      </c>
      <c r="F113" s="32">
        <f t="shared" si="37"/>
        <v>54.107510904020103</v>
      </c>
      <c r="G113" s="32">
        <f t="shared" si="38"/>
        <v>125.86833124237826</v>
      </c>
      <c r="H113" s="32">
        <f t="shared" si="42"/>
        <v>0</v>
      </c>
      <c r="I113" s="32">
        <f t="shared" si="42"/>
        <v>0</v>
      </c>
      <c r="J113" s="32">
        <f t="shared" si="42"/>
        <v>220</v>
      </c>
      <c r="K113" s="32">
        <f t="shared" si="42"/>
        <v>220</v>
      </c>
      <c r="L113" s="32">
        <f t="shared" si="42"/>
        <v>670</v>
      </c>
      <c r="M113" s="32">
        <f t="shared" si="42"/>
        <v>670</v>
      </c>
      <c r="N113" s="32">
        <f t="shared" si="42"/>
        <v>912.46</v>
      </c>
      <c r="O113" s="32">
        <f t="shared" si="42"/>
        <v>912.46</v>
      </c>
      <c r="P113" s="32">
        <f t="shared" si="42"/>
        <v>477.2</v>
      </c>
      <c r="Q113" s="32">
        <f t="shared" si="42"/>
        <v>327.2</v>
      </c>
      <c r="R113" s="32">
        <f t="shared" si="42"/>
        <v>739.71</v>
      </c>
      <c r="S113" s="32">
        <f t="shared" si="42"/>
        <v>739.71</v>
      </c>
      <c r="T113" s="32">
        <f t="shared" si="42"/>
        <v>0</v>
      </c>
      <c r="U113" s="32">
        <f t="shared" si="42"/>
        <v>0</v>
      </c>
      <c r="V113" s="32">
        <f t="shared" si="42"/>
        <v>1127.3</v>
      </c>
      <c r="W113" s="32">
        <f t="shared" si="42"/>
        <v>0</v>
      </c>
      <c r="X113" s="32">
        <f t="shared" si="42"/>
        <v>1156.42</v>
      </c>
      <c r="Y113" s="32">
        <f t="shared" si="42"/>
        <v>0</v>
      </c>
      <c r="Z113" s="32">
        <f t="shared" si="42"/>
        <v>0</v>
      </c>
      <c r="AA113" s="32">
        <f t="shared" si="42"/>
        <v>0</v>
      </c>
      <c r="AB113" s="32">
        <f t="shared" si="42"/>
        <v>0</v>
      </c>
      <c r="AC113" s="32">
        <f t="shared" si="42"/>
        <v>0</v>
      </c>
      <c r="AD113" s="32">
        <f t="shared" si="42"/>
        <v>0</v>
      </c>
      <c r="AE113" s="32">
        <f t="shared" si="42"/>
        <v>0</v>
      </c>
      <c r="AF113" s="53"/>
      <c r="AG113" s="74"/>
      <c r="AH113" s="74"/>
      <c r="AI113" s="74"/>
      <c r="AJ113" s="74"/>
      <c r="AK113" s="74"/>
      <c r="AL113" s="74"/>
      <c r="AM113" s="74"/>
      <c r="AN113" s="74"/>
      <c r="AO113" s="72"/>
    </row>
    <row r="114" spans="1:43" ht="24.75" customHeight="1" x14ac:dyDescent="0.3">
      <c r="A114" s="44" t="s">
        <v>37</v>
      </c>
      <c r="B114" s="32">
        <f>B102+B108</f>
        <v>20744.359999999997</v>
      </c>
      <c r="C114" s="32">
        <f t="shared" si="43"/>
        <v>9325.44</v>
      </c>
      <c r="D114" s="32">
        <f>E114</f>
        <v>8914.84</v>
      </c>
      <c r="E114" s="32">
        <f>I114+K114+M114+O114+Q114+S114+U114+W114+Y114+AA114+AC114+AE114</f>
        <v>8914.84</v>
      </c>
      <c r="F114" s="32">
        <f t="shared" si="37"/>
        <v>42.97476518918878</v>
      </c>
      <c r="G114" s="32">
        <f t="shared" si="38"/>
        <v>95.596990597762669</v>
      </c>
      <c r="H114" s="32">
        <f t="shared" si="42"/>
        <v>2005.4</v>
      </c>
      <c r="I114" s="32">
        <f t="shared" si="42"/>
        <v>1306.79</v>
      </c>
      <c r="J114" s="32">
        <f t="shared" si="42"/>
        <v>2308.7600000000002</v>
      </c>
      <c r="K114" s="32">
        <f t="shared" si="42"/>
        <v>1825.96</v>
      </c>
      <c r="L114" s="32">
        <f t="shared" si="42"/>
        <v>1338.06</v>
      </c>
      <c r="M114" s="32">
        <f t="shared" si="42"/>
        <v>1233.2</v>
      </c>
      <c r="N114" s="32">
        <f t="shared" si="42"/>
        <v>2007.69</v>
      </c>
      <c r="O114" s="32">
        <f t="shared" si="42"/>
        <v>1893.1399999999999</v>
      </c>
      <c r="P114" s="32">
        <f t="shared" si="42"/>
        <v>1665.53</v>
      </c>
      <c r="Q114" s="32">
        <f t="shared" si="42"/>
        <v>1822.44</v>
      </c>
      <c r="R114" s="32">
        <f t="shared" si="42"/>
        <v>2101</v>
      </c>
      <c r="S114" s="32">
        <f t="shared" si="42"/>
        <v>833.31</v>
      </c>
      <c r="T114" s="32">
        <f t="shared" si="42"/>
        <v>1639.71</v>
      </c>
      <c r="U114" s="32">
        <f t="shared" si="42"/>
        <v>0</v>
      </c>
      <c r="V114" s="32">
        <f t="shared" si="42"/>
        <v>2293.0700000000002</v>
      </c>
      <c r="W114" s="32">
        <f t="shared" si="42"/>
        <v>0</v>
      </c>
      <c r="X114" s="32">
        <f t="shared" si="42"/>
        <v>1705.9</v>
      </c>
      <c r="Y114" s="32">
        <f t="shared" si="42"/>
        <v>0</v>
      </c>
      <c r="Z114" s="32">
        <f t="shared" si="42"/>
        <v>2012.4299999999998</v>
      </c>
      <c r="AA114" s="32">
        <f t="shared" si="42"/>
        <v>0</v>
      </c>
      <c r="AB114" s="32">
        <f t="shared" si="42"/>
        <v>1459.01</v>
      </c>
      <c r="AC114" s="32">
        <f t="shared" si="42"/>
        <v>0</v>
      </c>
      <c r="AD114" s="32">
        <f t="shared" si="42"/>
        <v>207.8</v>
      </c>
      <c r="AE114" s="32">
        <f t="shared" si="42"/>
        <v>0</v>
      </c>
      <c r="AF114" s="53"/>
      <c r="AG114" s="74"/>
      <c r="AH114" s="74"/>
      <c r="AI114" s="74"/>
      <c r="AJ114" s="74"/>
      <c r="AK114" s="74"/>
      <c r="AL114" s="74"/>
      <c r="AM114" s="74"/>
      <c r="AN114" s="74"/>
      <c r="AO114" s="72"/>
    </row>
    <row r="115" spans="1:43" ht="36" customHeight="1" x14ac:dyDescent="0.3">
      <c r="A115" s="44" t="s">
        <v>38</v>
      </c>
      <c r="B115" s="32">
        <f>B103+B109</f>
        <v>224.42000000000002</v>
      </c>
      <c r="C115" s="32">
        <f t="shared" si="43"/>
        <v>65.22</v>
      </c>
      <c r="D115" s="32">
        <f>E115</f>
        <v>104.12</v>
      </c>
      <c r="E115" s="32">
        <f>I115+K115+M115+O115+Q115+S115+U115+W115+Y115+AA115+AC115+AE115</f>
        <v>104.12</v>
      </c>
      <c r="F115" s="32">
        <f t="shared" si="37"/>
        <v>46.395151947241771</v>
      </c>
      <c r="G115" s="32">
        <f t="shared" si="38"/>
        <v>159.64428089543085</v>
      </c>
      <c r="H115" s="32">
        <f>H109</f>
        <v>0</v>
      </c>
      <c r="I115" s="32">
        <f t="shared" ref="I115:AE115" si="44">I109</f>
        <v>0</v>
      </c>
      <c r="J115" s="32">
        <f t="shared" si="44"/>
        <v>0</v>
      </c>
      <c r="K115" s="32">
        <f t="shared" si="44"/>
        <v>0</v>
      </c>
      <c r="L115" s="32">
        <f t="shared" si="44"/>
        <v>0</v>
      </c>
      <c r="M115" s="32">
        <f t="shared" si="44"/>
        <v>0</v>
      </c>
      <c r="N115" s="32">
        <f t="shared" si="44"/>
        <v>48.02</v>
      </c>
      <c r="O115" s="32">
        <f t="shared" si="44"/>
        <v>48.02</v>
      </c>
      <c r="P115" s="32">
        <f t="shared" si="44"/>
        <v>17.2</v>
      </c>
      <c r="Q115" s="32">
        <f t="shared" si="44"/>
        <v>17.2</v>
      </c>
      <c r="R115" s="32">
        <f t="shared" si="44"/>
        <v>38.9</v>
      </c>
      <c r="S115" s="32">
        <f t="shared" si="44"/>
        <v>38.9</v>
      </c>
      <c r="T115" s="32">
        <f t="shared" si="44"/>
        <v>0</v>
      </c>
      <c r="U115" s="32">
        <f t="shared" si="44"/>
        <v>0</v>
      </c>
      <c r="V115" s="32">
        <f t="shared" si="44"/>
        <v>59.4</v>
      </c>
      <c r="W115" s="32">
        <f t="shared" si="44"/>
        <v>0</v>
      </c>
      <c r="X115" s="32">
        <f t="shared" si="44"/>
        <v>60.9</v>
      </c>
      <c r="Y115" s="32">
        <f t="shared" si="44"/>
        <v>0</v>
      </c>
      <c r="Z115" s="32">
        <f t="shared" si="44"/>
        <v>0</v>
      </c>
      <c r="AA115" s="32">
        <f t="shared" si="44"/>
        <v>0</v>
      </c>
      <c r="AB115" s="32">
        <f t="shared" si="44"/>
        <v>0</v>
      </c>
      <c r="AC115" s="32">
        <f t="shared" si="44"/>
        <v>0</v>
      </c>
      <c r="AD115" s="32">
        <f t="shared" si="44"/>
        <v>0</v>
      </c>
      <c r="AE115" s="32">
        <f t="shared" si="44"/>
        <v>0</v>
      </c>
      <c r="AF115" s="53"/>
      <c r="AG115" s="74"/>
      <c r="AH115" s="74"/>
      <c r="AI115" s="74"/>
      <c r="AJ115" s="74"/>
      <c r="AK115" s="74"/>
      <c r="AL115" s="74"/>
      <c r="AM115" s="74"/>
      <c r="AN115" s="74"/>
      <c r="AO115" s="72"/>
    </row>
    <row r="116" spans="1:43" ht="21" customHeight="1" x14ac:dyDescent="0.3">
      <c r="A116" s="44" t="s">
        <v>39</v>
      </c>
      <c r="B116" s="32">
        <f>B103+B110</f>
        <v>0</v>
      </c>
      <c r="C116" s="32">
        <f t="shared" si="43"/>
        <v>0</v>
      </c>
      <c r="D116" s="32">
        <f>E116</f>
        <v>0</v>
      </c>
      <c r="E116" s="32">
        <f>I116+K116+M116+O116+Q116+S116+U116+W116+Y116+AA116+AC116+AE116</f>
        <v>0</v>
      </c>
      <c r="F116" s="32" t="e">
        <f t="shared" si="37"/>
        <v>#DIV/0!</v>
      </c>
      <c r="G116" s="32" t="e">
        <f t="shared" si="38"/>
        <v>#DIV/0!</v>
      </c>
      <c r="H116" s="32">
        <f t="shared" ref="H116:AE116" si="45">H103+H110</f>
        <v>0</v>
      </c>
      <c r="I116" s="32">
        <f t="shared" si="45"/>
        <v>0</v>
      </c>
      <c r="J116" s="32">
        <f t="shared" si="45"/>
        <v>0</v>
      </c>
      <c r="K116" s="32">
        <f t="shared" si="45"/>
        <v>0</v>
      </c>
      <c r="L116" s="32">
        <f t="shared" si="45"/>
        <v>0</v>
      </c>
      <c r="M116" s="32">
        <f t="shared" si="45"/>
        <v>0</v>
      </c>
      <c r="N116" s="32">
        <f t="shared" si="45"/>
        <v>0</v>
      </c>
      <c r="O116" s="32">
        <f t="shared" si="45"/>
        <v>0</v>
      </c>
      <c r="P116" s="32">
        <f t="shared" si="45"/>
        <v>0</v>
      </c>
      <c r="Q116" s="32">
        <f t="shared" si="45"/>
        <v>0</v>
      </c>
      <c r="R116" s="32">
        <f t="shared" si="45"/>
        <v>0</v>
      </c>
      <c r="S116" s="32">
        <f t="shared" si="45"/>
        <v>0</v>
      </c>
      <c r="T116" s="32">
        <f t="shared" si="45"/>
        <v>0</v>
      </c>
      <c r="U116" s="32">
        <f t="shared" si="45"/>
        <v>0</v>
      </c>
      <c r="V116" s="32">
        <f t="shared" si="45"/>
        <v>0</v>
      </c>
      <c r="W116" s="32">
        <f t="shared" si="45"/>
        <v>0</v>
      </c>
      <c r="X116" s="32">
        <f t="shared" si="45"/>
        <v>0</v>
      </c>
      <c r="Y116" s="32">
        <f t="shared" si="45"/>
        <v>0</v>
      </c>
      <c r="Z116" s="32">
        <f t="shared" si="45"/>
        <v>0</v>
      </c>
      <c r="AA116" s="32">
        <f t="shared" si="45"/>
        <v>0</v>
      </c>
      <c r="AB116" s="32">
        <f t="shared" si="45"/>
        <v>0</v>
      </c>
      <c r="AC116" s="32">
        <f t="shared" si="45"/>
        <v>0</v>
      </c>
      <c r="AD116" s="32">
        <f t="shared" si="45"/>
        <v>0</v>
      </c>
      <c r="AE116" s="32">
        <f t="shared" si="45"/>
        <v>0</v>
      </c>
      <c r="AF116" s="53"/>
      <c r="AG116" s="74"/>
      <c r="AH116" s="74"/>
      <c r="AI116" s="74"/>
      <c r="AJ116" s="74"/>
      <c r="AK116" s="74"/>
      <c r="AL116" s="74"/>
      <c r="AM116" s="74"/>
      <c r="AN116" s="74"/>
      <c r="AO116" s="72"/>
    </row>
    <row r="117" spans="1:43" s="77" customFormat="1" ht="24" customHeight="1" x14ac:dyDescent="0.25">
      <c r="A117" s="110" t="s">
        <v>76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20"/>
      <c r="AF117" s="21"/>
      <c r="AG117" s="38"/>
      <c r="AH117" s="38"/>
    </row>
    <row r="118" spans="1:43" s="77" customFormat="1" ht="24" customHeight="1" x14ac:dyDescent="0.25">
      <c r="A118" s="110" t="s">
        <v>77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22"/>
      <c r="AF118" s="21"/>
      <c r="AG118" s="38"/>
      <c r="AH118" s="38"/>
    </row>
    <row r="119" spans="1:43" s="79" customFormat="1" ht="27" customHeight="1" x14ac:dyDescent="0.25">
      <c r="A119" s="39" t="s">
        <v>42</v>
      </c>
      <c r="B119" s="40"/>
      <c r="C119" s="40"/>
      <c r="D119" s="40"/>
      <c r="E119" s="40"/>
      <c r="F119" s="40"/>
      <c r="G119" s="40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2"/>
      <c r="AE119" s="54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78"/>
    </row>
    <row r="120" spans="1:43" s="83" customFormat="1" ht="66" customHeight="1" x14ac:dyDescent="0.25">
      <c r="A120" s="29" t="s">
        <v>78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58"/>
      <c r="AF120" s="21"/>
      <c r="AG120" s="38"/>
      <c r="AH120" s="38"/>
    </row>
    <row r="121" spans="1:43" s="77" customFormat="1" ht="27" customHeight="1" x14ac:dyDescent="0.25">
      <c r="A121" s="43" t="s">
        <v>33</v>
      </c>
      <c r="B121" s="30">
        <f>B123+B124+B122+B125</f>
        <v>8006.1</v>
      </c>
      <c r="C121" s="30">
        <f>C123+C124+C122+C125</f>
        <v>4309.8</v>
      </c>
      <c r="D121" s="30">
        <f>D123+D124+D122+D125</f>
        <v>3970.5739999999996</v>
      </c>
      <c r="E121" s="30">
        <f>E123+E124+E122+E125</f>
        <v>3970.5739999999996</v>
      </c>
      <c r="F121" s="30">
        <f t="shared" ref="F121:F130" si="46">E121/B121*100</f>
        <v>49.594359301032952</v>
      </c>
      <c r="G121" s="30">
        <f t="shared" ref="G121:G130" si="47">E121/C121*100</f>
        <v>92.128961900784248</v>
      </c>
      <c r="H121" s="30">
        <f t="shared" ref="H121:S121" si="48">H123+H124</f>
        <v>1205.8</v>
      </c>
      <c r="I121" s="30">
        <f t="shared" si="48"/>
        <v>668.87</v>
      </c>
      <c r="J121" s="30">
        <f t="shared" si="48"/>
        <v>607</v>
      </c>
      <c r="K121" s="30">
        <f t="shared" si="48"/>
        <v>583.75</v>
      </c>
      <c r="L121" s="30">
        <f t="shared" si="48"/>
        <v>381</v>
      </c>
      <c r="M121" s="30">
        <f t="shared" si="48"/>
        <v>292.22000000000003</v>
      </c>
      <c r="N121" s="30">
        <f t="shared" si="48"/>
        <v>1128</v>
      </c>
      <c r="O121" s="30">
        <f t="shared" si="48"/>
        <v>954.63</v>
      </c>
      <c r="P121" s="30">
        <f t="shared" si="48"/>
        <v>607</v>
      </c>
      <c r="Q121" s="30">
        <f t="shared" si="48"/>
        <v>770.23400000000004</v>
      </c>
      <c r="R121" s="30">
        <f t="shared" si="48"/>
        <v>381</v>
      </c>
      <c r="S121" s="30">
        <f t="shared" si="48"/>
        <v>700.87</v>
      </c>
      <c r="T121" s="30">
        <v>1146.8499999999999</v>
      </c>
      <c r="U121" s="30">
        <f>U123+U124</f>
        <v>0</v>
      </c>
      <c r="V121" s="30">
        <v>594.13</v>
      </c>
      <c r="W121" s="30">
        <f t="shared" ref="W121:AB121" si="49">W123+W124</f>
        <v>0</v>
      </c>
      <c r="X121" s="30">
        <f t="shared" si="49"/>
        <v>381</v>
      </c>
      <c r="Y121" s="30">
        <f t="shared" si="49"/>
        <v>0</v>
      </c>
      <c r="Z121" s="30">
        <f t="shared" si="49"/>
        <v>527</v>
      </c>
      <c r="AA121" s="30">
        <f t="shared" si="49"/>
        <v>0</v>
      </c>
      <c r="AB121" s="30">
        <f t="shared" si="49"/>
        <v>426.6</v>
      </c>
      <c r="AC121" s="30">
        <f>AC122+AC123+AC124+AC125</f>
        <v>0</v>
      </c>
      <c r="AD121" s="30">
        <f>AD123+AD124</f>
        <v>617</v>
      </c>
      <c r="AE121" s="30">
        <f>AE123+AE124</f>
        <v>0</v>
      </c>
      <c r="AF121" s="113" t="s">
        <v>79</v>
      </c>
      <c r="AG121" s="38"/>
      <c r="AH121" s="38"/>
    </row>
    <row r="122" spans="1:43" s="77" customFormat="1" ht="27" customHeight="1" x14ac:dyDescent="0.25">
      <c r="A122" s="37" t="s">
        <v>35</v>
      </c>
      <c r="B122" s="32">
        <f>H122+J122+L122+N122+P122+R122+T122+V122+X122+Z122+AB122+AD122</f>
        <v>0</v>
      </c>
      <c r="C122" s="32">
        <f>H122+J122</f>
        <v>0</v>
      </c>
      <c r="D122" s="32">
        <f>E122</f>
        <v>0</v>
      </c>
      <c r="E122" s="32">
        <f>I122+K122+M122+O122+Q122+S122+U122+W122+Y122+AA122+AC122+AE122</f>
        <v>0</v>
      </c>
      <c r="F122" s="32" t="e">
        <f t="shared" si="46"/>
        <v>#DIV/0!</v>
      </c>
      <c r="G122" s="32" t="e">
        <f t="shared" si="47"/>
        <v>#DIV/0!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113"/>
      <c r="AG122" s="38"/>
      <c r="AH122" s="38"/>
    </row>
    <row r="123" spans="1:43" s="77" customFormat="1" ht="38.25" customHeight="1" x14ac:dyDescent="0.3">
      <c r="A123" s="44" t="s">
        <v>36</v>
      </c>
      <c r="B123" s="32">
        <f>H123+J123+L123+N123+P123+R123+T123+V123+X123+Z123+AB123+AD123</f>
        <v>0</v>
      </c>
      <c r="C123" s="32">
        <f>H123+J123</f>
        <v>0</v>
      </c>
      <c r="D123" s="32">
        <f>E123</f>
        <v>0</v>
      </c>
      <c r="E123" s="32">
        <f>I123+K123+M123+O123+Q123+S123+U123+W123+Y123+AA123+AC123+AE123</f>
        <v>0</v>
      </c>
      <c r="F123" s="32" t="e">
        <f t="shared" si="46"/>
        <v>#DIV/0!</v>
      </c>
      <c r="G123" s="32" t="e">
        <f t="shared" si="47"/>
        <v>#DIV/0!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113"/>
      <c r="AG123" s="38"/>
      <c r="AH123" s="38"/>
    </row>
    <row r="124" spans="1:43" s="77" customFormat="1" ht="25.9" customHeight="1" x14ac:dyDescent="0.3">
      <c r="A124" s="44" t="s">
        <v>37</v>
      </c>
      <c r="B124" s="32">
        <f>H124+J124+L124+N124+P124+R124+T124+V124+X124+Z124+AB124+AD124</f>
        <v>8006.1</v>
      </c>
      <c r="C124" s="32">
        <f>H124+J124+L124+N124+P124+R124</f>
        <v>4309.8</v>
      </c>
      <c r="D124" s="32">
        <f>E124</f>
        <v>3970.5739999999996</v>
      </c>
      <c r="E124" s="32">
        <f>I124+K124+M124+O124+Q124+S124+U124+W124+Y124+AA124+AC124+AE124</f>
        <v>3970.5739999999996</v>
      </c>
      <c r="F124" s="32">
        <f t="shared" si="46"/>
        <v>49.594359301032952</v>
      </c>
      <c r="G124" s="32">
        <f t="shared" si="47"/>
        <v>92.128961900784248</v>
      </c>
      <c r="H124" s="32">
        <v>1205.8</v>
      </c>
      <c r="I124" s="32">
        <v>668.87</v>
      </c>
      <c r="J124" s="32">
        <v>607</v>
      </c>
      <c r="K124" s="32">
        <v>583.75</v>
      </c>
      <c r="L124" s="32">
        <v>381</v>
      </c>
      <c r="M124" s="32">
        <v>292.22000000000003</v>
      </c>
      <c r="N124" s="32">
        <v>1128</v>
      </c>
      <c r="O124" s="32">
        <v>954.63</v>
      </c>
      <c r="P124" s="32">
        <v>607</v>
      </c>
      <c r="Q124" s="32">
        <v>770.23400000000004</v>
      </c>
      <c r="R124" s="32">
        <v>381</v>
      </c>
      <c r="S124" s="32">
        <v>700.87</v>
      </c>
      <c r="T124" s="32">
        <v>1137.7</v>
      </c>
      <c r="U124" s="32"/>
      <c r="V124" s="32">
        <v>607</v>
      </c>
      <c r="W124" s="32"/>
      <c r="X124" s="32">
        <v>381</v>
      </c>
      <c r="Y124" s="32"/>
      <c r="Z124" s="32">
        <v>527</v>
      </c>
      <c r="AA124" s="32"/>
      <c r="AB124" s="32">
        <v>426.6</v>
      </c>
      <c r="AC124" s="32"/>
      <c r="AD124" s="32">
        <v>617</v>
      </c>
      <c r="AE124" s="49"/>
      <c r="AF124" s="113"/>
      <c r="AG124" s="38"/>
      <c r="AH124" s="38"/>
    </row>
    <row r="125" spans="1:43" s="77" customFormat="1" ht="25.9" customHeight="1" x14ac:dyDescent="0.3">
      <c r="A125" s="44" t="s">
        <v>39</v>
      </c>
      <c r="B125" s="32">
        <f>H125+J125+L125+N125+P125+R125+T125+V125+X125+Z125+AB125+AD125</f>
        <v>0</v>
      </c>
      <c r="C125" s="32">
        <f>H125+J125</f>
        <v>0</v>
      </c>
      <c r="D125" s="32">
        <f>E125</f>
        <v>0</v>
      </c>
      <c r="E125" s="32">
        <f>I125+K125+M125+O125+Q125+S125+U125+W125+Y125+AA125+AC125+AE125</f>
        <v>0</v>
      </c>
      <c r="F125" s="32" t="e">
        <f t="shared" si="46"/>
        <v>#DIV/0!</v>
      </c>
      <c r="G125" s="32" t="e">
        <f t="shared" si="47"/>
        <v>#DIV/0!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113"/>
      <c r="AG125" s="38"/>
      <c r="AH125" s="38"/>
    </row>
    <row r="126" spans="1:43" ht="26.25" customHeight="1" x14ac:dyDescent="0.25">
      <c r="A126" s="51" t="s">
        <v>80</v>
      </c>
      <c r="B126" s="52">
        <f>B127+B128+B129+B130</f>
        <v>8006.1</v>
      </c>
      <c r="C126" s="52">
        <f>C127+C128+C129+C130</f>
        <v>4309.8</v>
      </c>
      <c r="D126" s="52">
        <f>D127+D128+D129+D130</f>
        <v>3970.5739999999996</v>
      </c>
      <c r="E126" s="52">
        <f>E127+E128+E129+E130</f>
        <v>3970.5739999999996</v>
      </c>
      <c r="F126" s="52">
        <f t="shared" si="46"/>
        <v>49.594359301032952</v>
      </c>
      <c r="G126" s="52">
        <f t="shared" si="47"/>
        <v>92.128961900784248</v>
      </c>
      <c r="H126" s="52">
        <f t="shared" ref="H126:AE126" si="50">H127+H128+H129+H130</f>
        <v>1205.8</v>
      </c>
      <c r="I126" s="52">
        <f t="shared" si="50"/>
        <v>668.87</v>
      </c>
      <c r="J126" s="52">
        <f t="shared" si="50"/>
        <v>607</v>
      </c>
      <c r="K126" s="52">
        <f t="shared" si="50"/>
        <v>583.75</v>
      </c>
      <c r="L126" s="52">
        <f t="shared" si="50"/>
        <v>381</v>
      </c>
      <c r="M126" s="52">
        <f t="shared" si="50"/>
        <v>292.22000000000003</v>
      </c>
      <c r="N126" s="52">
        <f t="shared" si="50"/>
        <v>1128</v>
      </c>
      <c r="O126" s="52">
        <f t="shared" si="50"/>
        <v>954.63</v>
      </c>
      <c r="P126" s="52">
        <f t="shared" si="50"/>
        <v>607</v>
      </c>
      <c r="Q126" s="52">
        <f t="shared" si="50"/>
        <v>770.23400000000004</v>
      </c>
      <c r="R126" s="52">
        <f t="shared" si="50"/>
        <v>381</v>
      </c>
      <c r="S126" s="52">
        <f t="shared" si="50"/>
        <v>700.87</v>
      </c>
      <c r="T126" s="52">
        <f t="shared" si="50"/>
        <v>1137.7</v>
      </c>
      <c r="U126" s="52">
        <f t="shared" si="50"/>
        <v>0</v>
      </c>
      <c r="V126" s="52">
        <f t="shared" si="50"/>
        <v>607</v>
      </c>
      <c r="W126" s="52">
        <f t="shared" si="50"/>
        <v>0</v>
      </c>
      <c r="X126" s="52">
        <f t="shared" si="50"/>
        <v>381</v>
      </c>
      <c r="Y126" s="52">
        <f t="shared" si="50"/>
        <v>0</v>
      </c>
      <c r="Z126" s="52">
        <f t="shared" si="50"/>
        <v>527</v>
      </c>
      <c r="AA126" s="52">
        <f t="shared" si="50"/>
        <v>0</v>
      </c>
      <c r="AB126" s="52">
        <f t="shared" si="50"/>
        <v>426.6</v>
      </c>
      <c r="AC126" s="52">
        <f t="shared" si="50"/>
        <v>0</v>
      </c>
      <c r="AD126" s="52">
        <f t="shared" si="50"/>
        <v>617</v>
      </c>
      <c r="AE126" s="52">
        <f t="shared" si="50"/>
        <v>0</v>
      </c>
      <c r="AF126" s="53"/>
      <c r="AG126" s="74"/>
      <c r="AH126" s="74"/>
      <c r="AI126" s="74"/>
      <c r="AJ126" s="74"/>
      <c r="AK126" s="74"/>
      <c r="AL126" s="74"/>
      <c r="AM126" s="74"/>
      <c r="AN126" s="74"/>
      <c r="AO126" s="72"/>
    </row>
    <row r="127" spans="1:43" ht="21.75" customHeight="1" x14ac:dyDescent="0.25">
      <c r="A127" s="31" t="s">
        <v>35</v>
      </c>
      <c r="B127" s="32">
        <f>B122</f>
        <v>0</v>
      </c>
      <c r="C127" s="32">
        <f>H127+J127+L127+N127</f>
        <v>0</v>
      </c>
      <c r="D127" s="32">
        <f>E127</f>
        <v>0</v>
      </c>
      <c r="E127" s="32">
        <f>I127+K127+M127+O127+Q127+S127+U127+W127+Y127+AA127+AC127+AE127</f>
        <v>0</v>
      </c>
      <c r="F127" s="32" t="e">
        <f t="shared" si="46"/>
        <v>#DIV/0!</v>
      </c>
      <c r="G127" s="32" t="e">
        <f t="shared" si="47"/>
        <v>#DIV/0!</v>
      </c>
      <c r="H127" s="32">
        <f t="shared" ref="H127:AE130" si="51">H122</f>
        <v>0</v>
      </c>
      <c r="I127" s="32">
        <f t="shared" si="51"/>
        <v>0</v>
      </c>
      <c r="J127" s="32">
        <f t="shared" si="51"/>
        <v>0</v>
      </c>
      <c r="K127" s="32">
        <f t="shared" si="51"/>
        <v>0</v>
      </c>
      <c r="L127" s="32">
        <f t="shared" si="51"/>
        <v>0</v>
      </c>
      <c r="M127" s="32">
        <f t="shared" si="51"/>
        <v>0</v>
      </c>
      <c r="N127" s="32">
        <f t="shared" si="51"/>
        <v>0</v>
      </c>
      <c r="O127" s="32">
        <f t="shared" si="51"/>
        <v>0</v>
      </c>
      <c r="P127" s="32">
        <f t="shared" si="51"/>
        <v>0</v>
      </c>
      <c r="Q127" s="32">
        <f t="shared" si="51"/>
        <v>0</v>
      </c>
      <c r="R127" s="32">
        <f t="shared" si="51"/>
        <v>0</v>
      </c>
      <c r="S127" s="32">
        <f t="shared" si="51"/>
        <v>0</v>
      </c>
      <c r="T127" s="32">
        <f t="shared" si="51"/>
        <v>0</v>
      </c>
      <c r="U127" s="32">
        <f t="shared" si="51"/>
        <v>0</v>
      </c>
      <c r="V127" s="32">
        <f t="shared" si="51"/>
        <v>0</v>
      </c>
      <c r="W127" s="32">
        <f t="shared" si="51"/>
        <v>0</v>
      </c>
      <c r="X127" s="32">
        <f t="shared" si="51"/>
        <v>0</v>
      </c>
      <c r="Y127" s="32">
        <f t="shared" si="51"/>
        <v>0</v>
      </c>
      <c r="Z127" s="32">
        <f t="shared" si="51"/>
        <v>0</v>
      </c>
      <c r="AA127" s="32">
        <f t="shared" si="51"/>
        <v>0</v>
      </c>
      <c r="AB127" s="32">
        <f t="shared" si="51"/>
        <v>0</v>
      </c>
      <c r="AC127" s="32">
        <f t="shared" si="51"/>
        <v>0</v>
      </c>
      <c r="AD127" s="32">
        <f t="shared" si="51"/>
        <v>0</v>
      </c>
      <c r="AE127" s="32">
        <f t="shared" si="51"/>
        <v>0</v>
      </c>
      <c r="AF127" s="53"/>
      <c r="AG127" s="74"/>
      <c r="AH127" s="74"/>
      <c r="AI127" s="74"/>
      <c r="AJ127" s="74"/>
      <c r="AK127" s="74"/>
      <c r="AL127" s="74"/>
      <c r="AM127" s="74"/>
      <c r="AN127" s="74"/>
      <c r="AO127" s="72"/>
    </row>
    <row r="128" spans="1:43" ht="34.5" customHeight="1" x14ac:dyDescent="0.3">
      <c r="A128" s="44" t="s">
        <v>36</v>
      </c>
      <c r="B128" s="32">
        <f>B123</f>
        <v>0</v>
      </c>
      <c r="C128" s="32">
        <f t="shared" ref="C128:C130" si="52">H128+J128+L128+N128</f>
        <v>0</v>
      </c>
      <c r="D128" s="32">
        <f>E128</f>
        <v>0</v>
      </c>
      <c r="E128" s="32">
        <f>I128+K128+M128+O128+Q128+S128+U128+W128+Y128+AA128+AC128+AE128</f>
        <v>0</v>
      </c>
      <c r="F128" s="32" t="e">
        <f t="shared" si="46"/>
        <v>#DIV/0!</v>
      </c>
      <c r="G128" s="32" t="e">
        <f t="shared" si="47"/>
        <v>#DIV/0!</v>
      </c>
      <c r="H128" s="32">
        <f t="shared" si="51"/>
        <v>0</v>
      </c>
      <c r="I128" s="32">
        <f t="shared" si="51"/>
        <v>0</v>
      </c>
      <c r="J128" s="32">
        <f t="shared" si="51"/>
        <v>0</v>
      </c>
      <c r="K128" s="32">
        <f t="shared" si="51"/>
        <v>0</v>
      </c>
      <c r="L128" s="32">
        <f t="shared" si="51"/>
        <v>0</v>
      </c>
      <c r="M128" s="32">
        <f t="shared" si="51"/>
        <v>0</v>
      </c>
      <c r="N128" s="32">
        <f t="shared" si="51"/>
        <v>0</v>
      </c>
      <c r="O128" s="32">
        <f t="shared" si="51"/>
        <v>0</v>
      </c>
      <c r="P128" s="32">
        <f t="shared" si="51"/>
        <v>0</v>
      </c>
      <c r="Q128" s="32">
        <f t="shared" si="51"/>
        <v>0</v>
      </c>
      <c r="R128" s="32">
        <f t="shared" si="51"/>
        <v>0</v>
      </c>
      <c r="S128" s="32">
        <f t="shared" si="51"/>
        <v>0</v>
      </c>
      <c r="T128" s="32">
        <f t="shared" si="51"/>
        <v>0</v>
      </c>
      <c r="U128" s="32">
        <f t="shared" si="51"/>
        <v>0</v>
      </c>
      <c r="V128" s="32">
        <f t="shared" si="51"/>
        <v>0</v>
      </c>
      <c r="W128" s="32">
        <f t="shared" si="51"/>
        <v>0</v>
      </c>
      <c r="X128" s="32">
        <f t="shared" si="51"/>
        <v>0</v>
      </c>
      <c r="Y128" s="32">
        <f t="shared" si="51"/>
        <v>0</v>
      </c>
      <c r="Z128" s="32">
        <f t="shared" si="51"/>
        <v>0</v>
      </c>
      <c r="AA128" s="32">
        <f t="shared" si="51"/>
        <v>0</v>
      </c>
      <c r="AB128" s="32">
        <f t="shared" si="51"/>
        <v>0</v>
      </c>
      <c r="AC128" s="32">
        <f t="shared" si="51"/>
        <v>0</v>
      </c>
      <c r="AD128" s="32">
        <f t="shared" si="51"/>
        <v>0</v>
      </c>
      <c r="AE128" s="32">
        <f t="shared" si="51"/>
        <v>0</v>
      </c>
      <c r="AF128" s="53"/>
      <c r="AG128" s="74"/>
      <c r="AH128" s="74"/>
      <c r="AI128" s="74"/>
      <c r="AJ128" s="74"/>
      <c r="AK128" s="74"/>
      <c r="AL128" s="74"/>
      <c r="AM128" s="74"/>
      <c r="AN128" s="74"/>
      <c r="AO128" s="72"/>
    </row>
    <row r="129" spans="1:43" ht="24.75" customHeight="1" x14ac:dyDescent="0.3">
      <c r="A129" s="44" t="s">
        <v>37</v>
      </c>
      <c r="B129" s="32">
        <f>B124</f>
        <v>8006.1</v>
      </c>
      <c r="C129" s="32">
        <f>C124</f>
        <v>4309.8</v>
      </c>
      <c r="D129" s="32">
        <f>D124</f>
        <v>3970.5739999999996</v>
      </c>
      <c r="E129" s="32">
        <f>E124</f>
        <v>3970.5739999999996</v>
      </c>
      <c r="F129" s="32">
        <f t="shared" si="46"/>
        <v>49.594359301032952</v>
      </c>
      <c r="G129" s="32">
        <f t="shared" si="47"/>
        <v>92.128961900784248</v>
      </c>
      <c r="H129" s="32">
        <f t="shared" si="51"/>
        <v>1205.8</v>
      </c>
      <c r="I129" s="32">
        <f t="shared" si="51"/>
        <v>668.87</v>
      </c>
      <c r="J129" s="32">
        <f t="shared" si="51"/>
        <v>607</v>
      </c>
      <c r="K129" s="32">
        <f t="shared" si="51"/>
        <v>583.75</v>
      </c>
      <c r="L129" s="32">
        <f t="shared" si="51"/>
        <v>381</v>
      </c>
      <c r="M129" s="32">
        <f t="shared" si="51"/>
        <v>292.22000000000003</v>
      </c>
      <c r="N129" s="32">
        <f t="shared" si="51"/>
        <v>1128</v>
      </c>
      <c r="O129" s="32">
        <f t="shared" si="51"/>
        <v>954.63</v>
      </c>
      <c r="P129" s="32">
        <f t="shared" si="51"/>
        <v>607</v>
      </c>
      <c r="Q129" s="32">
        <f t="shared" si="51"/>
        <v>770.23400000000004</v>
      </c>
      <c r="R129" s="32">
        <f t="shared" si="51"/>
        <v>381</v>
      </c>
      <c r="S129" s="32">
        <f t="shared" si="51"/>
        <v>700.87</v>
      </c>
      <c r="T129" s="32">
        <f t="shared" si="51"/>
        <v>1137.7</v>
      </c>
      <c r="U129" s="32">
        <f t="shared" si="51"/>
        <v>0</v>
      </c>
      <c r="V129" s="32">
        <f t="shared" si="51"/>
        <v>607</v>
      </c>
      <c r="W129" s="32">
        <f t="shared" si="51"/>
        <v>0</v>
      </c>
      <c r="X129" s="32">
        <f t="shared" si="51"/>
        <v>381</v>
      </c>
      <c r="Y129" s="32">
        <f t="shared" si="51"/>
        <v>0</v>
      </c>
      <c r="Z129" s="32">
        <f t="shared" si="51"/>
        <v>527</v>
      </c>
      <c r="AA129" s="32">
        <f t="shared" si="51"/>
        <v>0</v>
      </c>
      <c r="AB129" s="32">
        <f t="shared" si="51"/>
        <v>426.6</v>
      </c>
      <c r="AC129" s="32">
        <f t="shared" si="51"/>
        <v>0</v>
      </c>
      <c r="AD129" s="32">
        <f t="shared" si="51"/>
        <v>617</v>
      </c>
      <c r="AE129" s="32">
        <f t="shared" si="51"/>
        <v>0</v>
      </c>
      <c r="AF129" s="53"/>
      <c r="AG129" s="74"/>
      <c r="AH129" s="74"/>
      <c r="AI129" s="74"/>
      <c r="AJ129" s="74"/>
      <c r="AK129" s="74"/>
      <c r="AL129" s="74"/>
      <c r="AM129" s="74"/>
      <c r="AN129" s="74"/>
      <c r="AO129" s="72"/>
    </row>
    <row r="130" spans="1:43" ht="21" customHeight="1" x14ac:dyDescent="0.3">
      <c r="A130" s="44" t="s">
        <v>39</v>
      </c>
      <c r="B130" s="32">
        <f>B125</f>
        <v>0</v>
      </c>
      <c r="C130" s="32">
        <f t="shared" si="52"/>
        <v>0</v>
      </c>
      <c r="D130" s="32">
        <f>E130</f>
        <v>0</v>
      </c>
      <c r="E130" s="32">
        <f>I130+K130+M130+O130+Q130+S130+U130+W130+Y130+AA130+AC130+AE130</f>
        <v>0</v>
      </c>
      <c r="F130" s="32" t="e">
        <f t="shared" si="46"/>
        <v>#DIV/0!</v>
      </c>
      <c r="G130" s="32" t="e">
        <f t="shared" si="47"/>
        <v>#DIV/0!</v>
      </c>
      <c r="H130" s="32">
        <f t="shared" si="51"/>
        <v>0</v>
      </c>
      <c r="I130" s="32">
        <f t="shared" si="51"/>
        <v>0</v>
      </c>
      <c r="J130" s="32">
        <f t="shared" si="51"/>
        <v>0</v>
      </c>
      <c r="K130" s="32">
        <f t="shared" si="51"/>
        <v>0</v>
      </c>
      <c r="L130" s="32">
        <f t="shared" si="51"/>
        <v>0</v>
      </c>
      <c r="M130" s="32">
        <f t="shared" si="51"/>
        <v>0</v>
      </c>
      <c r="N130" s="32">
        <f t="shared" si="51"/>
        <v>0</v>
      </c>
      <c r="O130" s="32">
        <f t="shared" si="51"/>
        <v>0</v>
      </c>
      <c r="P130" s="32">
        <f t="shared" si="51"/>
        <v>0</v>
      </c>
      <c r="Q130" s="32">
        <f t="shared" si="51"/>
        <v>0</v>
      </c>
      <c r="R130" s="32">
        <f t="shared" si="51"/>
        <v>0</v>
      </c>
      <c r="S130" s="32">
        <f t="shared" si="51"/>
        <v>0</v>
      </c>
      <c r="T130" s="32">
        <f t="shared" si="51"/>
        <v>0</v>
      </c>
      <c r="U130" s="32">
        <f t="shared" si="51"/>
        <v>0</v>
      </c>
      <c r="V130" s="32">
        <f t="shared" si="51"/>
        <v>0</v>
      </c>
      <c r="W130" s="32">
        <f t="shared" si="51"/>
        <v>0</v>
      </c>
      <c r="X130" s="32">
        <f t="shared" si="51"/>
        <v>0</v>
      </c>
      <c r="Y130" s="32">
        <f t="shared" si="51"/>
        <v>0</v>
      </c>
      <c r="Z130" s="32">
        <f t="shared" si="51"/>
        <v>0</v>
      </c>
      <c r="AA130" s="32">
        <f t="shared" si="51"/>
        <v>0</v>
      </c>
      <c r="AB130" s="32">
        <f t="shared" si="51"/>
        <v>0</v>
      </c>
      <c r="AC130" s="32">
        <f t="shared" si="51"/>
        <v>0</v>
      </c>
      <c r="AD130" s="32">
        <f t="shared" si="51"/>
        <v>0</v>
      </c>
      <c r="AE130" s="32">
        <f t="shared" si="51"/>
        <v>0</v>
      </c>
      <c r="AF130" s="53"/>
      <c r="AG130" s="74"/>
      <c r="AH130" s="74"/>
      <c r="AI130" s="74"/>
      <c r="AJ130" s="74"/>
      <c r="AK130" s="74"/>
      <c r="AL130" s="74"/>
      <c r="AM130" s="74"/>
      <c r="AN130" s="74"/>
      <c r="AO130" s="72"/>
    </row>
    <row r="131" spans="1:43" s="77" customFormat="1" ht="29.25" customHeight="1" x14ac:dyDescent="0.25">
      <c r="A131" s="121" t="s">
        <v>81</v>
      </c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3"/>
      <c r="AF131" s="59"/>
      <c r="AG131" s="38"/>
      <c r="AH131" s="38"/>
    </row>
    <row r="132" spans="1:43" s="77" customFormat="1" ht="31.5" customHeight="1" x14ac:dyDescent="0.25">
      <c r="A132" s="121" t="s">
        <v>82</v>
      </c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3"/>
      <c r="AF132" s="21"/>
      <c r="AG132" s="38"/>
      <c r="AH132" s="38"/>
    </row>
    <row r="133" spans="1:43" s="79" customFormat="1" ht="27" customHeight="1" x14ac:dyDescent="0.25">
      <c r="A133" s="39" t="s">
        <v>42</v>
      </c>
      <c r="B133" s="40"/>
      <c r="C133" s="40"/>
      <c r="D133" s="40"/>
      <c r="E133" s="40"/>
      <c r="F133" s="40"/>
      <c r="G133" s="40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2"/>
      <c r="AE133" s="54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78"/>
    </row>
    <row r="134" spans="1:43" s="83" customFormat="1" ht="46.5" customHeight="1" x14ac:dyDescent="0.25">
      <c r="A134" s="29" t="s">
        <v>83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58"/>
      <c r="AF134" s="21"/>
      <c r="AG134" s="38"/>
      <c r="AH134" s="38"/>
    </row>
    <row r="135" spans="1:43" s="77" customFormat="1" ht="27.75" customHeight="1" x14ac:dyDescent="0.25">
      <c r="A135" s="43" t="s">
        <v>33</v>
      </c>
      <c r="B135" s="30">
        <f>B137+B138+B136+B139</f>
        <v>688.94</v>
      </c>
      <c r="C135" s="30">
        <f>C137+C138+C136+C139</f>
        <v>502.87000000000006</v>
      </c>
      <c r="D135" s="30">
        <f>D137+D138+D136+D139</f>
        <v>129.64000000000001</v>
      </c>
      <c r="E135" s="30">
        <f>E137+E138+E136+E139</f>
        <v>129.64000000000001</v>
      </c>
      <c r="F135" s="30">
        <f t="shared" ref="F135:F157" si="53">E135/B135*100</f>
        <v>18.81731355415566</v>
      </c>
      <c r="G135" s="30">
        <f t="shared" ref="G135:G157" si="54">E135/C135*100</f>
        <v>25.780022669874921</v>
      </c>
      <c r="H135" s="30">
        <f t="shared" ref="H135:AE135" si="55">H137+H138+H136+H139</f>
        <v>11.04</v>
      </c>
      <c r="I135" s="30">
        <f t="shared" si="55"/>
        <v>0</v>
      </c>
      <c r="J135" s="30">
        <f t="shared" si="55"/>
        <v>484.22</v>
      </c>
      <c r="K135" s="30">
        <f t="shared" si="55"/>
        <v>40</v>
      </c>
      <c r="L135" s="30">
        <f t="shared" si="55"/>
        <v>0</v>
      </c>
      <c r="M135" s="30">
        <f t="shared" si="55"/>
        <v>84.54</v>
      </c>
      <c r="N135" s="30">
        <f t="shared" si="55"/>
        <v>0</v>
      </c>
      <c r="O135" s="30">
        <f t="shared" si="55"/>
        <v>0</v>
      </c>
      <c r="P135" s="30">
        <f t="shared" si="55"/>
        <v>0</v>
      </c>
      <c r="Q135" s="30">
        <f t="shared" si="55"/>
        <v>0</v>
      </c>
      <c r="R135" s="30">
        <f t="shared" si="55"/>
        <v>7.61</v>
      </c>
      <c r="S135" s="30">
        <f t="shared" si="55"/>
        <v>5.0999999999999996</v>
      </c>
      <c r="T135" s="30">
        <f t="shared" si="55"/>
        <v>0</v>
      </c>
      <c r="U135" s="30">
        <f t="shared" si="55"/>
        <v>0</v>
      </c>
      <c r="V135" s="30">
        <f t="shared" si="55"/>
        <v>144.46</v>
      </c>
      <c r="W135" s="30">
        <f t="shared" si="55"/>
        <v>0</v>
      </c>
      <c r="X135" s="30">
        <f t="shared" si="55"/>
        <v>41.61</v>
      </c>
      <c r="Y135" s="30">
        <f t="shared" si="55"/>
        <v>0</v>
      </c>
      <c r="Z135" s="30">
        <f t="shared" si="55"/>
        <v>0</v>
      </c>
      <c r="AA135" s="30">
        <f t="shared" si="55"/>
        <v>0</v>
      </c>
      <c r="AB135" s="30">
        <f t="shared" si="55"/>
        <v>0</v>
      </c>
      <c r="AC135" s="30">
        <f t="shared" si="55"/>
        <v>0</v>
      </c>
      <c r="AD135" s="30">
        <f t="shared" si="55"/>
        <v>0</v>
      </c>
      <c r="AE135" s="30">
        <f t="shared" si="55"/>
        <v>0</v>
      </c>
      <c r="AF135" s="89"/>
      <c r="AG135" s="38"/>
      <c r="AH135" s="38"/>
    </row>
    <row r="136" spans="1:43" s="77" customFormat="1" ht="27" customHeight="1" x14ac:dyDescent="0.25">
      <c r="A136" s="37" t="s">
        <v>35</v>
      </c>
      <c r="B136" s="32">
        <f>H136+J136+L136+N136+P136+R136+T136+V136+X136+Z136+AB136+AD136</f>
        <v>0</v>
      </c>
      <c r="C136" s="32">
        <f>H136+J136+L136+N136+P136</f>
        <v>0</v>
      </c>
      <c r="D136" s="32">
        <f>E136</f>
        <v>0</v>
      </c>
      <c r="E136" s="32">
        <f>I136+K136+M136+O136+Q136+S136+U136+W136+Y136+AA136+AC136+AE136</f>
        <v>0</v>
      </c>
      <c r="F136" s="32" t="e">
        <f t="shared" si="53"/>
        <v>#DIV/0!</v>
      </c>
      <c r="G136" s="32" t="e">
        <f t="shared" si="54"/>
        <v>#DIV/0!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118" t="s">
        <v>84</v>
      </c>
      <c r="AG136" s="38"/>
      <c r="AH136" s="38"/>
    </row>
    <row r="137" spans="1:43" s="77" customFormat="1" ht="38.25" customHeight="1" x14ac:dyDescent="0.3">
      <c r="A137" s="44" t="s">
        <v>36</v>
      </c>
      <c r="B137" s="32">
        <f>H137+J137+L137+N137+P137+R137+T137+V137+X137+Z137+AB137+AD137</f>
        <v>0</v>
      </c>
      <c r="C137" s="32">
        <f t="shared" ref="C137:C139" si="56">H137+J137+L137+N137+P137</f>
        <v>0</v>
      </c>
      <c r="D137" s="32">
        <f>E137</f>
        <v>0</v>
      </c>
      <c r="E137" s="32">
        <f>I137+K137+M137+O137+Q137+S137+U137+W137+Y137+AA137+AC137+AE137</f>
        <v>0</v>
      </c>
      <c r="F137" s="32" t="e">
        <f t="shared" si="53"/>
        <v>#DIV/0!</v>
      </c>
      <c r="G137" s="32" t="e">
        <f t="shared" si="54"/>
        <v>#DIV/0!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118"/>
      <c r="AG137" s="38"/>
      <c r="AH137" s="38"/>
    </row>
    <row r="138" spans="1:43" s="77" customFormat="1" ht="25.9" customHeight="1" x14ac:dyDescent="0.3">
      <c r="A138" s="44" t="s">
        <v>37</v>
      </c>
      <c r="B138" s="32">
        <f>H138+J138+L138+N138+P138+R138+T138+V138+X138+Z138+AB138+AD138</f>
        <v>688.94</v>
      </c>
      <c r="C138" s="32">
        <f>H138+J138+L138+N138+P138+R138</f>
        <v>502.87000000000006</v>
      </c>
      <c r="D138" s="32">
        <f>E138</f>
        <v>129.64000000000001</v>
      </c>
      <c r="E138" s="32">
        <f>I138+K138+M138+O138+Q138+S138+U138+W138+Y138+AA138+AC138+AE138</f>
        <v>129.64000000000001</v>
      </c>
      <c r="F138" s="32">
        <f t="shared" si="53"/>
        <v>18.81731355415566</v>
      </c>
      <c r="G138" s="32">
        <f t="shared" si="54"/>
        <v>25.780022669874921</v>
      </c>
      <c r="H138" s="32">
        <v>11.04</v>
      </c>
      <c r="I138" s="32">
        <v>0</v>
      </c>
      <c r="J138" s="32">
        <v>484.22</v>
      </c>
      <c r="K138" s="32">
        <v>40</v>
      </c>
      <c r="L138" s="32">
        <v>0</v>
      </c>
      <c r="M138" s="32">
        <v>84.54</v>
      </c>
      <c r="N138" s="32">
        <v>0</v>
      </c>
      <c r="O138" s="32">
        <v>0</v>
      </c>
      <c r="P138" s="32">
        <v>0</v>
      </c>
      <c r="Q138" s="32">
        <v>0</v>
      </c>
      <c r="R138" s="32">
        <v>7.61</v>
      </c>
      <c r="S138" s="32">
        <v>5.0999999999999996</v>
      </c>
      <c r="T138" s="32">
        <v>0</v>
      </c>
      <c r="U138" s="32"/>
      <c r="V138" s="32">
        <v>144.46</v>
      </c>
      <c r="W138" s="32"/>
      <c r="X138" s="32">
        <v>41.61</v>
      </c>
      <c r="Y138" s="32"/>
      <c r="Z138" s="32">
        <v>0</v>
      </c>
      <c r="AA138" s="32"/>
      <c r="AB138" s="32">
        <v>0</v>
      </c>
      <c r="AC138" s="32"/>
      <c r="AD138" s="32">
        <v>0</v>
      </c>
      <c r="AE138" s="56"/>
      <c r="AF138" s="118"/>
      <c r="AG138" s="38"/>
      <c r="AH138" s="38"/>
    </row>
    <row r="139" spans="1:43" s="77" customFormat="1" ht="77.25" customHeight="1" x14ac:dyDescent="0.3">
      <c r="A139" s="44" t="s">
        <v>39</v>
      </c>
      <c r="B139" s="32">
        <f>H139+J139+L139+N139+P139+R139+T139+V139+X139+Z139+AB139+AD139</f>
        <v>0</v>
      </c>
      <c r="C139" s="32">
        <f t="shared" si="56"/>
        <v>0</v>
      </c>
      <c r="D139" s="32">
        <f>E139</f>
        <v>0</v>
      </c>
      <c r="E139" s="32">
        <f>I139+K139+M139+O139+Q139+S139+U139+W139+Y139+AA139+AC139+AE139</f>
        <v>0</v>
      </c>
      <c r="F139" s="32" t="e">
        <f t="shared" si="53"/>
        <v>#DIV/0!</v>
      </c>
      <c r="G139" s="32" t="e">
        <f t="shared" si="54"/>
        <v>#DIV/0!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118"/>
      <c r="AG139" s="38"/>
      <c r="AH139" s="38"/>
    </row>
    <row r="140" spans="1:43" ht="26.25" customHeight="1" x14ac:dyDescent="0.25">
      <c r="A140" s="51" t="s">
        <v>85</v>
      </c>
      <c r="B140" s="52">
        <f>B141+B142+B143+B144</f>
        <v>688.94</v>
      </c>
      <c r="C140" s="52">
        <f>C141+C142+C143+C144</f>
        <v>502.87000000000006</v>
      </c>
      <c r="D140" s="52">
        <f>D141+D142+D143+D144</f>
        <v>129.64000000000001</v>
      </c>
      <c r="E140" s="52">
        <f>E141+E142+E143+E144</f>
        <v>129.64000000000001</v>
      </c>
      <c r="F140" s="52">
        <f t="shared" si="53"/>
        <v>18.81731355415566</v>
      </c>
      <c r="G140" s="52">
        <f t="shared" si="54"/>
        <v>25.780022669874921</v>
      </c>
      <c r="H140" s="52">
        <f t="shared" ref="H140:AE140" si="57">H141+H142+H143+H144</f>
        <v>11.04</v>
      </c>
      <c r="I140" s="52">
        <f t="shared" si="57"/>
        <v>0</v>
      </c>
      <c r="J140" s="52">
        <f t="shared" si="57"/>
        <v>484.22</v>
      </c>
      <c r="K140" s="52">
        <f t="shared" si="57"/>
        <v>40</v>
      </c>
      <c r="L140" s="52">
        <f t="shared" si="57"/>
        <v>0</v>
      </c>
      <c r="M140" s="52">
        <f t="shared" si="57"/>
        <v>84.54</v>
      </c>
      <c r="N140" s="52">
        <f t="shared" si="57"/>
        <v>0</v>
      </c>
      <c r="O140" s="52">
        <f t="shared" si="57"/>
        <v>0</v>
      </c>
      <c r="P140" s="52">
        <f t="shared" si="57"/>
        <v>0</v>
      </c>
      <c r="Q140" s="52">
        <f t="shared" si="57"/>
        <v>0</v>
      </c>
      <c r="R140" s="52">
        <f t="shared" si="57"/>
        <v>7.61</v>
      </c>
      <c r="S140" s="52">
        <f t="shared" si="57"/>
        <v>5.0999999999999996</v>
      </c>
      <c r="T140" s="52">
        <f t="shared" si="57"/>
        <v>0</v>
      </c>
      <c r="U140" s="52">
        <f t="shared" si="57"/>
        <v>0</v>
      </c>
      <c r="V140" s="52">
        <f t="shared" si="57"/>
        <v>144.46</v>
      </c>
      <c r="W140" s="52">
        <f t="shared" si="57"/>
        <v>0</v>
      </c>
      <c r="X140" s="52">
        <f t="shared" si="57"/>
        <v>41.61</v>
      </c>
      <c r="Y140" s="52">
        <f t="shared" si="57"/>
        <v>0</v>
      </c>
      <c r="Z140" s="52">
        <f t="shared" si="57"/>
        <v>0</v>
      </c>
      <c r="AA140" s="52">
        <f t="shared" si="57"/>
        <v>0</v>
      </c>
      <c r="AB140" s="52">
        <f t="shared" si="57"/>
        <v>0</v>
      </c>
      <c r="AC140" s="52">
        <f t="shared" si="57"/>
        <v>0</v>
      </c>
      <c r="AD140" s="52">
        <f t="shared" si="57"/>
        <v>0</v>
      </c>
      <c r="AE140" s="52">
        <f t="shared" si="57"/>
        <v>0</v>
      </c>
      <c r="AF140" s="53"/>
      <c r="AG140" s="74"/>
      <c r="AH140" s="74"/>
      <c r="AI140" s="74"/>
      <c r="AJ140" s="74"/>
      <c r="AK140" s="74"/>
      <c r="AL140" s="74"/>
      <c r="AM140" s="74"/>
      <c r="AN140" s="74"/>
      <c r="AO140" s="72"/>
    </row>
    <row r="141" spans="1:43" ht="21.75" customHeight="1" x14ac:dyDescent="0.25">
      <c r="A141" s="31" t="s">
        <v>35</v>
      </c>
      <c r="B141" s="32">
        <f t="shared" ref="B141:E144" si="58">B136</f>
        <v>0</v>
      </c>
      <c r="C141" s="32">
        <f>C136</f>
        <v>0</v>
      </c>
      <c r="D141" s="32">
        <f t="shared" si="58"/>
        <v>0</v>
      </c>
      <c r="E141" s="32">
        <f t="shared" si="58"/>
        <v>0</v>
      </c>
      <c r="F141" s="32" t="e">
        <f t="shared" si="53"/>
        <v>#DIV/0!</v>
      </c>
      <c r="G141" s="32" t="e">
        <f t="shared" si="54"/>
        <v>#DIV/0!</v>
      </c>
      <c r="H141" s="32">
        <f t="shared" ref="H141:AE144" si="59">H136</f>
        <v>0</v>
      </c>
      <c r="I141" s="32">
        <f t="shared" si="59"/>
        <v>0</v>
      </c>
      <c r="J141" s="32">
        <f t="shared" si="59"/>
        <v>0</v>
      </c>
      <c r="K141" s="32">
        <f t="shared" si="59"/>
        <v>0</v>
      </c>
      <c r="L141" s="32">
        <f t="shared" si="59"/>
        <v>0</v>
      </c>
      <c r="M141" s="32">
        <f t="shared" si="59"/>
        <v>0</v>
      </c>
      <c r="N141" s="32">
        <f t="shared" si="59"/>
        <v>0</v>
      </c>
      <c r="O141" s="32">
        <f t="shared" si="59"/>
        <v>0</v>
      </c>
      <c r="P141" s="32">
        <f t="shared" si="59"/>
        <v>0</v>
      </c>
      <c r="Q141" s="32">
        <f t="shared" si="59"/>
        <v>0</v>
      </c>
      <c r="R141" s="32">
        <f t="shared" si="59"/>
        <v>0</v>
      </c>
      <c r="S141" s="32">
        <f t="shared" si="59"/>
        <v>0</v>
      </c>
      <c r="T141" s="32">
        <f t="shared" si="59"/>
        <v>0</v>
      </c>
      <c r="U141" s="32">
        <f t="shared" si="59"/>
        <v>0</v>
      </c>
      <c r="V141" s="32">
        <f t="shared" si="59"/>
        <v>0</v>
      </c>
      <c r="W141" s="32">
        <f t="shared" si="59"/>
        <v>0</v>
      </c>
      <c r="X141" s="32">
        <f t="shared" si="59"/>
        <v>0</v>
      </c>
      <c r="Y141" s="32">
        <f t="shared" si="59"/>
        <v>0</v>
      </c>
      <c r="Z141" s="32">
        <f t="shared" si="59"/>
        <v>0</v>
      </c>
      <c r="AA141" s="32">
        <f t="shared" si="59"/>
        <v>0</v>
      </c>
      <c r="AB141" s="32">
        <f t="shared" si="59"/>
        <v>0</v>
      </c>
      <c r="AC141" s="32">
        <f t="shared" si="59"/>
        <v>0</v>
      </c>
      <c r="AD141" s="32">
        <f t="shared" si="59"/>
        <v>0</v>
      </c>
      <c r="AE141" s="32">
        <f t="shared" si="59"/>
        <v>0</v>
      </c>
      <c r="AF141" s="53"/>
      <c r="AG141" s="74"/>
      <c r="AH141" s="74"/>
      <c r="AI141" s="74"/>
      <c r="AJ141" s="74"/>
      <c r="AK141" s="74"/>
      <c r="AL141" s="74"/>
      <c r="AM141" s="74"/>
      <c r="AN141" s="74"/>
      <c r="AO141" s="72"/>
    </row>
    <row r="142" spans="1:43" ht="34.5" customHeight="1" x14ac:dyDescent="0.3">
      <c r="A142" s="44" t="s">
        <v>36</v>
      </c>
      <c r="B142" s="32">
        <f t="shared" si="58"/>
        <v>0</v>
      </c>
      <c r="C142" s="32">
        <f t="shared" si="58"/>
        <v>0</v>
      </c>
      <c r="D142" s="32">
        <f t="shared" si="58"/>
        <v>0</v>
      </c>
      <c r="E142" s="32">
        <f t="shared" si="58"/>
        <v>0</v>
      </c>
      <c r="F142" s="32" t="e">
        <f t="shared" si="53"/>
        <v>#DIV/0!</v>
      </c>
      <c r="G142" s="32" t="e">
        <f t="shared" si="54"/>
        <v>#DIV/0!</v>
      </c>
      <c r="H142" s="32">
        <f t="shared" si="59"/>
        <v>0</v>
      </c>
      <c r="I142" s="32">
        <f t="shared" si="59"/>
        <v>0</v>
      </c>
      <c r="J142" s="32">
        <f t="shared" si="59"/>
        <v>0</v>
      </c>
      <c r="K142" s="32">
        <f t="shared" si="59"/>
        <v>0</v>
      </c>
      <c r="L142" s="32">
        <f t="shared" si="59"/>
        <v>0</v>
      </c>
      <c r="M142" s="32">
        <f t="shared" si="59"/>
        <v>0</v>
      </c>
      <c r="N142" s="32">
        <f t="shared" si="59"/>
        <v>0</v>
      </c>
      <c r="O142" s="32">
        <f t="shared" si="59"/>
        <v>0</v>
      </c>
      <c r="P142" s="32">
        <f t="shared" si="59"/>
        <v>0</v>
      </c>
      <c r="Q142" s="32">
        <f t="shared" si="59"/>
        <v>0</v>
      </c>
      <c r="R142" s="32">
        <f t="shared" si="59"/>
        <v>0</v>
      </c>
      <c r="S142" s="32">
        <f t="shared" si="59"/>
        <v>0</v>
      </c>
      <c r="T142" s="32">
        <f t="shared" si="59"/>
        <v>0</v>
      </c>
      <c r="U142" s="32">
        <f t="shared" si="59"/>
        <v>0</v>
      </c>
      <c r="V142" s="32">
        <f t="shared" si="59"/>
        <v>0</v>
      </c>
      <c r="W142" s="32">
        <f t="shared" si="59"/>
        <v>0</v>
      </c>
      <c r="X142" s="32">
        <f t="shared" si="59"/>
        <v>0</v>
      </c>
      <c r="Y142" s="32">
        <f t="shared" si="59"/>
        <v>0</v>
      </c>
      <c r="Z142" s="32">
        <f t="shared" si="59"/>
        <v>0</v>
      </c>
      <c r="AA142" s="32">
        <f t="shared" si="59"/>
        <v>0</v>
      </c>
      <c r="AB142" s="32">
        <f t="shared" si="59"/>
        <v>0</v>
      </c>
      <c r="AC142" s="32">
        <f t="shared" si="59"/>
        <v>0</v>
      </c>
      <c r="AD142" s="32">
        <f t="shared" si="59"/>
        <v>0</v>
      </c>
      <c r="AE142" s="32">
        <f t="shared" si="59"/>
        <v>0</v>
      </c>
      <c r="AF142" s="53"/>
      <c r="AG142" s="74"/>
      <c r="AH142" s="74"/>
      <c r="AI142" s="74"/>
      <c r="AJ142" s="74"/>
      <c r="AK142" s="74"/>
      <c r="AL142" s="74"/>
      <c r="AM142" s="74"/>
      <c r="AN142" s="74"/>
      <c r="AO142" s="72"/>
    </row>
    <row r="143" spans="1:43" ht="24.75" customHeight="1" x14ac:dyDescent="0.3">
      <c r="A143" s="44" t="s">
        <v>37</v>
      </c>
      <c r="B143" s="32">
        <f t="shared" si="58"/>
        <v>688.94</v>
      </c>
      <c r="C143" s="32">
        <f>C138</f>
        <v>502.87000000000006</v>
      </c>
      <c r="D143" s="32">
        <f t="shared" si="58"/>
        <v>129.64000000000001</v>
      </c>
      <c r="E143" s="32">
        <f t="shared" si="58"/>
        <v>129.64000000000001</v>
      </c>
      <c r="F143" s="32">
        <f t="shared" si="53"/>
        <v>18.81731355415566</v>
      </c>
      <c r="G143" s="32">
        <f t="shared" si="54"/>
        <v>25.780022669874921</v>
      </c>
      <c r="H143" s="32">
        <f>H138</f>
        <v>11.04</v>
      </c>
      <c r="I143" s="32">
        <f>I138</f>
        <v>0</v>
      </c>
      <c r="J143" s="32">
        <v>484.22</v>
      </c>
      <c r="K143" s="32">
        <f t="shared" si="59"/>
        <v>40</v>
      </c>
      <c r="L143" s="32">
        <f t="shared" si="59"/>
        <v>0</v>
      </c>
      <c r="M143" s="32">
        <f t="shared" si="59"/>
        <v>84.54</v>
      </c>
      <c r="N143" s="32">
        <f t="shared" si="59"/>
        <v>0</v>
      </c>
      <c r="O143" s="32">
        <f t="shared" si="59"/>
        <v>0</v>
      </c>
      <c r="P143" s="32">
        <v>0</v>
      </c>
      <c r="Q143" s="32">
        <f>Q138</f>
        <v>0</v>
      </c>
      <c r="R143" s="32">
        <v>7.61</v>
      </c>
      <c r="S143" s="32">
        <f>S138</f>
        <v>5.0999999999999996</v>
      </c>
      <c r="T143" s="32">
        <v>0</v>
      </c>
      <c r="U143" s="32">
        <f>U138</f>
        <v>0</v>
      </c>
      <c r="V143" s="32">
        <v>144.46</v>
      </c>
      <c r="W143" s="32">
        <f t="shared" si="59"/>
        <v>0</v>
      </c>
      <c r="X143" s="32">
        <f t="shared" si="59"/>
        <v>41.61</v>
      </c>
      <c r="Y143" s="32">
        <f t="shared" si="59"/>
        <v>0</v>
      </c>
      <c r="Z143" s="32">
        <f t="shared" si="59"/>
        <v>0</v>
      </c>
      <c r="AA143" s="32">
        <f t="shared" si="59"/>
        <v>0</v>
      </c>
      <c r="AB143" s="32">
        <f t="shared" si="59"/>
        <v>0</v>
      </c>
      <c r="AC143" s="32">
        <f t="shared" si="59"/>
        <v>0</v>
      </c>
      <c r="AD143" s="32">
        <f t="shared" si="59"/>
        <v>0</v>
      </c>
      <c r="AE143" s="32">
        <f t="shared" si="59"/>
        <v>0</v>
      </c>
      <c r="AF143" s="53"/>
      <c r="AG143" s="74"/>
      <c r="AH143" s="74"/>
      <c r="AI143" s="74"/>
      <c r="AJ143" s="74"/>
      <c r="AK143" s="74"/>
      <c r="AL143" s="74"/>
      <c r="AM143" s="74"/>
      <c r="AN143" s="74"/>
      <c r="AO143" s="72"/>
    </row>
    <row r="144" spans="1:43" ht="21" customHeight="1" x14ac:dyDescent="0.3">
      <c r="A144" s="44" t="s">
        <v>39</v>
      </c>
      <c r="B144" s="32">
        <f t="shared" si="58"/>
        <v>0</v>
      </c>
      <c r="C144" s="32">
        <f t="shared" si="58"/>
        <v>0</v>
      </c>
      <c r="D144" s="32">
        <f t="shared" si="58"/>
        <v>0</v>
      </c>
      <c r="E144" s="32">
        <f t="shared" si="58"/>
        <v>0</v>
      </c>
      <c r="F144" s="32" t="e">
        <f t="shared" si="53"/>
        <v>#DIV/0!</v>
      </c>
      <c r="G144" s="32" t="e">
        <f t="shared" si="54"/>
        <v>#DIV/0!</v>
      </c>
      <c r="H144" s="32">
        <f>H139</f>
        <v>0</v>
      </c>
      <c r="I144" s="32">
        <f>I139</f>
        <v>0</v>
      </c>
      <c r="J144" s="32">
        <f>J139</f>
        <v>0</v>
      </c>
      <c r="K144" s="32">
        <f t="shared" si="59"/>
        <v>0</v>
      </c>
      <c r="L144" s="32">
        <f t="shared" si="59"/>
        <v>0</v>
      </c>
      <c r="M144" s="32">
        <f t="shared" si="59"/>
        <v>0</v>
      </c>
      <c r="N144" s="32">
        <f t="shared" si="59"/>
        <v>0</v>
      </c>
      <c r="O144" s="32">
        <f t="shared" si="59"/>
        <v>0</v>
      </c>
      <c r="P144" s="32">
        <f>P139</f>
        <v>0</v>
      </c>
      <c r="Q144" s="32">
        <f>Q139</f>
        <v>0</v>
      </c>
      <c r="R144" s="32">
        <f>R139</f>
        <v>0</v>
      </c>
      <c r="S144" s="32">
        <f>S139</f>
        <v>0</v>
      </c>
      <c r="T144" s="32">
        <f>T139</f>
        <v>0</v>
      </c>
      <c r="U144" s="32">
        <f>U139</f>
        <v>0</v>
      </c>
      <c r="V144" s="32">
        <f>V139</f>
        <v>0</v>
      </c>
      <c r="W144" s="32">
        <f t="shared" si="59"/>
        <v>0</v>
      </c>
      <c r="X144" s="32">
        <f t="shared" si="59"/>
        <v>0</v>
      </c>
      <c r="Y144" s="32">
        <f t="shared" si="59"/>
        <v>0</v>
      </c>
      <c r="Z144" s="32">
        <f t="shared" si="59"/>
        <v>0</v>
      </c>
      <c r="AA144" s="32">
        <f t="shared" si="59"/>
        <v>0</v>
      </c>
      <c r="AB144" s="32">
        <f t="shared" si="59"/>
        <v>0</v>
      </c>
      <c r="AC144" s="32">
        <f t="shared" si="59"/>
        <v>0</v>
      </c>
      <c r="AD144" s="32">
        <f t="shared" si="59"/>
        <v>0</v>
      </c>
      <c r="AE144" s="32">
        <f t="shared" si="59"/>
        <v>0</v>
      </c>
      <c r="AF144" s="53"/>
      <c r="AG144" s="74"/>
      <c r="AH144" s="74"/>
      <c r="AI144" s="74"/>
      <c r="AJ144" s="74"/>
      <c r="AK144" s="74"/>
      <c r="AL144" s="74"/>
      <c r="AM144" s="74"/>
      <c r="AN144" s="74"/>
      <c r="AO144" s="72"/>
    </row>
    <row r="145" spans="1:41" ht="26.25" customHeight="1" x14ac:dyDescent="0.25">
      <c r="A145" s="51" t="s">
        <v>86</v>
      </c>
      <c r="B145" s="52">
        <f>B146+B147+B148+B150</f>
        <v>365849.41000000003</v>
      </c>
      <c r="C145" s="52">
        <f>C146+C147+C148+C150+C149</f>
        <v>170799.84</v>
      </c>
      <c r="D145" s="52">
        <f>D146+D147+D148+D150+D149</f>
        <v>141145.32500000001</v>
      </c>
      <c r="E145" s="52">
        <f>E146+E147+E148+E150+E149</f>
        <v>141145.32500000001</v>
      </c>
      <c r="F145" s="52">
        <f t="shared" si="53"/>
        <v>38.58017018532297</v>
      </c>
      <c r="G145" s="52">
        <f t="shared" si="54"/>
        <v>82.637855515555529</v>
      </c>
      <c r="H145" s="52">
        <f t="shared" ref="H145:AE145" si="60">H146+H147+H148+H150+H149</f>
        <v>23975.609999999997</v>
      </c>
      <c r="I145" s="52">
        <f t="shared" si="60"/>
        <v>14149.696</v>
      </c>
      <c r="J145" s="52">
        <f t="shared" si="60"/>
        <v>30179.77</v>
      </c>
      <c r="K145" s="52">
        <f t="shared" si="60"/>
        <v>22213.279999999999</v>
      </c>
      <c r="L145" s="52">
        <f t="shared" si="60"/>
        <v>22747.97</v>
      </c>
      <c r="M145" s="52">
        <f t="shared" si="60"/>
        <v>22354.230000000003</v>
      </c>
      <c r="N145" s="52">
        <f t="shared" si="60"/>
        <v>28669.920000000002</v>
      </c>
      <c r="O145" s="52">
        <f t="shared" si="60"/>
        <v>25243.845000000001</v>
      </c>
      <c r="P145" s="52">
        <f t="shared" si="60"/>
        <v>33211.200000000004</v>
      </c>
      <c r="Q145" s="52">
        <f t="shared" si="60"/>
        <v>28940.164000000004</v>
      </c>
      <c r="R145" s="52">
        <f t="shared" si="60"/>
        <v>33142.36</v>
      </c>
      <c r="S145" s="52">
        <f t="shared" si="60"/>
        <v>28997.869999999995</v>
      </c>
      <c r="T145" s="52">
        <f t="shared" si="60"/>
        <v>35450.76</v>
      </c>
      <c r="U145" s="52">
        <f t="shared" si="60"/>
        <v>0</v>
      </c>
      <c r="V145" s="52">
        <f t="shared" si="60"/>
        <v>28376.780000000002</v>
      </c>
      <c r="W145" s="52">
        <f t="shared" si="60"/>
        <v>0</v>
      </c>
      <c r="X145" s="52">
        <f t="shared" si="60"/>
        <v>53902.719999999994</v>
      </c>
      <c r="Y145" s="52">
        <f t="shared" si="60"/>
        <v>0</v>
      </c>
      <c r="Z145" s="52">
        <f t="shared" si="60"/>
        <v>31174.7</v>
      </c>
      <c r="AA145" s="52">
        <f t="shared" si="60"/>
        <v>0</v>
      </c>
      <c r="AB145" s="52">
        <f t="shared" si="60"/>
        <v>25751.159999999996</v>
      </c>
      <c r="AC145" s="52">
        <f t="shared" si="60"/>
        <v>0</v>
      </c>
      <c r="AD145" s="52">
        <f t="shared" si="60"/>
        <v>30647.18</v>
      </c>
      <c r="AE145" s="52">
        <f t="shared" si="60"/>
        <v>0</v>
      </c>
      <c r="AF145" s="53"/>
      <c r="AG145" s="74"/>
      <c r="AH145" s="74"/>
      <c r="AI145" s="74"/>
      <c r="AJ145" s="74"/>
      <c r="AK145" s="74"/>
      <c r="AL145" s="74"/>
      <c r="AM145" s="74"/>
      <c r="AN145" s="74"/>
      <c r="AO145" s="72"/>
    </row>
    <row r="146" spans="1:41" ht="21.75" customHeight="1" x14ac:dyDescent="0.25">
      <c r="A146" s="31" t="s">
        <v>35</v>
      </c>
      <c r="B146" s="30">
        <f>B152+B158</f>
        <v>0</v>
      </c>
      <c r="C146" s="32">
        <v>0</v>
      </c>
      <c r="D146" s="32">
        <f>D106+D27</f>
        <v>0</v>
      </c>
      <c r="E146" s="32">
        <f>E106+E27</f>
        <v>0</v>
      </c>
      <c r="F146" s="32" t="e">
        <f t="shared" si="53"/>
        <v>#DIV/0!</v>
      </c>
      <c r="G146" s="32" t="e">
        <f t="shared" si="54"/>
        <v>#DIV/0!</v>
      </c>
      <c r="H146" s="32">
        <f>H152+H158</f>
        <v>0</v>
      </c>
      <c r="I146" s="32">
        <f t="shared" ref="I146:AE150" si="61">I152+I158</f>
        <v>0</v>
      </c>
      <c r="J146" s="32">
        <f t="shared" si="61"/>
        <v>0</v>
      </c>
      <c r="K146" s="32">
        <f t="shared" si="61"/>
        <v>0</v>
      </c>
      <c r="L146" s="32">
        <f t="shared" si="61"/>
        <v>0</v>
      </c>
      <c r="M146" s="32">
        <f t="shared" si="61"/>
        <v>0</v>
      </c>
      <c r="N146" s="32">
        <f t="shared" si="61"/>
        <v>0</v>
      </c>
      <c r="O146" s="32">
        <f t="shared" si="61"/>
        <v>0</v>
      </c>
      <c r="P146" s="32">
        <f t="shared" si="61"/>
        <v>0</v>
      </c>
      <c r="Q146" s="32">
        <f t="shared" si="61"/>
        <v>0</v>
      </c>
      <c r="R146" s="32">
        <f t="shared" si="61"/>
        <v>0</v>
      </c>
      <c r="S146" s="32">
        <f t="shared" si="61"/>
        <v>0</v>
      </c>
      <c r="T146" s="32">
        <f t="shared" si="61"/>
        <v>0</v>
      </c>
      <c r="U146" s="32">
        <f t="shared" si="61"/>
        <v>0</v>
      </c>
      <c r="V146" s="32">
        <f t="shared" si="61"/>
        <v>0</v>
      </c>
      <c r="W146" s="32">
        <f t="shared" si="61"/>
        <v>0</v>
      </c>
      <c r="X146" s="32">
        <f t="shared" si="61"/>
        <v>0</v>
      </c>
      <c r="Y146" s="32">
        <f t="shared" si="61"/>
        <v>0</v>
      </c>
      <c r="Z146" s="32">
        <f t="shared" si="61"/>
        <v>0</v>
      </c>
      <c r="AA146" s="32">
        <f t="shared" si="61"/>
        <v>0</v>
      </c>
      <c r="AB146" s="32">
        <f t="shared" si="61"/>
        <v>0</v>
      </c>
      <c r="AC146" s="32">
        <f t="shared" si="61"/>
        <v>0</v>
      </c>
      <c r="AD146" s="32">
        <f t="shared" si="61"/>
        <v>0</v>
      </c>
      <c r="AE146" s="32">
        <f t="shared" si="61"/>
        <v>0</v>
      </c>
      <c r="AF146" s="53"/>
      <c r="AG146" s="74"/>
      <c r="AH146" s="74"/>
      <c r="AI146" s="74"/>
      <c r="AJ146" s="74"/>
      <c r="AK146" s="74"/>
      <c r="AL146" s="74"/>
      <c r="AM146" s="74"/>
      <c r="AN146" s="74"/>
      <c r="AO146" s="72"/>
    </row>
    <row r="147" spans="1:41" ht="34.5" customHeight="1" x14ac:dyDescent="0.3">
      <c r="A147" s="44" t="s">
        <v>36</v>
      </c>
      <c r="B147" s="30">
        <f>B153+B159</f>
        <v>17364.48</v>
      </c>
      <c r="C147" s="32">
        <f>C107+C28</f>
        <v>4513.8599999999997</v>
      </c>
      <c r="D147" s="32">
        <f>D107+D28</f>
        <v>4021.88</v>
      </c>
      <c r="E147" s="32">
        <f>E107+E28</f>
        <v>4021.88</v>
      </c>
      <c r="F147" s="32">
        <f t="shared" si="53"/>
        <v>23.16153435058234</v>
      </c>
      <c r="G147" s="32">
        <f t="shared" si="54"/>
        <v>89.100681013589266</v>
      </c>
      <c r="H147" s="32">
        <f>H153+H159</f>
        <v>0</v>
      </c>
      <c r="I147" s="32">
        <f t="shared" si="61"/>
        <v>0</v>
      </c>
      <c r="J147" s="32">
        <f t="shared" si="61"/>
        <v>220</v>
      </c>
      <c r="K147" s="32">
        <f t="shared" si="61"/>
        <v>220</v>
      </c>
      <c r="L147" s="32">
        <f t="shared" si="61"/>
        <v>736</v>
      </c>
      <c r="M147" s="32">
        <f t="shared" si="61"/>
        <v>736</v>
      </c>
      <c r="N147" s="32">
        <f t="shared" si="61"/>
        <v>912.46</v>
      </c>
      <c r="O147" s="32">
        <f t="shared" si="61"/>
        <v>912.46</v>
      </c>
      <c r="P147" s="32">
        <f t="shared" si="61"/>
        <v>1563.71</v>
      </c>
      <c r="Q147" s="32">
        <f t="shared" si="61"/>
        <v>1413.71</v>
      </c>
      <c r="R147" s="32">
        <f t="shared" si="61"/>
        <v>1081.69</v>
      </c>
      <c r="S147" s="32">
        <f t="shared" si="61"/>
        <v>739.71</v>
      </c>
      <c r="T147" s="32">
        <f t="shared" si="61"/>
        <v>5203.9299999999994</v>
      </c>
      <c r="U147" s="32">
        <f t="shared" si="61"/>
        <v>0</v>
      </c>
      <c r="V147" s="32">
        <f t="shared" si="61"/>
        <v>1127.3</v>
      </c>
      <c r="W147" s="32">
        <f t="shared" si="61"/>
        <v>0</v>
      </c>
      <c r="X147" s="32">
        <f t="shared" si="61"/>
        <v>6519.39</v>
      </c>
      <c r="Y147" s="32">
        <f t="shared" si="61"/>
        <v>0</v>
      </c>
      <c r="Z147" s="32">
        <f t="shared" si="61"/>
        <v>0</v>
      </c>
      <c r="AA147" s="32">
        <f t="shared" si="61"/>
        <v>0</v>
      </c>
      <c r="AB147" s="32">
        <f t="shared" si="61"/>
        <v>0</v>
      </c>
      <c r="AC147" s="32">
        <f t="shared" si="61"/>
        <v>0</v>
      </c>
      <c r="AD147" s="32">
        <f t="shared" si="61"/>
        <v>0</v>
      </c>
      <c r="AE147" s="32">
        <f t="shared" si="61"/>
        <v>0</v>
      </c>
      <c r="AF147" s="53"/>
      <c r="AG147" s="74"/>
      <c r="AH147" s="74"/>
      <c r="AI147" s="74"/>
      <c r="AJ147" s="74"/>
      <c r="AK147" s="74"/>
      <c r="AL147" s="74"/>
      <c r="AM147" s="74"/>
      <c r="AN147" s="74"/>
      <c r="AO147" s="72"/>
    </row>
    <row r="148" spans="1:41" ht="24.75" customHeight="1" x14ac:dyDescent="0.3">
      <c r="A148" s="44" t="s">
        <v>37</v>
      </c>
      <c r="B148" s="30">
        <f>B154+B160</f>
        <v>337344.93000000005</v>
      </c>
      <c r="C148" s="32">
        <f>C124+C108+C102+C74+C68+C29</f>
        <v>164235.57999999999</v>
      </c>
      <c r="D148" s="32">
        <f>D124+D108+D102+D74+D68+D29</f>
        <v>135091.04499999998</v>
      </c>
      <c r="E148" s="32">
        <f>E124+E108+E102+E74+E68+E29</f>
        <v>135091.04499999998</v>
      </c>
      <c r="F148" s="32">
        <f t="shared" si="53"/>
        <v>40.045375811635871</v>
      </c>
      <c r="G148" s="32">
        <f t="shared" si="54"/>
        <v>82.254432931037229</v>
      </c>
      <c r="H148" s="32">
        <f>H154+H160</f>
        <v>23975.609999999997</v>
      </c>
      <c r="I148" s="32">
        <f t="shared" si="61"/>
        <v>14149.696</v>
      </c>
      <c r="J148" s="32">
        <f t="shared" si="61"/>
        <v>29959.77</v>
      </c>
      <c r="K148" s="32">
        <f t="shared" si="61"/>
        <v>21993.279999999999</v>
      </c>
      <c r="L148" s="32">
        <f t="shared" si="61"/>
        <v>22011.97</v>
      </c>
      <c r="M148" s="32">
        <f t="shared" si="61"/>
        <v>21618.230000000003</v>
      </c>
      <c r="N148" s="32">
        <f t="shared" si="61"/>
        <v>27619.440000000002</v>
      </c>
      <c r="O148" s="32">
        <f t="shared" si="61"/>
        <v>24193.365000000002</v>
      </c>
      <c r="P148" s="32">
        <f t="shared" si="61"/>
        <v>31555.090000000004</v>
      </c>
      <c r="Q148" s="32">
        <f t="shared" si="61"/>
        <v>27452.054000000004</v>
      </c>
      <c r="R148" s="32">
        <f t="shared" si="61"/>
        <v>30136.570000000003</v>
      </c>
      <c r="S148" s="32">
        <f t="shared" si="61"/>
        <v>26334.059999999994</v>
      </c>
      <c r="T148" s="32">
        <f t="shared" si="61"/>
        <v>29259.530000000002</v>
      </c>
      <c r="U148" s="32">
        <f t="shared" si="61"/>
        <v>0</v>
      </c>
      <c r="V148" s="32">
        <f t="shared" si="61"/>
        <v>27190.080000000002</v>
      </c>
      <c r="W148" s="32">
        <f t="shared" si="61"/>
        <v>0</v>
      </c>
      <c r="X148" s="32">
        <f t="shared" si="61"/>
        <v>28063.85</v>
      </c>
      <c r="Y148" s="32">
        <f t="shared" si="61"/>
        <v>0</v>
      </c>
      <c r="Z148" s="32">
        <f t="shared" si="61"/>
        <v>31174.7</v>
      </c>
      <c r="AA148" s="32">
        <f t="shared" si="61"/>
        <v>0</v>
      </c>
      <c r="AB148" s="32">
        <f t="shared" si="61"/>
        <v>25751.159999999996</v>
      </c>
      <c r="AC148" s="32">
        <f t="shared" si="61"/>
        <v>0</v>
      </c>
      <c r="AD148" s="32">
        <f t="shared" si="61"/>
        <v>30647.16</v>
      </c>
      <c r="AE148" s="32">
        <f t="shared" si="61"/>
        <v>0</v>
      </c>
      <c r="AF148" s="53"/>
      <c r="AG148" s="74"/>
      <c r="AH148" s="74"/>
      <c r="AI148" s="74"/>
      <c r="AJ148" s="74"/>
      <c r="AK148" s="74"/>
      <c r="AL148" s="74"/>
      <c r="AM148" s="74"/>
      <c r="AN148" s="74"/>
      <c r="AO148" s="72"/>
    </row>
    <row r="149" spans="1:41" ht="34.5" customHeight="1" x14ac:dyDescent="0.3">
      <c r="A149" s="35" t="s">
        <v>67</v>
      </c>
      <c r="B149" s="30">
        <f>B155+B161</f>
        <v>11380.720000000001</v>
      </c>
      <c r="C149" s="32">
        <f t="shared" ref="C149:F150" si="62">C61</f>
        <v>75.2</v>
      </c>
      <c r="D149" s="32">
        <f t="shared" si="62"/>
        <v>57.2</v>
      </c>
      <c r="E149" s="32">
        <f t="shared" si="62"/>
        <v>57.2</v>
      </c>
      <c r="F149" s="32">
        <f t="shared" si="53"/>
        <v>0.5026044046422371</v>
      </c>
      <c r="G149" s="32">
        <f t="shared" si="54"/>
        <v>76.063829787234042</v>
      </c>
      <c r="H149" s="32">
        <f>H155+H161</f>
        <v>0</v>
      </c>
      <c r="I149" s="32">
        <f t="shared" si="61"/>
        <v>0</v>
      </c>
      <c r="J149" s="32">
        <f t="shared" si="61"/>
        <v>0</v>
      </c>
      <c r="K149" s="32">
        <f t="shared" si="61"/>
        <v>0</v>
      </c>
      <c r="L149" s="32">
        <f t="shared" si="61"/>
        <v>0</v>
      </c>
      <c r="M149" s="32">
        <f t="shared" si="61"/>
        <v>0</v>
      </c>
      <c r="N149" s="32">
        <f t="shared" si="61"/>
        <v>48.02</v>
      </c>
      <c r="O149" s="32">
        <f t="shared" si="61"/>
        <v>48.02</v>
      </c>
      <c r="P149" s="32">
        <f t="shared" si="61"/>
        <v>92.4</v>
      </c>
      <c r="Q149" s="32">
        <f t="shared" si="61"/>
        <v>74.400000000000006</v>
      </c>
      <c r="R149" s="32">
        <f t="shared" si="61"/>
        <v>38.9</v>
      </c>
      <c r="S149" s="32">
        <f t="shared" si="61"/>
        <v>38.9</v>
      </c>
      <c r="T149" s="32">
        <f t="shared" si="61"/>
        <v>987.3</v>
      </c>
      <c r="U149" s="32">
        <f t="shared" si="61"/>
        <v>0</v>
      </c>
      <c r="V149" s="32">
        <f t="shared" si="61"/>
        <v>59.4</v>
      </c>
      <c r="W149" s="32">
        <f t="shared" si="61"/>
        <v>0</v>
      </c>
      <c r="X149" s="32">
        <f t="shared" si="61"/>
        <v>10154.68</v>
      </c>
      <c r="Y149" s="32">
        <f t="shared" si="61"/>
        <v>0</v>
      </c>
      <c r="Z149" s="32">
        <f t="shared" si="61"/>
        <v>0</v>
      </c>
      <c r="AA149" s="32">
        <f t="shared" si="61"/>
        <v>0</v>
      </c>
      <c r="AB149" s="32">
        <f t="shared" si="61"/>
        <v>0</v>
      </c>
      <c r="AC149" s="32">
        <f t="shared" si="61"/>
        <v>0</v>
      </c>
      <c r="AD149" s="32">
        <f t="shared" si="61"/>
        <v>0.02</v>
      </c>
      <c r="AE149" s="32">
        <f t="shared" si="61"/>
        <v>0</v>
      </c>
      <c r="AF149" s="53"/>
      <c r="AG149" s="74"/>
      <c r="AH149" s="74"/>
      <c r="AI149" s="74"/>
      <c r="AJ149" s="74"/>
      <c r="AK149" s="74"/>
      <c r="AL149" s="74"/>
      <c r="AM149" s="74"/>
      <c r="AN149" s="74"/>
      <c r="AO149" s="72"/>
    </row>
    <row r="150" spans="1:41" ht="21" customHeight="1" x14ac:dyDescent="0.3">
      <c r="A150" s="44" t="s">
        <v>39</v>
      </c>
      <c r="B150" s="30">
        <f>B156+B162</f>
        <v>11140</v>
      </c>
      <c r="C150" s="32">
        <f t="shared" si="62"/>
        <v>1975.2</v>
      </c>
      <c r="D150" s="32">
        <f t="shared" si="62"/>
        <v>1975.2</v>
      </c>
      <c r="E150" s="32">
        <f t="shared" si="62"/>
        <v>1975.2</v>
      </c>
      <c r="F150" s="32">
        <f t="shared" si="53"/>
        <v>17.730700179533216</v>
      </c>
      <c r="G150" s="32">
        <f t="shared" si="54"/>
        <v>100</v>
      </c>
      <c r="H150" s="32">
        <f>H156+H162</f>
        <v>0</v>
      </c>
      <c r="I150" s="32">
        <f t="shared" si="61"/>
        <v>0</v>
      </c>
      <c r="J150" s="32">
        <f t="shared" si="61"/>
        <v>0</v>
      </c>
      <c r="K150" s="32">
        <f t="shared" si="61"/>
        <v>0</v>
      </c>
      <c r="L150" s="32">
        <f t="shared" si="61"/>
        <v>0</v>
      </c>
      <c r="M150" s="32">
        <f t="shared" si="61"/>
        <v>0</v>
      </c>
      <c r="N150" s="32">
        <f t="shared" si="61"/>
        <v>90</v>
      </c>
      <c r="O150" s="32">
        <f t="shared" si="61"/>
        <v>90</v>
      </c>
      <c r="P150" s="32">
        <f t="shared" si="61"/>
        <v>0</v>
      </c>
      <c r="Q150" s="32">
        <f t="shared" si="61"/>
        <v>0</v>
      </c>
      <c r="R150" s="32">
        <f t="shared" si="61"/>
        <v>1885.2</v>
      </c>
      <c r="S150" s="32">
        <f t="shared" si="61"/>
        <v>1885.2</v>
      </c>
      <c r="T150" s="32">
        <f t="shared" si="61"/>
        <v>0</v>
      </c>
      <c r="U150" s="32">
        <f t="shared" si="61"/>
        <v>0</v>
      </c>
      <c r="V150" s="32">
        <f t="shared" si="61"/>
        <v>0</v>
      </c>
      <c r="W150" s="32">
        <f t="shared" si="61"/>
        <v>0</v>
      </c>
      <c r="X150" s="32">
        <f t="shared" si="61"/>
        <v>9164.7999999999993</v>
      </c>
      <c r="Y150" s="32">
        <f t="shared" si="61"/>
        <v>0</v>
      </c>
      <c r="Z150" s="32">
        <f t="shared" si="61"/>
        <v>0</v>
      </c>
      <c r="AA150" s="32">
        <f t="shared" si="61"/>
        <v>0</v>
      </c>
      <c r="AB150" s="32">
        <f t="shared" si="61"/>
        <v>0</v>
      </c>
      <c r="AC150" s="32">
        <f t="shared" si="61"/>
        <v>0</v>
      </c>
      <c r="AD150" s="32">
        <f t="shared" si="61"/>
        <v>0</v>
      </c>
      <c r="AE150" s="32">
        <f t="shared" si="61"/>
        <v>0</v>
      </c>
      <c r="AF150" s="53"/>
      <c r="AG150" s="74"/>
      <c r="AH150" s="74"/>
      <c r="AI150" s="74"/>
      <c r="AJ150" s="74"/>
      <c r="AK150" s="74"/>
      <c r="AL150" s="74"/>
      <c r="AM150" s="74"/>
      <c r="AN150" s="74"/>
      <c r="AO150" s="72"/>
    </row>
    <row r="151" spans="1:41" ht="49.5" customHeight="1" x14ac:dyDescent="0.25">
      <c r="A151" s="60" t="s">
        <v>87</v>
      </c>
      <c r="B151" s="61">
        <f>B152+B153+B154+B156</f>
        <v>23412.1</v>
      </c>
      <c r="C151" s="61">
        <f>C139</f>
        <v>0</v>
      </c>
      <c r="D151" s="61">
        <f>D152+D153+D154+D156+D155</f>
        <v>520</v>
      </c>
      <c r="E151" s="61">
        <f>E152+E153+E154+E156+E155</f>
        <v>520</v>
      </c>
      <c r="F151" s="61">
        <f t="shared" si="53"/>
        <v>2.221073718290969</v>
      </c>
      <c r="G151" s="61" t="e">
        <f t="shared" si="54"/>
        <v>#DIV/0!</v>
      </c>
      <c r="H151" s="61">
        <f t="shared" ref="H151:AE151" si="63">H152+H153+H154+H156+H155</f>
        <v>0</v>
      </c>
      <c r="I151" s="61">
        <f t="shared" si="63"/>
        <v>0</v>
      </c>
      <c r="J151" s="61">
        <f t="shared" si="63"/>
        <v>0</v>
      </c>
      <c r="K151" s="61">
        <f t="shared" si="63"/>
        <v>0</v>
      </c>
      <c r="L151" s="61">
        <f t="shared" si="63"/>
        <v>0</v>
      </c>
      <c r="M151" s="61">
        <f t="shared" si="63"/>
        <v>0</v>
      </c>
      <c r="N151" s="61">
        <f t="shared" si="63"/>
        <v>0</v>
      </c>
      <c r="O151" s="61">
        <f t="shared" si="63"/>
        <v>0</v>
      </c>
      <c r="P151" s="61">
        <f t="shared" si="63"/>
        <v>520</v>
      </c>
      <c r="Q151" s="61">
        <f t="shared" si="63"/>
        <v>520</v>
      </c>
      <c r="R151" s="61">
        <f t="shared" si="63"/>
        <v>0</v>
      </c>
      <c r="S151" s="61">
        <f t="shared" si="63"/>
        <v>0</v>
      </c>
      <c r="T151" s="61">
        <f t="shared" si="63"/>
        <v>8422.6299999999992</v>
      </c>
      <c r="U151" s="61">
        <f t="shared" si="63"/>
        <v>0</v>
      </c>
      <c r="V151" s="61">
        <f t="shared" si="63"/>
        <v>0</v>
      </c>
      <c r="W151" s="61">
        <f t="shared" si="63"/>
        <v>0</v>
      </c>
      <c r="X151" s="61">
        <f t="shared" si="63"/>
        <v>25550.53</v>
      </c>
      <c r="Y151" s="61">
        <f t="shared" si="63"/>
        <v>0</v>
      </c>
      <c r="Z151" s="61">
        <f t="shared" si="63"/>
        <v>0</v>
      </c>
      <c r="AA151" s="61">
        <f t="shared" si="63"/>
        <v>0</v>
      </c>
      <c r="AB151" s="61">
        <f t="shared" si="63"/>
        <v>0</v>
      </c>
      <c r="AC151" s="61">
        <f t="shared" si="63"/>
        <v>0</v>
      </c>
      <c r="AD151" s="61">
        <f t="shared" si="63"/>
        <v>0.04</v>
      </c>
      <c r="AE151" s="61">
        <f t="shared" si="63"/>
        <v>0</v>
      </c>
      <c r="AF151" s="53"/>
      <c r="AG151" s="74"/>
      <c r="AH151" s="74"/>
      <c r="AI151" s="74"/>
      <c r="AJ151" s="74"/>
      <c r="AK151" s="74"/>
      <c r="AL151" s="74"/>
      <c r="AM151" s="74"/>
      <c r="AN151" s="74"/>
      <c r="AO151" s="72"/>
    </row>
    <row r="152" spans="1:41" ht="21.75" customHeight="1" x14ac:dyDescent="0.25">
      <c r="A152" s="31" t="s">
        <v>35</v>
      </c>
      <c r="B152" s="30">
        <f>H152+J152+L152+N152+P152+R152+T152+V152+X152+Z152+AB152+AD152</f>
        <v>0</v>
      </c>
      <c r="C152" s="32">
        <f>H152+J152+L152+N152+P152+R152</f>
        <v>0</v>
      </c>
      <c r="D152" s="32">
        <f>E152</f>
        <v>0</v>
      </c>
      <c r="E152" s="32">
        <f>I152+K152+M152+O152+Q152+S152+U152+W152+Y152+AA152+AC152+AE152</f>
        <v>0</v>
      </c>
      <c r="F152" s="62">
        <f>IFERROR(E152/B152%,0)</f>
        <v>0</v>
      </c>
      <c r="G152" s="62">
        <f>IFERROR(E152/C152%,0)</f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53"/>
      <c r="AG152" s="74"/>
      <c r="AH152" s="74"/>
      <c r="AI152" s="74"/>
      <c r="AJ152" s="74"/>
      <c r="AK152" s="74"/>
      <c r="AL152" s="74"/>
      <c r="AM152" s="74"/>
      <c r="AN152" s="74"/>
      <c r="AO152" s="72"/>
    </row>
    <row r="153" spans="1:41" ht="34.5" customHeight="1" x14ac:dyDescent="0.3">
      <c r="A153" s="44" t="s">
        <v>36</v>
      </c>
      <c r="B153" s="30">
        <f>H153+J153+L153+N153+P153+R153+T153+V153+X153+Z153+AB153+AD153</f>
        <v>10566.9</v>
      </c>
      <c r="C153" s="32">
        <f>H153+J153+L153+N153+P153+R153</f>
        <v>0</v>
      </c>
      <c r="D153" s="32">
        <f>E153</f>
        <v>0</v>
      </c>
      <c r="E153" s="32">
        <f>I153+K153+M153+O153+Q153+S153+U153+W153+Y153+AA153+AC153+AE153</f>
        <v>0</v>
      </c>
      <c r="F153" s="32">
        <f>E153/B153*100</f>
        <v>0</v>
      </c>
      <c r="G153" s="32" t="e">
        <f>E153/C153*100</f>
        <v>#DIV/0!</v>
      </c>
      <c r="H153" s="32">
        <f t="shared" ref="H153:AE154" si="64">H14+H21</f>
        <v>0</v>
      </c>
      <c r="I153" s="32">
        <f t="shared" si="64"/>
        <v>0</v>
      </c>
      <c r="J153" s="32">
        <f t="shared" si="64"/>
        <v>0</v>
      </c>
      <c r="K153" s="32">
        <f t="shared" si="64"/>
        <v>0</v>
      </c>
      <c r="L153" s="32">
        <f t="shared" si="64"/>
        <v>0</v>
      </c>
      <c r="M153" s="32">
        <f t="shared" si="64"/>
        <v>0</v>
      </c>
      <c r="N153" s="32">
        <f t="shared" si="64"/>
        <v>0</v>
      </c>
      <c r="O153" s="32">
        <f t="shared" si="64"/>
        <v>0</v>
      </c>
      <c r="P153" s="32">
        <f t="shared" si="64"/>
        <v>0</v>
      </c>
      <c r="Q153" s="32">
        <f t="shared" si="64"/>
        <v>0</v>
      </c>
      <c r="R153" s="32">
        <f t="shared" si="64"/>
        <v>0</v>
      </c>
      <c r="S153" s="32">
        <f t="shared" si="64"/>
        <v>0</v>
      </c>
      <c r="T153" s="32">
        <f t="shared" si="64"/>
        <v>5203.9299999999994</v>
      </c>
      <c r="U153" s="32">
        <f t="shared" si="64"/>
        <v>0</v>
      </c>
      <c r="V153" s="32">
        <f t="shared" si="64"/>
        <v>0</v>
      </c>
      <c r="W153" s="32">
        <f t="shared" si="64"/>
        <v>0</v>
      </c>
      <c r="X153" s="32">
        <f t="shared" si="64"/>
        <v>5362.97</v>
      </c>
      <c r="Y153" s="32">
        <f t="shared" si="64"/>
        <v>0</v>
      </c>
      <c r="Z153" s="32">
        <f t="shared" si="64"/>
        <v>0</v>
      </c>
      <c r="AA153" s="32">
        <f t="shared" si="64"/>
        <v>0</v>
      </c>
      <c r="AB153" s="32">
        <f t="shared" si="64"/>
        <v>0</v>
      </c>
      <c r="AC153" s="32">
        <f t="shared" si="64"/>
        <v>0</v>
      </c>
      <c r="AD153" s="32">
        <f t="shared" si="64"/>
        <v>0</v>
      </c>
      <c r="AE153" s="32">
        <f t="shared" si="64"/>
        <v>0</v>
      </c>
      <c r="AF153" s="53"/>
      <c r="AG153" s="74"/>
      <c r="AH153" s="74"/>
      <c r="AI153" s="74"/>
      <c r="AJ153" s="74"/>
      <c r="AK153" s="74"/>
      <c r="AL153" s="74"/>
      <c r="AM153" s="74"/>
      <c r="AN153" s="74"/>
      <c r="AO153" s="72"/>
    </row>
    <row r="154" spans="1:41" ht="24.75" customHeight="1" x14ac:dyDescent="0.3">
      <c r="A154" s="44" t="s">
        <v>37</v>
      </c>
      <c r="B154" s="30">
        <f>H154+J154+L154+N154+P154+R154+T154+V154+X154+Z154+AB154+AD154</f>
        <v>12845.2</v>
      </c>
      <c r="C154" s="32">
        <f>H154+J154+L154+N154+P154+R154</f>
        <v>520</v>
      </c>
      <c r="D154" s="32">
        <f>E154</f>
        <v>520</v>
      </c>
      <c r="E154" s="32">
        <f>I154+K154+M154+O154+Q154+S154+U154+W154+Y154+AA154+AC154+AE154</f>
        <v>520</v>
      </c>
      <c r="F154" s="62">
        <f>IFERROR(E154/B154%,0)</f>
        <v>4.0482047768816365</v>
      </c>
      <c r="G154" s="62">
        <f>IFERROR(E154/C154%,0)</f>
        <v>100</v>
      </c>
      <c r="H154" s="32">
        <f t="shared" si="64"/>
        <v>0</v>
      </c>
      <c r="I154" s="32">
        <f t="shared" si="64"/>
        <v>0</v>
      </c>
      <c r="J154" s="32">
        <f t="shared" si="64"/>
        <v>0</v>
      </c>
      <c r="K154" s="32">
        <f t="shared" si="64"/>
        <v>0</v>
      </c>
      <c r="L154" s="32">
        <f t="shared" si="64"/>
        <v>0</v>
      </c>
      <c r="M154" s="32">
        <f t="shared" si="64"/>
        <v>0</v>
      </c>
      <c r="N154" s="32">
        <f t="shared" si="64"/>
        <v>0</v>
      </c>
      <c r="O154" s="32">
        <f t="shared" si="64"/>
        <v>0</v>
      </c>
      <c r="P154" s="32">
        <f t="shared" si="64"/>
        <v>520</v>
      </c>
      <c r="Q154" s="32">
        <f t="shared" si="64"/>
        <v>520</v>
      </c>
      <c r="R154" s="32">
        <f t="shared" si="64"/>
        <v>0</v>
      </c>
      <c r="S154" s="32">
        <f t="shared" si="64"/>
        <v>0</v>
      </c>
      <c r="T154" s="32">
        <f t="shared" si="64"/>
        <v>2231.4</v>
      </c>
      <c r="U154" s="32">
        <f t="shared" si="64"/>
        <v>0</v>
      </c>
      <c r="V154" s="32">
        <f t="shared" si="64"/>
        <v>0</v>
      </c>
      <c r="W154" s="32">
        <f t="shared" si="64"/>
        <v>0</v>
      </c>
      <c r="X154" s="32">
        <f t="shared" si="64"/>
        <v>10093.780000000001</v>
      </c>
      <c r="Y154" s="32">
        <f t="shared" si="64"/>
        <v>0</v>
      </c>
      <c r="Z154" s="32">
        <f t="shared" si="64"/>
        <v>0</v>
      </c>
      <c r="AA154" s="32">
        <f t="shared" si="64"/>
        <v>0</v>
      </c>
      <c r="AB154" s="32">
        <f t="shared" si="64"/>
        <v>0</v>
      </c>
      <c r="AC154" s="32">
        <f t="shared" si="64"/>
        <v>0</v>
      </c>
      <c r="AD154" s="32">
        <f t="shared" si="64"/>
        <v>0.02</v>
      </c>
      <c r="AE154" s="32">
        <f t="shared" si="64"/>
        <v>0</v>
      </c>
      <c r="AF154" s="53"/>
      <c r="AG154" s="74"/>
      <c r="AH154" s="74"/>
      <c r="AI154" s="74"/>
      <c r="AJ154" s="74"/>
      <c r="AK154" s="74"/>
      <c r="AL154" s="74"/>
      <c r="AM154" s="74"/>
      <c r="AN154" s="74"/>
      <c r="AO154" s="72"/>
    </row>
    <row r="155" spans="1:41" ht="34.5" customHeight="1" x14ac:dyDescent="0.3">
      <c r="A155" s="35" t="s">
        <v>67</v>
      </c>
      <c r="B155" s="30">
        <f>H155+J155+L155+N155+P155+R155+T155+V155+X155+Z155+AB155+AD155</f>
        <v>11081.1</v>
      </c>
      <c r="C155" s="32">
        <f>H155+J155+L155+N155+P155+R155</f>
        <v>0</v>
      </c>
      <c r="D155" s="32">
        <f>E155</f>
        <v>0</v>
      </c>
      <c r="E155" s="32">
        <f>I155+K155+M155+O155+Q155+S155+U155+W155+Y155+AA155+AC155+AE155</f>
        <v>0</v>
      </c>
      <c r="F155" s="62">
        <f>IFERROR(E155/B155%,0)</f>
        <v>0</v>
      </c>
      <c r="G155" s="62">
        <f>IFERROR(E155/C155%,0)</f>
        <v>0</v>
      </c>
      <c r="H155" s="32">
        <f t="shared" ref="H155:AE155" si="65">H16</f>
        <v>0</v>
      </c>
      <c r="I155" s="32">
        <f t="shared" si="65"/>
        <v>0</v>
      </c>
      <c r="J155" s="32">
        <f t="shared" si="65"/>
        <v>0</v>
      </c>
      <c r="K155" s="32">
        <f t="shared" si="65"/>
        <v>0</v>
      </c>
      <c r="L155" s="32">
        <f t="shared" si="65"/>
        <v>0</v>
      </c>
      <c r="M155" s="32">
        <f t="shared" si="65"/>
        <v>0</v>
      </c>
      <c r="N155" s="32">
        <f t="shared" si="65"/>
        <v>0</v>
      </c>
      <c r="O155" s="32">
        <f t="shared" si="65"/>
        <v>0</v>
      </c>
      <c r="P155" s="32">
        <f t="shared" si="65"/>
        <v>0</v>
      </c>
      <c r="Q155" s="32">
        <f t="shared" si="65"/>
        <v>0</v>
      </c>
      <c r="R155" s="32">
        <f t="shared" si="65"/>
        <v>0</v>
      </c>
      <c r="S155" s="32">
        <f t="shared" si="65"/>
        <v>0</v>
      </c>
      <c r="T155" s="32">
        <f t="shared" si="65"/>
        <v>987.3</v>
      </c>
      <c r="U155" s="32">
        <f t="shared" si="65"/>
        <v>0</v>
      </c>
      <c r="V155" s="32">
        <f t="shared" si="65"/>
        <v>0</v>
      </c>
      <c r="W155" s="32">
        <f t="shared" si="65"/>
        <v>0</v>
      </c>
      <c r="X155" s="32">
        <f t="shared" si="65"/>
        <v>10093.780000000001</v>
      </c>
      <c r="Y155" s="32">
        <f t="shared" si="65"/>
        <v>0</v>
      </c>
      <c r="Z155" s="32">
        <f t="shared" si="65"/>
        <v>0</v>
      </c>
      <c r="AA155" s="32">
        <f t="shared" si="65"/>
        <v>0</v>
      </c>
      <c r="AB155" s="32">
        <f t="shared" si="65"/>
        <v>0</v>
      </c>
      <c r="AC155" s="32">
        <f t="shared" si="65"/>
        <v>0</v>
      </c>
      <c r="AD155" s="32">
        <f t="shared" si="65"/>
        <v>0.02</v>
      </c>
      <c r="AE155" s="32">
        <f t="shared" si="65"/>
        <v>0</v>
      </c>
      <c r="AF155" s="53"/>
      <c r="AG155" s="74"/>
      <c r="AH155" s="74"/>
      <c r="AI155" s="74"/>
      <c r="AJ155" s="74"/>
      <c r="AK155" s="74"/>
      <c r="AL155" s="74"/>
      <c r="AM155" s="74"/>
      <c r="AN155" s="74"/>
      <c r="AO155" s="72"/>
    </row>
    <row r="156" spans="1:41" ht="21" customHeight="1" x14ac:dyDescent="0.3">
      <c r="A156" s="44" t="s">
        <v>39</v>
      </c>
      <c r="B156" s="30">
        <f>H156+J156+L156+N156+P156+R156+T156+V156+X156+Z156+AB156+AD156</f>
        <v>0</v>
      </c>
      <c r="C156" s="32">
        <f>H156+J156+L156+N156+P156+R156</f>
        <v>0</v>
      </c>
      <c r="D156" s="32">
        <f>E156</f>
        <v>0</v>
      </c>
      <c r="E156" s="32">
        <f>I156+K156+M156+O156+Q156+S156+U156+W156+Y156+AA156+AC156+AE156</f>
        <v>0</v>
      </c>
      <c r="F156" s="62">
        <f>IFERROR(E156/B156%,0)</f>
        <v>0</v>
      </c>
      <c r="G156" s="62">
        <f>IFERROR(E156/C156%,0)</f>
        <v>0</v>
      </c>
      <c r="H156" s="32">
        <f t="shared" ref="H156:AE156" si="66">H17+H23</f>
        <v>0</v>
      </c>
      <c r="I156" s="32">
        <f t="shared" si="66"/>
        <v>0</v>
      </c>
      <c r="J156" s="32">
        <f t="shared" si="66"/>
        <v>0</v>
      </c>
      <c r="K156" s="32">
        <f t="shared" si="66"/>
        <v>0</v>
      </c>
      <c r="L156" s="32">
        <f t="shared" si="66"/>
        <v>0</v>
      </c>
      <c r="M156" s="32">
        <f t="shared" si="66"/>
        <v>0</v>
      </c>
      <c r="N156" s="32">
        <f t="shared" si="66"/>
        <v>0</v>
      </c>
      <c r="O156" s="32">
        <f t="shared" si="66"/>
        <v>0</v>
      </c>
      <c r="P156" s="32">
        <f t="shared" si="66"/>
        <v>0</v>
      </c>
      <c r="Q156" s="32">
        <f t="shared" si="66"/>
        <v>0</v>
      </c>
      <c r="R156" s="32">
        <f t="shared" si="66"/>
        <v>0</v>
      </c>
      <c r="S156" s="32">
        <f t="shared" si="66"/>
        <v>0</v>
      </c>
      <c r="T156" s="32">
        <f t="shared" si="66"/>
        <v>0</v>
      </c>
      <c r="U156" s="32">
        <f t="shared" si="66"/>
        <v>0</v>
      </c>
      <c r="V156" s="32">
        <f t="shared" si="66"/>
        <v>0</v>
      </c>
      <c r="W156" s="32">
        <f t="shared" si="66"/>
        <v>0</v>
      </c>
      <c r="X156" s="32">
        <f t="shared" si="66"/>
        <v>0</v>
      </c>
      <c r="Y156" s="32">
        <f t="shared" si="66"/>
        <v>0</v>
      </c>
      <c r="Z156" s="32">
        <f t="shared" si="66"/>
        <v>0</v>
      </c>
      <c r="AA156" s="32">
        <f t="shared" si="66"/>
        <v>0</v>
      </c>
      <c r="AB156" s="32">
        <f t="shared" si="66"/>
        <v>0</v>
      </c>
      <c r="AC156" s="32">
        <f t="shared" si="66"/>
        <v>0</v>
      </c>
      <c r="AD156" s="32">
        <f t="shared" si="66"/>
        <v>0</v>
      </c>
      <c r="AE156" s="32">
        <f t="shared" si="66"/>
        <v>0</v>
      </c>
      <c r="AF156" s="53"/>
      <c r="AG156" s="74"/>
      <c r="AH156" s="74"/>
      <c r="AI156" s="74"/>
      <c r="AJ156" s="74"/>
      <c r="AK156" s="74"/>
      <c r="AL156" s="74"/>
      <c r="AM156" s="74"/>
      <c r="AN156" s="74"/>
      <c r="AO156" s="72"/>
    </row>
    <row r="157" spans="1:41" ht="49.5" customHeight="1" x14ac:dyDescent="0.25">
      <c r="A157" s="63" t="s">
        <v>88</v>
      </c>
      <c r="B157" s="64">
        <f>B158+B159+B160+B162</f>
        <v>342437.31000000006</v>
      </c>
      <c r="C157" s="64">
        <f t="shared" ref="C157" si="67">C145</f>
        <v>170799.84</v>
      </c>
      <c r="D157" s="64">
        <f>D158+D159+D160+D162+D161</f>
        <v>141379.08500000002</v>
      </c>
      <c r="E157" s="64">
        <f>E158+E159+E160+E162+E161</f>
        <v>141379.08500000002</v>
      </c>
      <c r="F157" s="64">
        <f t="shared" si="53"/>
        <v>41.286121830591412</v>
      </c>
      <c r="G157" s="64">
        <f t="shared" si="54"/>
        <v>82.77471747046134</v>
      </c>
      <c r="H157" s="64">
        <f t="shared" ref="H157:AE157" si="68">H158+H159+H160+H162+H161</f>
        <v>23975.609999999997</v>
      </c>
      <c r="I157" s="64">
        <f t="shared" si="68"/>
        <v>14149.696</v>
      </c>
      <c r="J157" s="64">
        <f t="shared" si="68"/>
        <v>30179.77</v>
      </c>
      <c r="K157" s="64">
        <f t="shared" si="68"/>
        <v>22213.279999999999</v>
      </c>
      <c r="L157" s="64">
        <f t="shared" si="68"/>
        <v>22747.97</v>
      </c>
      <c r="M157" s="64">
        <f t="shared" si="68"/>
        <v>22354.230000000003</v>
      </c>
      <c r="N157" s="64">
        <f t="shared" si="68"/>
        <v>28669.920000000002</v>
      </c>
      <c r="O157" s="64">
        <f t="shared" si="68"/>
        <v>25243.845000000001</v>
      </c>
      <c r="P157" s="64">
        <f t="shared" si="68"/>
        <v>32691.200000000004</v>
      </c>
      <c r="Q157" s="64">
        <f t="shared" si="68"/>
        <v>28420.164000000004</v>
      </c>
      <c r="R157" s="64">
        <f t="shared" si="68"/>
        <v>33142.36</v>
      </c>
      <c r="S157" s="64">
        <f t="shared" si="68"/>
        <v>28997.869999999995</v>
      </c>
      <c r="T157" s="64">
        <f t="shared" si="68"/>
        <v>27028.13</v>
      </c>
      <c r="U157" s="64">
        <f t="shared" si="68"/>
        <v>0</v>
      </c>
      <c r="V157" s="64">
        <f t="shared" si="68"/>
        <v>28376.780000000002</v>
      </c>
      <c r="W157" s="64">
        <f t="shared" si="68"/>
        <v>0</v>
      </c>
      <c r="X157" s="64">
        <f t="shared" si="68"/>
        <v>28352.19</v>
      </c>
      <c r="Y157" s="64">
        <f t="shared" si="68"/>
        <v>0</v>
      </c>
      <c r="Z157" s="64">
        <f t="shared" si="68"/>
        <v>31174.7</v>
      </c>
      <c r="AA157" s="64">
        <f t="shared" si="68"/>
        <v>0</v>
      </c>
      <c r="AB157" s="64">
        <f t="shared" si="68"/>
        <v>25751.159999999996</v>
      </c>
      <c r="AC157" s="64">
        <f t="shared" si="68"/>
        <v>0</v>
      </c>
      <c r="AD157" s="64">
        <f t="shared" si="68"/>
        <v>30647.14</v>
      </c>
      <c r="AE157" s="64">
        <f t="shared" si="68"/>
        <v>0</v>
      </c>
      <c r="AF157" s="53"/>
      <c r="AG157" s="74"/>
      <c r="AH157" s="74"/>
      <c r="AI157" s="74"/>
      <c r="AJ157" s="74"/>
      <c r="AK157" s="74"/>
      <c r="AL157" s="74"/>
      <c r="AM157" s="74"/>
      <c r="AN157" s="74"/>
      <c r="AO157" s="72"/>
    </row>
    <row r="158" spans="1:41" ht="21.75" customHeight="1" x14ac:dyDescent="0.25">
      <c r="A158" s="31" t="s">
        <v>35</v>
      </c>
      <c r="B158" s="30">
        <f>H158+J158+L158+N158+P158+R158+T158+V158+X158+Z158+AB158+AD158</f>
        <v>0</v>
      </c>
      <c r="C158" s="32">
        <f>H158+J158+L158+N158+P158+R158</f>
        <v>0</v>
      </c>
      <c r="D158" s="32">
        <f>E158</f>
        <v>0</v>
      </c>
      <c r="E158" s="32">
        <f>I158+K158+M158+O158+Q158+S158+U158+W158+Y158+AA158+AC158+AE158</f>
        <v>0</v>
      </c>
      <c r="F158" s="62">
        <f>IFERROR(E158/B158%,0)</f>
        <v>0</v>
      </c>
      <c r="G158" s="62">
        <f>IFERROR(E158/C158%,0)</f>
        <v>0</v>
      </c>
      <c r="H158" s="32">
        <f t="shared" ref="H158:AE158" si="69">SUM(H90,H112,H127,H141)</f>
        <v>0</v>
      </c>
      <c r="I158" s="32">
        <f t="shared" si="69"/>
        <v>0</v>
      </c>
      <c r="J158" s="32">
        <f t="shared" si="69"/>
        <v>0</v>
      </c>
      <c r="K158" s="32">
        <f t="shared" si="69"/>
        <v>0</v>
      </c>
      <c r="L158" s="32">
        <f t="shared" si="69"/>
        <v>0</v>
      </c>
      <c r="M158" s="32">
        <f t="shared" si="69"/>
        <v>0</v>
      </c>
      <c r="N158" s="32">
        <f t="shared" si="69"/>
        <v>0</v>
      </c>
      <c r="O158" s="32">
        <f t="shared" si="69"/>
        <v>0</v>
      </c>
      <c r="P158" s="32">
        <f t="shared" si="69"/>
        <v>0</v>
      </c>
      <c r="Q158" s="32">
        <f t="shared" si="69"/>
        <v>0</v>
      </c>
      <c r="R158" s="32">
        <f t="shared" si="69"/>
        <v>0</v>
      </c>
      <c r="S158" s="32">
        <f t="shared" si="69"/>
        <v>0</v>
      </c>
      <c r="T158" s="32">
        <f t="shared" si="69"/>
        <v>0</v>
      </c>
      <c r="U158" s="32">
        <f t="shared" si="69"/>
        <v>0</v>
      </c>
      <c r="V158" s="32">
        <f t="shared" si="69"/>
        <v>0</v>
      </c>
      <c r="W158" s="32">
        <f t="shared" si="69"/>
        <v>0</v>
      </c>
      <c r="X158" s="32">
        <f t="shared" si="69"/>
        <v>0</v>
      </c>
      <c r="Y158" s="32">
        <f t="shared" si="69"/>
        <v>0</v>
      </c>
      <c r="Z158" s="32">
        <f t="shared" si="69"/>
        <v>0</v>
      </c>
      <c r="AA158" s="32">
        <f t="shared" si="69"/>
        <v>0</v>
      </c>
      <c r="AB158" s="32">
        <f t="shared" si="69"/>
        <v>0</v>
      </c>
      <c r="AC158" s="32">
        <f t="shared" si="69"/>
        <v>0</v>
      </c>
      <c r="AD158" s="32">
        <f t="shared" si="69"/>
        <v>0</v>
      </c>
      <c r="AE158" s="32">
        <f t="shared" si="69"/>
        <v>0</v>
      </c>
      <c r="AF158" s="53"/>
      <c r="AG158" s="74"/>
      <c r="AH158" s="74"/>
      <c r="AI158" s="74"/>
      <c r="AJ158" s="74"/>
      <c r="AK158" s="74"/>
      <c r="AL158" s="74"/>
      <c r="AM158" s="74"/>
      <c r="AN158" s="74"/>
      <c r="AO158" s="72"/>
    </row>
    <row r="159" spans="1:41" ht="34.5" customHeight="1" x14ac:dyDescent="0.3">
      <c r="A159" s="44" t="s">
        <v>36</v>
      </c>
      <c r="B159" s="30">
        <f t="shared" ref="B159:B162" si="70">H159+J159+L159+N159+P159+R159+T159+V159+X159+Z159+AB159+AD159</f>
        <v>6797.5800000000008</v>
      </c>
      <c r="C159" s="32">
        <f t="shared" ref="C159:C162" si="71">H159+J159+L159+N159+P159+R159</f>
        <v>4513.8600000000006</v>
      </c>
      <c r="D159" s="32">
        <f t="shared" ref="D159:D162" si="72">E159</f>
        <v>4021.88</v>
      </c>
      <c r="E159" s="32">
        <f t="shared" ref="E159:E162" si="73">I159+K159+M159+O159+Q159+S159+U159+W159+Y159+AA159+AC159+AE159</f>
        <v>4021.88</v>
      </c>
      <c r="F159" s="32">
        <f>E159/B159*100</f>
        <v>59.166350377634394</v>
      </c>
      <c r="G159" s="32">
        <f>E159/C159*100</f>
        <v>89.100681013589238</v>
      </c>
      <c r="H159" s="32">
        <f>H35+H41+H47+H53+H59+H67+H73+H80+H86+H101+H107+H123+H137</f>
        <v>0</v>
      </c>
      <c r="I159" s="32">
        <f t="shared" ref="I159:AE160" si="74">I35+I41+I47+I53+I59+I67+I73+I80+I86+I101+I107+I123+I137</f>
        <v>0</v>
      </c>
      <c r="J159" s="32">
        <f t="shared" si="74"/>
        <v>220</v>
      </c>
      <c r="K159" s="32">
        <f t="shared" si="74"/>
        <v>220</v>
      </c>
      <c r="L159" s="32">
        <f t="shared" si="74"/>
        <v>736</v>
      </c>
      <c r="M159" s="32">
        <f t="shared" si="74"/>
        <v>736</v>
      </c>
      <c r="N159" s="32">
        <f t="shared" si="74"/>
        <v>912.46</v>
      </c>
      <c r="O159" s="32">
        <f t="shared" si="74"/>
        <v>912.46</v>
      </c>
      <c r="P159" s="32">
        <f t="shared" si="74"/>
        <v>1563.71</v>
      </c>
      <c r="Q159" s="32">
        <f t="shared" si="74"/>
        <v>1413.71</v>
      </c>
      <c r="R159" s="32">
        <f t="shared" si="74"/>
        <v>1081.69</v>
      </c>
      <c r="S159" s="32">
        <f t="shared" si="74"/>
        <v>739.71</v>
      </c>
      <c r="T159" s="32">
        <f t="shared" si="74"/>
        <v>0</v>
      </c>
      <c r="U159" s="32">
        <f t="shared" si="74"/>
        <v>0</v>
      </c>
      <c r="V159" s="32">
        <f t="shared" si="74"/>
        <v>1127.3</v>
      </c>
      <c r="W159" s="32">
        <f t="shared" si="74"/>
        <v>0</v>
      </c>
      <c r="X159" s="32">
        <f t="shared" si="74"/>
        <v>1156.42</v>
      </c>
      <c r="Y159" s="32">
        <f t="shared" si="74"/>
        <v>0</v>
      </c>
      <c r="Z159" s="32">
        <f t="shared" si="74"/>
        <v>0</v>
      </c>
      <c r="AA159" s="32">
        <f t="shared" si="74"/>
        <v>0</v>
      </c>
      <c r="AB159" s="32">
        <f t="shared" si="74"/>
        <v>0</v>
      </c>
      <c r="AC159" s="32">
        <f t="shared" si="74"/>
        <v>0</v>
      </c>
      <c r="AD159" s="32">
        <f t="shared" si="74"/>
        <v>0</v>
      </c>
      <c r="AE159" s="32">
        <f t="shared" si="74"/>
        <v>0</v>
      </c>
      <c r="AF159" s="53"/>
      <c r="AG159" s="74"/>
      <c r="AH159" s="74"/>
      <c r="AI159" s="74"/>
      <c r="AJ159" s="74"/>
      <c r="AK159" s="74"/>
      <c r="AL159" s="74"/>
      <c r="AM159" s="74"/>
      <c r="AN159" s="74"/>
      <c r="AO159" s="72"/>
    </row>
    <row r="160" spans="1:41" ht="24.75" customHeight="1" x14ac:dyDescent="0.3">
      <c r="A160" s="44" t="s">
        <v>37</v>
      </c>
      <c r="B160" s="30">
        <f t="shared" si="70"/>
        <v>324499.73000000004</v>
      </c>
      <c r="C160" s="32">
        <f t="shared" si="71"/>
        <v>164738.45000000001</v>
      </c>
      <c r="D160" s="32">
        <f t="shared" si="72"/>
        <v>135220.685</v>
      </c>
      <c r="E160" s="32">
        <f t="shared" si="73"/>
        <v>135220.685</v>
      </c>
      <c r="F160" s="62">
        <f>IFERROR(E160/B160%,0)</f>
        <v>41.670507707356172</v>
      </c>
      <c r="G160" s="62">
        <f>IFERROR(E160/C160%,0)</f>
        <v>82.082042777505791</v>
      </c>
      <c r="H160" s="32">
        <f>H36+H42+H48+H54+H60+H68+H74+H81+H87+H102+H108+H124+H138</f>
        <v>23975.609999999997</v>
      </c>
      <c r="I160" s="32">
        <f t="shared" si="74"/>
        <v>14149.696</v>
      </c>
      <c r="J160" s="32">
        <f t="shared" si="74"/>
        <v>29959.77</v>
      </c>
      <c r="K160" s="32">
        <f t="shared" si="74"/>
        <v>21993.279999999999</v>
      </c>
      <c r="L160" s="32">
        <f t="shared" si="74"/>
        <v>22011.97</v>
      </c>
      <c r="M160" s="32">
        <f t="shared" si="74"/>
        <v>21618.230000000003</v>
      </c>
      <c r="N160" s="32">
        <f t="shared" si="74"/>
        <v>27619.440000000002</v>
      </c>
      <c r="O160" s="32">
        <f t="shared" si="74"/>
        <v>24193.365000000002</v>
      </c>
      <c r="P160" s="32">
        <f t="shared" si="74"/>
        <v>31035.090000000004</v>
      </c>
      <c r="Q160" s="32">
        <f t="shared" si="74"/>
        <v>26932.054000000004</v>
      </c>
      <c r="R160" s="32">
        <f t="shared" si="74"/>
        <v>30136.570000000003</v>
      </c>
      <c r="S160" s="32">
        <f t="shared" si="74"/>
        <v>26334.059999999994</v>
      </c>
      <c r="T160" s="32">
        <f t="shared" si="74"/>
        <v>27028.13</v>
      </c>
      <c r="U160" s="32">
        <f t="shared" si="74"/>
        <v>0</v>
      </c>
      <c r="V160" s="32">
        <f t="shared" si="74"/>
        <v>27190.080000000002</v>
      </c>
      <c r="W160" s="32">
        <f t="shared" si="74"/>
        <v>0</v>
      </c>
      <c r="X160" s="32">
        <f t="shared" si="74"/>
        <v>17970.07</v>
      </c>
      <c r="Y160" s="32">
        <f t="shared" si="74"/>
        <v>0</v>
      </c>
      <c r="Z160" s="32">
        <f t="shared" si="74"/>
        <v>31174.7</v>
      </c>
      <c r="AA160" s="32">
        <f t="shared" si="74"/>
        <v>0</v>
      </c>
      <c r="AB160" s="32">
        <f t="shared" si="74"/>
        <v>25751.159999999996</v>
      </c>
      <c r="AC160" s="32">
        <f t="shared" si="74"/>
        <v>0</v>
      </c>
      <c r="AD160" s="32">
        <f t="shared" si="74"/>
        <v>30647.14</v>
      </c>
      <c r="AE160" s="32">
        <f t="shared" si="74"/>
        <v>0</v>
      </c>
      <c r="AF160" s="53"/>
      <c r="AG160" s="74"/>
      <c r="AH160" s="74"/>
      <c r="AI160" s="74"/>
      <c r="AJ160" s="74"/>
      <c r="AK160" s="74"/>
      <c r="AL160" s="74"/>
      <c r="AM160" s="74"/>
      <c r="AN160" s="74"/>
      <c r="AO160" s="72"/>
    </row>
    <row r="161" spans="1:41" ht="34.5" customHeight="1" x14ac:dyDescent="0.3">
      <c r="A161" s="35" t="s">
        <v>67</v>
      </c>
      <c r="B161" s="30">
        <f t="shared" si="70"/>
        <v>299.62</v>
      </c>
      <c r="C161" s="32">
        <f t="shared" si="71"/>
        <v>179.32000000000002</v>
      </c>
      <c r="D161" s="32">
        <f t="shared" si="72"/>
        <v>161.32000000000002</v>
      </c>
      <c r="E161" s="32">
        <f t="shared" si="73"/>
        <v>161.32000000000002</v>
      </c>
      <c r="F161" s="62">
        <f>IFERROR(E161/B161%,0)</f>
        <v>53.841532607970102</v>
      </c>
      <c r="G161" s="62">
        <f>IFERROR(E161/C161%,0)</f>
        <v>89.962078964978815</v>
      </c>
      <c r="H161" s="32">
        <f>H61+H109</f>
        <v>0</v>
      </c>
      <c r="I161" s="32">
        <f t="shared" ref="I161:AE161" si="75">I61+I109</f>
        <v>0</v>
      </c>
      <c r="J161" s="32">
        <f t="shared" si="75"/>
        <v>0</v>
      </c>
      <c r="K161" s="32">
        <f t="shared" si="75"/>
        <v>0</v>
      </c>
      <c r="L161" s="32">
        <f t="shared" si="75"/>
        <v>0</v>
      </c>
      <c r="M161" s="32">
        <f t="shared" si="75"/>
        <v>0</v>
      </c>
      <c r="N161" s="32">
        <f t="shared" si="75"/>
        <v>48.02</v>
      </c>
      <c r="O161" s="32">
        <f t="shared" si="75"/>
        <v>48.02</v>
      </c>
      <c r="P161" s="32">
        <f t="shared" si="75"/>
        <v>92.4</v>
      </c>
      <c r="Q161" s="32">
        <f t="shared" si="75"/>
        <v>74.400000000000006</v>
      </c>
      <c r="R161" s="32">
        <f t="shared" si="75"/>
        <v>38.9</v>
      </c>
      <c r="S161" s="32">
        <f t="shared" si="75"/>
        <v>38.9</v>
      </c>
      <c r="T161" s="32">
        <f t="shared" si="75"/>
        <v>0</v>
      </c>
      <c r="U161" s="32">
        <f t="shared" si="75"/>
        <v>0</v>
      </c>
      <c r="V161" s="32">
        <f t="shared" si="75"/>
        <v>59.4</v>
      </c>
      <c r="W161" s="32">
        <f t="shared" si="75"/>
        <v>0</v>
      </c>
      <c r="X161" s="32">
        <f t="shared" si="75"/>
        <v>60.9</v>
      </c>
      <c r="Y161" s="32">
        <f t="shared" si="75"/>
        <v>0</v>
      </c>
      <c r="Z161" s="32">
        <f t="shared" si="75"/>
        <v>0</v>
      </c>
      <c r="AA161" s="32">
        <f t="shared" si="75"/>
        <v>0</v>
      </c>
      <c r="AB161" s="32">
        <f t="shared" si="75"/>
        <v>0</v>
      </c>
      <c r="AC161" s="32">
        <f t="shared" si="75"/>
        <v>0</v>
      </c>
      <c r="AD161" s="32">
        <f t="shared" si="75"/>
        <v>0</v>
      </c>
      <c r="AE161" s="32">
        <f t="shared" si="75"/>
        <v>0</v>
      </c>
      <c r="AF161" s="53"/>
      <c r="AG161" s="74"/>
      <c r="AH161" s="74"/>
      <c r="AI161" s="74"/>
      <c r="AJ161" s="74"/>
      <c r="AK161" s="74"/>
      <c r="AL161" s="74"/>
      <c r="AM161" s="74"/>
      <c r="AN161" s="74"/>
      <c r="AO161" s="72"/>
    </row>
    <row r="162" spans="1:41" ht="21" customHeight="1" x14ac:dyDescent="0.3">
      <c r="A162" s="44" t="s">
        <v>39</v>
      </c>
      <c r="B162" s="30">
        <f t="shared" si="70"/>
        <v>11140</v>
      </c>
      <c r="C162" s="32">
        <f t="shared" si="71"/>
        <v>1975.2</v>
      </c>
      <c r="D162" s="32">
        <f t="shared" si="72"/>
        <v>1975.2</v>
      </c>
      <c r="E162" s="32">
        <f t="shared" si="73"/>
        <v>1975.2</v>
      </c>
      <c r="F162" s="62">
        <f>IFERROR(E162/B162%,0)</f>
        <v>17.730700179533212</v>
      </c>
      <c r="G162" s="62">
        <f>IFERROR(E162/C162%,0)</f>
        <v>100.00000000000001</v>
      </c>
      <c r="H162" s="32">
        <f>H62</f>
        <v>0</v>
      </c>
      <c r="I162" s="32">
        <f t="shared" ref="I162:AE162" si="76">I62</f>
        <v>0</v>
      </c>
      <c r="J162" s="32">
        <f t="shared" si="76"/>
        <v>0</v>
      </c>
      <c r="K162" s="32">
        <f t="shared" si="76"/>
        <v>0</v>
      </c>
      <c r="L162" s="32">
        <f t="shared" si="76"/>
        <v>0</v>
      </c>
      <c r="M162" s="32">
        <f t="shared" si="76"/>
        <v>0</v>
      </c>
      <c r="N162" s="32">
        <f t="shared" si="76"/>
        <v>90</v>
      </c>
      <c r="O162" s="32">
        <f t="shared" si="76"/>
        <v>90</v>
      </c>
      <c r="P162" s="32">
        <f t="shared" si="76"/>
        <v>0</v>
      </c>
      <c r="Q162" s="32">
        <f t="shared" si="76"/>
        <v>0</v>
      </c>
      <c r="R162" s="32">
        <f t="shared" si="76"/>
        <v>1885.2</v>
      </c>
      <c r="S162" s="32">
        <f t="shared" si="76"/>
        <v>1885.2</v>
      </c>
      <c r="T162" s="32">
        <f t="shared" si="76"/>
        <v>0</v>
      </c>
      <c r="U162" s="32">
        <f t="shared" si="76"/>
        <v>0</v>
      </c>
      <c r="V162" s="32">
        <f t="shared" si="76"/>
        <v>0</v>
      </c>
      <c r="W162" s="32">
        <f t="shared" si="76"/>
        <v>0</v>
      </c>
      <c r="X162" s="32">
        <f t="shared" si="76"/>
        <v>9164.7999999999993</v>
      </c>
      <c r="Y162" s="32">
        <f t="shared" si="76"/>
        <v>0</v>
      </c>
      <c r="Z162" s="32">
        <f t="shared" si="76"/>
        <v>0</v>
      </c>
      <c r="AA162" s="32">
        <f t="shared" si="76"/>
        <v>0</v>
      </c>
      <c r="AB162" s="32">
        <f t="shared" si="76"/>
        <v>0</v>
      </c>
      <c r="AC162" s="32">
        <f t="shared" si="76"/>
        <v>0</v>
      </c>
      <c r="AD162" s="32">
        <f t="shared" si="76"/>
        <v>0</v>
      </c>
      <c r="AE162" s="32">
        <f t="shared" si="76"/>
        <v>0</v>
      </c>
      <c r="AF162" s="53"/>
      <c r="AG162" s="74"/>
      <c r="AH162" s="74"/>
      <c r="AI162" s="74"/>
      <c r="AJ162" s="74"/>
      <c r="AK162" s="74"/>
      <c r="AL162" s="74"/>
      <c r="AM162" s="74"/>
      <c r="AN162" s="74"/>
      <c r="AO162" s="72"/>
    </row>
    <row r="163" spans="1:41" ht="21" customHeight="1" x14ac:dyDescent="0.25">
      <c r="A163" s="124"/>
      <c r="B163" s="124"/>
      <c r="C163" s="65"/>
      <c r="D163" s="65"/>
      <c r="E163" s="65"/>
      <c r="F163" s="65"/>
      <c r="G163" s="65"/>
      <c r="H163" s="125"/>
      <c r="I163" s="125"/>
      <c r="J163" s="125"/>
      <c r="K163" s="66"/>
      <c r="L163" s="67"/>
      <c r="M163" s="67"/>
      <c r="N163" s="67"/>
      <c r="O163" s="67"/>
      <c r="P163" s="67"/>
      <c r="Q163" s="67"/>
      <c r="R163" s="67"/>
      <c r="S163" s="67"/>
      <c r="T163" s="13"/>
      <c r="U163" s="13"/>
      <c r="V163" s="13"/>
      <c r="W163" s="13"/>
      <c r="X163" s="13"/>
      <c r="Y163" s="13"/>
      <c r="Z163" s="68"/>
      <c r="AA163" s="68"/>
      <c r="AB163" s="68"/>
      <c r="AC163" s="68"/>
      <c r="AD163" s="68"/>
      <c r="AE163" s="67"/>
    </row>
    <row r="164" spans="1:41" ht="18.75" x14ac:dyDescent="0.25">
      <c r="A164" s="126" t="s">
        <v>89</v>
      </c>
      <c r="B164" s="126"/>
      <c r="C164" s="126"/>
      <c r="D164" s="126"/>
      <c r="E164" s="126"/>
      <c r="F164" s="126"/>
      <c r="G164" s="126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87"/>
      <c r="T164" s="13"/>
      <c r="U164" s="13"/>
      <c r="V164" s="13"/>
      <c r="W164" s="13"/>
      <c r="X164" s="13"/>
      <c r="Y164" s="13"/>
      <c r="Z164" s="69"/>
      <c r="AA164" s="69"/>
      <c r="AB164" s="70"/>
      <c r="AC164" s="70"/>
      <c r="AD164" s="68"/>
      <c r="AE164" s="67"/>
    </row>
    <row r="165" spans="1:41" s="74" customFormat="1" ht="24" customHeight="1" x14ac:dyDescent="0.3">
      <c r="A165" s="119" t="s">
        <v>90</v>
      </c>
      <c r="B165" s="119"/>
      <c r="C165" s="119"/>
      <c r="D165" s="119"/>
      <c r="E165" s="119"/>
      <c r="F165" s="119"/>
      <c r="G165" s="119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86"/>
      <c r="AB165" s="68"/>
      <c r="AC165" s="68"/>
      <c r="AD165" s="68"/>
      <c r="AE165" s="67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s="74" customFormat="1" ht="21" customHeight="1" x14ac:dyDescent="0.25">
      <c r="A166" s="71"/>
      <c r="B166" s="87"/>
      <c r="C166" s="87"/>
      <c r="D166" s="87"/>
      <c r="E166" s="87"/>
      <c r="F166" s="87"/>
      <c r="G166" s="8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13"/>
      <c r="U166" s="13"/>
      <c r="V166" s="13"/>
      <c r="W166" s="13"/>
      <c r="X166" s="13"/>
      <c r="Y166" s="13"/>
      <c r="Z166" s="68"/>
      <c r="AA166" s="68"/>
      <c r="AB166" s="68"/>
      <c r="AC166" s="68"/>
      <c r="AD166" s="68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</row>
    <row r="167" spans="1:41" s="74" customFormat="1" x14ac:dyDescent="0.25">
      <c r="A167" s="72"/>
      <c r="B167" s="73"/>
      <c r="C167" s="73"/>
      <c r="D167" s="73"/>
      <c r="E167" s="73"/>
      <c r="F167" s="73"/>
      <c r="G167" s="73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Z167" s="75"/>
      <c r="AA167" s="75"/>
      <c r="AB167" s="75"/>
      <c r="AC167" s="75"/>
      <c r="AD167" s="75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s="74" customFormat="1" x14ac:dyDescent="0.25">
      <c r="A168" s="72"/>
      <c r="B168" s="72"/>
      <c r="C168" s="72"/>
      <c r="D168" s="72"/>
      <c r="E168" s="72"/>
      <c r="F168" s="72"/>
      <c r="G168" s="7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Z168" s="75"/>
      <c r="AA168" s="75"/>
      <c r="AB168" s="75"/>
      <c r="AC168" s="75"/>
      <c r="AD168" s="75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s="74" customFormat="1" x14ac:dyDescent="0.25">
      <c r="A169" s="72"/>
      <c r="B169" s="72"/>
      <c r="C169" s="72"/>
      <c r="D169" s="72"/>
      <c r="E169" s="72"/>
      <c r="F169" s="72"/>
      <c r="G169" s="7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Z169" s="75"/>
      <c r="AA169" s="75"/>
      <c r="AB169" s="75"/>
      <c r="AC169" s="75"/>
      <c r="AD169" s="75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s="74" customFormat="1" x14ac:dyDescent="0.25">
      <c r="A170" s="72"/>
      <c r="B170" s="72"/>
      <c r="C170" s="72"/>
      <c r="D170" s="72"/>
      <c r="E170" s="72"/>
      <c r="F170" s="72"/>
      <c r="G170" s="7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Z170" s="75"/>
      <c r="AA170" s="75"/>
      <c r="AB170" s="75"/>
      <c r="AC170" s="75"/>
      <c r="AD170" s="75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s="74" customFormat="1" x14ac:dyDescent="0.25">
      <c r="A171" s="72"/>
      <c r="B171" s="72"/>
      <c r="C171" s="72"/>
      <c r="D171" s="72"/>
      <c r="E171" s="72"/>
      <c r="F171" s="72"/>
      <c r="G171" s="7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Z171" s="75"/>
      <c r="AA171" s="75"/>
      <c r="AB171" s="75"/>
      <c r="AC171" s="75"/>
      <c r="AD171" s="75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s="74" customFormat="1" x14ac:dyDescent="0.25">
      <c r="A172" s="72"/>
      <c r="B172" s="72"/>
      <c r="C172" s="72"/>
      <c r="D172" s="72"/>
      <c r="E172" s="72"/>
      <c r="F172" s="72"/>
      <c r="G172" s="7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Z172" s="75"/>
      <c r="AA172" s="75"/>
      <c r="AB172" s="75"/>
      <c r="AC172" s="75"/>
      <c r="AD172" s="75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</row>
    <row r="173" spans="1:41" s="74" customFormat="1" x14ac:dyDescent="0.25">
      <c r="A173" s="72"/>
      <c r="B173" s="72"/>
      <c r="C173" s="72"/>
      <c r="D173" s="72"/>
      <c r="E173" s="72"/>
      <c r="F173" s="72"/>
      <c r="G173" s="7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Z173" s="75"/>
      <c r="AA173" s="75"/>
      <c r="AB173" s="75"/>
      <c r="AC173" s="75"/>
      <c r="AD173" s="75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s="74" customFormat="1" x14ac:dyDescent="0.25">
      <c r="A174" s="72"/>
      <c r="B174" s="72"/>
      <c r="C174" s="72"/>
      <c r="D174" s="72"/>
      <c r="E174" s="72"/>
      <c r="F174" s="72"/>
      <c r="G174" s="7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Z174" s="75"/>
      <c r="AA174" s="75"/>
      <c r="AB174" s="75"/>
      <c r="AC174" s="75"/>
      <c r="AD174" s="75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</row>
    <row r="175" spans="1:41" s="74" customFormat="1" x14ac:dyDescent="0.25">
      <c r="A175" s="72"/>
      <c r="B175" s="72"/>
      <c r="C175" s="72"/>
      <c r="D175" s="72"/>
      <c r="E175" s="72"/>
      <c r="F175" s="72"/>
      <c r="G175" s="7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Z175" s="75"/>
      <c r="AA175" s="75"/>
      <c r="AB175" s="75"/>
      <c r="AC175" s="75"/>
      <c r="AD175" s="75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</row>
    <row r="176" spans="1:41" s="74" customFormat="1" x14ac:dyDescent="0.25">
      <c r="A176" s="72"/>
      <c r="B176" s="72"/>
      <c r="C176" s="72"/>
      <c r="D176" s="72"/>
      <c r="E176" s="72"/>
      <c r="F176" s="72"/>
      <c r="G176" s="7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Z176" s="75"/>
      <c r="AA176" s="75"/>
      <c r="AB176" s="75"/>
      <c r="AC176" s="75"/>
      <c r="AD176" s="75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s="74" customFormat="1" x14ac:dyDescent="0.25">
      <c r="A177" s="72"/>
      <c r="B177" s="72"/>
      <c r="C177" s="72"/>
      <c r="D177" s="72"/>
      <c r="E177" s="72"/>
      <c r="F177" s="72"/>
      <c r="G177" s="7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74" t="s">
        <v>2</v>
      </c>
      <c r="Z177" s="75"/>
      <c r="AA177" s="75"/>
      <c r="AB177" s="75"/>
      <c r="AC177" s="75"/>
      <c r="AD177" s="75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s="74" customFormat="1" x14ac:dyDescent="0.25">
      <c r="A178" s="72"/>
      <c r="B178" s="72"/>
      <c r="C178" s="72"/>
      <c r="D178" s="72"/>
      <c r="E178" s="72"/>
      <c r="F178" s="72"/>
      <c r="G178" s="7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Z178" s="75"/>
      <c r="AA178" s="75"/>
      <c r="AB178" s="75"/>
      <c r="AC178" s="75"/>
      <c r="AD178" s="75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s="74" customFormat="1" x14ac:dyDescent="0.25">
      <c r="A179" s="72"/>
      <c r="B179" s="72"/>
      <c r="C179" s="72"/>
      <c r="D179" s="72"/>
      <c r="E179" s="72"/>
      <c r="F179" s="72"/>
      <c r="G179" s="7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Z179" s="75"/>
      <c r="AA179" s="75"/>
      <c r="AB179" s="75"/>
      <c r="AC179" s="75"/>
      <c r="AD179" s="75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s="74" customFormat="1" x14ac:dyDescent="0.25">
      <c r="A180" s="72"/>
      <c r="B180" s="72"/>
      <c r="C180" s="72"/>
      <c r="D180" s="72"/>
      <c r="E180" s="72"/>
      <c r="F180" s="72"/>
      <c r="G180" s="7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Z180" s="75"/>
      <c r="AA180" s="75"/>
      <c r="AB180" s="75"/>
      <c r="AC180" s="75"/>
      <c r="AD180" s="75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s="74" customFormat="1" x14ac:dyDescent="0.25">
      <c r="A181" s="72"/>
      <c r="B181" s="72"/>
      <c r="C181" s="72"/>
      <c r="D181" s="72"/>
      <c r="E181" s="72"/>
      <c r="F181" s="72"/>
      <c r="G181" s="7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Z181" s="75"/>
      <c r="AA181" s="75"/>
      <c r="AB181" s="75"/>
      <c r="AC181" s="75"/>
      <c r="AD181" s="75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s="74" customFormat="1" x14ac:dyDescent="0.25">
      <c r="A182" s="72"/>
      <c r="B182" s="72"/>
      <c r="C182" s="72"/>
      <c r="D182" s="72"/>
      <c r="E182" s="72"/>
      <c r="F182" s="72"/>
      <c r="G182" s="7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Z182" s="75"/>
      <c r="AA182" s="75"/>
      <c r="AB182" s="75"/>
      <c r="AC182" s="75"/>
      <c r="AD182" s="75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s="74" customFormat="1" x14ac:dyDescent="0.25">
      <c r="A183" s="72"/>
      <c r="B183" s="72"/>
      <c r="C183" s="72"/>
      <c r="D183" s="72"/>
      <c r="E183" s="72"/>
      <c r="F183" s="72"/>
      <c r="G183" s="7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Z183" s="75"/>
      <c r="AA183" s="75"/>
      <c r="AB183" s="75"/>
      <c r="AC183" s="75"/>
      <c r="AD183" s="75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s="74" customFormat="1" x14ac:dyDescent="0.25">
      <c r="A184" s="72"/>
      <c r="B184" s="72"/>
      <c r="C184" s="72"/>
      <c r="D184" s="72"/>
      <c r="E184" s="72"/>
      <c r="F184" s="72"/>
      <c r="G184" s="7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Z184" s="75"/>
      <c r="AA184" s="75"/>
      <c r="AB184" s="75"/>
      <c r="AC184" s="75"/>
      <c r="AD184" s="75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s="74" customFormat="1" x14ac:dyDescent="0.25">
      <c r="A185" s="72"/>
      <c r="B185" s="72"/>
      <c r="C185" s="72"/>
      <c r="D185" s="72"/>
      <c r="E185" s="72"/>
      <c r="F185" s="72"/>
      <c r="G185" s="7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Z185" s="75"/>
      <c r="AA185" s="75"/>
      <c r="AB185" s="75"/>
      <c r="AC185" s="75"/>
      <c r="AD185" s="75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s="74" customFormat="1" x14ac:dyDescent="0.25">
      <c r="A186" s="72"/>
      <c r="B186" s="72"/>
      <c r="C186" s="72"/>
      <c r="D186" s="72"/>
      <c r="E186" s="72"/>
      <c r="F186" s="72"/>
      <c r="G186" s="7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Z186" s="75"/>
      <c r="AA186" s="75"/>
      <c r="AB186" s="75"/>
      <c r="AC186" s="75"/>
      <c r="AD186" s="75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s="74" customFormat="1" x14ac:dyDescent="0.25">
      <c r="A187" s="72"/>
      <c r="B187" s="72"/>
      <c r="C187" s="72"/>
      <c r="D187" s="72"/>
      <c r="E187" s="72"/>
      <c r="F187" s="72"/>
      <c r="G187" s="7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Z187" s="75"/>
      <c r="AA187" s="75"/>
      <c r="AB187" s="75"/>
      <c r="AC187" s="75"/>
      <c r="AD187" s="75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s="74" customFormat="1" x14ac:dyDescent="0.25">
      <c r="A188" s="72"/>
      <c r="B188" s="72"/>
      <c r="C188" s="72"/>
      <c r="D188" s="72"/>
      <c r="E188" s="72"/>
      <c r="F188" s="72"/>
      <c r="G188" s="7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Z188" s="75"/>
      <c r="AA188" s="75"/>
      <c r="AB188" s="75"/>
      <c r="AC188" s="75"/>
      <c r="AD188" s="75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s="74" customFormat="1" x14ac:dyDescent="0.25">
      <c r="A189" s="72"/>
      <c r="B189" s="72"/>
      <c r="C189" s="72"/>
      <c r="D189" s="72"/>
      <c r="E189" s="72"/>
      <c r="F189" s="72"/>
      <c r="G189" s="7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Z189" s="75"/>
      <c r="AA189" s="75"/>
      <c r="AB189" s="75"/>
      <c r="AC189" s="75"/>
      <c r="AD189" s="75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s="74" customFormat="1" x14ac:dyDescent="0.25">
      <c r="A190" s="72"/>
      <c r="B190" s="72"/>
      <c r="C190" s="72"/>
      <c r="D190" s="72"/>
      <c r="E190" s="72"/>
      <c r="F190" s="72"/>
      <c r="G190" s="7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Z190" s="75"/>
      <c r="AA190" s="75"/>
      <c r="AB190" s="75"/>
      <c r="AC190" s="75"/>
      <c r="AD190" s="75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s="74" customFormat="1" x14ac:dyDescent="0.25">
      <c r="A191" s="72"/>
      <c r="B191" s="72"/>
      <c r="C191" s="72"/>
      <c r="D191" s="72"/>
      <c r="E191" s="72"/>
      <c r="F191" s="72"/>
      <c r="G191" s="7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Z191" s="75"/>
      <c r="AA191" s="75"/>
      <c r="AB191" s="75"/>
      <c r="AC191" s="75"/>
      <c r="AD191" s="75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s="74" customFormat="1" x14ac:dyDescent="0.25">
      <c r="A192" s="72"/>
      <c r="B192" s="72"/>
      <c r="C192" s="72"/>
      <c r="D192" s="72"/>
      <c r="E192" s="72"/>
      <c r="F192" s="72"/>
      <c r="G192" s="7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Z192" s="75"/>
      <c r="AA192" s="75"/>
      <c r="AB192" s="75"/>
      <c r="AC192" s="75"/>
      <c r="AD192" s="75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s="74" customFormat="1" x14ac:dyDescent="0.25">
      <c r="A193" s="72"/>
      <c r="B193" s="72"/>
      <c r="C193" s="72"/>
      <c r="D193" s="72"/>
      <c r="E193" s="72"/>
      <c r="F193" s="72"/>
      <c r="G193" s="7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Z193" s="75"/>
      <c r="AA193" s="75"/>
      <c r="AB193" s="75"/>
      <c r="AC193" s="75"/>
      <c r="AD193" s="75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s="74" customFormat="1" x14ac:dyDescent="0.25">
      <c r="A194" s="72"/>
      <c r="B194" s="72"/>
      <c r="C194" s="72"/>
      <c r="D194" s="72"/>
      <c r="E194" s="72"/>
      <c r="F194" s="72"/>
      <c r="G194" s="7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Z194" s="75"/>
      <c r="AA194" s="75"/>
      <c r="AB194" s="75"/>
      <c r="AC194" s="75"/>
      <c r="AD194" s="75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s="74" customFormat="1" x14ac:dyDescent="0.25">
      <c r="A195" s="72"/>
      <c r="B195" s="72"/>
      <c r="C195" s="72"/>
      <c r="D195" s="72"/>
      <c r="E195" s="72"/>
      <c r="F195" s="72"/>
      <c r="G195" s="7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Z195" s="75"/>
      <c r="AA195" s="75"/>
      <c r="AB195" s="75"/>
      <c r="AC195" s="75"/>
      <c r="AD195" s="75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s="74" customFormat="1" x14ac:dyDescent="0.25">
      <c r="A196" s="72"/>
      <c r="B196" s="72"/>
      <c r="C196" s="72"/>
      <c r="D196" s="72"/>
      <c r="E196" s="72"/>
      <c r="F196" s="72"/>
      <c r="G196" s="7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Z196" s="75"/>
      <c r="AA196" s="75"/>
      <c r="AB196" s="75"/>
      <c r="AC196" s="75"/>
      <c r="AD196" s="75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s="74" customFormat="1" x14ac:dyDescent="0.25">
      <c r="A197" s="72"/>
      <c r="B197" s="72"/>
      <c r="C197" s="72"/>
      <c r="D197" s="72"/>
      <c r="E197" s="72"/>
      <c r="F197" s="72"/>
      <c r="G197" s="7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Z197" s="75"/>
      <c r="AA197" s="75"/>
      <c r="AB197" s="75"/>
      <c r="AC197" s="75"/>
      <c r="AD197" s="75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s="74" customFormat="1" x14ac:dyDescent="0.25">
      <c r="A198" s="72"/>
      <c r="B198" s="72"/>
      <c r="C198" s="72"/>
      <c r="D198" s="72"/>
      <c r="E198" s="72"/>
      <c r="F198" s="72"/>
      <c r="G198" s="7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Z198" s="75"/>
      <c r="AA198" s="75"/>
      <c r="AB198" s="75"/>
      <c r="AC198" s="75"/>
      <c r="AD198" s="75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s="74" customFormat="1" x14ac:dyDescent="0.25">
      <c r="A199" s="72"/>
      <c r="B199" s="72"/>
      <c r="C199" s="72"/>
      <c r="D199" s="72"/>
      <c r="E199" s="72"/>
      <c r="F199" s="72"/>
      <c r="G199" s="7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Z199" s="75"/>
      <c r="AA199" s="75"/>
      <c r="AB199" s="75"/>
      <c r="AC199" s="75"/>
      <c r="AD199" s="75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s="74" customFormat="1" x14ac:dyDescent="0.25">
      <c r="A200" s="72"/>
      <c r="B200" s="72"/>
      <c r="C200" s="72"/>
      <c r="D200" s="72"/>
      <c r="E200" s="72"/>
      <c r="F200" s="72"/>
      <c r="G200" s="7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Z200" s="75"/>
      <c r="AA200" s="75"/>
      <c r="AB200" s="75"/>
      <c r="AC200" s="75"/>
      <c r="AD200" s="75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s="74" customFormat="1" x14ac:dyDescent="0.25">
      <c r="A201" s="72"/>
      <c r="B201" s="72"/>
      <c r="C201" s="72"/>
      <c r="D201" s="72"/>
      <c r="E201" s="72"/>
      <c r="F201" s="72"/>
      <c r="G201" s="7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Z201" s="75"/>
      <c r="AA201" s="75"/>
      <c r="AB201" s="75"/>
      <c r="AC201" s="75"/>
      <c r="AD201" s="75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s="74" customFormat="1" x14ac:dyDescent="0.25">
      <c r="A202" s="72"/>
      <c r="B202" s="72"/>
      <c r="C202" s="72"/>
      <c r="D202" s="72"/>
      <c r="E202" s="72"/>
      <c r="F202" s="72"/>
      <c r="G202" s="7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Z202" s="75"/>
      <c r="AA202" s="75"/>
      <c r="AB202" s="75"/>
      <c r="AC202" s="75"/>
      <c r="AD202" s="75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s="74" customFormat="1" x14ac:dyDescent="0.25">
      <c r="A203" s="72"/>
      <c r="B203" s="72"/>
      <c r="C203" s="72"/>
      <c r="D203" s="72"/>
      <c r="E203" s="72"/>
      <c r="F203" s="72"/>
      <c r="G203" s="7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Z203" s="75"/>
      <c r="AA203" s="75"/>
      <c r="AB203" s="75"/>
      <c r="AC203" s="75"/>
      <c r="AD203" s="75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s="74" customFormat="1" x14ac:dyDescent="0.25">
      <c r="A204" s="72"/>
      <c r="B204" s="72"/>
      <c r="C204" s="72"/>
      <c r="D204" s="72"/>
      <c r="E204" s="72"/>
      <c r="F204" s="72"/>
      <c r="G204" s="7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Z204" s="75"/>
      <c r="AA204" s="75"/>
      <c r="AB204" s="75"/>
      <c r="AC204" s="75"/>
      <c r="AD204" s="75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s="74" customFormat="1" x14ac:dyDescent="0.25">
      <c r="A205" s="72"/>
      <c r="B205" s="72"/>
      <c r="C205" s="72"/>
      <c r="D205" s="72"/>
      <c r="E205" s="72"/>
      <c r="F205" s="72"/>
      <c r="G205" s="7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Z205" s="75"/>
      <c r="AA205" s="75"/>
      <c r="AB205" s="75"/>
      <c r="AC205" s="75"/>
      <c r="AD205" s="75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s="74" customFormat="1" x14ac:dyDescent="0.25">
      <c r="A206" s="72"/>
      <c r="B206" s="72"/>
      <c r="C206" s="72"/>
      <c r="D206" s="72"/>
      <c r="E206" s="72"/>
      <c r="F206" s="72"/>
      <c r="G206" s="7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Z206" s="75"/>
      <c r="AA206" s="75"/>
      <c r="AB206" s="75"/>
      <c r="AC206" s="75"/>
      <c r="AD206" s="75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s="74" customFormat="1" x14ac:dyDescent="0.25">
      <c r="A207" s="72"/>
      <c r="B207" s="72"/>
      <c r="C207" s="72"/>
      <c r="D207" s="72"/>
      <c r="E207" s="72"/>
      <c r="F207" s="72"/>
      <c r="G207" s="7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Z207" s="75"/>
      <c r="AA207" s="75"/>
      <c r="AB207" s="75"/>
      <c r="AC207" s="75"/>
      <c r="AD207" s="75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s="74" customFormat="1" x14ac:dyDescent="0.25">
      <c r="A208" s="72"/>
      <c r="B208" s="72"/>
      <c r="C208" s="72"/>
      <c r="D208" s="72"/>
      <c r="E208" s="72"/>
      <c r="F208" s="72"/>
      <c r="G208" s="7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Z208" s="75"/>
      <c r="AA208" s="75"/>
      <c r="AB208" s="75"/>
      <c r="AC208" s="75"/>
      <c r="AD208" s="75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s="74" customFormat="1" x14ac:dyDescent="0.25">
      <c r="A209" s="72"/>
      <c r="B209" s="72"/>
      <c r="C209" s="72"/>
      <c r="D209" s="72"/>
      <c r="E209" s="72"/>
      <c r="F209" s="72"/>
      <c r="G209" s="7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Z209" s="75"/>
      <c r="AA209" s="75"/>
      <c r="AB209" s="75"/>
      <c r="AC209" s="75"/>
      <c r="AD209" s="75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s="74" customFormat="1" x14ac:dyDescent="0.25">
      <c r="A210" s="72"/>
      <c r="B210" s="72"/>
      <c r="C210" s="72"/>
      <c r="D210" s="72"/>
      <c r="E210" s="72"/>
      <c r="F210" s="72"/>
      <c r="G210" s="7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Z210" s="75"/>
      <c r="AA210" s="75"/>
      <c r="AB210" s="75"/>
      <c r="AC210" s="75"/>
      <c r="AD210" s="75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s="74" customFormat="1" x14ac:dyDescent="0.25">
      <c r="A211" s="72"/>
      <c r="B211" s="72"/>
      <c r="C211" s="72"/>
      <c r="D211" s="72"/>
      <c r="E211" s="72"/>
      <c r="F211" s="72"/>
      <c r="G211" s="7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Z211" s="75"/>
      <c r="AA211" s="75"/>
      <c r="AB211" s="75"/>
      <c r="AC211" s="75"/>
      <c r="AD211" s="75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s="74" customFormat="1" x14ac:dyDescent="0.25">
      <c r="A212" s="72"/>
      <c r="B212" s="72"/>
      <c r="C212" s="72"/>
      <c r="D212" s="72"/>
      <c r="E212" s="72"/>
      <c r="F212" s="72"/>
      <c r="G212" s="7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Z212" s="75"/>
      <c r="AA212" s="75"/>
      <c r="AB212" s="75"/>
      <c r="AC212" s="75"/>
      <c r="AD212" s="75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s="74" customFormat="1" x14ac:dyDescent="0.25">
      <c r="A213" s="72"/>
      <c r="B213" s="72"/>
      <c r="C213" s="72"/>
      <c r="D213" s="72"/>
      <c r="E213" s="72"/>
      <c r="F213" s="72"/>
      <c r="G213" s="7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Z213" s="75"/>
      <c r="AA213" s="75"/>
      <c r="AB213" s="75"/>
      <c r="AC213" s="75"/>
      <c r="AD213" s="75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s="74" customFormat="1" x14ac:dyDescent="0.25">
      <c r="A214" s="72"/>
      <c r="B214" s="72"/>
      <c r="C214" s="72"/>
      <c r="D214" s="72"/>
      <c r="E214" s="72"/>
      <c r="F214" s="72"/>
      <c r="G214" s="7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Z214" s="75"/>
      <c r="AA214" s="75"/>
      <c r="AB214" s="75"/>
      <c r="AC214" s="75"/>
      <c r="AD214" s="75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s="74" customFormat="1" x14ac:dyDescent="0.25">
      <c r="A215" s="72"/>
      <c r="B215" s="72"/>
      <c r="C215" s="72"/>
      <c r="D215" s="72"/>
      <c r="E215" s="72"/>
      <c r="F215" s="72"/>
      <c r="G215" s="7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Z215" s="75"/>
      <c r="AA215" s="75"/>
      <c r="AB215" s="75"/>
      <c r="AC215" s="75"/>
      <c r="AD215" s="75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s="74" customFormat="1" x14ac:dyDescent="0.25">
      <c r="A216" s="72"/>
      <c r="B216" s="72"/>
      <c r="C216" s="72"/>
      <c r="D216" s="72"/>
      <c r="E216" s="72"/>
      <c r="F216" s="72"/>
      <c r="G216" s="7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Z216" s="75"/>
      <c r="AA216" s="75"/>
      <c r="AB216" s="75"/>
      <c r="AC216" s="75"/>
      <c r="AD216" s="75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s="74" customFormat="1" x14ac:dyDescent="0.25">
      <c r="A217" s="72"/>
      <c r="B217" s="72"/>
      <c r="C217" s="72"/>
      <c r="D217" s="72"/>
      <c r="E217" s="72"/>
      <c r="F217" s="72"/>
      <c r="G217" s="7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Z217" s="75"/>
      <c r="AA217" s="75"/>
      <c r="AB217" s="75"/>
      <c r="AC217" s="75"/>
      <c r="AD217" s="75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s="74" customFormat="1" x14ac:dyDescent="0.25">
      <c r="A218" s="72"/>
      <c r="B218" s="72"/>
      <c r="C218" s="72"/>
      <c r="D218" s="72"/>
      <c r="E218" s="72"/>
      <c r="F218" s="72"/>
      <c r="G218" s="7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Z218" s="75"/>
      <c r="AA218" s="75"/>
      <c r="AB218" s="75"/>
      <c r="AC218" s="75"/>
      <c r="AD218" s="75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s="74" customFormat="1" x14ac:dyDescent="0.25">
      <c r="A219" s="72"/>
      <c r="B219" s="72"/>
      <c r="C219" s="72"/>
      <c r="D219" s="72"/>
      <c r="E219" s="72"/>
      <c r="F219" s="72"/>
      <c r="G219" s="7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Z219" s="75"/>
      <c r="AA219" s="75"/>
      <c r="AB219" s="75"/>
      <c r="AC219" s="75"/>
      <c r="AD219" s="75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s="74" customFormat="1" x14ac:dyDescent="0.25">
      <c r="A220" s="72"/>
      <c r="B220" s="72"/>
      <c r="C220" s="72"/>
      <c r="D220" s="72"/>
      <c r="E220" s="72"/>
      <c r="F220" s="72"/>
      <c r="G220" s="7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Z220" s="75"/>
      <c r="AA220" s="75"/>
      <c r="AB220" s="75"/>
      <c r="AC220" s="75"/>
      <c r="AD220" s="75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s="74" customFormat="1" x14ac:dyDescent="0.25">
      <c r="A221" s="72"/>
      <c r="B221" s="72"/>
      <c r="C221" s="72"/>
      <c r="D221" s="72"/>
      <c r="E221" s="72"/>
      <c r="F221" s="72"/>
      <c r="G221" s="7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Z221" s="75"/>
      <c r="AA221" s="75"/>
      <c r="AB221" s="75"/>
      <c r="AC221" s="75"/>
      <c r="AD221" s="75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s="74" customFormat="1" x14ac:dyDescent="0.25">
      <c r="A222" s="72"/>
      <c r="B222" s="72"/>
      <c r="C222" s="72"/>
      <c r="D222" s="72"/>
      <c r="E222" s="72"/>
      <c r="F222" s="72"/>
      <c r="G222" s="7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Z222" s="75"/>
      <c r="AA222" s="75"/>
      <c r="AB222" s="75"/>
      <c r="AC222" s="75"/>
      <c r="AD222" s="75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s="74" customFormat="1" x14ac:dyDescent="0.25">
      <c r="A223" s="72"/>
      <c r="B223" s="72"/>
      <c r="C223" s="72"/>
      <c r="D223" s="72"/>
      <c r="E223" s="72"/>
      <c r="F223" s="72"/>
      <c r="G223" s="7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Z223" s="75"/>
      <c r="AA223" s="75"/>
      <c r="AB223" s="75"/>
      <c r="AC223" s="75"/>
      <c r="AD223" s="75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s="74" customFormat="1" x14ac:dyDescent="0.25">
      <c r="A224" s="72"/>
      <c r="B224" s="72"/>
      <c r="C224" s="72"/>
      <c r="D224" s="72"/>
      <c r="E224" s="72"/>
      <c r="F224" s="72"/>
      <c r="G224" s="7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Z224" s="75"/>
      <c r="AA224" s="75"/>
      <c r="AB224" s="75"/>
      <c r="AC224" s="75"/>
      <c r="AD224" s="75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s="74" customFormat="1" x14ac:dyDescent="0.25">
      <c r="A225" s="72"/>
      <c r="B225" s="72"/>
      <c r="C225" s="72"/>
      <c r="D225" s="72"/>
      <c r="E225" s="72"/>
      <c r="F225" s="72"/>
      <c r="G225" s="7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Z225" s="75"/>
      <c r="AA225" s="75"/>
      <c r="AB225" s="75"/>
      <c r="AC225" s="75"/>
      <c r="AD225" s="75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s="74" customFormat="1" x14ac:dyDescent="0.25">
      <c r="A226" s="72"/>
      <c r="B226" s="72"/>
      <c r="C226" s="72"/>
      <c r="D226" s="72"/>
      <c r="E226" s="72"/>
      <c r="F226" s="72"/>
      <c r="G226" s="7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Z226" s="75"/>
      <c r="AA226" s="75"/>
      <c r="AB226" s="75"/>
      <c r="AC226" s="75"/>
      <c r="AD226" s="75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s="74" customFormat="1" x14ac:dyDescent="0.25">
      <c r="A227" s="72"/>
      <c r="B227" s="72"/>
      <c r="C227" s="72"/>
      <c r="D227" s="72"/>
      <c r="E227" s="72"/>
      <c r="F227" s="72"/>
      <c r="G227" s="7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Z227" s="75"/>
      <c r="AA227" s="75"/>
      <c r="AB227" s="75"/>
      <c r="AC227" s="75"/>
      <c r="AD227" s="75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s="74" customFormat="1" x14ac:dyDescent="0.25">
      <c r="A228" s="72"/>
      <c r="B228" s="72"/>
      <c r="C228" s="72"/>
      <c r="D228" s="72"/>
      <c r="E228" s="72"/>
      <c r="F228" s="72"/>
      <c r="G228" s="7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Z228" s="75"/>
      <c r="AA228" s="75"/>
      <c r="AB228" s="75"/>
      <c r="AC228" s="75"/>
      <c r="AD228" s="75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s="74" customFormat="1" x14ac:dyDescent="0.25">
      <c r="A229" s="72"/>
      <c r="B229" s="72"/>
      <c r="C229" s="72"/>
      <c r="D229" s="72"/>
      <c r="E229" s="72"/>
      <c r="F229" s="72"/>
      <c r="G229" s="7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Z229" s="75"/>
      <c r="AA229" s="75"/>
      <c r="AB229" s="75"/>
      <c r="AC229" s="75"/>
      <c r="AD229" s="75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s="74" customFormat="1" x14ac:dyDescent="0.25">
      <c r="A230" s="72"/>
      <c r="B230" s="72"/>
      <c r="C230" s="72"/>
      <c r="D230" s="72"/>
      <c r="E230" s="72"/>
      <c r="F230" s="72"/>
      <c r="G230" s="7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Z230" s="75"/>
      <c r="AA230" s="75"/>
      <c r="AB230" s="75"/>
      <c r="AC230" s="75"/>
      <c r="AD230" s="75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s="74" customFormat="1" x14ac:dyDescent="0.25">
      <c r="A231" s="72"/>
      <c r="B231" s="72"/>
      <c r="C231" s="72"/>
      <c r="D231" s="72"/>
      <c r="E231" s="72"/>
      <c r="F231" s="72"/>
      <c r="G231" s="7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Z231" s="75"/>
      <c r="AA231" s="75"/>
      <c r="AB231" s="75"/>
      <c r="AC231" s="75"/>
      <c r="AD231" s="75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s="74" customFormat="1" x14ac:dyDescent="0.25">
      <c r="A232" s="72"/>
      <c r="B232" s="72"/>
      <c r="C232" s="72"/>
      <c r="D232" s="72"/>
      <c r="E232" s="72"/>
      <c r="F232" s="72"/>
      <c r="G232" s="7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Z232" s="75"/>
      <c r="AA232" s="75"/>
      <c r="AB232" s="75"/>
      <c r="AC232" s="75"/>
      <c r="AD232" s="75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s="74" customFormat="1" x14ac:dyDescent="0.25">
      <c r="A233" s="72"/>
      <c r="B233" s="72"/>
      <c r="C233" s="72"/>
      <c r="D233" s="72"/>
      <c r="E233" s="72"/>
      <c r="F233" s="72"/>
      <c r="G233" s="7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Z233" s="75"/>
      <c r="AA233" s="75"/>
      <c r="AB233" s="75"/>
      <c r="AC233" s="75"/>
      <c r="AD233" s="75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s="74" customFormat="1" x14ac:dyDescent="0.25">
      <c r="A234" s="72"/>
      <c r="B234" s="72"/>
      <c r="C234" s="72"/>
      <c r="D234" s="72"/>
      <c r="E234" s="72"/>
      <c r="F234" s="72"/>
      <c r="G234" s="7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Z234" s="75"/>
      <c r="AA234" s="75"/>
      <c r="AB234" s="75"/>
      <c r="AC234" s="75"/>
      <c r="AD234" s="75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s="74" customFormat="1" x14ac:dyDescent="0.25">
      <c r="A235" s="72"/>
      <c r="B235" s="72"/>
      <c r="C235" s="72"/>
      <c r="D235" s="72"/>
      <c r="E235" s="72"/>
      <c r="F235" s="72"/>
      <c r="G235" s="7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Z235" s="75"/>
      <c r="AA235" s="75"/>
      <c r="AB235" s="75"/>
      <c r="AC235" s="75"/>
      <c r="AD235" s="75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s="74" customFormat="1" x14ac:dyDescent="0.25">
      <c r="A236" s="72"/>
      <c r="B236" s="72"/>
      <c r="C236" s="72"/>
      <c r="D236" s="72"/>
      <c r="E236" s="72"/>
      <c r="F236" s="72"/>
      <c r="G236" s="7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Z236" s="75"/>
      <c r="AA236" s="75"/>
      <c r="AB236" s="75"/>
      <c r="AC236" s="75"/>
      <c r="AD236" s="75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s="74" customFormat="1" x14ac:dyDescent="0.25">
      <c r="A237" s="72"/>
      <c r="B237" s="72"/>
      <c r="C237" s="72"/>
      <c r="D237" s="72"/>
      <c r="E237" s="72"/>
      <c r="F237" s="72"/>
      <c r="G237" s="7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Z237" s="75"/>
      <c r="AA237" s="75"/>
      <c r="AB237" s="75"/>
      <c r="AC237" s="75"/>
      <c r="AD237" s="75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s="74" customFormat="1" x14ac:dyDescent="0.25">
      <c r="A238" s="72"/>
      <c r="B238" s="72"/>
      <c r="C238" s="72"/>
      <c r="D238" s="72"/>
      <c r="E238" s="72"/>
      <c r="F238" s="72"/>
      <c r="G238" s="7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Z238" s="75"/>
      <c r="AA238" s="75"/>
      <c r="AB238" s="75"/>
      <c r="AC238" s="75"/>
      <c r="AD238" s="75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s="74" customFormat="1" x14ac:dyDescent="0.25">
      <c r="A239" s="72"/>
      <c r="B239" s="72"/>
      <c r="C239" s="72"/>
      <c r="D239" s="72"/>
      <c r="E239" s="72"/>
      <c r="F239" s="72"/>
      <c r="G239" s="7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Z239" s="75"/>
      <c r="AA239" s="75"/>
      <c r="AB239" s="75"/>
      <c r="AC239" s="75"/>
      <c r="AD239" s="75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s="74" customFormat="1" x14ac:dyDescent="0.25">
      <c r="A240" s="72"/>
      <c r="B240" s="72"/>
      <c r="C240" s="72"/>
      <c r="D240" s="72"/>
      <c r="E240" s="72"/>
      <c r="F240" s="72"/>
      <c r="G240" s="7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Z240" s="75"/>
      <c r="AA240" s="75"/>
      <c r="AB240" s="75"/>
      <c r="AC240" s="75"/>
      <c r="AD240" s="75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s="74" customFormat="1" x14ac:dyDescent="0.25">
      <c r="A241" s="72"/>
      <c r="B241" s="72"/>
      <c r="C241" s="72"/>
      <c r="D241" s="72"/>
      <c r="E241" s="72"/>
      <c r="F241" s="72"/>
      <c r="G241" s="7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Z241" s="75"/>
      <c r="AA241" s="75"/>
      <c r="AB241" s="75"/>
      <c r="AC241" s="75"/>
      <c r="AD241" s="75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s="74" customFormat="1" x14ac:dyDescent="0.25">
      <c r="A242" s="72"/>
      <c r="B242" s="72"/>
      <c r="C242" s="72"/>
      <c r="D242" s="72"/>
      <c r="E242" s="72"/>
      <c r="F242" s="72"/>
      <c r="G242" s="7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Z242" s="75"/>
      <c r="AA242" s="75"/>
      <c r="AB242" s="75"/>
      <c r="AC242" s="75"/>
      <c r="AD242" s="75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s="74" customFormat="1" x14ac:dyDescent="0.25">
      <c r="A243" s="72"/>
      <c r="B243" s="72"/>
      <c r="C243" s="72"/>
      <c r="D243" s="72"/>
      <c r="E243" s="72"/>
      <c r="F243" s="72"/>
      <c r="G243" s="7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Z243" s="75"/>
      <c r="AA243" s="75"/>
      <c r="AB243" s="75"/>
      <c r="AC243" s="75"/>
      <c r="AD243" s="75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s="74" customFormat="1" x14ac:dyDescent="0.25">
      <c r="A244" s="72"/>
      <c r="B244" s="72"/>
      <c r="C244" s="72"/>
      <c r="D244" s="72"/>
      <c r="E244" s="72"/>
      <c r="F244" s="72"/>
      <c r="G244" s="7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Z244" s="75"/>
      <c r="AA244" s="75"/>
      <c r="AB244" s="75"/>
      <c r="AC244" s="75"/>
      <c r="AD244" s="75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s="74" customFormat="1" x14ac:dyDescent="0.25">
      <c r="A245" s="72"/>
      <c r="B245" s="72"/>
      <c r="C245" s="72"/>
      <c r="D245" s="72"/>
      <c r="E245" s="72"/>
      <c r="F245" s="72"/>
      <c r="G245" s="7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Z245" s="75"/>
      <c r="AA245" s="75"/>
      <c r="AB245" s="75"/>
      <c r="AC245" s="75"/>
      <c r="AD245" s="75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1:41" s="74" customFormat="1" x14ac:dyDescent="0.25">
      <c r="A246" s="72"/>
      <c r="B246" s="72"/>
      <c r="C246" s="72"/>
      <c r="D246" s="72"/>
      <c r="E246" s="72"/>
      <c r="F246" s="72"/>
      <c r="G246" s="7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Z246" s="75"/>
      <c r="AA246" s="75"/>
      <c r="AB246" s="75"/>
      <c r="AC246" s="75"/>
      <c r="AD246" s="75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</row>
    <row r="247" spans="1:41" s="74" customFormat="1" x14ac:dyDescent="0.25">
      <c r="A247" s="72"/>
      <c r="B247" s="72"/>
      <c r="C247" s="72"/>
      <c r="D247" s="72"/>
      <c r="E247" s="72"/>
      <c r="F247" s="72"/>
      <c r="G247" s="7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Z247" s="75"/>
      <c r="AA247" s="75"/>
      <c r="AB247" s="75"/>
      <c r="AC247" s="75"/>
      <c r="AD247" s="75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</row>
    <row r="248" spans="1:41" s="74" customFormat="1" x14ac:dyDescent="0.25">
      <c r="A248" s="72"/>
      <c r="B248" s="72"/>
      <c r="C248" s="72"/>
      <c r="D248" s="72"/>
      <c r="E248" s="72"/>
      <c r="F248" s="72"/>
      <c r="G248" s="7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Z248" s="75"/>
      <c r="AA248" s="75"/>
      <c r="AB248" s="75"/>
      <c r="AC248" s="75"/>
      <c r="AD248" s="75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</row>
    <row r="249" spans="1:41" s="74" customFormat="1" x14ac:dyDescent="0.25">
      <c r="A249" s="72"/>
      <c r="B249" s="72"/>
      <c r="C249" s="72"/>
      <c r="D249" s="72"/>
      <c r="E249" s="72"/>
      <c r="F249" s="72"/>
      <c r="G249" s="7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Z249" s="75"/>
      <c r="AA249" s="75"/>
      <c r="AB249" s="75"/>
      <c r="AC249" s="75"/>
      <c r="AD249" s="75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</row>
    <row r="250" spans="1:41" s="74" customFormat="1" x14ac:dyDescent="0.25">
      <c r="A250" s="72"/>
      <c r="B250" s="72"/>
      <c r="C250" s="72"/>
      <c r="D250" s="72"/>
      <c r="E250" s="72"/>
      <c r="F250" s="72"/>
      <c r="G250" s="7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Z250" s="75"/>
      <c r="AA250" s="75"/>
      <c r="AB250" s="75"/>
      <c r="AC250" s="75"/>
      <c r="AD250" s="75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</row>
    <row r="251" spans="1:41" s="74" customFormat="1" x14ac:dyDescent="0.25">
      <c r="A251" s="72"/>
      <c r="B251" s="72"/>
      <c r="C251" s="72"/>
      <c r="D251" s="72"/>
      <c r="E251" s="72"/>
      <c r="F251" s="72"/>
      <c r="G251" s="7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Z251" s="75"/>
      <c r="AA251" s="75"/>
      <c r="AB251" s="75"/>
      <c r="AC251" s="75"/>
      <c r="AD251" s="75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</row>
    <row r="252" spans="1:41" s="74" customFormat="1" x14ac:dyDescent="0.25">
      <c r="A252" s="72"/>
      <c r="B252" s="72"/>
      <c r="C252" s="72"/>
      <c r="D252" s="72"/>
      <c r="E252" s="72"/>
      <c r="F252" s="72"/>
      <c r="G252" s="7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Z252" s="75"/>
      <c r="AA252" s="75"/>
      <c r="AB252" s="75"/>
      <c r="AC252" s="75"/>
      <c r="AD252" s="75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</row>
    <row r="253" spans="1:41" s="74" customFormat="1" x14ac:dyDescent="0.25">
      <c r="A253" s="72"/>
      <c r="B253" s="72"/>
      <c r="C253" s="72"/>
      <c r="D253" s="72"/>
      <c r="E253" s="72"/>
      <c r="F253" s="72"/>
      <c r="G253" s="7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Z253" s="75"/>
      <c r="AA253" s="75"/>
      <c r="AB253" s="75"/>
      <c r="AC253" s="75"/>
      <c r="AD253" s="75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</row>
    <row r="254" spans="1:41" s="74" customFormat="1" x14ac:dyDescent="0.25">
      <c r="A254" s="72"/>
      <c r="B254" s="72"/>
      <c r="C254" s="72"/>
      <c r="D254" s="72"/>
      <c r="E254" s="72"/>
      <c r="F254" s="72"/>
      <c r="G254" s="7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Z254" s="75"/>
      <c r="AA254" s="75"/>
      <c r="AB254" s="75"/>
      <c r="AC254" s="75"/>
      <c r="AD254" s="75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</row>
    <row r="255" spans="1:41" s="74" customFormat="1" x14ac:dyDescent="0.25">
      <c r="A255" s="72"/>
      <c r="B255" s="72"/>
      <c r="C255" s="72"/>
      <c r="D255" s="72"/>
      <c r="E255" s="72"/>
      <c r="F255" s="72"/>
      <c r="G255" s="7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Z255" s="75"/>
      <c r="AA255" s="75"/>
      <c r="AB255" s="75"/>
      <c r="AC255" s="75"/>
      <c r="AD255" s="75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</row>
    <row r="256" spans="1:41" s="74" customFormat="1" x14ac:dyDescent="0.25">
      <c r="A256" s="72"/>
      <c r="B256" s="72"/>
      <c r="C256" s="72"/>
      <c r="D256" s="72"/>
      <c r="E256" s="72"/>
      <c r="F256" s="72"/>
      <c r="G256" s="7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Z256" s="75"/>
      <c r="AA256" s="75"/>
      <c r="AB256" s="75"/>
      <c r="AC256" s="75"/>
      <c r="AD256" s="75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</row>
    <row r="257" spans="1:41" s="74" customFormat="1" x14ac:dyDescent="0.25">
      <c r="A257" s="72"/>
      <c r="B257" s="72"/>
      <c r="C257" s="72"/>
      <c r="D257" s="72"/>
      <c r="E257" s="72"/>
      <c r="F257" s="72"/>
      <c r="G257" s="7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Z257" s="75"/>
      <c r="AA257" s="75"/>
      <c r="AB257" s="75"/>
      <c r="AC257" s="75"/>
      <c r="AD257" s="75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</row>
    <row r="258" spans="1:41" s="74" customFormat="1" x14ac:dyDescent="0.25">
      <c r="A258" s="72"/>
      <c r="B258" s="72"/>
      <c r="C258" s="72"/>
      <c r="D258" s="72"/>
      <c r="E258" s="72"/>
      <c r="F258" s="72"/>
      <c r="G258" s="7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Z258" s="75"/>
      <c r="AA258" s="75"/>
      <c r="AB258" s="75"/>
      <c r="AC258" s="75"/>
      <c r="AD258" s="75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</row>
    <row r="259" spans="1:41" s="74" customFormat="1" x14ac:dyDescent="0.25">
      <c r="A259" s="72"/>
      <c r="B259" s="72"/>
      <c r="C259" s="72"/>
      <c r="D259" s="72"/>
      <c r="E259" s="72"/>
      <c r="F259" s="72"/>
      <c r="G259" s="7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Z259" s="75"/>
      <c r="AA259" s="75"/>
      <c r="AB259" s="75"/>
      <c r="AC259" s="75"/>
      <c r="AD259" s="7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</row>
    <row r="260" spans="1:41" s="74" customFormat="1" x14ac:dyDescent="0.25">
      <c r="A260" s="72"/>
      <c r="B260" s="72"/>
      <c r="C260" s="72"/>
      <c r="D260" s="72"/>
      <c r="E260" s="72"/>
      <c r="F260" s="72"/>
      <c r="G260" s="7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Z260" s="75"/>
      <c r="AA260" s="75"/>
      <c r="AB260" s="75"/>
      <c r="AC260" s="75"/>
      <c r="AD260" s="7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</row>
    <row r="261" spans="1:41" s="74" customFormat="1" x14ac:dyDescent="0.25">
      <c r="A261" s="72"/>
      <c r="B261" s="72"/>
      <c r="C261" s="72"/>
      <c r="D261" s="72"/>
      <c r="E261" s="72"/>
      <c r="F261" s="72"/>
      <c r="G261" s="7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Z261" s="75"/>
      <c r="AA261" s="75"/>
      <c r="AB261" s="75"/>
      <c r="AC261" s="75"/>
      <c r="AD261" s="75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</row>
    <row r="262" spans="1:41" s="74" customFormat="1" x14ac:dyDescent="0.25">
      <c r="A262" s="72"/>
      <c r="B262" s="72"/>
      <c r="C262" s="72"/>
      <c r="D262" s="72"/>
      <c r="E262" s="72"/>
      <c r="F262" s="72"/>
      <c r="G262" s="7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Z262" s="75"/>
      <c r="AA262" s="75"/>
      <c r="AB262" s="75"/>
      <c r="AC262" s="75"/>
      <c r="AD262" s="75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</row>
    <row r="263" spans="1:41" s="74" customFormat="1" x14ac:dyDescent="0.25">
      <c r="A263" s="72"/>
      <c r="B263" s="72"/>
      <c r="C263" s="72"/>
      <c r="D263" s="72"/>
      <c r="E263" s="72"/>
      <c r="F263" s="72"/>
      <c r="G263" s="7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Z263" s="75"/>
      <c r="AA263" s="75"/>
      <c r="AB263" s="75"/>
      <c r="AC263" s="75"/>
      <c r="AD263" s="75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</row>
    <row r="264" spans="1:41" s="74" customFormat="1" x14ac:dyDescent="0.25">
      <c r="A264" s="72"/>
      <c r="B264" s="72"/>
      <c r="C264" s="72"/>
      <c r="D264" s="72"/>
      <c r="E264" s="72"/>
      <c r="F264" s="72"/>
      <c r="G264" s="7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Z264" s="75"/>
      <c r="AA264" s="75"/>
      <c r="AB264" s="75"/>
      <c r="AC264" s="75"/>
      <c r="AD264" s="75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</row>
    <row r="265" spans="1:41" s="74" customFormat="1" x14ac:dyDescent="0.25">
      <c r="A265" s="72"/>
      <c r="B265" s="72"/>
      <c r="C265" s="72"/>
      <c r="D265" s="72"/>
      <c r="E265" s="72"/>
      <c r="F265" s="72"/>
      <c r="G265" s="7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Z265" s="75"/>
      <c r="AA265" s="75"/>
      <c r="AB265" s="75"/>
      <c r="AC265" s="75"/>
      <c r="AD265" s="75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</row>
    <row r="266" spans="1:41" s="74" customFormat="1" x14ac:dyDescent="0.25">
      <c r="A266" s="72"/>
      <c r="B266" s="72"/>
      <c r="C266" s="72"/>
      <c r="D266" s="72"/>
      <c r="E266" s="72"/>
      <c r="F266" s="72"/>
      <c r="G266" s="7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Z266" s="75"/>
      <c r="AA266" s="75"/>
      <c r="AB266" s="75"/>
      <c r="AC266" s="75"/>
      <c r="AD266" s="75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</row>
    <row r="267" spans="1:41" s="74" customFormat="1" x14ac:dyDescent="0.25">
      <c r="A267" s="72"/>
      <c r="B267" s="72"/>
      <c r="C267" s="72"/>
      <c r="D267" s="72"/>
      <c r="E267" s="72"/>
      <c r="F267" s="72"/>
      <c r="G267" s="7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Z267" s="75"/>
      <c r="AA267" s="75"/>
      <c r="AB267" s="75"/>
      <c r="AC267" s="75"/>
      <c r="AD267" s="75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</row>
    <row r="268" spans="1:41" s="74" customFormat="1" x14ac:dyDescent="0.25">
      <c r="A268" s="72"/>
      <c r="B268" s="72"/>
      <c r="C268" s="72"/>
      <c r="D268" s="72"/>
      <c r="E268" s="72"/>
      <c r="F268" s="72"/>
      <c r="G268" s="7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Z268" s="75"/>
      <c r="AA268" s="75"/>
      <c r="AB268" s="75"/>
      <c r="AC268" s="75"/>
      <c r="AD268" s="75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</row>
    <row r="269" spans="1:41" s="74" customFormat="1" x14ac:dyDescent="0.25">
      <c r="A269" s="72"/>
      <c r="B269" s="72"/>
      <c r="C269" s="72"/>
      <c r="D269" s="72"/>
      <c r="E269" s="72"/>
      <c r="F269" s="72"/>
      <c r="G269" s="7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Z269" s="75"/>
      <c r="AA269" s="75"/>
      <c r="AB269" s="75"/>
      <c r="AC269" s="75"/>
      <c r="AD269" s="75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</row>
    <row r="270" spans="1:41" s="74" customFormat="1" x14ac:dyDescent="0.25">
      <c r="A270" s="72"/>
      <c r="B270" s="72"/>
      <c r="C270" s="72"/>
      <c r="D270" s="72"/>
      <c r="E270" s="72"/>
      <c r="F270" s="72"/>
      <c r="G270" s="7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Z270" s="75"/>
      <c r="AA270" s="75"/>
      <c r="AB270" s="75"/>
      <c r="AC270" s="75"/>
      <c r="AD270" s="75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</row>
    <row r="271" spans="1:41" s="74" customFormat="1" x14ac:dyDescent="0.25">
      <c r="A271" s="72"/>
      <c r="B271" s="72"/>
      <c r="C271" s="72"/>
      <c r="D271" s="72"/>
      <c r="E271" s="72"/>
      <c r="F271" s="72"/>
      <c r="G271" s="7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Z271" s="75"/>
      <c r="AA271" s="75"/>
      <c r="AB271" s="75"/>
      <c r="AC271" s="75"/>
      <c r="AD271" s="75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</row>
    <row r="272" spans="1:41" s="74" customFormat="1" x14ac:dyDescent="0.25">
      <c r="A272" s="72"/>
      <c r="B272" s="72"/>
      <c r="C272" s="72"/>
      <c r="D272" s="72"/>
      <c r="E272" s="72"/>
      <c r="F272" s="72"/>
      <c r="G272" s="7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Z272" s="75"/>
      <c r="AA272" s="75"/>
      <c r="AB272" s="75"/>
      <c r="AC272" s="75"/>
      <c r="AD272" s="75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</row>
    <row r="273" spans="1:41" s="74" customFormat="1" x14ac:dyDescent="0.25">
      <c r="A273" s="72"/>
      <c r="B273" s="72"/>
      <c r="C273" s="72"/>
      <c r="D273" s="72"/>
      <c r="E273" s="72"/>
      <c r="F273" s="72"/>
      <c r="G273" s="7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Z273" s="75"/>
      <c r="AA273" s="75"/>
      <c r="AB273" s="75"/>
      <c r="AC273" s="75"/>
      <c r="AD273" s="75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</row>
    <row r="274" spans="1:41" s="74" customFormat="1" x14ac:dyDescent="0.25">
      <c r="A274" s="72"/>
      <c r="B274" s="72"/>
      <c r="C274" s="72"/>
      <c r="D274" s="72"/>
      <c r="E274" s="72"/>
      <c r="F274" s="72"/>
      <c r="G274" s="7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Z274" s="75"/>
      <c r="AA274" s="75"/>
      <c r="AB274" s="75"/>
      <c r="AC274" s="75"/>
      <c r="AD274" s="75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</row>
    <row r="275" spans="1:41" s="74" customFormat="1" x14ac:dyDescent="0.25">
      <c r="A275" s="72"/>
      <c r="B275" s="72"/>
      <c r="C275" s="72"/>
      <c r="D275" s="72"/>
      <c r="E275" s="72"/>
      <c r="F275" s="72"/>
      <c r="G275" s="7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Z275" s="75"/>
      <c r="AA275" s="75"/>
      <c r="AB275" s="75"/>
      <c r="AC275" s="75"/>
      <c r="AD275" s="75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</row>
    <row r="276" spans="1:41" s="74" customFormat="1" x14ac:dyDescent="0.25">
      <c r="A276" s="72"/>
      <c r="B276" s="72"/>
      <c r="C276" s="72"/>
      <c r="D276" s="72"/>
      <c r="E276" s="72"/>
      <c r="F276" s="72"/>
      <c r="G276" s="7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Z276" s="75"/>
      <c r="AA276" s="75"/>
      <c r="AB276" s="75"/>
      <c r="AC276" s="75"/>
      <c r="AD276" s="75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</row>
    <row r="277" spans="1:41" s="74" customFormat="1" x14ac:dyDescent="0.25">
      <c r="A277" s="72"/>
      <c r="B277" s="72"/>
      <c r="C277" s="72"/>
      <c r="D277" s="72"/>
      <c r="E277" s="72"/>
      <c r="F277" s="72"/>
      <c r="G277" s="7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Z277" s="75"/>
      <c r="AA277" s="75"/>
      <c r="AB277" s="75"/>
      <c r="AC277" s="75"/>
      <c r="AD277" s="75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</row>
    <row r="278" spans="1:41" s="74" customFormat="1" x14ac:dyDescent="0.25">
      <c r="A278" s="72"/>
      <c r="B278" s="72"/>
      <c r="C278" s="72"/>
      <c r="D278" s="72"/>
      <c r="E278" s="72"/>
      <c r="F278" s="72"/>
      <c r="G278" s="7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Z278" s="75"/>
      <c r="AA278" s="75"/>
      <c r="AB278" s="75"/>
      <c r="AC278" s="75"/>
      <c r="AD278" s="75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</row>
    <row r="279" spans="1:41" s="74" customFormat="1" x14ac:dyDescent="0.25">
      <c r="A279" s="72"/>
      <c r="B279" s="72"/>
      <c r="C279" s="72"/>
      <c r="D279" s="72"/>
      <c r="E279" s="72"/>
      <c r="F279" s="72"/>
      <c r="G279" s="7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Z279" s="75"/>
      <c r="AA279" s="75"/>
      <c r="AB279" s="75"/>
      <c r="AC279" s="75"/>
      <c r="AD279" s="75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</row>
    <row r="280" spans="1:41" s="74" customFormat="1" x14ac:dyDescent="0.25">
      <c r="A280" s="72"/>
      <c r="B280" s="72"/>
      <c r="C280" s="72"/>
      <c r="D280" s="72"/>
      <c r="E280" s="72"/>
      <c r="F280" s="72"/>
      <c r="G280" s="7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Z280" s="75"/>
      <c r="AA280" s="75"/>
      <c r="AB280" s="75"/>
      <c r="AC280" s="75"/>
      <c r="AD280" s="75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</row>
    <row r="281" spans="1:41" s="74" customFormat="1" x14ac:dyDescent="0.25">
      <c r="A281" s="72"/>
      <c r="B281" s="72"/>
      <c r="C281" s="72"/>
      <c r="D281" s="72"/>
      <c r="E281" s="72"/>
      <c r="F281" s="72"/>
      <c r="G281" s="7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Z281" s="75"/>
      <c r="AA281" s="75"/>
      <c r="AB281" s="75"/>
      <c r="AC281" s="75"/>
      <c r="AD281" s="75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</row>
    <row r="282" spans="1:41" s="74" customFormat="1" x14ac:dyDescent="0.25">
      <c r="A282" s="72"/>
      <c r="B282" s="72"/>
      <c r="C282" s="72"/>
      <c r="D282" s="72"/>
      <c r="E282" s="72"/>
      <c r="F282" s="72"/>
      <c r="G282" s="7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Z282" s="75"/>
      <c r="AA282" s="75"/>
      <c r="AB282" s="75"/>
      <c r="AC282" s="75"/>
      <c r="AD282" s="75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</row>
    <row r="283" spans="1:41" s="74" customFormat="1" x14ac:dyDescent="0.25">
      <c r="A283" s="72"/>
      <c r="B283" s="72"/>
      <c r="C283" s="72"/>
      <c r="D283" s="72"/>
      <c r="E283" s="72"/>
      <c r="F283" s="72"/>
      <c r="G283" s="7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Z283" s="75"/>
      <c r="AA283" s="75"/>
      <c r="AB283" s="75"/>
      <c r="AC283" s="75"/>
      <c r="AD283" s="75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</row>
    <row r="284" spans="1:41" s="74" customFormat="1" x14ac:dyDescent="0.25">
      <c r="A284" s="72"/>
      <c r="B284" s="72"/>
      <c r="C284" s="72"/>
      <c r="D284" s="72"/>
      <c r="E284" s="72"/>
      <c r="F284" s="72"/>
      <c r="G284" s="7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Z284" s="75"/>
      <c r="AA284" s="75"/>
      <c r="AB284" s="75"/>
      <c r="AC284" s="75"/>
      <c r="AD284" s="75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</row>
    <row r="285" spans="1:41" s="74" customFormat="1" x14ac:dyDescent="0.25">
      <c r="A285" s="72"/>
      <c r="B285" s="72"/>
      <c r="C285" s="72"/>
      <c r="D285" s="72"/>
      <c r="E285" s="72"/>
      <c r="F285" s="72"/>
      <c r="G285" s="7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Z285" s="75"/>
      <c r="AA285" s="75"/>
      <c r="AB285" s="75"/>
      <c r="AC285" s="75"/>
      <c r="AD285" s="75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</row>
    <row r="286" spans="1:41" s="74" customFormat="1" x14ac:dyDescent="0.25">
      <c r="A286" s="72"/>
      <c r="B286" s="72"/>
      <c r="C286" s="72"/>
      <c r="D286" s="72"/>
      <c r="E286" s="72"/>
      <c r="F286" s="72"/>
      <c r="G286" s="7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Z286" s="75"/>
      <c r="AA286" s="75"/>
      <c r="AB286" s="75"/>
      <c r="AC286" s="75"/>
      <c r="AD286" s="75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</row>
    <row r="287" spans="1:41" s="74" customFormat="1" x14ac:dyDescent="0.25">
      <c r="A287" s="72"/>
      <c r="B287" s="72"/>
      <c r="C287" s="72"/>
      <c r="D287" s="72"/>
      <c r="E287" s="72"/>
      <c r="F287" s="72"/>
      <c r="G287" s="7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Z287" s="75"/>
      <c r="AA287" s="75"/>
      <c r="AB287" s="75"/>
      <c r="AC287" s="75"/>
      <c r="AD287" s="75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</row>
    <row r="288" spans="1:41" s="74" customFormat="1" x14ac:dyDescent="0.25">
      <c r="A288" s="72"/>
      <c r="B288" s="72"/>
      <c r="C288" s="72"/>
      <c r="D288" s="72"/>
      <c r="E288" s="72"/>
      <c r="F288" s="72"/>
      <c r="G288" s="7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Z288" s="75"/>
      <c r="AA288" s="75"/>
      <c r="AB288" s="75"/>
      <c r="AC288" s="75"/>
      <c r="AD288" s="75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</row>
    <row r="289" spans="1:41" s="74" customFormat="1" x14ac:dyDescent="0.25">
      <c r="A289" s="72"/>
      <c r="B289" s="72"/>
      <c r="C289" s="72"/>
      <c r="D289" s="72"/>
      <c r="E289" s="72"/>
      <c r="F289" s="72"/>
      <c r="G289" s="7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Z289" s="75"/>
      <c r="AA289" s="75"/>
      <c r="AB289" s="75"/>
      <c r="AC289" s="75"/>
      <c r="AD289" s="75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</row>
    <row r="290" spans="1:41" s="74" customFormat="1" x14ac:dyDescent="0.25">
      <c r="A290" s="72"/>
      <c r="B290" s="72"/>
      <c r="C290" s="72"/>
      <c r="D290" s="72"/>
      <c r="E290" s="72"/>
      <c r="F290" s="72"/>
      <c r="G290" s="7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Z290" s="75"/>
      <c r="AA290" s="75"/>
      <c r="AB290" s="75"/>
      <c r="AC290" s="75"/>
      <c r="AD290" s="75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</row>
    <row r="291" spans="1:41" s="74" customFormat="1" x14ac:dyDescent="0.25">
      <c r="A291" s="72"/>
      <c r="B291" s="72"/>
      <c r="C291" s="72"/>
      <c r="D291" s="72"/>
      <c r="E291" s="72"/>
      <c r="F291" s="72"/>
      <c r="G291" s="7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Z291" s="75"/>
      <c r="AA291" s="75"/>
      <c r="AB291" s="75"/>
      <c r="AC291" s="75"/>
      <c r="AD291" s="75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</row>
    <row r="292" spans="1:41" s="74" customFormat="1" x14ac:dyDescent="0.25">
      <c r="A292" s="72"/>
      <c r="B292" s="72"/>
      <c r="C292" s="72"/>
      <c r="D292" s="72"/>
      <c r="E292" s="72"/>
      <c r="F292" s="72"/>
      <c r="G292" s="7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Z292" s="75"/>
      <c r="AA292" s="75"/>
      <c r="AB292" s="75"/>
      <c r="AC292" s="75"/>
      <c r="AD292" s="75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</row>
    <row r="293" spans="1:41" s="74" customFormat="1" x14ac:dyDescent="0.25">
      <c r="A293" s="72"/>
      <c r="B293" s="72"/>
      <c r="C293" s="72"/>
      <c r="D293" s="72"/>
      <c r="E293" s="72"/>
      <c r="F293" s="72"/>
      <c r="G293" s="7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Z293" s="75"/>
      <c r="AA293" s="75"/>
      <c r="AB293" s="75"/>
      <c r="AC293" s="75"/>
      <c r="AD293" s="75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</row>
    <row r="294" spans="1:41" s="74" customFormat="1" x14ac:dyDescent="0.25">
      <c r="A294" s="72"/>
      <c r="B294" s="72"/>
      <c r="C294" s="72"/>
      <c r="D294" s="72"/>
      <c r="E294" s="72"/>
      <c r="F294" s="72"/>
      <c r="G294" s="7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Z294" s="75"/>
      <c r="AA294" s="75"/>
      <c r="AB294" s="75"/>
      <c r="AC294" s="75"/>
      <c r="AD294" s="75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</row>
    <row r="295" spans="1:41" s="74" customFormat="1" x14ac:dyDescent="0.25">
      <c r="A295" s="72"/>
      <c r="B295" s="72"/>
      <c r="C295" s="72"/>
      <c r="D295" s="72"/>
      <c r="E295" s="72"/>
      <c r="F295" s="72"/>
      <c r="G295" s="7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Z295" s="75"/>
      <c r="AA295" s="75"/>
      <c r="AB295" s="75"/>
      <c r="AC295" s="75"/>
      <c r="AD295" s="75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</row>
    <row r="296" spans="1:41" s="74" customFormat="1" x14ac:dyDescent="0.25">
      <c r="A296" s="72"/>
      <c r="B296" s="72"/>
      <c r="C296" s="72"/>
      <c r="D296" s="72"/>
      <c r="E296" s="72"/>
      <c r="F296" s="72"/>
      <c r="G296" s="7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Z296" s="75"/>
      <c r="AA296" s="75"/>
      <c r="AB296" s="75"/>
      <c r="AC296" s="75"/>
      <c r="AD296" s="75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</row>
    <row r="297" spans="1:41" s="74" customFormat="1" x14ac:dyDescent="0.25">
      <c r="A297" s="72"/>
      <c r="B297" s="72"/>
      <c r="C297" s="72"/>
      <c r="D297" s="72"/>
      <c r="E297" s="72"/>
      <c r="F297" s="72"/>
      <c r="G297" s="7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Z297" s="75"/>
      <c r="AA297" s="75"/>
      <c r="AB297" s="75"/>
      <c r="AC297" s="75"/>
      <c r="AD297" s="75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</row>
    <row r="298" spans="1:41" s="74" customFormat="1" x14ac:dyDescent="0.25">
      <c r="A298" s="72"/>
      <c r="B298" s="72"/>
      <c r="C298" s="72"/>
      <c r="D298" s="72"/>
      <c r="E298" s="72"/>
      <c r="F298" s="72"/>
      <c r="G298" s="7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Z298" s="75"/>
      <c r="AA298" s="75"/>
      <c r="AB298" s="75"/>
      <c r="AC298" s="75"/>
      <c r="AD298" s="75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</row>
    <row r="299" spans="1:41" s="74" customFormat="1" x14ac:dyDescent="0.25">
      <c r="A299" s="72"/>
      <c r="B299" s="72"/>
      <c r="C299" s="72"/>
      <c r="D299" s="72"/>
      <c r="E299" s="72"/>
      <c r="F299" s="72"/>
      <c r="G299" s="7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Z299" s="75"/>
      <c r="AA299" s="75"/>
      <c r="AB299" s="75"/>
      <c r="AC299" s="75"/>
      <c r="AD299" s="75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</row>
    <row r="300" spans="1:41" s="74" customFormat="1" x14ac:dyDescent="0.25">
      <c r="A300" s="72"/>
      <c r="B300" s="72"/>
      <c r="C300" s="72"/>
      <c r="D300" s="72"/>
      <c r="E300" s="72"/>
      <c r="F300" s="72"/>
      <c r="G300" s="7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Z300" s="75"/>
      <c r="AA300" s="75"/>
      <c r="AB300" s="75"/>
      <c r="AC300" s="75"/>
      <c r="AD300" s="75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</row>
    <row r="301" spans="1:41" s="74" customFormat="1" x14ac:dyDescent="0.25">
      <c r="A301" s="72"/>
      <c r="B301" s="72"/>
      <c r="C301" s="72"/>
      <c r="D301" s="72"/>
      <c r="E301" s="72"/>
      <c r="F301" s="72"/>
      <c r="G301" s="7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Z301" s="75"/>
      <c r="AA301" s="75"/>
      <c r="AB301" s="75"/>
      <c r="AC301" s="75"/>
      <c r="AD301" s="75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</row>
    <row r="302" spans="1:41" s="74" customFormat="1" x14ac:dyDescent="0.25">
      <c r="A302" s="72"/>
      <c r="B302" s="72"/>
      <c r="C302" s="72"/>
      <c r="D302" s="72"/>
      <c r="E302" s="72"/>
      <c r="F302" s="72"/>
      <c r="G302" s="7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Z302" s="75"/>
      <c r="AA302" s="75"/>
      <c r="AB302" s="75"/>
      <c r="AC302" s="75"/>
      <c r="AD302" s="75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</row>
    <row r="303" spans="1:41" s="74" customFormat="1" x14ac:dyDescent="0.25">
      <c r="A303" s="72"/>
      <c r="B303" s="72"/>
      <c r="C303" s="72"/>
      <c r="D303" s="72"/>
      <c r="E303" s="72"/>
      <c r="F303" s="72"/>
      <c r="G303" s="7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Z303" s="75"/>
      <c r="AA303" s="75"/>
      <c r="AB303" s="75"/>
      <c r="AC303" s="75"/>
      <c r="AD303" s="75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</row>
    <row r="304" spans="1:41" s="74" customFormat="1" x14ac:dyDescent="0.25">
      <c r="A304" s="72"/>
      <c r="B304" s="72"/>
      <c r="C304" s="72"/>
      <c r="D304" s="72"/>
      <c r="E304" s="72"/>
      <c r="F304" s="72"/>
      <c r="G304" s="7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Z304" s="75"/>
      <c r="AA304" s="75"/>
      <c r="AB304" s="75"/>
      <c r="AC304" s="75"/>
      <c r="AD304" s="75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</row>
    <row r="305" spans="1:41" s="74" customFormat="1" x14ac:dyDescent="0.25">
      <c r="A305" s="72"/>
      <c r="B305" s="72"/>
      <c r="C305" s="72"/>
      <c r="D305" s="72"/>
      <c r="E305" s="72"/>
      <c r="F305" s="72"/>
      <c r="G305" s="7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Z305" s="75"/>
      <c r="AA305" s="75"/>
      <c r="AB305" s="75"/>
      <c r="AC305" s="75"/>
      <c r="AD305" s="75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</row>
    <row r="306" spans="1:41" s="74" customFormat="1" x14ac:dyDescent="0.25">
      <c r="A306" s="72"/>
      <c r="B306" s="72"/>
      <c r="C306" s="72"/>
      <c r="D306" s="72"/>
      <c r="E306" s="72"/>
      <c r="F306" s="72"/>
      <c r="G306" s="7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Z306" s="75"/>
      <c r="AA306" s="75"/>
      <c r="AB306" s="75"/>
      <c r="AC306" s="75"/>
      <c r="AD306" s="75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</row>
    <row r="307" spans="1:41" s="74" customFormat="1" x14ac:dyDescent="0.25">
      <c r="A307" s="72"/>
      <c r="B307" s="72"/>
      <c r="C307" s="72"/>
      <c r="D307" s="72"/>
      <c r="E307" s="72"/>
      <c r="F307" s="72"/>
      <c r="G307" s="7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Z307" s="75"/>
      <c r="AA307" s="75"/>
      <c r="AB307" s="75"/>
      <c r="AC307" s="75"/>
      <c r="AD307" s="75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</row>
    <row r="308" spans="1:41" s="74" customFormat="1" x14ac:dyDescent="0.25">
      <c r="A308" s="72"/>
      <c r="B308" s="72"/>
      <c r="C308" s="72"/>
      <c r="D308" s="72"/>
      <c r="E308" s="72"/>
      <c r="F308" s="72"/>
      <c r="G308" s="7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Z308" s="75"/>
      <c r="AA308" s="75"/>
      <c r="AB308" s="75"/>
      <c r="AC308" s="75"/>
      <c r="AD308" s="75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</row>
    <row r="309" spans="1:41" s="74" customFormat="1" x14ac:dyDescent="0.25">
      <c r="A309" s="72"/>
      <c r="B309" s="72"/>
      <c r="C309" s="72"/>
      <c r="D309" s="72"/>
      <c r="E309" s="72"/>
      <c r="F309" s="72"/>
      <c r="G309" s="7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Z309" s="75"/>
      <c r="AA309" s="75"/>
      <c r="AB309" s="75"/>
      <c r="AC309" s="75"/>
      <c r="AD309" s="75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</row>
    <row r="310" spans="1:41" s="74" customFormat="1" x14ac:dyDescent="0.25">
      <c r="A310" s="72"/>
      <c r="B310" s="72"/>
      <c r="C310" s="72"/>
      <c r="D310" s="72"/>
      <c r="E310" s="72"/>
      <c r="F310" s="72"/>
      <c r="G310" s="7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Z310" s="75"/>
      <c r="AA310" s="75"/>
      <c r="AB310" s="75"/>
      <c r="AC310" s="75"/>
      <c r="AD310" s="75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</row>
    <row r="311" spans="1:41" s="74" customFormat="1" x14ac:dyDescent="0.25">
      <c r="A311" s="72"/>
      <c r="B311" s="72"/>
      <c r="C311" s="72"/>
      <c r="D311" s="72"/>
      <c r="E311" s="72"/>
      <c r="F311" s="72"/>
      <c r="G311" s="7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Z311" s="75"/>
      <c r="AA311" s="75"/>
      <c r="AB311" s="75"/>
      <c r="AC311" s="75"/>
      <c r="AD311" s="75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</row>
    <row r="312" spans="1:41" s="74" customFormat="1" x14ac:dyDescent="0.25">
      <c r="A312" s="72"/>
      <c r="B312" s="72"/>
      <c r="C312" s="72"/>
      <c r="D312" s="72"/>
      <c r="E312" s="72"/>
      <c r="F312" s="72"/>
      <c r="G312" s="7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Z312" s="75"/>
      <c r="AA312" s="75"/>
      <c r="AB312" s="75"/>
      <c r="AC312" s="75"/>
      <c r="AD312" s="75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</row>
    <row r="313" spans="1:41" s="74" customFormat="1" x14ac:dyDescent="0.25">
      <c r="A313" s="72"/>
      <c r="B313" s="72"/>
      <c r="C313" s="72"/>
      <c r="D313" s="72"/>
      <c r="E313" s="72"/>
      <c r="F313" s="72"/>
      <c r="G313" s="7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Z313" s="75"/>
      <c r="AA313" s="75"/>
      <c r="AB313" s="75"/>
      <c r="AC313" s="75"/>
      <c r="AD313" s="75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</row>
    <row r="314" spans="1:41" s="74" customFormat="1" x14ac:dyDescent="0.25">
      <c r="A314" s="72"/>
      <c r="B314" s="72"/>
      <c r="C314" s="72"/>
      <c r="D314" s="72"/>
      <c r="E314" s="72"/>
      <c r="F314" s="72"/>
      <c r="G314" s="7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Z314" s="75"/>
      <c r="AA314" s="75"/>
      <c r="AB314" s="75"/>
      <c r="AC314" s="75"/>
      <c r="AD314" s="75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</row>
    <row r="315" spans="1:41" s="74" customFormat="1" x14ac:dyDescent="0.25">
      <c r="A315" s="72"/>
      <c r="B315" s="72"/>
      <c r="C315" s="72"/>
      <c r="D315" s="72"/>
      <c r="E315" s="72"/>
      <c r="F315" s="72"/>
      <c r="G315" s="7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Z315" s="75"/>
      <c r="AA315" s="75"/>
      <c r="AB315" s="75"/>
      <c r="AC315" s="75"/>
      <c r="AD315" s="75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</row>
    <row r="316" spans="1:41" s="74" customFormat="1" x14ac:dyDescent="0.25">
      <c r="A316" s="72"/>
      <c r="B316" s="72"/>
      <c r="C316" s="72"/>
      <c r="D316" s="72"/>
      <c r="E316" s="72"/>
      <c r="F316" s="72"/>
      <c r="G316" s="7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Z316" s="75"/>
      <c r="AA316" s="75"/>
      <c r="AB316" s="75"/>
      <c r="AC316" s="75"/>
      <c r="AD316" s="75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</row>
    <row r="317" spans="1:41" s="74" customFormat="1" x14ac:dyDescent="0.25">
      <c r="A317" s="72"/>
      <c r="B317" s="72"/>
      <c r="C317" s="72"/>
      <c r="D317" s="72"/>
      <c r="E317" s="72"/>
      <c r="F317" s="72"/>
      <c r="G317" s="7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Z317" s="75"/>
      <c r="AA317" s="75"/>
      <c r="AB317" s="75"/>
      <c r="AC317" s="75"/>
      <c r="AD317" s="75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</row>
    <row r="318" spans="1:41" s="74" customFormat="1" x14ac:dyDescent="0.25">
      <c r="A318" s="72"/>
      <c r="B318" s="72"/>
      <c r="C318" s="72"/>
      <c r="D318" s="72"/>
      <c r="E318" s="72"/>
      <c r="F318" s="72"/>
      <c r="G318" s="7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Z318" s="75"/>
      <c r="AA318" s="75"/>
      <c r="AB318" s="75"/>
      <c r="AC318" s="75"/>
      <c r="AD318" s="75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</row>
    <row r="319" spans="1:41" s="74" customFormat="1" x14ac:dyDescent="0.25">
      <c r="A319" s="72"/>
      <c r="B319" s="72"/>
      <c r="C319" s="72"/>
      <c r="D319" s="72"/>
      <c r="E319" s="72"/>
      <c r="F319" s="72"/>
      <c r="G319" s="7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Z319" s="75"/>
      <c r="AA319" s="75"/>
      <c r="AB319" s="75"/>
      <c r="AC319" s="75"/>
      <c r="AD319" s="75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</row>
    <row r="320" spans="1:41" s="74" customFormat="1" x14ac:dyDescent="0.25">
      <c r="A320" s="72"/>
      <c r="B320" s="72"/>
      <c r="C320" s="72"/>
      <c r="D320" s="72"/>
      <c r="E320" s="72"/>
      <c r="F320" s="72"/>
      <c r="G320" s="7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Z320" s="75"/>
      <c r="AA320" s="75"/>
      <c r="AB320" s="75"/>
      <c r="AC320" s="75"/>
      <c r="AD320" s="75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</row>
    <row r="321" spans="1:41" s="74" customFormat="1" x14ac:dyDescent="0.25">
      <c r="A321" s="72"/>
      <c r="B321" s="72"/>
      <c r="C321" s="72"/>
      <c r="D321" s="72"/>
      <c r="E321" s="72"/>
      <c r="F321" s="72"/>
      <c r="G321" s="7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Z321" s="75"/>
      <c r="AA321" s="75"/>
      <c r="AB321" s="75"/>
      <c r="AC321" s="75"/>
      <c r="AD321" s="75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</row>
    <row r="322" spans="1:41" s="74" customFormat="1" x14ac:dyDescent="0.25">
      <c r="A322" s="72"/>
      <c r="B322" s="72"/>
      <c r="C322" s="72"/>
      <c r="D322" s="72"/>
      <c r="E322" s="72"/>
      <c r="F322" s="72"/>
      <c r="G322" s="7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Z322" s="75"/>
      <c r="AA322" s="75"/>
      <c r="AB322" s="75"/>
      <c r="AC322" s="75"/>
      <c r="AD322" s="75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</row>
    <row r="323" spans="1:41" s="74" customFormat="1" x14ac:dyDescent="0.25">
      <c r="A323" s="72"/>
      <c r="B323" s="72"/>
      <c r="C323" s="72"/>
      <c r="D323" s="72"/>
      <c r="E323" s="72"/>
      <c r="F323" s="72"/>
      <c r="G323" s="7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Z323" s="75"/>
      <c r="AA323" s="75"/>
      <c r="AB323" s="75"/>
      <c r="AC323" s="75"/>
      <c r="AD323" s="75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</row>
    <row r="324" spans="1:41" s="74" customFormat="1" x14ac:dyDescent="0.25">
      <c r="A324" s="72"/>
      <c r="B324" s="72"/>
      <c r="C324" s="72"/>
      <c r="D324" s="72"/>
      <c r="E324" s="72"/>
      <c r="F324" s="72"/>
      <c r="G324" s="7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Z324" s="75"/>
      <c r="AA324" s="75"/>
      <c r="AB324" s="75"/>
      <c r="AC324" s="75"/>
      <c r="AD324" s="75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</row>
    <row r="325" spans="1:41" s="74" customFormat="1" x14ac:dyDescent="0.25">
      <c r="A325" s="72"/>
      <c r="B325" s="72"/>
      <c r="C325" s="72"/>
      <c r="D325" s="72"/>
      <c r="E325" s="72"/>
      <c r="F325" s="72"/>
      <c r="G325" s="7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Z325" s="75"/>
      <c r="AA325" s="75"/>
      <c r="AB325" s="75"/>
      <c r="AC325" s="75"/>
      <c r="AD325" s="75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</row>
    <row r="326" spans="1:41" s="74" customFormat="1" x14ac:dyDescent="0.25">
      <c r="A326" s="72"/>
      <c r="B326" s="72"/>
      <c r="C326" s="72"/>
      <c r="D326" s="72"/>
      <c r="E326" s="72"/>
      <c r="F326" s="72"/>
      <c r="G326" s="7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Z326" s="75"/>
      <c r="AA326" s="75"/>
      <c r="AB326" s="75"/>
      <c r="AC326" s="75"/>
      <c r="AD326" s="75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</row>
    <row r="327" spans="1:41" s="74" customFormat="1" x14ac:dyDescent="0.25">
      <c r="A327" s="72"/>
      <c r="B327" s="72"/>
      <c r="C327" s="72"/>
      <c r="D327" s="72"/>
      <c r="E327" s="72"/>
      <c r="F327" s="72"/>
      <c r="G327" s="7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Z327" s="75"/>
      <c r="AA327" s="75"/>
      <c r="AB327" s="75"/>
      <c r="AC327" s="75"/>
      <c r="AD327" s="75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</row>
    <row r="328" spans="1:41" s="74" customFormat="1" x14ac:dyDescent="0.25">
      <c r="A328" s="72"/>
      <c r="B328" s="72"/>
      <c r="C328" s="72"/>
      <c r="D328" s="72"/>
      <c r="E328" s="72"/>
      <c r="F328" s="72"/>
      <c r="G328" s="7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Z328" s="75"/>
      <c r="AA328" s="75"/>
      <c r="AB328" s="75"/>
      <c r="AC328" s="75"/>
      <c r="AD328" s="75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</row>
    <row r="329" spans="1:41" s="74" customFormat="1" x14ac:dyDescent="0.25">
      <c r="A329" s="72"/>
      <c r="B329" s="72"/>
      <c r="C329" s="72"/>
      <c r="D329" s="72"/>
      <c r="E329" s="72"/>
      <c r="F329" s="72"/>
      <c r="G329" s="7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Z329" s="75"/>
      <c r="AA329" s="75"/>
      <c r="AB329" s="75"/>
      <c r="AC329" s="75"/>
      <c r="AD329" s="75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</row>
    <row r="330" spans="1:41" s="74" customFormat="1" x14ac:dyDescent="0.25">
      <c r="A330" s="72"/>
      <c r="B330" s="72"/>
      <c r="C330" s="72"/>
      <c r="D330" s="72"/>
      <c r="E330" s="72"/>
      <c r="F330" s="72"/>
      <c r="G330" s="7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Z330" s="75"/>
      <c r="AA330" s="75"/>
      <c r="AB330" s="75"/>
      <c r="AC330" s="75"/>
      <c r="AD330" s="75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</row>
    <row r="331" spans="1:41" s="74" customFormat="1" x14ac:dyDescent="0.25">
      <c r="A331" s="72"/>
      <c r="B331" s="72"/>
      <c r="C331" s="72"/>
      <c r="D331" s="72"/>
      <c r="E331" s="72"/>
      <c r="F331" s="72"/>
      <c r="G331" s="7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Z331" s="75"/>
      <c r="AA331" s="75"/>
      <c r="AB331" s="75"/>
      <c r="AC331" s="75"/>
      <c r="AD331" s="75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</row>
    <row r="332" spans="1:41" s="74" customFormat="1" x14ac:dyDescent="0.25">
      <c r="A332" s="72"/>
      <c r="B332" s="72"/>
      <c r="C332" s="72"/>
      <c r="D332" s="72"/>
      <c r="E332" s="72"/>
      <c r="F332" s="72"/>
      <c r="G332" s="7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Z332" s="75"/>
      <c r="AA332" s="75"/>
      <c r="AB332" s="75"/>
      <c r="AC332" s="75"/>
      <c r="AD332" s="75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</row>
    <row r="333" spans="1:41" s="74" customFormat="1" x14ac:dyDescent="0.25">
      <c r="A333" s="72"/>
      <c r="B333" s="72"/>
      <c r="C333" s="72"/>
      <c r="D333" s="72"/>
      <c r="E333" s="72"/>
      <c r="F333" s="72"/>
      <c r="G333" s="7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Z333" s="75"/>
      <c r="AA333" s="75"/>
      <c r="AB333" s="75"/>
      <c r="AC333" s="75"/>
      <c r="AD333" s="75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</row>
    <row r="334" spans="1:41" s="74" customFormat="1" x14ac:dyDescent="0.25">
      <c r="A334" s="72"/>
      <c r="B334" s="72"/>
      <c r="C334" s="72"/>
      <c r="D334" s="72"/>
      <c r="E334" s="72"/>
      <c r="F334" s="72"/>
      <c r="G334" s="7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Z334" s="75"/>
      <c r="AA334" s="75"/>
      <c r="AB334" s="75"/>
      <c r="AC334" s="75"/>
      <c r="AD334" s="75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</row>
    <row r="335" spans="1:41" s="74" customFormat="1" x14ac:dyDescent="0.25">
      <c r="A335" s="72"/>
      <c r="B335" s="72"/>
      <c r="C335" s="72"/>
      <c r="D335" s="72"/>
      <c r="E335" s="72"/>
      <c r="F335" s="72"/>
      <c r="G335" s="7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Z335" s="75"/>
      <c r="AA335" s="75"/>
      <c r="AB335" s="75"/>
      <c r="AC335" s="75"/>
      <c r="AD335" s="75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</row>
    <row r="336" spans="1:41" s="74" customFormat="1" x14ac:dyDescent="0.25">
      <c r="A336" s="72"/>
      <c r="B336" s="72"/>
      <c r="C336" s="72"/>
      <c r="D336" s="72"/>
      <c r="E336" s="72"/>
      <c r="F336" s="72"/>
      <c r="G336" s="7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Z336" s="75"/>
      <c r="AA336" s="75"/>
      <c r="AB336" s="75"/>
      <c r="AC336" s="75"/>
      <c r="AD336" s="75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</row>
    <row r="337" spans="1:41" s="74" customFormat="1" x14ac:dyDescent="0.25">
      <c r="A337" s="72"/>
      <c r="B337" s="72"/>
      <c r="C337" s="72"/>
      <c r="D337" s="72"/>
      <c r="E337" s="72"/>
      <c r="F337" s="72"/>
      <c r="G337" s="7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Z337" s="75"/>
      <c r="AA337" s="75"/>
      <c r="AB337" s="75"/>
      <c r="AC337" s="75"/>
      <c r="AD337" s="75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</row>
    <row r="338" spans="1:41" s="74" customFormat="1" x14ac:dyDescent="0.25">
      <c r="A338" s="72"/>
      <c r="B338" s="72"/>
      <c r="C338" s="72"/>
      <c r="D338" s="72"/>
      <c r="E338" s="72"/>
      <c r="F338" s="72"/>
      <c r="G338" s="7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Z338" s="75"/>
      <c r="AA338" s="75"/>
      <c r="AB338" s="75"/>
      <c r="AC338" s="75"/>
      <c r="AD338" s="75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</row>
    <row r="339" spans="1:41" s="74" customFormat="1" x14ac:dyDescent="0.25">
      <c r="A339" s="72"/>
      <c r="B339" s="72"/>
      <c r="C339" s="72"/>
      <c r="D339" s="72"/>
      <c r="E339" s="72"/>
      <c r="F339" s="72"/>
      <c r="G339" s="7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Z339" s="75"/>
      <c r="AA339" s="75"/>
      <c r="AB339" s="75"/>
      <c r="AC339" s="75"/>
      <c r="AD339" s="75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</row>
    <row r="340" spans="1:41" s="74" customFormat="1" x14ac:dyDescent="0.25">
      <c r="A340" s="72"/>
      <c r="B340" s="72"/>
      <c r="C340" s="72"/>
      <c r="D340" s="72"/>
      <c r="E340" s="72"/>
      <c r="F340" s="72"/>
      <c r="G340" s="7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Z340" s="75"/>
      <c r="AA340" s="75"/>
      <c r="AB340" s="75"/>
      <c r="AC340" s="75"/>
      <c r="AD340" s="75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</row>
    <row r="341" spans="1:41" s="74" customFormat="1" x14ac:dyDescent="0.25">
      <c r="A341" s="72"/>
      <c r="B341" s="72"/>
      <c r="C341" s="72"/>
      <c r="D341" s="72"/>
      <c r="E341" s="72"/>
      <c r="F341" s="72"/>
      <c r="G341" s="7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Z341" s="75"/>
      <c r="AA341" s="75"/>
      <c r="AB341" s="75"/>
      <c r="AC341" s="75"/>
      <c r="AD341" s="75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</row>
    <row r="342" spans="1:41" s="74" customFormat="1" x14ac:dyDescent="0.25">
      <c r="A342" s="72"/>
      <c r="B342" s="72"/>
      <c r="C342" s="72"/>
      <c r="D342" s="72"/>
      <c r="E342" s="72"/>
      <c r="F342" s="72"/>
      <c r="G342" s="7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Z342" s="75"/>
      <c r="AA342" s="75"/>
      <c r="AB342" s="75"/>
      <c r="AC342" s="75"/>
      <c r="AD342" s="75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</row>
    <row r="343" spans="1:41" s="74" customFormat="1" x14ac:dyDescent="0.25">
      <c r="A343" s="72"/>
      <c r="B343" s="72"/>
      <c r="C343" s="72"/>
      <c r="D343" s="72"/>
      <c r="E343" s="72"/>
      <c r="F343" s="72"/>
      <c r="G343" s="7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Z343" s="75"/>
      <c r="AA343" s="75"/>
      <c r="AB343" s="75"/>
      <c r="AC343" s="75"/>
      <c r="AD343" s="75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</row>
    <row r="344" spans="1:41" s="74" customFormat="1" x14ac:dyDescent="0.25">
      <c r="A344" s="72"/>
      <c r="B344" s="72"/>
      <c r="C344" s="72"/>
      <c r="D344" s="72"/>
      <c r="E344" s="72"/>
      <c r="F344" s="72"/>
      <c r="G344" s="7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Z344" s="75"/>
      <c r="AA344" s="75"/>
      <c r="AB344" s="75"/>
      <c r="AC344" s="75"/>
      <c r="AD344" s="75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</row>
    <row r="345" spans="1:41" s="74" customFormat="1" x14ac:dyDescent="0.25">
      <c r="A345" s="72"/>
      <c r="B345" s="72"/>
      <c r="C345" s="72"/>
      <c r="D345" s="72"/>
      <c r="E345" s="72"/>
      <c r="F345" s="72"/>
      <c r="G345" s="7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Z345" s="75"/>
      <c r="AA345" s="75"/>
      <c r="AB345" s="75"/>
      <c r="AC345" s="75"/>
      <c r="AD345" s="75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</row>
    <row r="346" spans="1:41" s="74" customFormat="1" x14ac:dyDescent="0.25">
      <c r="A346" s="72"/>
      <c r="B346" s="72"/>
      <c r="C346" s="72"/>
      <c r="D346" s="72"/>
      <c r="E346" s="72"/>
      <c r="F346" s="72"/>
      <c r="G346" s="7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Z346" s="75"/>
      <c r="AA346" s="75"/>
      <c r="AB346" s="75"/>
      <c r="AC346" s="75"/>
      <c r="AD346" s="75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</row>
    <row r="347" spans="1:41" s="74" customFormat="1" x14ac:dyDescent="0.25">
      <c r="A347" s="72"/>
      <c r="B347" s="72"/>
      <c r="C347" s="72"/>
      <c r="D347" s="72"/>
      <c r="E347" s="72"/>
      <c r="F347" s="72"/>
      <c r="G347" s="7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Z347" s="75"/>
      <c r="AA347" s="75"/>
      <c r="AB347" s="75"/>
      <c r="AC347" s="75"/>
      <c r="AD347" s="75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</row>
    <row r="348" spans="1:41" s="74" customFormat="1" x14ac:dyDescent="0.25">
      <c r="A348" s="72"/>
      <c r="B348" s="72"/>
      <c r="C348" s="72"/>
      <c r="D348" s="72"/>
      <c r="E348" s="72"/>
      <c r="F348" s="72"/>
      <c r="G348" s="7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Z348" s="75"/>
      <c r="AA348" s="75"/>
      <c r="AB348" s="75"/>
      <c r="AC348" s="75"/>
      <c r="AD348" s="75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</row>
    <row r="349" spans="1:41" s="74" customFormat="1" x14ac:dyDescent="0.25">
      <c r="A349" s="72"/>
      <c r="B349" s="72"/>
      <c r="C349" s="72"/>
      <c r="D349" s="72"/>
      <c r="E349" s="72"/>
      <c r="F349" s="72"/>
      <c r="G349" s="7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Z349" s="75"/>
      <c r="AA349" s="75"/>
      <c r="AB349" s="75"/>
      <c r="AC349" s="75"/>
      <c r="AD349" s="75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</row>
    <row r="350" spans="1:41" s="74" customFormat="1" x14ac:dyDescent="0.25">
      <c r="A350" s="72"/>
      <c r="B350" s="72"/>
      <c r="C350" s="72"/>
      <c r="D350" s="72"/>
      <c r="E350" s="72"/>
      <c r="F350" s="72"/>
      <c r="G350" s="7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Z350" s="75"/>
      <c r="AA350" s="75"/>
      <c r="AB350" s="75"/>
      <c r="AC350" s="75"/>
      <c r="AD350" s="75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</row>
    <row r="351" spans="1:41" s="74" customFormat="1" x14ac:dyDescent="0.25">
      <c r="A351" s="72"/>
      <c r="B351" s="72"/>
      <c r="C351" s="72"/>
      <c r="D351" s="72"/>
      <c r="E351" s="72"/>
      <c r="F351" s="72"/>
      <c r="G351" s="7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Z351" s="75"/>
      <c r="AA351" s="75"/>
      <c r="AB351" s="75"/>
      <c r="AC351" s="75"/>
      <c r="AD351" s="75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</row>
    <row r="352" spans="1:41" s="74" customFormat="1" x14ac:dyDescent="0.25">
      <c r="A352" s="72"/>
      <c r="B352" s="72"/>
      <c r="C352" s="72"/>
      <c r="D352" s="72"/>
      <c r="E352" s="72"/>
      <c r="F352" s="72"/>
      <c r="G352" s="7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Z352" s="75"/>
      <c r="AA352" s="75"/>
      <c r="AB352" s="75"/>
      <c r="AC352" s="75"/>
      <c r="AD352" s="75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</row>
    <row r="353" spans="1:41" s="74" customFormat="1" x14ac:dyDescent="0.25">
      <c r="A353" s="72"/>
      <c r="B353" s="72"/>
      <c r="C353" s="72"/>
      <c r="D353" s="72"/>
      <c r="E353" s="72"/>
      <c r="F353" s="72"/>
      <c r="G353" s="7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Z353" s="75"/>
      <c r="AA353" s="75"/>
      <c r="AB353" s="75"/>
      <c r="AC353" s="75"/>
      <c r="AD353" s="75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</row>
    <row r="354" spans="1:41" s="74" customFormat="1" x14ac:dyDescent="0.25">
      <c r="A354" s="72"/>
      <c r="B354" s="72"/>
      <c r="C354" s="72"/>
      <c r="D354" s="72"/>
      <c r="E354" s="72"/>
      <c r="F354" s="72"/>
      <c r="G354" s="7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Z354" s="75"/>
      <c r="AA354" s="75"/>
      <c r="AB354" s="75"/>
      <c r="AC354" s="75"/>
      <c r="AD354" s="75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</row>
    <row r="355" spans="1:41" s="74" customFormat="1" x14ac:dyDescent="0.25">
      <c r="A355" s="72"/>
      <c r="B355" s="72"/>
      <c r="C355" s="72"/>
      <c r="D355" s="72"/>
      <c r="E355" s="72"/>
      <c r="F355" s="72"/>
      <c r="G355" s="7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Z355" s="75"/>
      <c r="AA355" s="75"/>
      <c r="AB355" s="75"/>
      <c r="AC355" s="75"/>
      <c r="AD355" s="75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</row>
    <row r="356" spans="1:41" s="74" customFormat="1" x14ac:dyDescent="0.25">
      <c r="A356" s="72"/>
      <c r="B356" s="72"/>
      <c r="C356" s="72"/>
      <c r="D356" s="72"/>
      <c r="E356" s="72"/>
      <c r="F356" s="72"/>
      <c r="G356" s="7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Z356" s="75"/>
      <c r="AA356" s="75"/>
      <c r="AB356" s="75"/>
      <c r="AC356" s="75"/>
      <c r="AD356" s="75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</row>
    <row r="357" spans="1:41" s="74" customFormat="1" x14ac:dyDescent="0.25">
      <c r="A357" s="72"/>
      <c r="B357" s="72"/>
      <c r="C357" s="72"/>
      <c r="D357" s="72"/>
      <c r="E357" s="72"/>
      <c r="F357" s="72"/>
      <c r="G357" s="7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Z357" s="75"/>
      <c r="AA357" s="75"/>
      <c r="AB357" s="75"/>
      <c r="AC357" s="75"/>
      <c r="AD357" s="75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</row>
    <row r="358" spans="1:41" s="74" customFormat="1" x14ac:dyDescent="0.25">
      <c r="A358" s="72"/>
      <c r="B358" s="72"/>
      <c r="C358" s="72"/>
      <c r="D358" s="72"/>
      <c r="E358" s="72"/>
      <c r="F358" s="72"/>
      <c r="G358" s="7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Z358" s="75"/>
      <c r="AA358" s="75"/>
      <c r="AB358" s="75"/>
      <c r="AC358" s="75"/>
      <c r="AD358" s="75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</row>
    <row r="359" spans="1:41" s="74" customFormat="1" x14ac:dyDescent="0.25">
      <c r="A359" s="72"/>
      <c r="B359" s="72"/>
      <c r="C359" s="72"/>
      <c r="D359" s="72"/>
      <c r="E359" s="72"/>
      <c r="F359" s="72"/>
      <c r="G359" s="7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Z359" s="75"/>
      <c r="AA359" s="75"/>
      <c r="AB359" s="75"/>
      <c r="AC359" s="75"/>
      <c r="AD359" s="75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</row>
    <row r="360" spans="1:41" s="74" customFormat="1" x14ac:dyDescent="0.25">
      <c r="A360" s="72"/>
      <c r="B360" s="72"/>
      <c r="C360" s="72"/>
      <c r="D360" s="72"/>
      <c r="E360" s="72"/>
      <c r="F360" s="72"/>
      <c r="G360" s="7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Z360" s="75"/>
      <c r="AA360" s="75"/>
      <c r="AB360" s="75"/>
      <c r="AC360" s="75"/>
      <c r="AD360" s="75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</row>
    <row r="361" spans="1:41" s="74" customFormat="1" x14ac:dyDescent="0.25">
      <c r="A361" s="72"/>
      <c r="B361" s="72"/>
      <c r="C361" s="72"/>
      <c r="D361" s="72"/>
      <c r="E361" s="72"/>
      <c r="F361" s="72"/>
      <c r="G361" s="7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Z361" s="75"/>
      <c r="AA361" s="75"/>
      <c r="AB361" s="75"/>
      <c r="AC361" s="75"/>
      <c r="AD361" s="75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</row>
    <row r="362" spans="1:41" s="74" customFormat="1" x14ac:dyDescent="0.25">
      <c r="A362" s="72"/>
      <c r="B362" s="72"/>
      <c r="C362" s="72"/>
      <c r="D362" s="72"/>
      <c r="E362" s="72"/>
      <c r="F362" s="72"/>
      <c r="G362" s="7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Z362" s="75"/>
      <c r="AA362" s="75"/>
      <c r="AB362" s="75"/>
      <c r="AC362" s="75"/>
      <c r="AD362" s="75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</row>
    <row r="363" spans="1:41" s="74" customFormat="1" x14ac:dyDescent="0.25">
      <c r="A363" s="72"/>
      <c r="B363" s="72"/>
      <c r="C363" s="72"/>
      <c r="D363" s="72"/>
      <c r="E363" s="72"/>
      <c r="F363" s="72"/>
      <c r="G363" s="7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Z363" s="75"/>
      <c r="AA363" s="75"/>
      <c r="AB363" s="75"/>
      <c r="AC363" s="75"/>
      <c r="AD363" s="75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</row>
    <row r="364" spans="1:41" s="74" customFormat="1" x14ac:dyDescent="0.25">
      <c r="A364" s="72"/>
      <c r="B364" s="72"/>
      <c r="C364" s="72"/>
      <c r="D364" s="72"/>
      <c r="E364" s="72"/>
      <c r="F364" s="72"/>
      <c r="G364" s="7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Z364" s="75"/>
      <c r="AA364" s="75"/>
      <c r="AB364" s="75"/>
      <c r="AC364" s="75"/>
      <c r="AD364" s="75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</row>
    <row r="365" spans="1:41" s="74" customFormat="1" x14ac:dyDescent="0.25">
      <c r="A365" s="72"/>
      <c r="B365" s="72"/>
      <c r="C365" s="72"/>
      <c r="D365" s="72"/>
      <c r="E365" s="72"/>
      <c r="F365" s="72"/>
      <c r="G365" s="7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Z365" s="75"/>
      <c r="AA365" s="75"/>
      <c r="AB365" s="75"/>
      <c r="AC365" s="75"/>
      <c r="AD365" s="75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</row>
    <row r="366" spans="1:41" s="74" customFormat="1" x14ac:dyDescent="0.25">
      <c r="A366" s="72"/>
      <c r="B366" s="72"/>
      <c r="C366" s="72"/>
      <c r="D366" s="72"/>
      <c r="E366" s="72"/>
      <c r="F366" s="72"/>
      <c r="G366" s="7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Z366" s="75"/>
      <c r="AA366" s="75"/>
      <c r="AB366" s="75"/>
      <c r="AC366" s="75"/>
      <c r="AD366" s="75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</row>
    <row r="367" spans="1:41" s="74" customFormat="1" x14ac:dyDescent="0.25">
      <c r="A367" s="72"/>
      <c r="B367" s="72"/>
      <c r="C367" s="72"/>
      <c r="D367" s="72"/>
      <c r="E367" s="72"/>
      <c r="F367" s="72"/>
      <c r="G367" s="7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Z367" s="75"/>
      <c r="AA367" s="75"/>
      <c r="AB367" s="75"/>
      <c r="AC367" s="75"/>
      <c r="AD367" s="75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</row>
    <row r="368" spans="1:41" s="74" customFormat="1" x14ac:dyDescent="0.25">
      <c r="A368" s="72"/>
      <c r="B368" s="72"/>
      <c r="C368" s="72"/>
      <c r="D368" s="72"/>
      <c r="E368" s="72"/>
      <c r="F368" s="72"/>
      <c r="G368" s="7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Z368" s="75"/>
      <c r="AA368" s="75"/>
      <c r="AB368" s="75"/>
      <c r="AC368" s="75"/>
      <c r="AD368" s="75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</row>
    <row r="369" spans="1:41" s="74" customFormat="1" x14ac:dyDescent="0.25">
      <c r="A369" s="72"/>
      <c r="B369" s="72"/>
      <c r="C369" s="72"/>
      <c r="D369" s="72"/>
      <c r="E369" s="72"/>
      <c r="F369" s="72"/>
      <c r="G369" s="7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Z369" s="75"/>
      <c r="AA369" s="75"/>
      <c r="AB369" s="75"/>
      <c r="AC369" s="75"/>
      <c r="AD369" s="75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</row>
    <row r="370" spans="1:41" s="74" customFormat="1" x14ac:dyDescent="0.25">
      <c r="A370" s="72"/>
      <c r="B370" s="72"/>
      <c r="C370" s="72"/>
      <c r="D370" s="72"/>
      <c r="E370" s="72"/>
      <c r="F370" s="72"/>
      <c r="G370" s="7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Z370" s="75"/>
      <c r="AA370" s="75"/>
      <c r="AB370" s="75"/>
      <c r="AC370" s="75"/>
      <c r="AD370" s="75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</row>
    <row r="371" spans="1:41" s="74" customFormat="1" x14ac:dyDescent="0.25">
      <c r="A371" s="72"/>
      <c r="B371" s="72"/>
      <c r="C371" s="72"/>
      <c r="D371" s="72"/>
      <c r="E371" s="72"/>
      <c r="F371" s="72"/>
      <c r="G371" s="7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Z371" s="75"/>
      <c r="AA371" s="75"/>
      <c r="AB371" s="75"/>
      <c r="AC371" s="75"/>
      <c r="AD371" s="75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</row>
    <row r="372" spans="1:41" s="74" customFormat="1" x14ac:dyDescent="0.25">
      <c r="A372" s="72"/>
      <c r="B372" s="72"/>
      <c r="C372" s="72"/>
      <c r="D372" s="72"/>
      <c r="E372" s="72"/>
      <c r="F372" s="72"/>
      <c r="G372" s="7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Z372" s="75"/>
      <c r="AA372" s="75"/>
      <c r="AB372" s="75"/>
      <c r="AC372" s="75"/>
      <c r="AD372" s="75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</row>
    <row r="373" spans="1:41" s="74" customFormat="1" x14ac:dyDescent="0.25">
      <c r="A373" s="72"/>
      <c r="B373" s="72"/>
      <c r="C373" s="72"/>
      <c r="D373" s="72"/>
      <c r="E373" s="72"/>
      <c r="F373" s="72"/>
      <c r="G373" s="7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Z373" s="75"/>
      <c r="AA373" s="75"/>
      <c r="AB373" s="75"/>
      <c r="AC373" s="75"/>
      <c r="AD373" s="75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</row>
    <row r="374" spans="1:41" s="74" customFormat="1" x14ac:dyDescent="0.25">
      <c r="A374" s="72"/>
      <c r="B374" s="72"/>
      <c r="C374" s="72"/>
      <c r="D374" s="72"/>
      <c r="E374" s="72"/>
      <c r="F374" s="72"/>
      <c r="G374" s="7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Z374" s="75"/>
      <c r="AA374" s="75"/>
      <c r="AB374" s="75"/>
      <c r="AC374" s="75"/>
      <c r="AD374" s="75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</row>
    <row r="375" spans="1:41" s="74" customFormat="1" x14ac:dyDescent="0.25">
      <c r="A375" s="72"/>
      <c r="B375" s="72"/>
      <c r="C375" s="72"/>
      <c r="D375" s="72"/>
      <c r="E375" s="72"/>
      <c r="F375" s="72"/>
      <c r="G375" s="7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Z375" s="75"/>
      <c r="AA375" s="75"/>
      <c r="AB375" s="75"/>
      <c r="AC375" s="75"/>
      <c r="AD375" s="75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</row>
    <row r="376" spans="1:41" s="74" customFormat="1" x14ac:dyDescent="0.25">
      <c r="A376" s="72"/>
      <c r="B376" s="72"/>
      <c r="C376" s="72"/>
      <c r="D376" s="72"/>
      <c r="E376" s="72"/>
      <c r="F376" s="72"/>
      <c r="G376" s="7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Z376" s="75"/>
      <c r="AA376" s="75"/>
      <c r="AB376" s="75"/>
      <c r="AC376" s="75"/>
      <c r="AD376" s="75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</row>
    <row r="377" spans="1:41" s="74" customFormat="1" x14ac:dyDescent="0.25">
      <c r="A377" s="72"/>
      <c r="B377" s="72"/>
      <c r="C377" s="72"/>
      <c r="D377" s="72"/>
      <c r="E377" s="72"/>
      <c r="F377" s="72"/>
      <c r="G377" s="7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Z377" s="75"/>
      <c r="AA377" s="75"/>
      <c r="AB377" s="75"/>
      <c r="AC377" s="75"/>
      <c r="AD377" s="75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</row>
    <row r="378" spans="1:41" s="74" customFormat="1" x14ac:dyDescent="0.25">
      <c r="A378" s="72"/>
      <c r="B378" s="72"/>
      <c r="C378" s="72"/>
      <c r="D378" s="72"/>
      <c r="E378" s="72"/>
      <c r="F378" s="72"/>
      <c r="G378" s="7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Z378" s="75"/>
      <c r="AA378" s="75"/>
      <c r="AB378" s="75"/>
      <c r="AC378" s="75"/>
      <c r="AD378" s="75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</row>
    <row r="379" spans="1:41" s="74" customFormat="1" x14ac:dyDescent="0.25">
      <c r="A379" s="72"/>
      <c r="B379" s="72"/>
      <c r="C379" s="72"/>
      <c r="D379" s="72"/>
      <c r="E379" s="72"/>
      <c r="F379" s="72"/>
      <c r="G379" s="7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Z379" s="75"/>
      <c r="AA379" s="75"/>
      <c r="AB379" s="75"/>
      <c r="AC379" s="75"/>
      <c r="AD379" s="75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</row>
    <row r="380" spans="1:41" s="74" customFormat="1" x14ac:dyDescent="0.25">
      <c r="A380" s="72"/>
      <c r="B380" s="72"/>
      <c r="C380" s="72"/>
      <c r="D380" s="72"/>
      <c r="E380" s="72"/>
      <c r="F380" s="72"/>
      <c r="G380" s="7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Z380" s="75"/>
      <c r="AA380" s="75"/>
      <c r="AB380" s="75"/>
      <c r="AC380" s="75"/>
      <c r="AD380" s="75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</row>
    <row r="381" spans="1:41" s="74" customFormat="1" x14ac:dyDescent="0.25">
      <c r="A381" s="72"/>
      <c r="B381" s="72"/>
      <c r="C381" s="72"/>
      <c r="D381" s="72"/>
      <c r="E381" s="72"/>
      <c r="F381" s="72"/>
      <c r="G381" s="7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Z381" s="75"/>
      <c r="AA381" s="75"/>
      <c r="AB381" s="75"/>
      <c r="AC381" s="75"/>
      <c r="AD381" s="75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</row>
    <row r="382" spans="1:41" s="74" customFormat="1" x14ac:dyDescent="0.25">
      <c r="A382" s="72"/>
      <c r="B382" s="72"/>
      <c r="C382" s="72"/>
      <c r="D382" s="72"/>
      <c r="E382" s="72"/>
      <c r="F382" s="72"/>
      <c r="G382" s="7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Z382" s="75"/>
      <c r="AA382" s="75"/>
      <c r="AB382" s="75"/>
      <c r="AC382" s="75"/>
      <c r="AD382" s="75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</row>
    <row r="383" spans="1:41" s="74" customFormat="1" x14ac:dyDescent="0.25">
      <c r="A383" s="72"/>
      <c r="B383" s="72"/>
      <c r="C383" s="72"/>
      <c r="D383" s="72"/>
      <c r="E383" s="72"/>
      <c r="F383" s="72"/>
      <c r="G383" s="7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Z383" s="75"/>
      <c r="AA383" s="75"/>
      <c r="AB383" s="75"/>
      <c r="AC383" s="75"/>
      <c r="AD383" s="75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</row>
    <row r="384" spans="1:41" s="74" customFormat="1" x14ac:dyDescent="0.25">
      <c r="A384" s="72"/>
      <c r="B384" s="72"/>
      <c r="C384" s="72"/>
      <c r="D384" s="72"/>
      <c r="E384" s="72"/>
      <c r="F384" s="72"/>
      <c r="G384" s="7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Z384" s="75"/>
      <c r="AA384" s="75"/>
      <c r="AB384" s="75"/>
      <c r="AC384" s="75"/>
      <c r="AD384" s="75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</row>
    <row r="385" spans="1:41" s="74" customFormat="1" x14ac:dyDescent="0.25">
      <c r="A385" s="72"/>
      <c r="B385" s="72"/>
      <c r="C385" s="72"/>
      <c r="D385" s="72"/>
      <c r="E385" s="72"/>
      <c r="F385" s="72"/>
      <c r="G385" s="7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Z385" s="75"/>
      <c r="AA385" s="75"/>
      <c r="AB385" s="75"/>
      <c r="AC385" s="75"/>
      <c r="AD385" s="75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</row>
    <row r="386" spans="1:41" s="74" customFormat="1" x14ac:dyDescent="0.25">
      <c r="A386" s="72"/>
      <c r="B386" s="72"/>
      <c r="C386" s="72"/>
      <c r="D386" s="72"/>
      <c r="E386" s="72"/>
      <c r="F386" s="72"/>
      <c r="G386" s="7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Z386" s="75"/>
      <c r="AA386" s="75"/>
      <c r="AB386" s="75"/>
      <c r="AC386" s="75"/>
      <c r="AD386" s="75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</row>
    <row r="387" spans="1:41" s="74" customFormat="1" x14ac:dyDescent="0.25">
      <c r="A387" s="72"/>
      <c r="B387" s="72"/>
      <c r="C387" s="72"/>
      <c r="D387" s="72"/>
      <c r="E387" s="72"/>
      <c r="F387" s="72"/>
      <c r="G387" s="7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Z387" s="75"/>
      <c r="AA387" s="75"/>
      <c r="AB387" s="75"/>
      <c r="AC387" s="75"/>
      <c r="AD387" s="75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</row>
    <row r="388" spans="1:41" s="74" customFormat="1" x14ac:dyDescent="0.25">
      <c r="A388" s="72"/>
      <c r="B388" s="72"/>
      <c r="C388" s="72"/>
      <c r="D388" s="72"/>
      <c r="E388" s="72"/>
      <c r="F388" s="72"/>
      <c r="G388" s="7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Z388" s="75"/>
      <c r="AA388" s="75"/>
      <c r="AB388" s="75"/>
      <c r="AC388" s="75"/>
      <c r="AD388" s="75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</row>
    <row r="389" spans="1:41" s="74" customFormat="1" x14ac:dyDescent="0.25">
      <c r="A389" s="72"/>
      <c r="B389" s="72"/>
      <c r="C389" s="72"/>
      <c r="D389" s="72"/>
      <c r="E389" s="72"/>
      <c r="F389" s="72"/>
      <c r="G389" s="7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Z389" s="75"/>
      <c r="AA389" s="75"/>
      <c r="AB389" s="75"/>
      <c r="AC389" s="75"/>
      <c r="AD389" s="75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</row>
    <row r="390" spans="1:41" s="74" customFormat="1" x14ac:dyDescent="0.25">
      <c r="A390" s="72"/>
      <c r="B390" s="72"/>
      <c r="C390" s="72"/>
      <c r="D390" s="72"/>
      <c r="E390" s="72"/>
      <c r="F390" s="72"/>
      <c r="G390" s="7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Z390" s="75"/>
      <c r="AA390" s="75"/>
      <c r="AB390" s="75"/>
      <c r="AC390" s="75"/>
      <c r="AD390" s="75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</row>
    <row r="391" spans="1:41" s="74" customFormat="1" x14ac:dyDescent="0.25">
      <c r="A391" s="72"/>
      <c r="B391" s="72"/>
      <c r="C391" s="72"/>
      <c r="D391" s="72"/>
      <c r="E391" s="72"/>
      <c r="F391" s="72"/>
      <c r="G391" s="7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Z391" s="75"/>
      <c r="AA391" s="75"/>
      <c r="AB391" s="75"/>
      <c r="AC391" s="75"/>
      <c r="AD391" s="75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</row>
    <row r="392" spans="1:41" s="74" customFormat="1" x14ac:dyDescent="0.25">
      <c r="A392" s="72"/>
      <c r="B392" s="72"/>
      <c r="C392" s="72"/>
      <c r="D392" s="72"/>
      <c r="E392" s="72"/>
      <c r="F392" s="72"/>
      <c r="G392" s="7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Z392" s="75"/>
      <c r="AA392" s="75"/>
      <c r="AB392" s="75"/>
      <c r="AC392" s="75"/>
      <c r="AD392" s="75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</row>
    <row r="393" spans="1:41" s="74" customFormat="1" x14ac:dyDescent="0.25">
      <c r="A393" s="72"/>
      <c r="B393" s="72"/>
      <c r="C393" s="72"/>
      <c r="D393" s="72"/>
      <c r="E393" s="72"/>
      <c r="F393" s="72"/>
      <c r="G393" s="7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Z393" s="75"/>
      <c r="AA393" s="75"/>
      <c r="AB393" s="75"/>
      <c r="AC393" s="75"/>
      <c r="AD393" s="75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</row>
    <row r="394" spans="1:41" s="74" customFormat="1" x14ac:dyDescent="0.25">
      <c r="A394" s="72"/>
      <c r="B394" s="72"/>
      <c r="C394" s="72"/>
      <c r="D394" s="72"/>
      <c r="E394" s="72"/>
      <c r="F394" s="72"/>
      <c r="G394" s="7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Z394" s="75"/>
      <c r="AA394" s="75"/>
      <c r="AB394" s="75"/>
      <c r="AC394" s="75"/>
      <c r="AD394" s="75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</row>
    <row r="395" spans="1:41" s="74" customFormat="1" x14ac:dyDescent="0.25">
      <c r="A395" s="72"/>
      <c r="B395" s="72"/>
      <c r="C395" s="72"/>
      <c r="D395" s="72"/>
      <c r="E395" s="72"/>
      <c r="F395" s="72"/>
      <c r="G395" s="7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Z395" s="75"/>
      <c r="AA395" s="75"/>
      <c r="AB395" s="75"/>
      <c r="AC395" s="75"/>
      <c r="AD395" s="75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</row>
    <row r="396" spans="1:41" s="74" customFormat="1" x14ac:dyDescent="0.25">
      <c r="A396" s="72"/>
      <c r="B396" s="72"/>
      <c r="C396" s="72"/>
      <c r="D396" s="72"/>
      <c r="E396" s="72"/>
      <c r="F396" s="72"/>
      <c r="G396" s="7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Z396" s="75"/>
      <c r="AA396" s="75"/>
      <c r="AB396" s="75"/>
      <c r="AC396" s="75"/>
      <c r="AD396" s="75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</row>
    <row r="397" spans="1:41" s="74" customFormat="1" x14ac:dyDescent="0.25">
      <c r="A397" s="72"/>
      <c r="B397" s="72"/>
      <c r="C397" s="72"/>
      <c r="D397" s="72"/>
      <c r="E397" s="72"/>
      <c r="F397" s="72"/>
      <c r="G397" s="7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Z397" s="75"/>
      <c r="AA397" s="75"/>
      <c r="AB397" s="75"/>
      <c r="AC397" s="75"/>
      <c r="AD397" s="75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</row>
    <row r="398" spans="1:41" s="74" customFormat="1" x14ac:dyDescent="0.25">
      <c r="A398" s="72"/>
      <c r="B398" s="72"/>
      <c r="C398" s="72"/>
      <c r="D398" s="72"/>
      <c r="E398" s="72"/>
      <c r="F398" s="72"/>
      <c r="G398" s="7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Z398" s="75"/>
      <c r="AA398" s="75"/>
      <c r="AB398" s="75"/>
      <c r="AC398" s="75"/>
      <c r="AD398" s="75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</row>
    <row r="399" spans="1:41" s="74" customFormat="1" x14ac:dyDescent="0.25">
      <c r="A399" s="72"/>
      <c r="B399" s="72"/>
      <c r="C399" s="72"/>
      <c r="D399" s="72"/>
      <c r="E399" s="72"/>
      <c r="F399" s="72"/>
      <c r="G399" s="7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Z399" s="75"/>
      <c r="AA399" s="75"/>
      <c r="AB399" s="75"/>
      <c r="AC399" s="75"/>
      <c r="AD399" s="75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</row>
    <row r="400" spans="1:41" s="74" customFormat="1" x14ac:dyDescent="0.25">
      <c r="A400" s="72"/>
      <c r="B400" s="72"/>
      <c r="C400" s="72"/>
      <c r="D400" s="72"/>
      <c r="E400" s="72"/>
      <c r="F400" s="72"/>
      <c r="G400" s="7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Z400" s="75"/>
      <c r="AA400" s="75"/>
      <c r="AB400" s="75"/>
      <c r="AC400" s="75"/>
      <c r="AD400" s="75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</row>
    <row r="401" spans="1:41" s="74" customFormat="1" x14ac:dyDescent="0.25">
      <c r="A401" s="72"/>
      <c r="B401" s="72"/>
      <c r="C401" s="72"/>
      <c r="D401" s="72"/>
      <c r="E401" s="72"/>
      <c r="F401" s="72"/>
      <c r="G401" s="7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Z401" s="75"/>
      <c r="AA401" s="75"/>
      <c r="AB401" s="75"/>
      <c r="AC401" s="75"/>
      <c r="AD401" s="75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</row>
    <row r="402" spans="1:41" s="74" customFormat="1" x14ac:dyDescent="0.25">
      <c r="A402" s="72"/>
      <c r="B402" s="72"/>
      <c r="C402" s="72"/>
      <c r="D402" s="72"/>
      <c r="E402" s="72"/>
      <c r="F402" s="72"/>
      <c r="G402" s="7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Z402" s="75"/>
      <c r="AA402" s="75"/>
      <c r="AB402" s="75"/>
      <c r="AC402" s="75"/>
      <c r="AD402" s="75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</row>
    <row r="403" spans="1:41" s="74" customFormat="1" x14ac:dyDescent="0.25">
      <c r="A403" s="72"/>
      <c r="B403" s="72"/>
      <c r="C403" s="72"/>
      <c r="D403" s="72"/>
      <c r="E403" s="72"/>
      <c r="F403" s="72"/>
      <c r="G403" s="7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Z403" s="75"/>
      <c r="AA403" s="75"/>
      <c r="AB403" s="75"/>
      <c r="AC403" s="75"/>
      <c r="AD403" s="75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</row>
    <row r="404" spans="1:41" s="74" customFormat="1" x14ac:dyDescent="0.25">
      <c r="A404" s="72"/>
      <c r="B404" s="72"/>
      <c r="C404" s="72"/>
      <c r="D404" s="72"/>
      <c r="E404" s="72"/>
      <c r="F404" s="72"/>
      <c r="G404" s="7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Z404" s="75"/>
      <c r="AA404" s="75"/>
      <c r="AB404" s="75"/>
      <c r="AC404" s="75"/>
      <c r="AD404" s="75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</row>
    <row r="405" spans="1:41" s="74" customFormat="1" x14ac:dyDescent="0.25">
      <c r="A405" s="72"/>
      <c r="B405" s="72"/>
      <c r="C405" s="72"/>
      <c r="D405" s="72"/>
      <c r="E405" s="72"/>
      <c r="F405" s="72"/>
      <c r="G405" s="7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Z405" s="75"/>
      <c r="AA405" s="75"/>
      <c r="AB405" s="75"/>
      <c r="AC405" s="75"/>
      <c r="AD405" s="75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</row>
    <row r="406" spans="1:41" s="74" customFormat="1" x14ac:dyDescent="0.25">
      <c r="A406" s="72"/>
      <c r="B406" s="72"/>
      <c r="C406" s="72"/>
      <c r="D406" s="72"/>
      <c r="E406" s="72"/>
      <c r="F406" s="72"/>
      <c r="G406" s="7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Z406" s="75"/>
      <c r="AA406" s="75"/>
      <c r="AB406" s="75"/>
      <c r="AC406" s="75"/>
      <c r="AD406" s="75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</row>
    <row r="407" spans="1:41" s="74" customFormat="1" x14ac:dyDescent="0.25">
      <c r="A407" s="72"/>
      <c r="B407" s="72"/>
      <c r="C407" s="72"/>
      <c r="D407" s="72"/>
      <c r="E407" s="72"/>
      <c r="F407" s="72"/>
      <c r="G407" s="7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Z407" s="75"/>
      <c r="AA407" s="75"/>
      <c r="AB407" s="75"/>
      <c r="AC407" s="75"/>
      <c r="AD407" s="75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</row>
    <row r="408" spans="1:41" s="74" customFormat="1" x14ac:dyDescent="0.25">
      <c r="A408" s="72"/>
      <c r="B408" s="72"/>
      <c r="C408" s="72"/>
      <c r="D408" s="72"/>
      <c r="E408" s="72"/>
      <c r="F408" s="72"/>
      <c r="G408" s="7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Z408" s="75"/>
      <c r="AA408" s="75"/>
      <c r="AB408" s="75"/>
      <c r="AC408" s="75"/>
      <c r="AD408" s="75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</row>
    <row r="409" spans="1:41" s="74" customFormat="1" x14ac:dyDescent="0.25">
      <c r="A409" s="72"/>
      <c r="B409" s="72"/>
      <c r="C409" s="72"/>
      <c r="D409" s="72"/>
      <c r="E409" s="72"/>
      <c r="F409" s="72"/>
      <c r="G409" s="7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Z409" s="75"/>
      <c r="AA409" s="75"/>
      <c r="AB409" s="75"/>
      <c r="AC409" s="75"/>
      <c r="AD409" s="75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</row>
    <row r="410" spans="1:41" s="74" customFormat="1" x14ac:dyDescent="0.25">
      <c r="A410" s="72"/>
      <c r="B410" s="72"/>
      <c r="C410" s="72"/>
      <c r="D410" s="72"/>
      <c r="E410" s="72"/>
      <c r="F410" s="72"/>
      <c r="G410" s="7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Z410" s="75"/>
      <c r="AA410" s="75"/>
      <c r="AB410" s="75"/>
      <c r="AC410" s="75"/>
      <c r="AD410" s="75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</row>
    <row r="411" spans="1:41" s="74" customFormat="1" x14ac:dyDescent="0.25">
      <c r="A411" s="72"/>
      <c r="B411" s="72"/>
      <c r="C411" s="72"/>
      <c r="D411" s="72"/>
      <c r="E411" s="72"/>
      <c r="F411" s="72"/>
      <c r="G411" s="7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Z411" s="75"/>
      <c r="AA411" s="75"/>
      <c r="AB411" s="75"/>
      <c r="AC411" s="75"/>
      <c r="AD411" s="75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</row>
    <row r="412" spans="1:41" s="74" customFormat="1" x14ac:dyDescent="0.25">
      <c r="A412" s="72"/>
      <c r="B412" s="72"/>
      <c r="C412" s="72"/>
      <c r="D412" s="72"/>
      <c r="E412" s="72"/>
      <c r="F412" s="72"/>
      <c r="G412" s="7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Z412" s="75"/>
      <c r="AA412" s="75"/>
      <c r="AB412" s="75"/>
      <c r="AC412" s="75"/>
      <c r="AD412" s="75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</row>
    <row r="413" spans="1:41" s="74" customFormat="1" x14ac:dyDescent="0.25">
      <c r="A413" s="72"/>
      <c r="B413" s="72"/>
      <c r="C413" s="72"/>
      <c r="D413" s="72"/>
      <c r="E413" s="72"/>
      <c r="F413" s="72"/>
      <c r="G413" s="7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Z413" s="75"/>
      <c r="AA413" s="75"/>
      <c r="AB413" s="75"/>
      <c r="AC413" s="75"/>
      <c r="AD413" s="75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</row>
    <row r="414" spans="1:41" s="74" customFormat="1" x14ac:dyDescent="0.25">
      <c r="A414" s="72"/>
      <c r="B414" s="72"/>
      <c r="C414" s="72"/>
      <c r="D414" s="72"/>
      <c r="E414" s="72"/>
      <c r="F414" s="72"/>
      <c r="G414" s="7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Z414" s="75"/>
      <c r="AA414" s="75"/>
      <c r="AB414" s="75"/>
      <c r="AC414" s="75"/>
      <c r="AD414" s="75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</row>
    <row r="415" spans="1:41" s="74" customFormat="1" x14ac:dyDescent="0.25">
      <c r="A415" s="72"/>
      <c r="B415" s="72"/>
      <c r="C415" s="72"/>
      <c r="D415" s="72"/>
      <c r="E415" s="72"/>
      <c r="F415" s="72"/>
      <c r="G415" s="7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Z415" s="75"/>
      <c r="AA415" s="75"/>
      <c r="AB415" s="75"/>
      <c r="AC415" s="75"/>
      <c r="AD415" s="75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</row>
    <row r="416" spans="1:41" s="74" customFormat="1" x14ac:dyDescent="0.25">
      <c r="A416" s="72"/>
      <c r="B416" s="72"/>
      <c r="C416" s="72"/>
      <c r="D416" s="72"/>
      <c r="E416" s="72"/>
      <c r="F416" s="72"/>
      <c r="G416" s="7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Z416" s="75"/>
      <c r="AA416" s="75"/>
      <c r="AB416" s="75"/>
      <c r="AC416" s="75"/>
      <c r="AD416" s="75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</row>
    <row r="417" spans="1:41" s="74" customFormat="1" x14ac:dyDescent="0.25">
      <c r="A417" s="72"/>
      <c r="B417" s="72"/>
      <c r="C417" s="72"/>
      <c r="D417" s="72"/>
      <c r="E417" s="72"/>
      <c r="F417" s="72"/>
      <c r="G417" s="7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Z417" s="75"/>
      <c r="AA417" s="75"/>
      <c r="AB417" s="75"/>
      <c r="AC417" s="75"/>
      <c r="AD417" s="75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</row>
    <row r="418" spans="1:41" s="74" customFormat="1" x14ac:dyDescent="0.25">
      <c r="A418" s="72"/>
      <c r="B418" s="72"/>
      <c r="C418" s="72"/>
      <c r="D418" s="72"/>
      <c r="E418" s="72"/>
      <c r="F418" s="72"/>
      <c r="G418" s="7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Z418" s="75"/>
      <c r="AA418" s="75"/>
      <c r="AB418" s="75"/>
      <c r="AC418" s="75"/>
      <c r="AD418" s="75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</row>
    <row r="419" spans="1:41" s="74" customFormat="1" x14ac:dyDescent="0.25">
      <c r="A419" s="72"/>
      <c r="B419" s="72"/>
      <c r="C419" s="72"/>
      <c r="D419" s="72"/>
      <c r="E419" s="72"/>
      <c r="F419" s="72"/>
      <c r="G419" s="7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Z419" s="75"/>
      <c r="AA419" s="75"/>
      <c r="AB419" s="75"/>
      <c r="AC419" s="75"/>
      <c r="AD419" s="75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</row>
    <row r="420" spans="1:41" s="74" customFormat="1" x14ac:dyDescent="0.25">
      <c r="A420" s="72"/>
      <c r="B420" s="72"/>
      <c r="C420" s="72"/>
      <c r="D420" s="72"/>
      <c r="E420" s="72"/>
      <c r="F420" s="72"/>
      <c r="G420" s="7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Z420" s="75"/>
      <c r="AA420" s="75"/>
      <c r="AB420" s="75"/>
      <c r="AC420" s="75"/>
      <c r="AD420" s="75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</row>
    <row r="421" spans="1:41" s="74" customFormat="1" x14ac:dyDescent="0.25">
      <c r="A421" s="72"/>
      <c r="B421" s="72"/>
      <c r="C421" s="72"/>
      <c r="D421" s="72"/>
      <c r="E421" s="72"/>
      <c r="F421" s="72"/>
      <c r="G421" s="7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Z421" s="75"/>
      <c r="AA421" s="75"/>
      <c r="AB421" s="75"/>
      <c r="AC421" s="75"/>
      <c r="AD421" s="75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</row>
    <row r="422" spans="1:41" s="74" customFormat="1" x14ac:dyDescent="0.25">
      <c r="A422" s="72"/>
      <c r="B422" s="72"/>
      <c r="C422" s="72"/>
      <c r="D422" s="72"/>
      <c r="E422" s="72"/>
      <c r="F422" s="72"/>
      <c r="G422" s="7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Z422" s="75"/>
      <c r="AA422" s="75"/>
      <c r="AB422" s="75"/>
      <c r="AC422" s="75"/>
      <c r="AD422" s="75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</row>
    <row r="423" spans="1:41" s="74" customFormat="1" x14ac:dyDescent="0.25">
      <c r="A423" s="72"/>
      <c r="B423" s="72"/>
      <c r="C423" s="72"/>
      <c r="D423" s="72"/>
      <c r="E423" s="72"/>
      <c r="F423" s="72"/>
      <c r="G423" s="7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Z423" s="75"/>
      <c r="AA423" s="75"/>
      <c r="AB423" s="75"/>
      <c r="AC423" s="75"/>
      <c r="AD423" s="75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</row>
    <row r="424" spans="1:41" s="74" customFormat="1" x14ac:dyDescent="0.25">
      <c r="A424" s="72"/>
      <c r="B424" s="72"/>
      <c r="C424" s="72"/>
      <c r="D424" s="72"/>
      <c r="E424" s="72"/>
      <c r="F424" s="72"/>
      <c r="G424" s="7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Z424" s="75"/>
      <c r="AA424" s="75"/>
      <c r="AB424" s="75"/>
      <c r="AC424" s="75"/>
      <c r="AD424" s="75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</row>
    <row r="425" spans="1:41" s="74" customFormat="1" x14ac:dyDescent="0.25">
      <c r="A425" s="72"/>
      <c r="B425" s="72"/>
      <c r="C425" s="72"/>
      <c r="D425" s="72"/>
      <c r="E425" s="72"/>
      <c r="F425" s="72"/>
      <c r="G425" s="7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Z425" s="75"/>
      <c r="AA425" s="75"/>
      <c r="AB425" s="75"/>
      <c r="AC425" s="75"/>
      <c r="AD425" s="75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</row>
    <row r="426" spans="1:41" s="74" customFormat="1" x14ac:dyDescent="0.25">
      <c r="A426" s="72"/>
      <c r="B426" s="72"/>
      <c r="C426" s="72"/>
      <c r="D426" s="72"/>
      <c r="E426" s="72"/>
      <c r="F426" s="72"/>
      <c r="G426" s="7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Z426" s="75"/>
      <c r="AA426" s="75"/>
      <c r="AB426" s="75"/>
      <c r="AC426" s="75"/>
      <c r="AD426" s="75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</row>
    <row r="427" spans="1:41" s="74" customFormat="1" x14ac:dyDescent="0.25">
      <c r="A427" s="72"/>
      <c r="B427" s="72"/>
      <c r="C427" s="72"/>
      <c r="D427" s="72"/>
      <c r="E427" s="72"/>
      <c r="F427" s="72"/>
      <c r="G427" s="7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Z427" s="75"/>
      <c r="AA427" s="75"/>
      <c r="AB427" s="75"/>
      <c r="AC427" s="75"/>
      <c r="AD427" s="75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</row>
    <row r="428" spans="1:41" s="74" customFormat="1" x14ac:dyDescent="0.25">
      <c r="A428" s="72"/>
      <c r="B428" s="72"/>
      <c r="C428" s="72"/>
      <c r="D428" s="72"/>
      <c r="E428" s="72"/>
      <c r="F428" s="72"/>
      <c r="G428" s="7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Z428" s="75"/>
      <c r="AA428" s="75"/>
      <c r="AB428" s="75"/>
      <c r="AC428" s="75"/>
      <c r="AD428" s="75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</row>
    <row r="429" spans="1:41" s="74" customFormat="1" x14ac:dyDescent="0.25">
      <c r="A429" s="72"/>
      <c r="B429" s="72"/>
      <c r="C429" s="72"/>
      <c r="D429" s="72"/>
      <c r="E429" s="72"/>
      <c r="F429" s="72"/>
      <c r="G429" s="7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Z429" s="75"/>
      <c r="AA429" s="75"/>
      <c r="AB429" s="75"/>
      <c r="AC429" s="75"/>
      <c r="AD429" s="75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</row>
    <row r="430" spans="1:41" s="74" customFormat="1" x14ac:dyDescent="0.25">
      <c r="A430" s="72"/>
      <c r="B430" s="72"/>
      <c r="C430" s="72"/>
      <c r="D430" s="72"/>
      <c r="E430" s="72"/>
      <c r="F430" s="72"/>
      <c r="G430" s="7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Z430" s="75"/>
      <c r="AA430" s="75"/>
      <c r="AB430" s="75"/>
      <c r="AC430" s="75"/>
      <c r="AD430" s="75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</row>
    <row r="431" spans="1:41" s="74" customFormat="1" x14ac:dyDescent="0.25">
      <c r="A431" s="72"/>
      <c r="B431" s="72"/>
      <c r="C431" s="72"/>
      <c r="D431" s="72"/>
      <c r="E431" s="72"/>
      <c r="F431" s="72"/>
      <c r="G431" s="7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Z431" s="75"/>
      <c r="AA431" s="75"/>
      <c r="AB431" s="75"/>
      <c r="AC431" s="75"/>
      <c r="AD431" s="75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</row>
    <row r="432" spans="1:41" s="74" customFormat="1" x14ac:dyDescent="0.25">
      <c r="A432" s="72"/>
      <c r="B432" s="72"/>
      <c r="C432" s="72"/>
      <c r="D432" s="72"/>
      <c r="E432" s="72"/>
      <c r="F432" s="72"/>
      <c r="G432" s="7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Z432" s="75"/>
      <c r="AA432" s="75"/>
      <c r="AB432" s="75"/>
      <c r="AC432" s="75"/>
      <c r="AD432" s="75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</row>
    <row r="433" spans="1:41" s="74" customFormat="1" x14ac:dyDescent="0.25">
      <c r="A433" s="72"/>
      <c r="B433" s="72"/>
      <c r="C433" s="72"/>
      <c r="D433" s="72"/>
      <c r="E433" s="72"/>
      <c r="F433" s="72"/>
      <c r="G433" s="7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Z433" s="75"/>
      <c r="AA433" s="75"/>
      <c r="AB433" s="75"/>
      <c r="AC433" s="75"/>
      <c r="AD433" s="75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</row>
    <row r="434" spans="1:41" s="74" customFormat="1" x14ac:dyDescent="0.25">
      <c r="A434" s="72"/>
      <c r="B434" s="72"/>
      <c r="C434" s="72"/>
      <c r="D434" s="72"/>
      <c r="E434" s="72"/>
      <c r="F434" s="72"/>
      <c r="G434" s="7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Z434" s="75"/>
      <c r="AA434" s="75"/>
      <c r="AB434" s="75"/>
      <c r="AC434" s="75"/>
      <c r="AD434" s="75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</row>
    <row r="435" spans="1:41" s="74" customFormat="1" x14ac:dyDescent="0.25">
      <c r="A435" s="72"/>
      <c r="B435" s="72"/>
      <c r="C435" s="72"/>
      <c r="D435" s="72"/>
      <c r="E435" s="72"/>
      <c r="F435" s="72"/>
      <c r="G435" s="7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Z435" s="75"/>
      <c r="AA435" s="75"/>
      <c r="AB435" s="75"/>
      <c r="AC435" s="75"/>
      <c r="AD435" s="75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</row>
    <row r="436" spans="1:41" s="74" customFormat="1" x14ac:dyDescent="0.25">
      <c r="A436" s="72"/>
      <c r="B436" s="72"/>
      <c r="C436" s="72"/>
      <c r="D436" s="72"/>
      <c r="E436" s="72"/>
      <c r="F436" s="72"/>
      <c r="G436" s="7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Z436" s="75"/>
      <c r="AA436" s="75"/>
      <c r="AB436" s="75"/>
      <c r="AC436" s="75"/>
      <c r="AD436" s="75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</row>
    <row r="437" spans="1:41" s="74" customFormat="1" x14ac:dyDescent="0.25">
      <c r="A437" s="72"/>
      <c r="B437" s="72"/>
      <c r="C437" s="72"/>
      <c r="D437" s="72"/>
      <c r="E437" s="72"/>
      <c r="F437" s="72"/>
      <c r="G437" s="7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Z437" s="75"/>
      <c r="AA437" s="75"/>
      <c r="AB437" s="75"/>
      <c r="AC437" s="75"/>
      <c r="AD437" s="75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</row>
    <row r="438" spans="1:41" s="74" customFormat="1" x14ac:dyDescent="0.25">
      <c r="A438" s="72"/>
      <c r="B438" s="72"/>
      <c r="C438" s="72"/>
      <c r="D438" s="72"/>
      <c r="E438" s="72"/>
      <c r="F438" s="72"/>
      <c r="G438" s="7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Z438" s="75"/>
      <c r="AA438" s="75"/>
      <c r="AB438" s="75"/>
      <c r="AC438" s="75"/>
      <c r="AD438" s="75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</row>
    <row r="439" spans="1:41" s="74" customFormat="1" x14ac:dyDescent="0.25">
      <c r="A439" s="72"/>
      <c r="B439" s="72"/>
      <c r="C439" s="72"/>
      <c r="D439" s="72"/>
      <c r="E439" s="72"/>
      <c r="F439" s="72"/>
      <c r="G439" s="7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Z439" s="75"/>
      <c r="AA439" s="75"/>
      <c r="AB439" s="75"/>
      <c r="AC439" s="75"/>
      <c r="AD439" s="75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</row>
    <row r="440" spans="1:41" s="74" customFormat="1" x14ac:dyDescent="0.25">
      <c r="A440" s="72"/>
      <c r="B440" s="72"/>
      <c r="C440" s="72"/>
      <c r="D440" s="72"/>
      <c r="E440" s="72"/>
      <c r="F440" s="72"/>
      <c r="G440" s="7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Z440" s="75"/>
      <c r="AA440" s="75"/>
      <c r="AB440" s="75"/>
      <c r="AC440" s="75"/>
      <c r="AD440" s="75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</row>
    <row r="441" spans="1:41" s="74" customFormat="1" x14ac:dyDescent="0.25">
      <c r="A441" s="72"/>
      <c r="B441" s="72"/>
      <c r="C441" s="72"/>
      <c r="D441" s="72"/>
      <c r="E441" s="72"/>
      <c r="F441" s="72"/>
      <c r="G441" s="7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Z441" s="75"/>
      <c r="AA441" s="75"/>
      <c r="AB441" s="75"/>
      <c r="AC441" s="75"/>
      <c r="AD441" s="75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</row>
    <row r="442" spans="1:41" s="74" customFormat="1" x14ac:dyDescent="0.25">
      <c r="A442" s="72"/>
      <c r="B442" s="72"/>
      <c r="C442" s="72"/>
      <c r="D442" s="72"/>
      <c r="E442" s="72"/>
      <c r="F442" s="72"/>
      <c r="G442" s="7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Z442" s="75"/>
      <c r="AA442" s="75"/>
      <c r="AB442" s="75"/>
      <c r="AC442" s="75"/>
      <c r="AD442" s="75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</row>
    <row r="443" spans="1:41" s="74" customFormat="1" x14ac:dyDescent="0.25">
      <c r="A443" s="72"/>
      <c r="B443" s="72"/>
      <c r="C443" s="72"/>
      <c r="D443" s="72"/>
      <c r="E443" s="72"/>
      <c r="F443" s="72"/>
      <c r="G443" s="7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Z443" s="75"/>
      <c r="AA443" s="75"/>
      <c r="AB443" s="75"/>
      <c r="AC443" s="75"/>
      <c r="AD443" s="75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</row>
    <row r="444" spans="1:41" s="74" customFormat="1" x14ac:dyDescent="0.25">
      <c r="A444" s="72"/>
      <c r="B444" s="72"/>
      <c r="C444" s="72"/>
      <c r="D444" s="72"/>
      <c r="E444" s="72"/>
      <c r="F444" s="72"/>
      <c r="G444" s="7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Z444" s="75"/>
      <c r="AA444" s="75"/>
      <c r="AB444" s="75"/>
      <c r="AC444" s="75"/>
      <c r="AD444" s="75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</row>
    <row r="445" spans="1:41" s="74" customFormat="1" x14ac:dyDescent="0.25">
      <c r="A445" s="72"/>
      <c r="B445" s="72"/>
      <c r="C445" s="72"/>
      <c r="D445" s="72"/>
      <c r="E445" s="72"/>
      <c r="F445" s="72"/>
      <c r="G445" s="7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Z445" s="75"/>
      <c r="AA445" s="75"/>
      <c r="AB445" s="75"/>
      <c r="AC445" s="75"/>
      <c r="AD445" s="75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</row>
    <row r="446" spans="1:41" s="74" customFormat="1" x14ac:dyDescent="0.25">
      <c r="A446" s="72"/>
      <c r="B446" s="72"/>
      <c r="C446" s="72"/>
      <c r="D446" s="72"/>
      <c r="E446" s="72"/>
      <c r="F446" s="72"/>
      <c r="G446" s="7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Z446" s="75"/>
      <c r="AA446" s="75"/>
      <c r="AB446" s="75"/>
      <c r="AC446" s="75"/>
      <c r="AD446" s="75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</row>
    <row r="447" spans="1:41" s="74" customFormat="1" x14ac:dyDescent="0.25">
      <c r="A447" s="72"/>
      <c r="B447" s="72"/>
      <c r="C447" s="72"/>
      <c r="D447" s="72"/>
      <c r="E447" s="72"/>
      <c r="F447" s="72"/>
      <c r="G447" s="7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Z447" s="75"/>
      <c r="AA447" s="75"/>
      <c r="AB447" s="75"/>
      <c r="AC447" s="75"/>
      <c r="AD447" s="75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</row>
    <row r="448" spans="1:41" s="74" customFormat="1" x14ac:dyDescent="0.25">
      <c r="A448" s="72"/>
      <c r="B448" s="72"/>
      <c r="C448" s="72"/>
      <c r="D448" s="72"/>
      <c r="E448" s="72"/>
      <c r="F448" s="72"/>
      <c r="G448" s="7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Z448" s="75"/>
      <c r="AA448" s="75"/>
      <c r="AB448" s="75"/>
      <c r="AC448" s="75"/>
      <c r="AD448" s="75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</row>
    <row r="449" spans="1:41" s="74" customFormat="1" x14ac:dyDescent="0.25">
      <c r="A449" s="72"/>
      <c r="B449" s="72"/>
      <c r="C449" s="72"/>
      <c r="D449" s="72"/>
      <c r="E449" s="72"/>
      <c r="F449" s="72"/>
      <c r="G449" s="7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Z449" s="75"/>
      <c r="AA449" s="75"/>
      <c r="AB449" s="75"/>
      <c r="AC449" s="75"/>
      <c r="AD449" s="75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</row>
    <row r="450" spans="1:41" s="74" customFormat="1" x14ac:dyDescent="0.25">
      <c r="A450" s="72"/>
      <c r="B450" s="72"/>
      <c r="C450" s="72"/>
      <c r="D450" s="72"/>
      <c r="E450" s="72"/>
      <c r="F450" s="72"/>
      <c r="G450" s="7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Z450" s="75"/>
      <c r="AA450" s="75"/>
      <c r="AB450" s="75"/>
      <c r="AC450" s="75"/>
      <c r="AD450" s="75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</row>
    <row r="451" spans="1:41" s="74" customFormat="1" x14ac:dyDescent="0.25">
      <c r="A451" s="72"/>
      <c r="B451" s="72"/>
      <c r="C451" s="72"/>
      <c r="D451" s="72"/>
      <c r="E451" s="72"/>
      <c r="F451" s="72"/>
      <c r="G451" s="7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Z451" s="75"/>
      <c r="AA451" s="75"/>
      <c r="AB451" s="75"/>
      <c r="AC451" s="75"/>
      <c r="AD451" s="75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</row>
    <row r="452" spans="1:41" s="74" customFormat="1" x14ac:dyDescent="0.25">
      <c r="A452" s="72"/>
      <c r="B452" s="72"/>
      <c r="C452" s="72"/>
      <c r="D452" s="72"/>
      <c r="E452" s="72"/>
      <c r="F452" s="72"/>
      <c r="G452" s="7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Z452" s="75"/>
      <c r="AA452" s="75"/>
      <c r="AB452" s="75"/>
      <c r="AC452" s="75"/>
      <c r="AD452" s="75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</row>
    <row r="453" spans="1:41" s="74" customFormat="1" x14ac:dyDescent="0.25">
      <c r="A453" s="72"/>
      <c r="B453" s="72"/>
      <c r="C453" s="72"/>
      <c r="D453" s="72"/>
      <c r="E453" s="72"/>
      <c r="F453" s="72"/>
      <c r="G453" s="7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Z453" s="75"/>
      <c r="AA453" s="75"/>
      <c r="AB453" s="75"/>
      <c r="AC453" s="75"/>
      <c r="AD453" s="75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</row>
    <row r="454" spans="1:41" s="74" customFormat="1" x14ac:dyDescent="0.25">
      <c r="A454" s="72"/>
      <c r="B454" s="72"/>
      <c r="C454" s="72"/>
      <c r="D454" s="72"/>
      <c r="E454" s="72"/>
      <c r="F454" s="72"/>
      <c r="G454" s="7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Z454" s="75"/>
      <c r="AA454" s="75"/>
      <c r="AB454" s="75"/>
      <c r="AC454" s="75"/>
      <c r="AD454" s="75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</row>
    <row r="455" spans="1:41" s="74" customFormat="1" x14ac:dyDescent="0.25">
      <c r="A455" s="72"/>
      <c r="B455" s="72"/>
      <c r="C455" s="72"/>
      <c r="D455" s="72"/>
      <c r="E455" s="72"/>
      <c r="F455" s="72"/>
      <c r="G455" s="7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Z455" s="75"/>
      <c r="AA455" s="75"/>
      <c r="AB455" s="75"/>
      <c r="AC455" s="75"/>
      <c r="AD455" s="75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</row>
    <row r="456" spans="1:41" s="74" customFormat="1" x14ac:dyDescent="0.25">
      <c r="A456" s="72"/>
      <c r="B456" s="72"/>
      <c r="C456" s="72"/>
      <c r="D456" s="72"/>
      <c r="E456" s="72"/>
      <c r="F456" s="72"/>
      <c r="G456" s="7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Z456" s="75"/>
      <c r="AA456" s="75"/>
      <c r="AB456" s="75"/>
      <c r="AC456" s="75"/>
      <c r="AD456" s="75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</row>
    <row r="457" spans="1:41" s="74" customFormat="1" x14ac:dyDescent="0.25">
      <c r="A457" s="72"/>
      <c r="B457" s="72"/>
      <c r="C457" s="72"/>
      <c r="D457" s="72"/>
      <c r="E457" s="72"/>
      <c r="F457" s="72"/>
      <c r="G457" s="7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Z457" s="75"/>
      <c r="AA457" s="75"/>
      <c r="AB457" s="75"/>
      <c r="AC457" s="75"/>
      <c r="AD457" s="75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</row>
    <row r="458" spans="1:41" s="74" customFormat="1" x14ac:dyDescent="0.25">
      <c r="A458" s="72"/>
      <c r="B458" s="72"/>
      <c r="C458" s="72"/>
      <c r="D458" s="72"/>
      <c r="E458" s="72"/>
      <c r="F458" s="72"/>
      <c r="G458" s="7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Z458" s="75"/>
      <c r="AA458" s="75"/>
      <c r="AB458" s="75"/>
      <c r="AC458" s="75"/>
      <c r="AD458" s="75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</row>
    <row r="459" spans="1:41" s="74" customFormat="1" x14ac:dyDescent="0.25">
      <c r="A459" s="72"/>
      <c r="B459" s="72"/>
      <c r="C459" s="72"/>
      <c r="D459" s="72"/>
      <c r="E459" s="72"/>
      <c r="F459" s="72"/>
      <c r="G459" s="7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Z459" s="75"/>
      <c r="AA459" s="75"/>
      <c r="AB459" s="75"/>
      <c r="AC459" s="75"/>
      <c r="AD459" s="75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</row>
    <row r="460" spans="1:41" s="74" customFormat="1" x14ac:dyDescent="0.25">
      <c r="A460" s="72"/>
      <c r="B460" s="72"/>
      <c r="C460" s="72"/>
      <c r="D460" s="72"/>
      <c r="E460" s="72"/>
      <c r="F460" s="72"/>
      <c r="G460" s="7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Z460" s="75"/>
      <c r="AA460" s="75"/>
      <c r="AB460" s="75"/>
      <c r="AC460" s="75"/>
      <c r="AD460" s="75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</row>
    <row r="461" spans="1:41" s="74" customFormat="1" x14ac:dyDescent="0.25">
      <c r="A461" s="72"/>
      <c r="B461" s="72"/>
      <c r="C461" s="72"/>
      <c r="D461" s="72"/>
      <c r="E461" s="72"/>
      <c r="F461" s="72"/>
      <c r="G461" s="7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Z461" s="75"/>
      <c r="AA461" s="75"/>
      <c r="AB461" s="75"/>
      <c r="AC461" s="75"/>
      <c r="AD461" s="75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</row>
    <row r="462" spans="1:41" s="74" customFormat="1" x14ac:dyDescent="0.25">
      <c r="A462" s="72"/>
      <c r="B462" s="72"/>
      <c r="C462" s="72"/>
      <c r="D462" s="72"/>
      <c r="E462" s="72"/>
      <c r="F462" s="72"/>
      <c r="G462" s="7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Z462" s="75"/>
      <c r="AA462" s="75"/>
      <c r="AB462" s="75"/>
      <c r="AC462" s="75"/>
      <c r="AD462" s="75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</row>
    <row r="463" spans="1:41" s="74" customFormat="1" x14ac:dyDescent="0.25">
      <c r="A463" s="72"/>
      <c r="B463" s="72"/>
      <c r="C463" s="72"/>
      <c r="D463" s="72"/>
      <c r="E463" s="72"/>
      <c r="F463" s="72"/>
      <c r="G463" s="7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Z463" s="75"/>
      <c r="AA463" s="75"/>
      <c r="AB463" s="75"/>
      <c r="AC463" s="75"/>
      <c r="AD463" s="75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</row>
    <row r="464" spans="1:41" s="74" customFormat="1" x14ac:dyDescent="0.25">
      <c r="A464" s="72"/>
      <c r="B464" s="72"/>
      <c r="C464" s="72"/>
      <c r="D464" s="72"/>
      <c r="E464" s="72"/>
      <c r="F464" s="72"/>
      <c r="G464" s="7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Z464" s="75"/>
      <c r="AA464" s="75"/>
      <c r="AB464" s="75"/>
      <c r="AC464" s="75"/>
      <c r="AD464" s="75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</row>
    <row r="465" spans="1:41" s="74" customFormat="1" x14ac:dyDescent="0.25">
      <c r="A465" s="72"/>
      <c r="B465" s="72"/>
      <c r="C465" s="72"/>
      <c r="D465" s="72"/>
      <c r="E465" s="72"/>
      <c r="F465" s="72"/>
      <c r="G465" s="7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Z465" s="75"/>
      <c r="AA465" s="75"/>
      <c r="AB465" s="75"/>
      <c r="AC465" s="75"/>
      <c r="AD465" s="75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</row>
    <row r="466" spans="1:41" s="74" customFormat="1" x14ac:dyDescent="0.25">
      <c r="A466" s="72"/>
      <c r="B466" s="72"/>
      <c r="C466" s="72"/>
      <c r="D466" s="72"/>
      <c r="E466" s="72"/>
      <c r="F466" s="72"/>
      <c r="G466" s="7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Z466" s="75"/>
      <c r="AA466" s="75"/>
      <c r="AB466" s="75"/>
      <c r="AC466" s="75"/>
      <c r="AD466" s="75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</row>
    <row r="467" spans="1:41" s="74" customFormat="1" x14ac:dyDescent="0.25">
      <c r="A467" s="72"/>
      <c r="B467" s="72"/>
      <c r="C467" s="72"/>
      <c r="D467" s="72"/>
      <c r="E467" s="72"/>
      <c r="F467" s="72"/>
      <c r="G467" s="7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Z467" s="75"/>
      <c r="AA467" s="75"/>
      <c r="AB467" s="75"/>
      <c r="AC467" s="75"/>
      <c r="AD467" s="75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</row>
    <row r="468" spans="1:41" s="74" customFormat="1" x14ac:dyDescent="0.25">
      <c r="A468" s="72"/>
      <c r="B468" s="72"/>
      <c r="C468" s="72"/>
      <c r="D468" s="72"/>
      <c r="E468" s="72"/>
      <c r="F468" s="72"/>
      <c r="G468" s="7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Z468" s="75"/>
      <c r="AA468" s="75"/>
      <c r="AB468" s="75"/>
      <c r="AC468" s="75"/>
      <c r="AD468" s="75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</row>
    <row r="469" spans="1:41" s="74" customFormat="1" x14ac:dyDescent="0.25">
      <c r="A469" s="72"/>
      <c r="B469" s="72"/>
      <c r="C469" s="72"/>
      <c r="D469" s="72"/>
      <c r="E469" s="72"/>
      <c r="F469" s="72"/>
      <c r="G469" s="7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Z469" s="75"/>
      <c r="AA469" s="75"/>
      <c r="AB469" s="75"/>
      <c r="AC469" s="75"/>
      <c r="AD469" s="75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</row>
    <row r="470" spans="1:41" s="74" customFormat="1" x14ac:dyDescent="0.25">
      <c r="A470" s="72"/>
      <c r="B470" s="72"/>
      <c r="C470" s="72"/>
      <c r="D470" s="72"/>
      <c r="E470" s="72"/>
      <c r="F470" s="72"/>
      <c r="G470" s="7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Z470" s="75"/>
      <c r="AA470" s="75"/>
      <c r="AB470" s="75"/>
      <c r="AC470" s="75"/>
      <c r="AD470" s="75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</row>
    <row r="471" spans="1:41" s="74" customFormat="1" x14ac:dyDescent="0.25">
      <c r="A471" s="72"/>
      <c r="B471" s="72"/>
      <c r="C471" s="72"/>
      <c r="D471" s="72"/>
      <c r="E471" s="72"/>
      <c r="F471" s="72"/>
      <c r="G471" s="7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Z471" s="75"/>
      <c r="AA471" s="75"/>
      <c r="AB471" s="75"/>
      <c r="AC471" s="75"/>
      <c r="AD471" s="75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</row>
    <row r="472" spans="1:41" s="74" customFormat="1" x14ac:dyDescent="0.25">
      <c r="A472" s="72"/>
      <c r="B472" s="72"/>
      <c r="C472" s="72"/>
      <c r="D472" s="72"/>
      <c r="E472" s="72"/>
      <c r="F472" s="72"/>
      <c r="G472" s="7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Z472" s="75"/>
      <c r="AA472" s="75"/>
      <c r="AB472" s="75"/>
      <c r="AC472" s="75"/>
      <c r="AD472" s="75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</row>
    <row r="473" spans="1:41" s="74" customFormat="1" x14ac:dyDescent="0.25">
      <c r="A473" s="72"/>
      <c r="B473" s="72"/>
      <c r="C473" s="72"/>
      <c r="D473" s="72"/>
      <c r="E473" s="72"/>
      <c r="F473" s="72"/>
      <c r="G473" s="7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Z473" s="75"/>
      <c r="AA473" s="75"/>
      <c r="AB473" s="75"/>
      <c r="AC473" s="75"/>
      <c r="AD473" s="75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</row>
    <row r="474" spans="1:41" s="74" customFormat="1" x14ac:dyDescent="0.25">
      <c r="A474" s="72"/>
      <c r="B474" s="72"/>
      <c r="C474" s="72"/>
      <c r="D474" s="72"/>
      <c r="E474" s="72"/>
      <c r="F474" s="72"/>
      <c r="G474" s="7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Z474" s="75"/>
      <c r="AA474" s="75"/>
      <c r="AB474" s="75"/>
      <c r="AC474" s="75"/>
      <c r="AD474" s="75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</row>
    <row r="475" spans="1:41" s="74" customFormat="1" x14ac:dyDescent="0.25">
      <c r="A475" s="72"/>
      <c r="B475" s="72"/>
      <c r="C475" s="72"/>
      <c r="D475" s="72"/>
      <c r="E475" s="72"/>
      <c r="F475" s="72"/>
      <c r="G475" s="7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Z475" s="75"/>
      <c r="AA475" s="75"/>
      <c r="AB475" s="75"/>
      <c r="AC475" s="75"/>
      <c r="AD475" s="75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</row>
    <row r="476" spans="1:41" s="74" customFormat="1" x14ac:dyDescent="0.25">
      <c r="A476" s="72"/>
      <c r="B476" s="72"/>
      <c r="C476" s="72"/>
      <c r="D476" s="72"/>
      <c r="E476" s="72"/>
      <c r="F476" s="72"/>
      <c r="G476" s="7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Z476" s="75"/>
      <c r="AA476" s="75"/>
      <c r="AB476" s="75"/>
      <c r="AC476" s="75"/>
      <c r="AD476" s="75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</row>
    <row r="477" spans="1:41" s="74" customFormat="1" x14ac:dyDescent="0.25">
      <c r="A477" s="72"/>
      <c r="B477" s="72"/>
      <c r="C477" s="72"/>
      <c r="D477" s="72"/>
      <c r="E477" s="72"/>
      <c r="F477" s="72"/>
      <c r="G477" s="7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Z477" s="75"/>
      <c r="AA477" s="75"/>
      <c r="AB477" s="75"/>
      <c r="AC477" s="75"/>
      <c r="AD477" s="75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</row>
    <row r="478" spans="1:41" s="74" customFormat="1" x14ac:dyDescent="0.25">
      <c r="A478" s="72"/>
      <c r="B478" s="72"/>
      <c r="C478" s="72"/>
      <c r="D478" s="72"/>
      <c r="E478" s="72"/>
      <c r="F478" s="72"/>
      <c r="G478" s="7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Z478" s="75"/>
      <c r="AA478" s="75"/>
      <c r="AB478" s="75"/>
      <c r="AC478" s="75"/>
      <c r="AD478" s="75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</row>
    <row r="479" spans="1:41" s="74" customFormat="1" x14ac:dyDescent="0.25">
      <c r="A479" s="72"/>
      <c r="B479" s="72"/>
      <c r="C479" s="72"/>
      <c r="D479" s="72"/>
      <c r="E479" s="72"/>
      <c r="F479" s="72"/>
      <c r="G479" s="7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Z479" s="75"/>
      <c r="AA479" s="75"/>
      <c r="AB479" s="75"/>
      <c r="AC479" s="75"/>
      <c r="AD479" s="75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</row>
    <row r="480" spans="1:41" s="74" customFormat="1" x14ac:dyDescent="0.25">
      <c r="A480" s="72"/>
      <c r="B480" s="72"/>
      <c r="C480" s="72"/>
      <c r="D480" s="72"/>
      <c r="E480" s="72"/>
      <c r="F480" s="72"/>
      <c r="G480" s="7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Z480" s="75"/>
      <c r="AA480" s="75"/>
      <c r="AB480" s="75"/>
      <c r="AC480" s="75"/>
      <c r="AD480" s="75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</row>
    <row r="481" spans="1:41" s="74" customFormat="1" x14ac:dyDescent="0.25">
      <c r="A481" s="72"/>
      <c r="B481" s="72"/>
      <c r="C481" s="72"/>
      <c r="D481" s="72"/>
      <c r="E481" s="72"/>
      <c r="F481" s="72"/>
      <c r="G481" s="7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Z481" s="75"/>
      <c r="AA481" s="75"/>
      <c r="AB481" s="75"/>
      <c r="AC481" s="75"/>
      <c r="AD481" s="75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</row>
    <row r="482" spans="1:41" s="74" customFormat="1" x14ac:dyDescent="0.25">
      <c r="A482" s="72"/>
      <c r="B482" s="72"/>
      <c r="C482" s="72"/>
      <c r="D482" s="72"/>
      <c r="E482" s="72"/>
      <c r="F482" s="72"/>
      <c r="G482" s="7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Z482" s="75"/>
      <c r="AA482" s="75"/>
      <c r="AB482" s="75"/>
      <c r="AC482" s="75"/>
      <c r="AD482" s="75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</row>
    <row r="483" spans="1:41" s="74" customFormat="1" x14ac:dyDescent="0.25">
      <c r="A483" s="72"/>
      <c r="B483" s="72"/>
      <c r="C483" s="72"/>
      <c r="D483" s="72"/>
      <c r="E483" s="72"/>
      <c r="F483" s="72"/>
      <c r="G483" s="7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Z483" s="75"/>
      <c r="AA483" s="75"/>
      <c r="AB483" s="75"/>
      <c r="AC483" s="75"/>
      <c r="AD483" s="75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</row>
    <row r="484" spans="1:41" s="74" customFormat="1" x14ac:dyDescent="0.25">
      <c r="A484" s="72"/>
      <c r="B484" s="72"/>
      <c r="C484" s="72"/>
      <c r="D484" s="72"/>
      <c r="E484" s="72"/>
      <c r="F484" s="72"/>
      <c r="G484" s="7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Z484" s="75"/>
      <c r="AA484" s="75"/>
      <c r="AB484" s="75"/>
      <c r="AC484" s="75"/>
      <c r="AD484" s="75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</row>
    <row r="485" spans="1:41" s="74" customFormat="1" x14ac:dyDescent="0.25">
      <c r="A485" s="72"/>
      <c r="B485" s="72"/>
      <c r="C485" s="72"/>
      <c r="D485" s="72"/>
      <c r="E485" s="72"/>
      <c r="F485" s="72"/>
      <c r="G485" s="7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Z485" s="75"/>
      <c r="AA485" s="75"/>
      <c r="AB485" s="75"/>
      <c r="AC485" s="75"/>
      <c r="AD485" s="75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</row>
    <row r="486" spans="1:41" s="74" customFormat="1" x14ac:dyDescent="0.25">
      <c r="A486" s="72"/>
      <c r="B486" s="72"/>
      <c r="C486" s="72"/>
      <c r="D486" s="72"/>
      <c r="E486" s="72"/>
      <c r="F486" s="72"/>
      <c r="G486" s="7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Z486" s="75"/>
      <c r="AA486" s="75"/>
      <c r="AB486" s="75"/>
      <c r="AC486" s="75"/>
      <c r="AD486" s="75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</row>
    <row r="487" spans="1:41" s="74" customFormat="1" x14ac:dyDescent="0.25">
      <c r="A487" s="72"/>
      <c r="B487" s="72"/>
      <c r="C487" s="72"/>
      <c r="D487" s="72"/>
      <c r="E487" s="72"/>
      <c r="F487" s="72"/>
      <c r="G487" s="7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Z487" s="75"/>
      <c r="AA487" s="75"/>
      <c r="AB487" s="75"/>
      <c r="AC487" s="75"/>
      <c r="AD487" s="75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</row>
    <row r="488" spans="1:41" s="74" customFormat="1" x14ac:dyDescent="0.25">
      <c r="A488" s="72"/>
      <c r="B488" s="72"/>
      <c r="C488" s="72"/>
      <c r="D488" s="72"/>
      <c r="E488" s="72"/>
      <c r="F488" s="72"/>
      <c r="G488" s="7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Z488" s="75"/>
      <c r="AA488" s="75"/>
      <c r="AB488" s="75"/>
      <c r="AC488" s="75"/>
      <c r="AD488" s="75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</row>
    <row r="489" spans="1:41" s="74" customFormat="1" x14ac:dyDescent="0.25">
      <c r="A489" s="72"/>
      <c r="B489" s="72"/>
      <c r="C489" s="72"/>
      <c r="D489" s="72"/>
      <c r="E489" s="72"/>
      <c r="F489" s="72"/>
      <c r="G489" s="7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Z489" s="75"/>
      <c r="AA489" s="75"/>
      <c r="AB489" s="75"/>
      <c r="AC489" s="75"/>
      <c r="AD489" s="75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</row>
    <row r="490" spans="1:41" s="74" customFormat="1" x14ac:dyDescent="0.25">
      <c r="A490" s="72"/>
      <c r="B490" s="72"/>
      <c r="C490" s="72"/>
      <c r="D490" s="72"/>
      <c r="E490" s="72"/>
      <c r="F490" s="72"/>
      <c r="G490" s="7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Z490" s="75"/>
      <c r="AA490" s="75"/>
      <c r="AB490" s="75"/>
      <c r="AC490" s="75"/>
      <c r="AD490" s="75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</row>
    <row r="491" spans="1:41" s="74" customFormat="1" x14ac:dyDescent="0.25">
      <c r="A491" s="72"/>
      <c r="B491" s="72"/>
      <c r="C491" s="72"/>
      <c r="D491" s="72"/>
      <c r="E491" s="72"/>
      <c r="F491" s="72"/>
      <c r="G491" s="7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Z491" s="75"/>
      <c r="AA491" s="75"/>
      <c r="AB491" s="75"/>
      <c r="AC491" s="75"/>
      <c r="AD491" s="75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</row>
    <row r="492" spans="1:41" s="74" customFormat="1" x14ac:dyDescent="0.25">
      <c r="A492" s="72"/>
      <c r="B492" s="72"/>
      <c r="C492" s="72"/>
      <c r="D492" s="72"/>
      <c r="E492" s="72"/>
      <c r="F492" s="72"/>
      <c r="G492" s="7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Z492" s="75"/>
      <c r="AA492" s="75"/>
      <c r="AB492" s="75"/>
      <c r="AC492" s="75"/>
      <c r="AD492" s="75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</row>
    <row r="493" spans="1:41" s="74" customFormat="1" x14ac:dyDescent="0.25">
      <c r="A493" s="72"/>
      <c r="B493" s="72"/>
      <c r="C493" s="72"/>
      <c r="D493" s="72"/>
      <c r="E493" s="72"/>
      <c r="F493" s="72"/>
      <c r="G493" s="7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Z493" s="75"/>
      <c r="AA493" s="75"/>
      <c r="AB493" s="75"/>
      <c r="AC493" s="75"/>
      <c r="AD493" s="75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</row>
    <row r="494" spans="1:41" s="74" customFormat="1" x14ac:dyDescent="0.25">
      <c r="A494" s="72"/>
      <c r="B494" s="72"/>
      <c r="C494" s="72"/>
      <c r="D494" s="72"/>
      <c r="E494" s="72"/>
      <c r="F494" s="72"/>
      <c r="G494" s="7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Z494" s="75"/>
      <c r="AA494" s="75"/>
      <c r="AB494" s="75"/>
      <c r="AC494" s="75"/>
      <c r="AD494" s="75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</row>
    <row r="495" spans="1:41" s="74" customFormat="1" x14ac:dyDescent="0.25">
      <c r="A495" s="72"/>
      <c r="B495" s="72"/>
      <c r="C495" s="72"/>
      <c r="D495" s="72"/>
      <c r="E495" s="72"/>
      <c r="F495" s="72"/>
      <c r="G495" s="7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Z495" s="75"/>
      <c r="AA495" s="75"/>
      <c r="AB495" s="75"/>
      <c r="AC495" s="75"/>
      <c r="AD495" s="75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</row>
    <row r="496" spans="1:41" s="74" customFormat="1" x14ac:dyDescent="0.25">
      <c r="A496" s="72"/>
      <c r="B496" s="72"/>
      <c r="C496" s="72"/>
      <c r="D496" s="72"/>
      <c r="E496" s="72"/>
      <c r="F496" s="72"/>
      <c r="G496" s="7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Z496" s="75"/>
      <c r="AA496" s="75"/>
      <c r="AB496" s="75"/>
      <c r="AC496" s="75"/>
      <c r="AD496" s="75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</row>
    <row r="497" spans="1:41" s="74" customFormat="1" x14ac:dyDescent="0.25">
      <c r="A497" s="72"/>
      <c r="B497" s="72"/>
      <c r="C497" s="72"/>
      <c r="D497" s="72"/>
      <c r="E497" s="72"/>
      <c r="F497" s="72"/>
      <c r="G497" s="7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Z497" s="75"/>
      <c r="AA497" s="75"/>
      <c r="AB497" s="75"/>
      <c r="AC497" s="75"/>
      <c r="AD497" s="75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</row>
    <row r="498" spans="1:41" s="74" customFormat="1" x14ac:dyDescent="0.25">
      <c r="A498" s="72"/>
      <c r="B498" s="72"/>
      <c r="C498" s="72"/>
      <c r="D498" s="72"/>
      <c r="E498" s="72"/>
      <c r="F498" s="72"/>
      <c r="G498" s="7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Z498" s="75"/>
      <c r="AA498" s="75"/>
      <c r="AB498" s="75"/>
      <c r="AC498" s="75"/>
      <c r="AD498" s="75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</row>
    <row r="499" spans="1:41" s="74" customFormat="1" x14ac:dyDescent="0.25">
      <c r="A499" s="72"/>
      <c r="B499" s="72"/>
      <c r="C499" s="72"/>
      <c r="D499" s="72"/>
      <c r="E499" s="72"/>
      <c r="F499" s="72"/>
      <c r="G499" s="7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Z499" s="75"/>
      <c r="AA499" s="75"/>
      <c r="AB499" s="75"/>
      <c r="AC499" s="75"/>
      <c r="AD499" s="75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</row>
    <row r="500" spans="1:41" s="74" customFormat="1" x14ac:dyDescent="0.25">
      <c r="A500" s="72"/>
      <c r="B500" s="72"/>
      <c r="C500" s="72"/>
      <c r="D500" s="72"/>
      <c r="E500" s="72"/>
      <c r="F500" s="72"/>
      <c r="G500" s="7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Z500" s="75"/>
      <c r="AA500" s="75"/>
      <c r="AB500" s="75"/>
      <c r="AC500" s="75"/>
      <c r="AD500" s="75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</row>
    <row r="501" spans="1:41" s="74" customFormat="1" x14ac:dyDescent="0.25">
      <c r="A501" s="72"/>
      <c r="B501" s="72"/>
      <c r="C501" s="72"/>
      <c r="D501" s="72"/>
      <c r="E501" s="72"/>
      <c r="F501" s="72"/>
      <c r="G501" s="7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Z501" s="75"/>
      <c r="AA501" s="75"/>
      <c r="AB501" s="75"/>
      <c r="AC501" s="75"/>
      <c r="AD501" s="75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</row>
    <row r="502" spans="1:41" s="74" customFormat="1" x14ac:dyDescent="0.25">
      <c r="A502" s="72"/>
      <c r="B502" s="72"/>
      <c r="C502" s="72"/>
      <c r="D502" s="72"/>
      <c r="E502" s="72"/>
      <c r="F502" s="72"/>
      <c r="G502" s="7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Z502" s="75"/>
      <c r="AA502" s="75"/>
      <c r="AB502" s="75"/>
      <c r="AC502" s="75"/>
      <c r="AD502" s="75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</row>
    <row r="503" spans="1:41" s="74" customFormat="1" x14ac:dyDescent="0.25">
      <c r="A503" s="72"/>
      <c r="B503" s="72"/>
      <c r="C503" s="72"/>
      <c r="D503" s="72"/>
      <c r="E503" s="72"/>
      <c r="F503" s="72"/>
      <c r="G503" s="7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Z503" s="75"/>
      <c r="AA503" s="75"/>
      <c r="AB503" s="75"/>
      <c r="AC503" s="75"/>
      <c r="AD503" s="75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</row>
    <row r="504" spans="1:41" s="74" customFormat="1" x14ac:dyDescent="0.25">
      <c r="A504" s="72"/>
      <c r="B504" s="72"/>
      <c r="C504" s="72"/>
      <c r="D504" s="72"/>
      <c r="E504" s="72"/>
      <c r="F504" s="72"/>
      <c r="G504" s="7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Z504" s="75"/>
      <c r="AA504" s="75"/>
      <c r="AB504" s="75"/>
      <c r="AC504" s="75"/>
      <c r="AD504" s="75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</row>
    <row r="505" spans="1:41" s="74" customFormat="1" x14ac:dyDescent="0.25">
      <c r="A505" s="72"/>
      <c r="B505" s="72"/>
      <c r="C505" s="72"/>
      <c r="D505" s="72"/>
      <c r="E505" s="72"/>
      <c r="F505" s="72"/>
      <c r="G505" s="7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Z505" s="75"/>
      <c r="AA505" s="75"/>
      <c r="AB505" s="75"/>
      <c r="AC505" s="75"/>
      <c r="AD505" s="75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</row>
    <row r="506" spans="1:41" s="74" customFormat="1" x14ac:dyDescent="0.25">
      <c r="A506" s="72"/>
      <c r="B506" s="72"/>
      <c r="C506" s="72"/>
      <c r="D506" s="72"/>
      <c r="E506" s="72"/>
      <c r="F506" s="72"/>
      <c r="G506" s="7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Z506" s="75"/>
      <c r="AA506" s="75"/>
      <c r="AB506" s="75"/>
      <c r="AC506" s="75"/>
      <c r="AD506" s="75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</row>
    <row r="507" spans="1:41" s="74" customFormat="1" x14ac:dyDescent="0.25">
      <c r="A507" s="72"/>
      <c r="B507" s="72"/>
      <c r="C507" s="72"/>
      <c r="D507" s="72"/>
      <c r="E507" s="72"/>
      <c r="F507" s="72"/>
      <c r="G507" s="7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Z507" s="75"/>
      <c r="AA507" s="75"/>
      <c r="AB507" s="75"/>
      <c r="AC507" s="75"/>
      <c r="AD507" s="75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</row>
    <row r="508" spans="1:41" s="74" customFormat="1" x14ac:dyDescent="0.25">
      <c r="A508" s="72"/>
      <c r="B508" s="72"/>
      <c r="C508" s="72"/>
      <c r="D508" s="72"/>
      <c r="E508" s="72"/>
      <c r="F508" s="72"/>
      <c r="G508" s="7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Z508" s="75"/>
      <c r="AA508" s="75"/>
      <c r="AB508" s="75"/>
      <c r="AC508" s="75"/>
      <c r="AD508" s="75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</row>
    <row r="509" spans="1:41" s="74" customFormat="1" x14ac:dyDescent="0.25">
      <c r="A509" s="72"/>
      <c r="B509" s="72"/>
      <c r="C509" s="72"/>
      <c r="D509" s="72"/>
      <c r="E509" s="72"/>
      <c r="F509" s="72"/>
      <c r="G509" s="7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Z509" s="75"/>
      <c r="AA509" s="75"/>
      <c r="AB509" s="75"/>
      <c r="AC509" s="75"/>
      <c r="AD509" s="75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</row>
    <row r="510" spans="1:41" s="74" customFormat="1" x14ac:dyDescent="0.25">
      <c r="A510" s="72"/>
      <c r="B510" s="72"/>
      <c r="C510" s="72"/>
      <c r="D510" s="72"/>
      <c r="E510" s="72"/>
      <c r="F510" s="72"/>
      <c r="G510" s="7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Z510" s="75"/>
      <c r="AA510" s="75"/>
      <c r="AB510" s="75"/>
      <c r="AC510" s="75"/>
      <c r="AD510" s="75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</row>
    <row r="511" spans="1:41" s="74" customFormat="1" x14ac:dyDescent="0.25">
      <c r="A511" s="72"/>
      <c r="B511" s="72"/>
      <c r="C511" s="72"/>
      <c r="D511" s="72"/>
      <c r="E511" s="72"/>
      <c r="F511" s="72"/>
      <c r="G511" s="7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Z511" s="75"/>
      <c r="AA511" s="75"/>
      <c r="AB511" s="75"/>
      <c r="AC511" s="75"/>
      <c r="AD511" s="75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</row>
    <row r="512" spans="1:41" s="74" customFormat="1" x14ac:dyDescent="0.25">
      <c r="A512" s="72"/>
      <c r="B512" s="72"/>
      <c r="C512" s="72"/>
      <c r="D512" s="72"/>
      <c r="E512" s="72"/>
      <c r="F512" s="72"/>
      <c r="G512" s="7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Z512" s="75"/>
      <c r="AA512" s="75"/>
      <c r="AB512" s="75"/>
      <c r="AC512" s="75"/>
      <c r="AD512" s="75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</row>
    <row r="513" spans="1:41" s="74" customFormat="1" x14ac:dyDescent="0.25">
      <c r="A513" s="72"/>
      <c r="B513" s="72"/>
      <c r="C513" s="72"/>
      <c r="D513" s="72"/>
      <c r="E513" s="72"/>
      <c r="F513" s="72"/>
      <c r="G513" s="7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Z513" s="75"/>
      <c r="AA513" s="75"/>
      <c r="AB513" s="75"/>
      <c r="AC513" s="75"/>
      <c r="AD513" s="75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</row>
    <row r="514" spans="1:41" s="74" customFormat="1" x14ac:dyDescent="0.25">
      <c r="A514" s="72"/>
      <c r="B514" s="72"/>
      <c r="C514" s="72"/>
      <c r="D514" s="72"/>
      <c r="E514" s="72"/>
      <c r="F514" s="72"/>
      <c r="G514" s="7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Z514" s="75"/>
      <c r="AA514" s="75"/>
      <c r="AB514" s="75"/>
      <c r="AC514" s="75"/>
      <c r="AD514" s="75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</row>
    <row r="515" spans="1:41" s="74" customFormat="1" x14ac:dyDescent="0.25">
      <c r="A515" s="72"/>
      <c r="B515" s="72"/>
      <c r="C515" s="72"/>
      <c r="D515" s="72"/>
      <c r="E515" s="72"/>
      <c r="F515" s="72"/>
      <c r="G515" s="7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Z515" s="75"/>
      <c r="AA515" s="75"/>
      <c r="AB515" s="75"/>
      <c r="AC515" s="75"/>
      <c r="AD515" s="75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</row>
    <row r="516" spans="1:41" s="74" customFormat="1" x14ac:dyDescent="0.25">
      <c r="A516" s="72"/>
      <c r="B516" s="72"/>
      <c r="C516" s="72"/>
      <c r="D516" s="72"/>
      <c r="E516" s="72"/>
      <c r="F516" s="72"/>
      <c r="G516" s="7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Z516" s="75"/>
      <c r="AA516" s="75"/>
      <c r="AB516" s="75"/>
      <c r="AC516" s="75"/>
      <c r="AD516" s="75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</row>
    <row r="517" spans="1:41" s="74" customFormat="1" x14ac:dyDescent="0.25">
      <c r="A517" s="72"/>
      <c r="B517" s="72"/>
      <c r="C517" s="72"/>
      <c r="D517" s="72"/>
      <c r="E517" s="72"/>
      <c r="F517" s="72"/>
      <c r="G517" s="7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Z517" s="75"/>
      <c r="AA517" s="75"/>
      <c r="AB517" s="75"/>
      <c r="AC517" s="75"/>
      <c r="AD517" s="75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</row>
    <row r="518" spans="1:41" s="74" customFormat="1" x14ac:dyDescent="0.25">
      <c r="A518" s="72"/>
      <c r="B518" s="72"/>
      <c r="C518" s="72"/>
      <c r="D518" s="72"/>
      <c r="E518" s="72"/>
      <c r="F518" s="72"/>
      <c r="G518" s="7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Z518" s="75"/>
      <c r="AA518" s="75"/>
      <c r="AB518" s="75"/>
      <c r="AC518" s="75"/>
      <c r="AD518" s="75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</row>
    <row r="519" spans="1:41" s="74" customFormat="1" x14ac:dyDescent="0.25">
      <c r="A519" s="72"/>
      <c r="B519" s="72"/>
      <c r="C519" s="72"/>
      <c r="D519" s="72"/>
      <c r="E519" s="72"/>
      <c r="F519" s="72"/>
      <c r="G519" s="7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Z519" s="75"/>
      <c r="AA519" s="75"/>
      <c r="AB519" s="75"/>
      <c r="AC519" s="75"/>
      <c r="AD519" s="75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</row>
    <row r="520" spans="1:41" s="74" customFormat="1" x14ac:dyDescent="0.25">
      <c r="A520" s="72"/>
      <c r="B520" s="72"/>
      <c r="C520" s="72"/>
      <c r="D520" s="72"/>
      <c r="E520" s="72"/>
      <c r="F520" s="72"/>
      <c r="G520" s="7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Z520" s="75"/>
      <c r="AA520" s="75"/>
      <c r="AB520" s="75"/>
      <c r="AC520" s="75"/>
      <c r="AD520" s="75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</row>
    <row r="521" spans="1:41" s="74" customFormat="1" x14ac:dyDescent="0.25">
      <c r="A521" s="72"/>
      <c r="B521" s="72"/>
      <c r="C521" s="72"/>
      <c r="D521" s="72"/>
      <c r="E521" s="72"/>
      <c r="F521" s="72"/>
      <c r="G521" s="7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Z521" s="75"/>
      <c r="AA521" s="75"/>
      <c r="AB521" s="75"/>
      <c r="AC521" s="75"/>
      <c r="AD521" s="75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</row>
    <row r="522" spans="1:41" s="74" customFormat="1" x14ac:dyDescent="0.25">
      <c r="A522" s="72"/>
      <c r="B522" s="72"/>
      <c r="C522" s="72"/>
      <c r="D522" s="72"/>
      <c r="E522" s="72"/>
      <c r="F522" s="72"/>
      <c r="G522" s="7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Z522" s="75"/>
      <c r="AA522" s="75"/>
      <c r="AB522" s="75"/>
      <c r="AC522" s="75"/>
      <c r="AD522" s="75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</row>
    <row r="523" spans="1:41" s="74" customFormat="1" x14ac:dyDescent="0.25">
      <c r="A523" s="72"/>
      <c r="B523" s="72"/>
      <c r="C523" s="72"/>
      <c r="D523" s="72"/>
      <c r="E523" s="72"/>
      <c r="F523" s="72"/>
      <c r="G523" s="7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Z523" s="75"/>
      <c r="AA523" s="75"/>
      <c r="AB523" s="75"/>
      <c r="AC523" s="75"/>
      <c r="AD523" s="75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</row>
    <row r="524" spans="1:41" s="74" customFormat="1" x14ac:dyDescent="0.25">
      <c r="A524" s="72"/>
      <c r="B524" s="72"/>
      <c r="C524" s="72"/>
      <c r="D524" s="72"/>
      <c r="E524" s="72"/>
      <c r="F524" s="72"/>
      <c r="G524" s="7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Z524" s="75"/>
      <c r="AA524" s="75"/>
      <c r="AB524" s="75"/>
      <c r="AC524" s="75"/>
      <c r="AD524" s="75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</row>
    <row r="525" spans="1:41" s="74" customFormat="1" x14ac:dyDescent="0.25">
      <c r="A525" s="72"/>
      <c r="B525" s="72"/>
      <c r="C525" s="72"/>
      <c r="D525" s="72"/>
      <c r="E525" s="72"/>
      <c r="F525" s="72"/>
      <c r="G525" s="7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Z525" s="75"/>
      <c r="AA525" s="75"/>
      <c r="AB525" s="75"/>
      <c r="AC525" s="75"/>
      <c r="AD525" s="75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</row>
    <row r="526" spans="1:41" s="74" customFormat="1" x14ac:dyDescent="0.25">
      <c r="A526" s="72"/>
      <c r="B526" s="72"/>
      <c r="C526" s="72"/>
      <c r="D526" s="72"/>
      <c r="E526" s="72"/>
      <c r="F526" s="72"/>
      <c r="G526" s="7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Z526" s="75"/>
      <c r="AA526" s="75"/>
      <c r="AB526" s="75"/>
      <c r="AC526" s="75"/>
      <c r="AD526" s="75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</row>
    <row r="527" spans="1:41" s="74" customFormat="1" x14ac:dyDescent="0.25">
      <c r="A527" s="72"/>
      <c r="B527" s="72"/>
      <c r="C527" s="72"/>
      <c r="D527" s="72"/>
      <c r="E527" s="72"/>
      <c r="F527" s="72"/>
      <c r="G527" s="7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Z527" s="75"/>
      <c r="AA527" s="75"/>
      <c r="AB527" s="75"/>
      <c r="AC527" s="75"/>
      <c r="AD527" s="75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</row>
    <row r="528" spans="1:41" s="74" customFormat="1" x14ac:dyDescent="0.25">
      <c r="A528" s="72"/>
      <c r="B528" s="72"/>
      <c r="C528" s="72"/>
      <c r="D528" s="72"/>
      <c r="E528" s="72"/>
      <c r="F528" s="72"/>
      <c r="G528" s="7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Z528" s="75"/>
      <c r="AA528" s="75"/>
      <c r="AB528" s="75"/>
      <c r="AC528" s="75"/>
      <c r="AD528" s="75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</row>
    <row r="529" spans="1:41" s="74" customFormat="1" x14ac:dyDescent="0.25">
      <c r="A529" s="72"/>
      <c r="B529" s="72"/>
      <c r="C529" s="72"/>
      <c r="D529" s="72"/>
      <c r="E529" s="72"/>
      <c r="F529" s="72"/>
      <c r="G529" s="7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Z529" s="75"/>
      <c r="AA529" s="75"/>
      <c r="AB529" s="75"/>
      <c r="AC529" s="75"/>
      <c r="AD529" s="75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</row>
    <row r="530" spans="1:41" s="74" customFormat="1" x14ac:dyDescent="0.25">
      <c r="A530" s="72"/>
      <c r="B530" s="72"/>
      <c r="C530" s="72"/>
      <c r="D530" s="72"/>
      <c r="E530" s="72"/>
      <c r="F530" s="72"/>
      <c r="G530" s="7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Z530" s="75"/>
      <c r="AA530" s="75"/>
      <c r="AB530" s="75"/>
      <c r="AC530" s="75"/>
      <c r="AD530" s="75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</row>
    <row r="531" spans="1:41" s="74" customFormat="1" x14ac:dyDescent="0.25">
      <c r="A531" s="72"/>
      <c r="B531" s="72"/>
      <c r="C531" s="72"/>
      <c r="D531" s="72"/>
      <c r="E531" s="72"/>
      <c r="F531" s="72"/>
      <c r="G531" s="7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Z531" s="75"/>
      <c r="AA531" s="75"/>
      <c r="AB531" s="75"/>
      <c r="AC531" s="75"/>
      <c r="AD531" s="75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</row>
    <row r="532" spans="1:41" s="74" customFormat="1" x14ac:dyDescent="0.25">
      <c r="A532" s="72"/>
      <c r="B532" s="72"/>
      <c r="C532" s="72"/>
      <c r="D532" s="72"/>
      <c r="E532" s="72"/>
      <c r="F532" s="72"/>
      <c r="G532" s="7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Z532" s="75"/>
      <c r="AA532" s="75"/>
      <c r="AB532" s="75"/>
      <c r="AC532" s="75"/>
      <c r="AD532" s="75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</row>
    <row r="533" spans="1:41" s="74" customFormat="1" x14ac:dyDescent="0.25">
      <c r="A533" s="72"/>
      <c r="B533" s="72"/>
      <c r="C533" s="72"/>
      <c r="D533" s="72"/>
      <c r="E533" s="72"/>
      <c r="F533" s="72"/>
      <c r="G533" s="7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Z533" s="75"/>
      <c r="AA533" s="75"/>
      <c r="AB533" s="75"/>
      <c r="AC533" s="75"/>
      <c r="AD533" s="75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</row>
    <row r="534" spans="1:41" s="74" customFormat="1" x14ac:dyDescent="0.25">
      <c r="A534" s="72"/>
      <c r="B534" s="72"/>
      <c r="C534" s="72"/>
      <c r="D534" s="72"/>
      <c r="E534" s="72"/>
      <c r="F534" s="72"/>
      <c r="G534" s="7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Z534" s="75"/>
      <c r="AA534" s="75"/>
      <c r="AB534" s="75"/>
      <c r="AC534" s="75"/>
      <c r="AD534" s="75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</row>
    <row r="535" spans="1:41" s="74" customFormat="1" x14ac:dyDescent="0.25">
      <c r="A535" s="72"/>
      <c r="B535" s="72"/>
      <c r="C535" s="72"/>
      <c r="D535" s="72"/>
      <c r="E535" s="72"/>
      <c r="F535" s="72"/>
      <c r="G535" s="7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Z535" s="75"/>
      <c r="AA535" s="75"/>
      <c r="AB535" s="75"/>
      <c r="AC535" s="75"/>
      <c r="AD535" s="75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</row>
    <row r="536" spans="1:41" s="74" customFormat="1" x14ac:dyDescent="0.25">
      <c r="A536" s="72"/>
      <c r="B536" s="72"/>
      <c r="C536" s="72"/>
      <c r="D536" s="72"/>
      <c r="E536" s="72"/>
      <c r="F536" s="72"/>
      <c r="G536" s="7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Z536" s="75"/>
      <c r="AA536" s="75"/>
      <c r="AB536" s="75"/>
      <c r="AC536" s="75"/>
      <c r="AD536" s="75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</row>
    <row r="537" spans="1:41" s="74" customFormat="1" x14ac:dyDescent="0.25">
      <c r="A537" s="72"/>
      <c r="B537" s="72"/>
      <c r="C537" s="72"/>
      <c r="D537" s="72"/>
      <c r="E537" s="72"/>
      <c r="F537" s="72"/>
      <c r="G537" s="7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Z537" s="75"/>
      <c r="AA537" s="75"/>
      <c r="AB537" s="75"/>
      <c r="AC537" s="75"/>
      <c r="AD537" s="75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</row>
    <row r="538" spans="1:41" s="74" customFormat="1" x14ac:dyDescent="0.25">
      <c r="A538" s="72"/>
      <c r="B538" s="72"/>
      <c r="C538" s="72"/>
      <c r="D538" s="72"/>
      <c r="E538" s="72"/>
      <c r="F538" s="72"/>
      <c r="G538" s="7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Z538" s="75"/>
      <c r="AA538" s="75"/>
      <c r="AB538" s="75"/>
      <c r="AC538" s="75"/>
      <c r="AD538" s="75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</row>
    <row r="539" spans="1:41" s="75" customFormat="1" x14ac:dyDescent="0.25">
      <c r="A539" s="72"/>
      <c r="B539" s="72"/>
      <c r="C539" s="72"/>
      <c r="D539" s="72"/>
      <c r="E539" s="72"/>
      <c r="F539" s="72"/>
      <c r="G539" s="7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74"/>
      <c r="U539" s="74"/>
      <c r="V539" s="74"/>
      <c r="W539" s="74"/>
      <c r="X539" s="74"/>
      <c r="Y539" s="74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</row>
    <row r="540" spans="1:41" s="75" customFormat="1" x14ac:dyDescent="0.25">
      <c r="A540" s="72"/>
      <c r="B540" s="72"/>
      <c r="C540" s="72"/>
      <c r="D540" s="72"/>
      <c r="E540" s="72"/>
      <c r="F540" s="72"/>
      <c r="G540" s="7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74"/>
      <c r="U540" s="74"/>
      <c r="V540" s="74"/>
      <c r="W540" s="74"/>
      <c r="X540" s="74"/>
      <c r="Y540" s="74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</row>
    <row r="541" spans="1:41" s="75" customFormat="1" x14ac:dyDescent="0.25">
      <c r="A541" s="72"/>
      <c r="B541" s="72"/>
      <c r="C541" s="72"/>
      <c r="D541" s="72"/>
      <c r="E541" s="72"/>
      <c r="F541" s="72"/>
      <c r="G541" s="7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74"/>
      <c r="U541" s="74"/>
      <c r="V541" s="74"/>
      <c r="W541" s="74"/>
      <c r="X541" s="74"/>
      <c r="Y541" s="74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</row>
    <row r="542" spans="1:41" s="75" customFormat="1" x14ac:dyDescent="0.25">
      <c r="A542" s="72"/>
      <c r="B542" s="72"/>
      <c r="C542" s="72"/>
      <c r="D542" s="72"/>
      <c r="E542" s="72"/>
      <c r="F542" s="72"/>
      <c r="G542" s="7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74"/>
      <c r="U542" s="74"/>
      <c r="V542" s="74"/>
      <c r="W542" s="74"/>
      <c r="X542" s="74"/>
      <c r="Y542" s="74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</row>
    <row r="543" spans="1:41" s="75" customFormat="1" x14ac:dyDescent="0.25">
      <c r="A543" s="72"/>
      <c r="B543" s="72"/>
      <c r="C543" s="72"/>
      <c r="D543" s="72"/>
      <c r="E543" s="72"/>
      <c r="F543" s="72"/>
      <c r="G543" s="7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74"/>
      <c r="U543" s="74"/>
      <c r="V543" s="74"/>
      <c r="W543" s="74"/>
      <c r="X543" s="74"/>
      <c r="Y543" s="74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</row>
  </sheetData>
  <mergeCells count="41">
    <mergeCell ref="A165:Z165"/>
    <mergeCell ref="A131:AE131"/>
    <mergeCell ref="A132:AE132"/>
    <mergeCell ref="AF136:AF139"/>
    <mergeCell ref="A163:B163"/>
    <mergeCell ref="H163:J163"/>
    <mergeCell ref="A164:R164"/>
    <mergeCell ref="A96:AD96"/>
    <mergeCell ref="AF100:AF103"/>
    <mergeCell ref="AF106:AF108"/>
    <mergeCell ref="A117:AD117"/>
    <mergeCell ref="A118:AD118"/>
    <mergeCell ref="AF121:AF125"/>
    <mergeCell ref="AF34:AF37"/>
    <mergeCell ref="AF40:AF43"/>
    <mergeCell ref="AF46:AF49"/>
    <mergeCell ref="AF52:AF55"/>
    <mergeCell ref="AF65:AF69"/>
    <mergeCell ref="A95:AD95"/>
    <mergeCell ref="Z5:AA5"/>
    <mergeCell ref="AB5:AC5"/>
    <mergeCell ref="AD5:AE5"/>
    <mergeCell ref="AF5:AF6"/>
    <mergeCell ref="A8:AD8"/>
    <mergeCell ref="A9:AD9"/>
    <mergeCell ref="N5:O5"/>
    <mergeCell ref="P5:Q5"/>
    <mergeCell ref="R5:S5"/>
    <mergeCell ref="T5:U5"/>
    <mergeCell ref="V5:W5"/>
    <mergeCell ref="X5:Y5"/>
    <mergeCell ref="Z1:AD1"/>
    <mergeCell ref="A4:R4"/>
    <mergeCell ref="T4:AB4"/>
    <mergeCell ref="A5:A6"/>
    <mergeCell ref="B5:B6"/>
    <mergeCell ref="C5:C6"/>
    <mergeCell ref="F5:G5"/>
    <mergeCell ref="H5:I5"/>
    <mergeCell ref="J5:K5"/>
    <mergeCell ref="L5:M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2022-07-08T06:39:41Z</dcterms:modified>
</cp:coreProperties>
</file>