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Сетевой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Степаненко Наталья Алексеевна - Личное представление" guid="{2A5A11D4-90C6-4A3E-8165-7D7BD634B22F}" mergeInterval="0" personalView="1" windowWidth="1280" windowHeight="1392" activeSheetId="1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8" i="4" l="1"/>
  <c r="E11" i="4" l="1"/>
  <c r="G101" i="4" l="1"/>
  <c r="H101" i="4" s="1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F100" i="4"/>
  <c r="E100" i="4"/>
  <c r="D100" i="4"/>
  <c r="G99" i="4"/>
  <c r="F99" i="4" s="1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E98" i="4"/>
  <c r="D98" i="4"/>
  <c r="AG97" i="4"/>
  <c r="AG96" i="4" s="1"/>
  <c r="AF97" i="4"/>
  <c r="AE97" i="4"/>
  <c r="AE96" i="4" s="1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F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G93" i="4"/>
  <c r="F93" i="4" s="1"/>
  <c r="F91" i="4" s="1"/>
  <c r="E93" i="4"/>
  <c r="D93" i="4"/>
  <c r="AI92" i="4"/>
  <c r="I92" i="4"/>
  <c r="H92" i="4"/>
  <c r="G92" i="4"/>
  <c r="F92" i="4"/>
  <c r="E92" i="4"/>
  <c r="D92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AF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E86" i="4"/>
  <c r="D86" i="4"/>
  <c r="AG85" i="4"/>
  <c r="AF85" i="4"/>
  <c r="AE85" i="4"/>
  <c r="AD85" i="4"/>
  <c r="AC85" i="4"/>
  <c r="AB85" i="4"/>
  <c r="AA85" i="4"/>
  <c r="Z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G85" i="4"/>
  <c r="H85" i="4" s="1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E83" i="4"/>
  <c r="D83" i="4"/>
  <c r="G82" i="4"/>
  <c r="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I80" i="4" s="1"/>
  <c r="E80" i="4"/>
  <c r="D80" i="4"/>
  <c r="G79" i="4"/>
  <c r="E79" i="4"/>
  <c r="D79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7" i="4"/>
  <c r="E77" i="4"/>
  <c r="D77" i="4"/>
  <c r="AI76" i="4"/>
  <c r="G76" i="4"/>
  <c r="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67" i="4"/>
  <c r="AI67" i="4" s="1"/>
  <c r="E67" i="4"/>
  <c r="D67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F66" i="4"/>
  <c r="E66" i="4"/>
  <c r="D66" i="4"/>
  <c r="G65" i="4"/>
  <c r="H65" i="4" s="1"/>
  <c r="E65" i="4"/>
  <c r="D65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G61" i="4"/>
  <c r="H61" i="4" s="1"/>
  <c r="E61" i="4"/>
  <c r="D61" i="4"/>
  <c r="G60" i="4"/>
  <c r="H60" i="4" s="1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G58" i="4"/>
  <c r="AI58" i="4" s="1"/>
  <c r="E58" i="4"/>
  <c r="D58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E57" i="4"/>
  <c r="D57" i="4"/>
  <c r="G56" i="4"/>
  <c r="I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G53" i="4"/>
  <c r="F53" i="4" s="1"/>
  <c r="E53" i="4"/>
  <c r="D53" i="4"/>
  <c r="AI52" i="4"/>
  <c r="H52" i="4"/>
  <c r="G52" i="4"/>
  <c r="I52" i="4" s="1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H51" i="4" s="1"/>
  <c r="E51" i="4"/>
  <c r="D51" i="4"/>
  <c r="G50" i="4"/>
  <c r="F50" i="4" s="1"/>
  <c r="F48" i="4" s="1"/>
  <c r="E50" i="4"/>
  <c r="D50" i="4"/>
  <c r="G49" i="4"/>
  <c r="AI49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G43" i="4"/>
  <c r="I43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F40" i="4"/>
  <c r="AE40" i="4"/>
  <c r="AE37" i="4" s="1"/>
  <c r="AD40" i="4"/>
  <c r="AC40" i="4"/>
  <c r="AC37" i="4" s="1"/>
  <c r="AC12" i="4" s="1"/>
  <c r="AB40" i="4"/>
  <c r="AA40" i="4"/>
  <c r="AA37" i="4" s="1"/>
  <c r="AA12" i="4" s="1"/>
  <c r="Z40" i="4"/>
  <c r="Y40" i="4"/>
  <c r="X40" i="4"/>
  <c r="W40" i="4"/>
  <c r="W37" i="4" s="1"/>
  <c r="W12" i="4" s="1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E40" i="4"/>
  <c r="D40" i="4"/>
  <c r="AG39" i="4"/>
  <c r="AG36" i="4" s="1"/>
  <c r="AF39" i="4"/>
  <c r="AE39" i="4"/>
  <c r="AE36" i="4" s="1"/>
  <c r="AD39" i="4"/>
  <c r="AC39" i="4"/>
  <c r="AC38" i="4" s="1"/>
  <c r="AB39" i="4"/>
  <c r="AA39" i="4"/>
  <c r="AA36" i="4" s="1"/>
  <c r="Z39" i="4"/>
  <c r="Y39" i="4"/>
  <c r="Y36" i="4" s="1"/>
  <c r="X39" i="4"/>
  <c r="W39" i="4"/>
  <c r="W36" i="4" s="1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E39" i="4"/>
  <c r="D39" i="4"/>
  <c r="AF38" i="4"/>
  <c r="AD38" i="4"/>
  <c r="AB38" i="4"/>
  <c r="Z38" i="4"/>
  <c r="X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G37" i="4"/>
  <c r="AG12" i="4" s="1"/>
  <c r="AF37" i="4"/>
  <c r="AD37" i="4"/>
  <c r="AB37" i="4"/>
  <c r="Z37" i="4"/>
  <c r="Y37" i="4"/>
  <c r="Y12" i="4" s="1"/>
  <c r="X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D36" i="4"/>
  <c r="AB36" i="4"/>
  <c r="Z36" i="4"/>
  <c r="X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G35" i="4" s="1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E35" i="4"/>
  <c r="D35" i="4"/>
  <c r="AF34" i="4"/>
  <c r="AD34" i="4"/>
  <c r="AB34" i="4"/>
  <c r="Z34" i="4"/>
  <c r="X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G33" i="4"/>
  <c r="AI33" i="4" s="1"/>
  <c r="E33" i="4"/>
  <c r="D33" i="4"/>
  <c r="H32" i="4"/>
  <c r="G32" i="4"/>
  <c r="E32" i="4"/>
  <c r="D32" i="4"/>
  <c r="AI31" i="4"/>
  <c r="H31" i="4"/>
  <c r="G31" i="4"/>
  <c r="I31" i="4" s="1"/>
  <c r="E31" i="4"/>
  <c r="D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E25" i="4"/>
  <c r="D25" i="4"/>
  <c r="G24" i="4"/>
  <c r="H24" i="4" s="1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17" i="4"/>
  <c r="AF17" i="4"/>
  <c r="AE17" i="4"/>
  <c r="AE14" i="4" s="1"/>
  <c r="AD17" i="4"/>
  <c r="AC17" i="4"/>
  <c r="AB17" i="4"/>
  <c r="AA17" i="4"/>
  <c r="Z17" i="4"/>
  <c r="Y17" i="4"/>
  <c r="X17" i="4"/>
  <c r="W17" i="4"/>
  <c r="W14" i="4" s="1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AF16" i="4"/>
  <c r="AE16" i="4"/>
  <c r="AD16" i="4"/>
  <c r="AC16" i="4"/>
  <c r="AC10" i="4" s="1"/>
  <c r="AB16" i="4"/>
  <c r="AA16" i="4"/>
  <c r="AA10" i="4" s="1"/>
  <c r="Z16" i="4"/>
  <c r="Y16" i="4"/>
  <c r="Y10" i="4" s="1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F14" i="4"/>
  <c r="AD14" i="4"/>
  <c r="AB14" i="4"/>
  <c r="Z14" i="4"/>
  <c r="X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D12" i="4"/>
  <c r="AB12" i="4"/>
  <c r="Z12" i="4"/>
  <c r="X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D11" i="4"/>
  <c r="AD8" i="4" s="1"/>
  <c r="AB11" i="4"/>
  <c r="AB8" i="4" s="1"/>
  <c r="Z11" i="4"/>
  <c r="X11" i="4"/>
  <c r="X8" i="4" s="1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B10" i="4"/>
  <c r="Z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G9" i="4" s="1"/>
  <c r="V9" i="4"/>
  <c r="U9" i="4"/>
  <c r="T9" i="4"/>
  <c r="S9" i="4"/>
  <c r="R9" i="4"/>
  <c r="Q9" i="4"/>
  <c r="P9" i="4"/>
  <c r="O9" i="4"/>
  <c r="N9" i="4"/>
  <c r="M9" i="4"/>
  <c r="L9" i="4"/>
  <c r="K9" i="4"/>
  <c r="J9" i="4"/>
  <c r="E9" i="4"/>
  <c r="D9" i="4"/>
  <c r="Z8" i="4"/>
  <c r="U8" i="4"/>
  <c r="S8" i="4"/>
  <c r="Q8" i="4"/>
  <c r="P8" i="4"/>
  <c r="O8" i="4"/>
  <c r="N8" i="4"/>
  <c r="M8" i="4"/>
  <c r="L8" i="4"/>
  <c r="K8" i="4"/>
  <c r="J8" i="4"/>
  <c r="F58" i="4" l="1"/>
  <c r="G57" i="4"/>
  <c r="H58" i="4"/>
  <c r="I58" i="4"/>
  <c r="W34" i="4"/>
  <c r="W38" i="4"/>
  <c r="I9" i="4"/>
  <c r="F9" i="4"/>
  <c r="W11" i="4"/>
  <c r="W8" i="4" s="1"/>
  <c r="H93" i="4"/>
  <c r="G91" i="4"/>
  <c r="I93" i="4"/>
  <c r="AI93" i="4"/>
  <c r="I85" i="4"/>
  <c r="AI85" i="4"/>
  <c r="F85" i="4"/>
  <c r="F83" i="4" s="1"/>
  <c r="Y34" i="4"/>
  <c r="Y11" i="4"/>
  <c r="Y8" i="4" s="1"/>
  <c r="Y38" i="4"/>
  <c r="Y14" i="4"/>
  <c r="H9" i="4"/>
  <c r="G86" i="4"/>
  <c r="AI86" i="4" s="1"/>
  <c r="I60" i="4"/>
  <c r="AI56" i="4"/>
  <c r="H53" i="4"/>
  <c r="I53" i="4"/>
  <c r="AI53" i="4"/>
  <c r="AA11" i="4"/>
  <c r="AA8" i="4" s="1"/>
  <c r="AA34" i="4"/>
  <c r="AA38" i="4"/>
  <c r="G39" i="4"/>
  <c r="H39" i="4" s="1"/>
  <c r="I33" i="4"/>
  <c r="H33" i="4"/>
  <c r="G30" i="4"/>
  <c r="I30" i="4" s="1"/>
  <c r="I32" i="4"/>
  <c r="AI32" i="4"/>
  <c r="F25" i="4"/>
  <c r="AA14" i="4"/>
  <c r="F24" i="4"/>
  <c r="I101" i="4"/>
  <c r="AI101" i="4"/>
  <c r="AI82" i="4"/>
  <c r="I79" i="4"/>
  <c r="H67" i="4"/>
  <c r="G66" i="4"/>
  <c r="I67" i="4"/>
  <c r="I61" i="4"/>
  <c r="AI61" i="4"/>
  <c r="AI60" i="4"/>
  <c r="AC36" i="4"/>
  <c r="AC34" i="4" s="1"/>
  <c r="AC14" i="4"/>
  <c r="G16" i="4"/>
  <c r="H16" i="4" s="1"/>
  <c r="I24" i="4"/>
  <c r="H82" i="4"/>
  <c r="G81" i="4"/>
  <c r="AI80" i="4"/>
  <c r="G78" i="4"/>
  <c r="H80" i="4"/>
  <c r="H79" i="4"/>
  <c r="H35" i="4"/>
  <c r="I35" i="4"/>
  <c r="H76" i="4"/>
  <c r="G75" i="4"/>
  <c r="AI75" i="4" s="1"/>
  <c r="F56" i="4"/>
  <c r="G55" i="4"/>
  <c r="H56" i="4"/>
  <c r="G100" i="4"/>
  <c r="I100" i="4" s="1"/>
  <c r="G59" i="4"/>
  <c r="AI59" i="4" s="1"/>
  <c r="F51" i="4"/>
  <c r="F43" i="4"/>
  <c r="F41" i="4" s="1"/>
  <c r="H43" i="4"/>
  <c r="AI43" i="4"/>
  <c r="G22" i="4"/>
  <c r="H22" i="4" s="1"/>
  <c r="AE11" i="4"/>
  <c r="AI24" i="4"/>
  <c r="G97" i="4"/>
  <c r="I99" i="4"/>
  <c r="G98" i="4"/>
  <c r="H99" i="4"/>
  <c r="AI99" i="4"/>
  <c r="I90" i="4"/>
  <c r="AI90" i="4"/>
  <c r="G87" i="4"/>
  <c r="I86" i="4"/>
  <c r="F80" i="4"/>
  <c r="F78" i="4" s="1"/>
  <c r="I77" i="4"/>
  <c r="H77" i="4"/>
  <c r="AI77" i="4"/>
  <c r="I65" i="4"/>
  <c r="AI65" i="4"/>
  <c r="G64" i="4"/>
  <c r="F65" i="4"/>
  <c r="H63" i="4"/>
  <c r="G62" i="4"/>
  <c r="I63" i="4"/>
  <c r="AE12" i="4"/>
  <c r="G12" i="4" s="1"/>
  <c r="AE34" i="4"/>
  <c r="G37" i="4"/>
  <c r="F37" i="4" s="1"/>
  <c r="F34" i="4" s="1"/>
  <c r="G40" i="4"/>
  <c r="AI40" i="4" s="1"/>
  <c r="H50" i="4"/>
  <c r="AE38" i="4"/>
  <c r="AI50" i="4"/>
  <c r="I50" i="4"/>
  <c r="H49" i="4"/>
  <c r="G48" i="4"/>
  <c r="I49" i="4"/>
  <c r="H47" i="4"/>
  <c r="G46" i="4"/>
  <c r="I47" i="4"/>
  <c r="AG34" i="4"/>
  <c r="AG38" i="4"/>
  <c r="AG11" i="4"/>
  <c r="H42" i="4"/>
  <c r="I42" i="4"/>
  <c r="G41" i="4"/>
  <c r="I29" i="4"/>
  <c r="AI29" i="4"/>
  <c r="H28" i="4"/>
  <c r="G26" i="4"/>
  <c r="I28" i="4"/>
  <c r="AI28" i="4"/>
  <c r="G17" i="4"/>
  <c r="H25" i="4"/>
  <c r="I25" i="4"/>
  <c r="AG14" i="4"/>
  <c r="AG10" i="4"/>
  <c r="AI79" i="4"/>
  <c r="D78" i="4"/>
  <c r="E78" i="4"/>
  <c r="D11" i="4"/>
  <c r="R8" i="4"/>
  <c r="AI57" i="4" l="1"/>
  <c r="I57" i="4"/>
  <c r="H57" i="4"/>
  <c r="F57" i="4"/>
  <c r="AI30" i="4"/>
  <c r="H30" i="4"/>
  <c r="AI91" i="4"/>
  <c r="I91" i="4"/>
  <c r="H91" i="4"/>
  <c r="H86" i="4"/>
  <c r="G83" i="4"/>
  <c r="AI83" i="4" s="1"/>
  <c r="AI39" i="4"/>
  <c r="F39" i="4"/>
  <c r="I39" i="4"/>
  <c r="F22" i="4"/>
  <c r="I22" i="4"/>
  <c r="AI16" i="4"/>
  <c r="I16" i="4"/>
  <c r="F16" i="4"/>
  <c r="H75" i="4"/>
  <c r="I75" i="4"/>
  <c r="AI66" i="4"/>
  <c r="I66" i="4"/>
  <c r="H66" i="4"/>
  <c r="G36" i="4"/>
  <c r="I36" i="4" s="1"/>
  <c r="AC11" i="4"/>
  <c r="AC8" i="4" s="1"/>
  <c r="G14" i="4"/>
  <c r="H14" i="4" s="1"/>
  <c r="AI22" i="4"/>
  <c r="AI81" i="4"/>
  <c r="I81" i="4"/>
  <c r="H81" i="4"/>
  <c r="I78" i="4"/>
  <c r="H55" i="4"/>
  <c r="F55" i="4"/>
  <c r="I55" i="4"/>
  <c r="AI55" i="4"/>
  <c r="AI100" i="4"/>
  <c r="H100" i="4"/>
  <c r="H59" i="4"/>
  <c r="I59" i="4"/>
  <c r="H40" i="4"/>
  <c r="F40" i="4"/>
  <c r="AI97" i="4"/>
  <c r="I97" i="4"/>
  <c r="F97" i="4"/>
  <c r="F96" i="4" s="1"/>
  <c r="G96" i="4"/>
  <c r="H96" i="4" s="1"/>
  <c r="H97" i="4"/>
  <c r="AI98" i="4"/>
  <c r="I98" i="4"/>
  <c r="H98" i="4"/>
  <c r="AI87" i="4"/>
  <c r="H87" i="4"/>
  <c r="I87" i="4"/>
  <c r="F64" i="4"/>
  <c r="AI64" i="4"/>
  <c r="H64" i="4"/>
  <c r="I64" i="4"/>
  <c r="AI62" i="4"/>
  <c r="I62" i="4"/>
  <c r="H62" i="4"/>
  <c r="F62" i="4"/>
  <c r="AE8" i="4"/>
  <c r="G38" i="4"/>
  <c r="H38" i="4" s="1"/>
  <c r="I40" i="4"/>
  <c r="I12" i="4"/>
  <c r="H12" i="4"/>
  <c r="F12" i="4"/>
  <c r="AI37" i="4"/>
  <c r="I37" i="4"/>
  <c r="H37" i="4"/>
  <c r="AI48" i="4"/>
  <c r="I48" i="4"/>
  <c r="H48" i="4"/>
  <c r="H46" i="4"/>
  <c r="AI46" i="4"/>
  <c r="I46" i="4"/>
  <c r="F46" i="4"/>
  <c r="AI41" i="4"/>
  <c r="I41" i="4"/>
  <c r="H41" i="4"/>
  <c r="AI26" i="4"/>
  <c r="I26" i="4"/>
  <c r="H26" i="4"/>
  <c r="F17" i="4"/>
  <c r="AI17" i="4"/>
  <c r="I17" i="4"/>
  <c r="H17" i="4"/>
  <c r="AG8" i="4"/>
  <c r="G10" i="4"/>
  <c r="D8" i="4"/>
  <c r="AI78" i="4"/>
  <c r="H78" i="4"/>
  <c r="E8" i="4"/>
  <c r="H83" i="4" l="1"/>
  <c r="I83" i="4"/>
  <c r="F38" i="4"/>
  <c r="G34" i="4"/>
  <c r="H34" i="4" s="1"/>
  <c r="AI36" i="4"/>
  <c r="F14" i="4"/>
  <c r="H36" i="4"/>
  <c r="G11" i="4"/>
  <c r="I11" i="4" s="1"/>
  <c r="I14" i="4"/>
  <c r="AI14" i="4"/>
  <c r="I96" i="4"/>
  <c r="AI96" i="4"/>
  <c r="I38" i="4"/>
  <c r="AI38" i="4"/>
  <c r="I10" i="4"/>
  <c r="H10" i="4"/>
  <c r="F10" i="4"/>
  <c r="F8" i="4" s="1"/>
  <c r="I34" i="4" l="1"/>
  <c r="AI34" i="4"/>
  <c r="G8" i="4"/>
  <c r="H8" i="4" s="1"/>
  <c r="H11" i="4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<sst xmlns="http://schemas.openxmlformats.org/spreadsheetml/2006/main" count="183" uniqueCount="73">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</sst>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R8" activePane="bottomRight" state="frozen"/>
      <selection pane="topRight" activeCell="J1" sqref="J1"/>
      <selection pane="bottomLeft" activeCell="A8" sqref="A8"/>
      <selection pane="bottomRight" activeCell="X106" sqref="X106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88" t="s">
        <v>24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89" t="s">
        <v>36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90" t="s">
        <v>25</v>
      </c>
      <c r="B4" s="93" t="s">
        <v>28</v>
      </c>
      <c r="C4" s="96" t="s">
        <v>29</v>
      </c>
      <c r="D4" s="99" t="s">
        <v>1</v>
      </c>
      <c r="E4" s="101" t="s">
        <v>1</v>
      </c>
      <c r="F4" s="101" t="s">
        <v>2</v>
      </c>
      <c r="G4" s="101" t="s">
        <v>3</v>
      </c>
      <c r="H4" s="84" t="s">
        <v>4</v>
      </c>
      <c r="I4" s="85"/>
      <c r="J4" s="84" t="s">
        <v>5</v>
      </c>
      <c r="K4" s="85"/>
      <c r="L4" s="84" t="s">
        <v>6</v>
      </c>
      <c r="M4" s="85"/>
      <c r="N4" s="84" t="s">
        <v>7</v>
      </c>
      <c r="O4" s="85"/>
      <c r="P4" s="84" t="s">
        <v>8</v>
      </c>
      <c r="Q4" s="85"/>
      <c r="R4" s="84" t="s">
        <v>9</v>
      </c>
      <c r="S4" s="85"/>
      <c r="T4" s="84" t="s">
        <v>10</v>
      </c>
      <c r="U4" s="85"/>
      <c r="V4" s="84" t="s">
        <v>11</v>
      </c>
      <c r="W4" s="85"/>
      <c r="X4" s="84" t="s">
        <v>12</v>
      </c>
      <c r="Y4" s="85"/>
      <c r="Z4" s="84" t="s">
        <v>13</v>
      </c>
      <c r="AA4" s="85"/>
      <c r="AB4" s="84" t="s">
        <v>14</v>
      </c>
      <c r="AC4" s="85"/>
      <c r="AD4" s="84" t="s">
        <v>15</v>
      </c>
      <c r="AE4" s="85"/>
      <c r="AF4" s="84" t="s">
        <v>16</v>
      </c>
      <c r="AG4" s="85"/>
      <c r="AH4" s="103" t="s">
        <v>17</v>
      </c>
    </row>
    <row r="5" spans="1:35" s="4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104"/>
    </row>
    <row r="6" spans="1:35" s="4" customFormat="1" ht="64.5" customHeight="1" x14ac:dyDescent="0.25">
      <c r="A6" s="92"/>
      <c r="B6" s="95"/>
      <c r="C6" s="98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05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06"/>
      <c r="B8" s="109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831627.53899999999</v>
      </c>
      <c r="G8" s="34">
        <f>G9+G10+G12+G11</f>
        <v>376916.30900000001</v>
      </c>
      <c r="H8" s="34">
        <f>IFERROR(G8/D8*100,0)</f>
        <v>43.447239473555946</v>
      </c>
      <c r="I8" s="34">
        <f>IFERROR(G8/E8*100,0)</f>
        <v>43.447239473555946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0</v>
      </c>
      <c r="X8" s="35">
        <f t="shared" si="0"/>
        <v>64927.077000000005</v>
      </c>
      <c r="Y8" s="35">
        <f t="shared" si="0"/>
        <v>0</v>
      </c>
      <c r="Z8" s="35">
        <f t="shared" si="0"/>
        <v>49574.272000000004</v>
      </c>
      <c r="AA8" s="35">
        <f t="shared" si="0"/>
        <v>0</v>
      </c>
      <c r="AB8" s="35">
        <f t="shared" si="0"/>
        <v>50609.946999999993</v>
      </c>
      <c r="AC8" s="35">
        <f t="shared" si="0"/>
        <v>0</v>
      </c>
      <c r="AD8" s="35">
        <f t="shared" si="0"/>
        <v>38713.806999999993</v>
      </c>
      <c r="AE8" s="35">
        <f t="shared" si="0"/>
        <v>0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07"/>
      <c r="B9" s="110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3538.9340000000002</v>
      </c>
      <c r="G9" s="37">
        <f>K9+M9+O9+Q9+S9+U9+W9+Y9+AA9+AC9+AE9+AG9</f>
        <v>3538.9340000000002</v>
      </c>
      <c r="H9" s="37">
        <f>IFERROR(G9/D9*100,0)</f>
        <v>52.553089782814631</v>
      </c>
      <c r="I9" s="37">
        <f>IFERROR(G9/E9*100,0)</f>
        <v>52.553089782814631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0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0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07"/>
      <c r="B10" s="110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6869.3050000000003</v>
      </c>
      <c r="G10" s="37">
        <f>K10+M10+O10+Q10+S10+U10+W10+Y10+AA10+AC10+AE10+AG10</f>
        <v>6869.3050000000003</v>
      </c>
      <c r="H10" s="37">
        <f>IFERROR(G10/D10*100,0)</f>
        <v>54.375510465138923</v>
      </c>
      <c r="I10" s="37">
        <f>IFERROR(G10/E10*100,0)</f>
        <v>54.375510465138923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0</v>
      </c>
      <c r="X10" s="37">
        <f t="shared" si="3"/>
        <v>22.1</v>
      </c>
      <c r="Y10" s="37">
        <f t="shared" si="3"/>
        <v>0</v>
      </c>
      <c r="Z10" s="37">
        <f t="shared" si="3"/>
        <v>3525.4500000000003</v>
      </c>
      <c r="AA10" s="37">
        <f t="shared" si="3"/>
        <v>0</v>
      </c>
      <c r="AB10" s="37">
        <f t="shared" si="3"/>
        <v>22.1</v>
      </c>
      <c r="AC10" s="37">
        <f t="shared" si="3"/>
        <v>0</v>
      </c>
      <c r="AD10" s="37">
        <f t="shared" si="3"/>
        <v>22.1</v>
      </c>
      <c r="AE10" s="37">
        <f t="shared" si="3"/>
        <v>0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07"/>
      <c r="B11" s="110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353677.45199999999</v>
      </c>
      <c r="H11" s="37">
        <f>IFERROR(G11/D11*100,0)</f>
        <v>43.637484224450908</v>
      </c>
      <c r="I11" s="37">
        <f>IFERROR(G11/E11*100,0)</f>
        <v>43.637484224450908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0</v>
      </c>
      <c r="X11" s="37">
        <f t="shared" si="4"/>
        <v>63290.563000000002</v>
      </c>
      <c r="Y11" s="37">
        <f t="shared" si="4"/>
        <v>0</v>
      </c>
      <c r="Z11" s="37">
        <f t="shared" si="4"/>
        <v>41799.018000000004</v>
      </c>
      <c r="AA11" s="37">
        <f t="shared" si="4"/>
        <v>0</v>
      </c>
      <c r="AB11" s="37">
        <f t="shared" si="4"/>
        <v>47971.588999999993</v>
      </c>
      <c r="AC11" s="37">
        <f t="shared" si="4"/>
        <v>0</v>
      </c>
      <c r="AD11" s="37">
        <f t="shared" si="4"/>
        <v>36181.475999999995</v>
      </c>
      <c r="AE11" s="37">
        <f t="shared" si="4"/>
        <v>0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08"/>
      <c r="B12" s="11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12830.617999999999</v>
      </c>
      <c r="G12" s="37">
        <f>K12+M12+O12+Q12+S12+U12+W12+Y12+AA12+AC12+AE12+AG12</f>
        <v>12830.617999999999</v>
      </c>
      <c r="H12" s="37">
        <f>IFERROR(G12/D12*100,0)</f>
        <v>34.061145758037291</v>
      </c>
      <c r="I12" s="37">
        <f>IFERROR(G12/E12*100,0)</f>
        <v>34.061145758037291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0</v>
      </c>
      <c r="X12" s="37">
        <f t="shared" si="5"/>
        <v>1614.4139999999998</v>
      </c>
      <c r="Y12" s="37">
        <f t="shared" si="5"/>
        <v>0</v>
      </c>
      <c r="Z12" s="37">
        <f t="shared" si="5"/>
        <v>2052.9139999999998</v>
      </c>
      <c r="AA12" s="37">
        <f t="shared" si="5"/>
        <v>0</v>
      </c>
      <c r="AB12" s="37">
        <f t="shared" si="5"/>
        <v>2616.2579999999998</v>
      </c>
      <c r="AC12" s="37">
        <f t="shared" si="5"/>
        <v>0</v>
      </c>
      <c r="AD12" s="37">
        <f t="shared" si="5"/>
        <v>2510.2309999999998</v>
      </c>
      <c r="AE12" s="37">
        <f t="shared" si="5"/>
        <v>0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12" t="s">
        <v>38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  <c r="AH13" s="31"/>
    </row>
    <row r="14" spans="1:35" s="10" customFormat="1" ht="23.25" customHeight="1" x14ac:dyDescent="0.25">
      <c r="A14" s="115" t="s">
        <v>32</v>
      </c>
      <c r="B14" s="118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491.90899999999993</v>
      </c>
      <c r="G14" s="26">
        <f t="shared" si="6"/>
        <v>491.90899999999993</v>
      </c>
      <c r="H14" s="26">
        <f t="shared" ref="H14:H34" si="7">IFERROR(G14/D14*100,0)</f>
        <v>66.844544095665157</v>
      </c>
      <c r="I14" s="26">
        <f t="shared" ref="I14:I34" si="8">IFERROR(G14/E14*100,0)</f>
        <v>66.844544095665157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0</v>
      </c>
      <c r="X14" s="26">
        <f t="shared" si="6"/>
        <v>24.35</v>
      </c>
      <c r="Y14" s="26">
        <f t="shared" si="6"/>
        <v>0</v>
      </c>
      <c r="Z14" s="26">
        <f t="shared" si="6"/>
        <v>108.35</v>
      </c>
      <c r="AA14" s="26">
        <f t="shared" si="6"/>
        <v>0</v>
      </c>
      <c r="AB14" s="26">
        <f t="shared" si="6"/>
        <v>24.35</v>
      </c>
      <c r="AC14" s="26">
        <f t="shared" si="6"/>
        <v>0</v>
      </c>
      <c r="AD14" s="26">
        <f t="shared" si="6"/>
        <v>24.35</v>
      </c>
      <c r="AE14" s="26">
        <f t="shared" si="6"/>
        <v>0</v>
      </c>
      <c r="AF14" s="26">
        <f t="shared" si="6"/>
        <v>36.04</v>
      </c>
      <c r="AG14" s="26">
        <f t="shared" si="6"/>
        <v>0</v>
      </c>
      <c r="AH14" s="28"/>
      <c r="AI14" s="12">
        <f>G14-D14</f>
        <v>-243.99100000000016</v>
      </c>
    </row>
    <row r="15" spans="1:35" s="10" customFormat="1" ht="17.25" customHeight="1" x14ac:dyDescent="0.25">
      <c r="A15" s="116"/>
      <c r="B15" s="119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116"/>
      <c r="B16" s="119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281.55499999999995</v>
      </c>
      <c r="G16" s="29">
        <f>SUM(K16,M16,O16,Q16,S16,U16,W16,Y16,AA16,AC16,AE16,AG16)</f>
        <v>281.55499999999995</v>
      </c>
      <c r="H16" s="29">
        <f t="shared" si="7"/>
        <v>57.203372612759019</v>
      </c>
      <c r="I16" s="29">
        <f t="shared" si="8"/>
        <v>57.203372612759019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0</v>
      </c>
      <c r="X16" s="30">
        <f t="shared" si="10"/>
        <v>22.1</v>
      </c>
      <c r="Y16" s="30">
        <f t="shared" si="10"/>
        <v>0</v>
      </c>
      <c r="Z16" s="30">
        <f t="shared" si="10"/>
        <v>89.3</v>
      </c>
      <c r="AA16" s="30">
        <f t="shared" si="10"/>
        <v>0</v>
      </c>
      <c r="AB16" s="30">
        <f t="shared" si="10"/>
        <v>22.1</v>
      </c>
      <c r="AC16" s="30">
        <f t="shared" si="10"/>
        <v>0</v>
      </c>
      <c r="AD16" s="30">
        <f t="shared" si="10"/>
        <v>22.1</v>
      </c>
      <c r="AE16" s="30">
        <f t="shared" si="10"/>
        <v>0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-210.64500000000015</v>
      </c>
    </row>
    <row r="17" spans="1:35" s="11" customFormat="1" ht="33" customHeight="1" x14ac:dyDescent="0.25">
      <c r="A17" s="117"/>
      <c r="B17" s="120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113.94999999999999</v>
      </c>
      <c r="G17" s="29">
        <f>SUM(K17,M17,O17,Q17,S17,U17,W17,Y17,AA17,AC17,AE17,AG17)</f>
        <v>113.94999999999999</v>
      </c>
      <c r="H17" s="29">
        <f t="shared" si="7"/>
        <v>77.359131025118785</v>
      </c>
      <c r="I17" s="29">
        <f t="shared" si="8"/>
        <v>77.359131025118785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0</v>
      </c>
      <c r="X17" s="33">
        <f t="shared" si="10"/>
        <v>2.25</v>
      </c>
      <c r="Y17" s="33">
        <f t="shared" si="10"/>
        <v>0</v>
      </c>
      <c r="Z17" s="33">
        <f t="shared" si="10"/>
        <v>19.05</v>
      </c>
      <c r="AA17" s="33">
        <f t="shared" si="10"/>
        <v>0</v>
      </c>
      <c r="AB17" s="33">
        <f t="shared" si="10"/>
        <v>2.25</v>
      </c>
      <c r="AC17" s="33">
        <f t="shared" si="10"/>
        <v>0</v>
      </c>
      <c r="AD17" s="33">
        <f t="shared" si="10"/>
        <v>2.25</v>
      </c>
      <c r="AE17" s="33">
        <f t="shared" si="10"/>
        <v>0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-33.350000000000023</v>
      </c>
    </row>
    <row r="18" spans="1:35" s="10" customFormat="1" ht="21" customHeight="1" x14ac:dyDescent="0.25">
      <c r="A18" s="115"/>
      <c r="B18" s="121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116"/>
      <c r="B19" s="122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116"/>
      <c r="B20" s="122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17"/>
      <c r="B21" s="123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115"/>
      <c r="B22" s="121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102.71</v>
      </c>
      <c r="G22" s="26">
        <f>G24+G25+G23</f>
        <v>102.71</v>
      </c>
      <c r="H22" s="26">
        <f t="shared" si="7"/>
        <v>55.729788388497013</v>
      </c>
      <c r="I22" s="26">
        <f t="shared" si="8"/>
        <v>55.729788388497013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0</v>
      </c>
      <c r="X22" s="26">
        <f t="shared" si="13"/>
        <v>11.65</v>
      </c>
      <c r="Y22" s="26">
        <f t="shared" si="13"/>
        <v>0</v>
      </c>
      <c r="Z22" s="26">
        <f t="shared" si="13"/>
        <v>11.65</v>
      </c>
      <c r="AA22" s="26">
        <f t="shared" si="13"/>
        <v>0</v>
      </c>
      <c r="AB22" s="26">
        <f t="shared" si="13"/>
        <v>11.65</v>
      </c>
      <c r="AC22" s="26">
        <f t="shared" si="13"/>
        <v>0</v>
      </c>
      <c r="AD22" s="26">
        <f t="shared" si="13"/>
        <v>11.65</v>
      </c>
      <c r="AE22" s="26">
        <f t="shared" si="13"/>
        <v>0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-81.589999999999989</v>
      </c>
    </row>
    <row r="23" spans="1:35" s="10" customFormat="1" ht="36" hidden="1" customHeight="1" x14ac:dyDescent="0.25">
      <c r="A23" s="116"/>
      <c r="B23" s="122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116"/>
      <c r="B24" s="122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75.959999999999994</v>
      </c>
      <c r="G24" s="29">
        <f>SUM(K24,M24,O24,Q24,S24,U24,W24,Y24,AA24,AC24,AE24,AG24)</f>
        <v>75.959999999999994</v>
      </c>
      <c r="H24" s="29">
        <f t="shared" si="7"/>
        <v>51.533242876526465</v>
      </c>
      <c r="I24" s="29">
        <f t="shared" si="8"/>
        <v>51.533242876526465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0</v>
      </c>
      <c r="X24" s="30">
        <v>10.1</v>
      </c>
      <c r="Y24" s="30">
        <v>0</v>
      </c>
      <c r="Z24" s="30">
        <v>10.1</v>
      </c>
      <c r="AA24" s="30">
        <v>0</v>
      </c>
      <c r="AB24" s="30">
        <v>10.1</v>
      </c>
      <c r="AC24" s="30">
        <v>0</v>
      </c>
      <c r="AD24" s="30">
        <v>10.1</v>
      </c>
      <c r="AE24" s="30">
        <v>0</v>
      </c>
      <c r="AF24" s="30">
        <v>20.94</v>
      </c>
      <c r="AG24" s="30">
        <v>0</v>
      </c>
      <c r="AH24" s="28"/>
      <c r="AI24" s="12">
        <f t="shared" si="11"/>
        <v>-71.439999999999984</v>
      </c>
    </row>
    <row r="25" spans="1:35" s="11" customFormat="1" ht="28.5" customHeight="1" x14ac:dyDescent="0.25">
      <c r="A25" s="117"/>
      <c r="B25" s="123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26.750000000000004</v>
      </c>
      <c r="G25" s="29">
        <f>SUM(K25,M25,O25,Q25,S25,U25,W25,Y25,AA25,AC25,AE25,AG25)</f>
        <v>26.750000000000004</v>
      </c>
      <c r="H25" s="29">
        <f t="shared" si="7"/>
        <v>72.493224932249333</v>
      </c>
      <c r="I25" s="29">
        <f t="shared" si="8"/>
        <v>72.493224932249333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0</v>
      </c>
      <c r="X25" s="33">
        <v>1.55</v>
      </c>
      <c r="Y25" s="33">
        <v>0</v>
      </c>
      <c r="Z25" s="33">
        <v>1.55</v>
      </c>
      <c r="AA25" s="33">
        <v>0</v>
      </c>
      <c r="AB25" s="33">
        <v>1.55</v>
      </c>
      <c r="AC25" s="33">
        <v>0</v>
      </c>
      <c r="AD25" s="33">
        <v>1.55</v>
      </c>
      <c r="AE25" s="33">
        <v>0</v>
      </c>
      <c r="AF25" s="33">
        <v>2.4</v>
      </c>
      <c r="AG25" s="33">
        <v>0</v>
      </c>
      <c r="AH25" s="31"/>
      <c r="AI25" s="12">
        <f t="shared" si="11"/>
        <v>-10.149999999999995</v>
      </c>
    </row>
    <row r="26" spans="1:35" s="10" customFormat="1" ht="51" customHeight="1" x14ac:dyDescent="0.25">
      <c r="A26" s="115"/>
      <c r="B26" s="121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138.5</v>
      </c>
      <c r="G26" s="26">
        <f>G28+G29+G27</f>
        <v>115.30000000000001</v>
      </c>
      <c r="H26" s="26">
        <f t="shared" si="7"/>
        <v>41.519625495138634</v>
      </c>
      <c r="I26" s="26">
        <f t="shared" si="8"/>
        <v>41.519625495138634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0</v>
      </c>
      <c r="X26" s="26">
        <f t="shared" si="14"/>
        <v>12.7</v>
      </c>
      <c r="Y26" s="26">
        <f t="shared" si="14"/>
        <v>0</v>
      </c>
      <c r="Z26" s="26">
        <f t="shared" si="14"/>
        <v>96.7</v>
      </c>
      <c r="AA26" s="26">
        <f t="shared" si="14"/>
        <v>0</v>
      </c>
      <c r="AB26" s="26">
        <f t="shared" si="14"/>
        <v>12.7</v>
      </c>
      <c r="AC26" s="26">
        <f t="shared" si="14"/>
        <v>0</v>
      </c>
      <c r="AD26" s="26">
        <f t="shared" si="14"/>
        <v>12.7</v>
      </c>
      <c r="AE26" s="26">
        <f t="shared" si="14"/>
        <v>0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-162.40000000000003</v>
      </c>
    </row>
    <row r="27" spans="1:35" s="10" customFormat="1" ht="42.75" hidden="1" customHeight="1" x14ac:dyDescent="0.25">
      <c r="A27" s="116"/>
      <c r="B27" s="122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116"/>
      <c r="B28" s="122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82.9</v>
      </c>
      <c r="G28" s="29">
        <f>SUM(K28,M28,O28,Q28,S28,U28,W28,Y28,AA28,AC28,AE28,AG28)</f>
        <v>82.9</v>
      </c>
      <c r="H28" s="29">
        <f t="shared" si="7"/>
        <v>37.325529040972533</v>
      </c>
      <c r="I28" s="29">
        <f t="shared" si="8"/>
        <v>37.325529040972533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0</v>
      </c>
      <c r="X28" s="30">
        <v>12</v>
      </c>
      <c r="Y28" s="30">
        <v>0</v>
      </c>
      <c r="Z28" s="30">
        <v>79.2</v>
      </c>
      <c r="AA28" s="30">
        <v>0</v>
      </c>
      <c r="AB28" s="30">
        <v>12</v>
      </c>
      <c r="AC28" s="30">
        <v>0</v>
      </c>
      <c r="AD28" s="30">
        <v>12</v>
      </c>
      <c r="AE28" s="30">
        <v>0</v>
      </c>
      <c r="AF28" s="30">
        <v>12</v>
      </c>
      <c r="AG28" s="30">
        <v>0</v>
      </c>
      <c r="AH28" s="28"/>
      <c r="AI28" s="12">
        <f t="shared" si="11"/>
        <v>-139.20000000000002</v>
      </c>
    </row>
    <row r="29" spans="1:35" s="11" customFormat="1" ht="38.25" customHeight="1" x14ac:dyDescent="0.25">
      <c r="A29" s="117"/>
      <c r="B29" s="123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32.4</v>
      </c>
      <c r="H29" s="29">
        <f t="shared" si="7"/>
        <v>58.273381294963997</v>
      </c>
      <c r="I29" s="29">
        <f t="shared" si="8"/>
        <v>58.273381294963997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</v>
      </c>
      <c r="X29" s="33">
        <v>0.7</v>
      </c>
      <c r="Y29" s="33">
        <v>0</v>
      </c>
      <c r="Z29" s="33">
        <v>17.5</v>
      </c>
      <c r="AA29" s="33">
        <v>0</v>
      </c>
      <c r="AB29" s="33">
        <v>0.7</v>
      </c>
      <c r="AC29" s="33">
        <v>0</v>
      </c>
      <c r="AD29" s="33">
        <v>0.7</v>
      </c>
      <c r="AE29" s="33">
        <v>0</v>
      </c>
      <c r="AF29" s="33">
        <v>0.7</v>
      </c>
      <c r="AG29" s="33">
        <v>0</v>
      </c>
      <c r="AH29" s="31"/>
      <c r="AI29" s="12">
        <f t="shared" si="11"/>
        <v>-23.200000000000024</v>
      </c>
    </row>
    <row r="30" spans="1:35" s="10" customFormat="1" ht="21" customHeight="1" x14ac:dyDescent="0.25">
      <c r="A30" s="115" t="s">
        <v>35</v>
      </c>
      <c r="B30" s="118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9007.1219999999994</v>
      </c>
      <c r="H30" s="26">
        <f t="shared" si="7"/>
        <v>51.863920405536149</v>
      </c>
      <c r="I30" s="26">
        <f t="shared" si="8"/>
        <v>51.863920405536149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0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0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-8359.7140000000036</v>
      </c>
    </row>
    <row r="31" spans="1:35" s="10" customFormat="1" ht="34.5" customHeight="1" x14ac:dyDescent="0.25">
      <c r="A31" s="116"/>
      <c r="B31" s="119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3442.53</v>
      </c>
      <c r="H31" s="29">
        <f t="shared" si="7"/>
        <v>51.863944545158304</v>
      </c>
      <c r="I31" s="29">
        <f t="shared" si="8"/>
        <v>51.863944545158304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0</v>
      </c>
      <c r="X31" s="29">
        <v>0</v>
      </c>
      <c r="Y31" s="29">
        <v>0</v>
      </c>
      <c r="Z31" s="29">
        <v>2196.89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-3195.087</v>
      </c>
    </row>
    <row r="32" spans="1:35" s="10" customFormat="1" ht="45" customHeight="1" x14ac:dyDescent="0.25">
      <c r="A32" s="116"/>
      <c r="B32" s="119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5384.45</v>
      </c>
      <c r="H32" s="29">
        <f t="shared" si="7"/>
        <v>51.863890626423746</v>
      </c>
      <c r="I32" s="29">
        <f t="shared" si="8"/>
        <v>51.863890626423746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0</v>
      </c>
      <c r="X32" s="30">
        <v>0</v>
      </c>
      <c r="Y32" s="30">
        <v>0</v>
      </c>
      <c r="Z32" s="30">
        <v>3436.15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-4997.4360000000006</v>
      </c>
    </row>
    <row r="33" spans="1:35" s="11" customFormat="1" ht="75" customHeight="1" x14ac:dyDescent="0.25">
      <c r="A33" s="117"/>
      <c r="B33" s="120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180.142</v>
      </c>
      <c r="H33" s="29">
        <f t="shared" si="7"/>
        <v>51.864349198031853</v>
      </c>
      <c r="I33" s="29">
        <f t="shared" si="8"/>
        <v>51.864349198031853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0</v>
      </c>
      <c r="X33" s="33">
        <v>0</v>
      </c>
      <c r="Y33" s="33">
        <v>0</v>
      </c>
      <c r="Z33" s="33">
        <v>114.96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-167.19100000000003</v>
      </c>
    </row>
    <row r="34" spans="1:35" s="11" customFormat="1" ht="28.5" customHeight="1" x14ac:dyDescent="0.25">
      <c r="A34" s="124" t="s">
        <v>31</v>
      </c>
      <c r="B34" s="103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606324.58499999996</v>
      </c>
      <c r="G34" s="26">
        <f>G37+G36</f>
        <v>272813.69599999994</v>
      </c>
      <c r="H34" s="26">
        <f t="shared" si="7"/>
        <v>43.161918121297283</v>
      </c>
      <c r="I34" s="26">
        <f t="shared" si="8"/>
        <v>43.277288552433738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0</v>
      </c>
      <c r="X34" s="27">
        <f t="shared" si="17"/>
        <v>54619.336000000003</v>
      </c>
      <c r="Y34" s="27">
        <f t="shared" si="17"/>
        <v>0</v>
      </c>
      <c r="Z34" s="27">
        <f t="shared" si="17"/>
        <v>33587.571000000004</v>
      </c>
      <c r="AA34" s="27">
        <f t="shared" si="17"/>
        <v>0</v>
      </c>
      <c r="AB34" s="27">
        <f t="shared" si="17"/>
        <v>30117.618999999999</v>
      </c>
      <c r="AC34" s="27">
        <f t="shared" si="17"/>
        <v>0</v>
      </c>
      <c r="AD34" s="27">
        <f t="shared" si="17"/>
        <v>25377.856</v>
      </c>
      <c r="AE34" s="27">
        <f t="shared" si="17"/>
        <v>0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-359256.67499999999</v>
      </c>
    </row>
    <row r="35" spans="1:35" s="11" customFormat="1" ht="28.5" customHeight="1" x14ac:dyDescent="0.25">
      <c r="A35" s="125"/>
      <c r="B35" s="104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25"/>
      <c r="B36" s="104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262802.24799999996</v>
      </c>
      <c r="H36" s="37">
        <f t="shared" si="18"/>
        <v>43.969863687996451</v>
      </c>
      <c r="I36" s="37">
        <f t="shared" si="19"/>
        <v>43.969863687996451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0</v>
      </c>
      <c r="X36" s="33">
        <f t="shared" si="21"/>
        <v>53080.502</v>
      </c>
      <c r="Y36" s="33">
        <f t="shared" si="21"/>
        <v>0</v>
      </c>
      <c r="Z36" s="33">
        <f t="shared" si="21"/>
        <v>32020.427000000003</v>
      </c>
      <c r="AA36" s="33">
        <f t="shared" si="21"/>
        <v>0</v>
      </c>
      <c r="AB36" s="33">
        <f t="shared" si="21"/>
        <v>27985.440999999999</v>
      </c>
      <c r="AC36" s="33">
        <f t="shared" si="21"/>
        <v>0</v>
      </c>
      <c r="AD36" s="33">
        <f t="shared" si="21"/>
        <v>23024.865000000002</v>
      </c>
      <c r="AE36" s="33">
        <f t="shared" si="21"/>
        <v>0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-334884.95399999997</v>
      </c>
    </row>
    <row r="37" spans="1:35" s="14" customFormat="1" ht="37.5" customHeight="1" x14ac:dyDescent="0.25">
      <c r="A37" s="116"/>
      <c r="B37" s="104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10011.448</v>
      </c>
      <c r="G37" s="37">
        <f>SUM(K37,M37,O37,Q37,S37,U37,W37,Y37,AA37,AC37,AE37,AG37)</f>
        <v>10011.448</v>
      </c>
      <c r="H37" s="37">
        <f t="shared" si="18"/>
        <v>30.617763337145881</v>
      </c>
      <c r="I37" s="37">
        <f t="shared" si="19"/>
        <v>30.617763337145881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0</v>
      </c>
      <c r="X37" s="33">
        <f t="shared" si="22"/>
        <v>1538.8339999999998</v>
      </c>
      <c r="Y37" s="33">
        <f t="shared" si="22"/>
        <v>0</v>
      </c>
      <c r="Z37" s="33">
        <f t="shared" si="22"/>
        <v>1567.144</v>
      </c>
      <c r="AA37" s="33">
        <f t="shared" si="22"/>
        <v>0</v>
      </c>
      <c r="AB37" s="33">
        <f t="shared" si="22"/>
        <v>2132.1779999999999</v>
      </c>
      <c r="AC37" s="33">
        <f t="shared" si="22"/>
        <v>0</v>
      </c>
      <c r="AD37" s="33">
        <f t="shared" si="22"/>
        <v>2352.991</v>
      </c>
      <c r="AE37" s="33">
        <f t="shared" si="22"/>
        <v>0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-22686.721000000001</v>
      </c>
    </row>
    <row r="38" spans="1:35" s="11" customFormat="1" ht="30.75" customHeight="1" x14ac:dyDescent="0.25">
      <c r="A38" s="124"/>
      <c r="B38" s="126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254354.14999999997</v>
      </c>
      <c r="G38" s="26">
        <f>G40+G39</f>
        <v>254354.14999999997</v>
      </c>
      <c r="H38" s="26">
        <f t="shared" si="18"/>
        <v>43.067710932432298</v>
      </c>
      <c r="I38" s="26">
        <f t="shared" si="19"/>
        <v>43.067710932432298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0</v>
      </c>
      <c r="X38" s="27">
        <f t="shared" si="23"/>
        <v>53124.536</v>
      </c>
      <c r="Y38" s="27">
        <f t="shared" si="23"/>
        <v>0</v>
      </c>
      <c r="Z38" s="27">
        <f t="shared" si="23"/>
        <v>33560.046000000002</v>
      </c>
      <c r="AA38" s="27">
        <f t="shared" si="23"/>
        <v>0</v>
      </c>
      <c r="AB38" s="27">
        <f t="shared" si="23"/>
        <v>27713.418999999998</v>
      </c>
      <c r="AC38" s="27">
        <f t="shared" si="23"/>
        <v>0</v>
      </c>
      <c r="AD38" s="27">
        <f t="shared" si="23"/>
        <v>25214.656000000003</v>
      </c>
      <c r="AE38" s="27">
        <f t="shared" si="23"/>
        <v>0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-336237.14099999989</v>
      </c>
    </row>
    <row r="39" spans="1:35" s="11" customFormat="1" ht="54" customHeight="1" x14ac:dyDescent="0.25">
      <c r="A39" s="125"/>
      <c r="B39" s="127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244342.70199999996</v>
      </c>
      <c r="G39" s="29">
        <f>SUM(K39,M39,O39,Q39,S39,U39,W39,Y39,AA39,AC39,AE39,AG39)</f>
        <v>244342.70199999996</v>
      </c>
      <c r="H39" s="29">
        <f t="shared" si="18"/>
        <v>43.797403546409022</v>
      </c>
      <c r="I39" s="29">
        <f t="shared" si="19"/>
        <v>43.797403546409022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0</v>
      </c>
      <c r="X39" s="30">
        <f t="shared" si="24"/>
        <v>51585.701999999997</v>
      </c>
      <c r="Y39" s="30">
        <f t="shared" si="24"/>
        <v>0</v>
      </c>
      <c r="Z39" s="30">
        <f t="shared" si="24"/>
        <v>31992.902000000002</v>
      </c>
      <c r="AA39" s="30">
        <f t="shared" si="24"/>
        <v>0</v>
      </c>
      <c r="AB39" s="30">
        <f t="shared" si="24"/>
        <v>25581.240999999998</v>
      </c>
      <c r="AC39" s="30">
        <f>AC42+AC45+AC47+AC49+AC52+AC54+AC56+AC58+AC60+AC63+AC65+AC67</f>
        <v>0</v>
      </c>
      <c r="AD39" s="30">
        <f t="shared" si="24"/>
        <v>22861.665000000001</v>
      </c>
      <c r="AE39" s="30">
        <f t="shared" si="24"/>
        <v>0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-313550.41999999993</v>
      </c>
    </row>
    <row r="40" spans="1:35" s="11" customFormat="1" ht="46.5" customHeight="1" x14ac:dyDescent="0.25">
      <c r="A40" s="116"/>
      <c r="B40" s="127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10011.448</v>
      </c>
      <c r="G40" s="29">
        <f>SUM(K40,M40,O40,Q40,S40,U40,W40,Y40,AA40,AC40,AE40,AG40)</f>
        <v>10011.448</v>
      </c>
      <c r="H40" s="29">
        <f t="shared" si="18"/>
        <v>30.617763337145881</v>
      </c>
      <c r="I40" s="29">
        <f t="shared" si="19"/>
        <v>30.617763337145881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0</v>
      </c>
      <c r="X40" s="30">
        <f t="shared" si="25"/>
        <v>1538.8339999999998</v>
      </c>
      <c r="Y40" s="30">
        <f t="shared" si="25"/>
        <v>0</v>
      </c>
      <c r="Z40" s="30">
        <f t="shared" si="25"/>
        <v>1567.144</v>
      </c>
      <c r="AA40" s="30">
        <f t="shared" si="25"/>
        <v>0</v>
      </c>
      <c r="AB40" s="30">
        <f t="shared" si="25"/>
        <v>2132.1779999999999</v>
      </c>
      <c r="AC40" s="30">
        <f t="shared" si="25"/>
        <v>0</v>
      </c>
      <c r="AD40" s="30">
        <f t="shared" si="25"/>
        <v>2352.991</v>
      </c>
      <c r="AE40" s="30">
        <f t="shared" si="25"/>
        <v>0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-22686.721000000001</v>
      </c>
    </row>
    <row r="41" spans="1:35" s="11" customFormat="1" ht="159.75" customHeight="1" x14ac:dyDescent="0.25">
      <c r="A41" s="129"/>
      <c r="B41" s="13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77474.216</v>
      </c>
      <c r="G41" s="37">
        <f>G43+G42</f>
        <v>35239.730000000003</v>
      </c>
      <c r="H41" s="29">
        <f t="shared" si="18"/>
        <v>45.427507185116589</v>
      </c>
      <c r="I41" s="29">
        <f t="shared" si="19"/>
        <v>45.427507185116589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0</v>
      </c>
      <c r="X41" s="30">
        <f t="shared" si="26"/>
        <v>6643.86</v>
      </c>
      <c r="Y41" s="30">
        <f t="shared" si="26"/>
        <v>0</v>
      </c>
      <c r="Z41" s="30">
        <f t="shared" si="26"/>
        <v>6041.02</v>
      </c>
      <c r="AA41" s="30">
        <f t="shared" si="26"/>
        <v>0</v>
      </c>
      <c r="AB41" s="30">
        <f t="shared" si="26"/>
        <v>5311.7400000000007</v>
      </c>
      <c r="AC41" s="30">
        <f t="shared" si="26"/>
        <v>0</v>
      </c>
      <c r="AD41" s="30">
        <f t="shared" si="26"/>
        <v>5191.72</v>
      </c>
      <c r="AE41" s="30">
        <f t="shared" si="26"/>
        <v>0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-42333.819999999985</v>
      </c>
    </row>
    <row r="42" spans="1:35" s="11" customFormat="1" ht="33.75" customHeight="1" x14ac:dyDescent="0.25">
      <c r="A42" s="130"/>
      <c r="B42" s="13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35202.5</v>
      </c>
      <c r="H42" s="29">
        <f t="shared" si="18"/>
        <v>45.459540718201993</v>
      </c>
      <c r="I42" s="29">
        <f t="shared" si="19"/>
        <v>45.459540718201993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0</v>
      </c>
      <c r="X42" s="30">
        <v>6640.5</v>
      </c>
      <c r="Y42" s="30">
        <v>0</v>
      </c>
      <c r="Z42" s="30">
        <v>6040.3</v>
      </c>
      <c r="AA42" s="30">
        <v>0</v>
      </c>
      <c r="AB42" s="30">
        <v>5311.02</v>
      </c>
      <c r="AC42" s="30">
        <v>0</v>
      </c>
      <c r="AD42" s="30">
        <v>5191</v>
      </c>
      <c r="AE42" s="30">
        <v>0</v>
      </c>
      <c r="AF42" s="30">
        <v>9464.93</v>
      </c>
      <c r="AG42" s="30">
        <v>0</v>
      </c>
      <c r="AH42" s="31"/>
      <c r="AI42" s="12">
        <f t="shared" si="11"/>
        <v>-42234.489999999991</v>
      </c>
    </row>
    <row r="43" spans="1:35" s="11" customFormat="1" ht="28.5" customHeight="1" x14ac:dyDescent="0.25">
      <c r="A43" s="131"/>
      <c r="B43" s="13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37.230000000000004</v>
      </c>
      <c r="G43" s="29">
        <f>SUM(K43,M43,O43,Q43,S43,U43,W43,Y43,AA43,AC43,AE43,AG43)</f>
        <v>37.230000000000004</v>
      </c>
      <c r="H43" s="29">
        <f t="shared" si="18"/>
        <v>27.262741652021095</v>
      </c>
      <c r="I43" s="29">
        <f t="shared" si="19"/>
        <v>27.262741652021095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0</v>
      </c>
      <c r="X43" s="30">
        <v>3.36</v>
      </c>
      <c r="Y43" s="30">
        <v>0</v>
      </c>
      <c r="Z43" s="30">
        <v>0.72</v>
      </c>
      <c r="AA43" s="30">
        <v>0</v>
      </c>
      <c r="AB43" s="30">
        <v>0.72</v>
      </c>
      <c r="AC43" s="30">
        <v>0</v>
      </c>
      <c r="AD43" s="30">
        <v>0.72</v>
      </c>
      <c r="AE43" s="30">
        <v>0</v>
      </c>
      <c r="AF43" s="30">
        <v>49.84</v>
      </c>
      <c r="AG43" s="30">
        <v>0</v>
      </c>
      <c r="AH43" s="64"/>
      <c r="AI43" s="12">
        <f t="shared" si="11"/>
        <v>-99.33</v>
      </c>
    </row>
    <row r="44" spans="1:35" s="11" customFormat="1" ht="27" customHeight="1" x14ac:dyDescent="0.25">
      <c r="A44" s="40"/>
      <c r="B44" s="128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28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28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28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29"/>
      <c r="B48" s="13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83254.624000000011</v>
      </c>
      <c r="G48" s="29">
        <f>G50+G49</f>
        <v>40073.060999999994</v>
      </c>
      <c r="H48" s="29">
        <f t="shared" si="18"/>
        <v>45.971110849426054</v>
      </c>
      <c r="I48" s="29">
        <f t="shared" si="19"/>
        <v>45.971110849426054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0</v>
      </c>
      <c r="X48" s="30">
        <f t="shared" si="29"/>
        <v>7543.7790000000005</v>
      </c>
      <c r="Y48" s="30">
        <f t="shared" si="29"/>
        <v>0</v>
      </c>
      <c r="Z48" s="30">
        <f t="shared" si="29"/>
        <v>6865.7</v>
      </c>
      <c r="AA48" s="30">
        <f t="shared" si="29"/>
        <v>0</v>
      </c>
      <c r="AB48" s="30">
        <f t="shared" si="29"/>
        <v>6395.5429999999997</v>
      </c>
      <c r="AC48" s="30">
        <f t="shared" si="29"/>
        <v>0</v>
      </c>
      <c r="AD48" s="30">
        <f t="shared" si="29"/>
        <v>6703.7670000000007</v>
      </c>
      <c r="AE48" s="30">
        <f t="shared" si="29"/>
        <v>0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-47097.033999999992</v>
      </c>
    </row>
    <row r="49" spans="1:35" s="11" customFormat="1" ht="33.75" customHeight="1" x14ac:dyDescent="0.25">
      <c r="A49" s="130"/>
      <c r="B49" s="13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38770.824999999997</v>
      </c>
      <c r="H49" s="29">
        <f t="shared" si="18"/>
        <v>47.308908260900409</v>
      </c>
      <c r="I49" s="29">
        <f t="shared" si="19"/>
        <v>47.308908260900409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0</v>
      </c>
      <c r="X49" s="30">
        <v>7335.5</v>
      </c>
      <c r="Y49" s="30">
        <v>0</v>
      </c>
      <c r="Z49" s="30">
        <v>6760.9</v>
      </c>
      <c r="AA49" s="30">
        <v>0</v>
      </c>
      <c r="AB49" s="30">
        <v>6198.902</v>
      </c>
      <c r="AC49" s="30">
        <v>0</v>
      </c>
      <c r="AD49" s="30">
        <v>6093.9660000000003</v>
      </c>
      <c r="AE49" s="30">
        <v>0</v>
      </c>
      <c r="AF49" s="30">
        <v>3378.415</v>
      </c>
      <c r="AG49" s="30">
        <v>0</v>
      </c>
      <c r="AH49" s="31"/>
      <c r="AI49" s="12">
        <f t="shared" si="11"/>
        <v>-43181.657999999996</v>
      </c>
    </row>
    <row r="50" spans="1:35" s="11" customFormat="1" ht="54" customHeight="1" x14ac:dyDescent="0.25">
      <c r="A50" s="131"/>
      <c r="B50" s="13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1302.2360000000001</v>
      </c>
      <c r="G50" s="29">
        <f>SUM(K50,M50,O50,Q50,S50,U50,W50,Y50,AA50,AC50,AE50,AG50)</f>
        <v>1302.2360000000001</v>
      </c>
      <c r="H50" s="29">
        <f t="shared" si="18"/>
        <v>24.958467590154271</v>
      </c>
      <c r="I50" s="29">
        <f t="shared" si="19"/>
        <v>24.958467590154271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0</v>
      </c>
      <c r="X50" s="30">
        <v>208.279</v>
      </c>
      <c r="Y50" s="30">
        <v>0</v>
      </c>
      <c r="Z50" s="30">
        <v>104.8</v>
      </c>
      <c r="AA50" s="30">
        <v>0</v>
      </c>
      <c r="AB50" s="30">
        <v>196.64099999999999</v>
      </c>
      <c r="AC50" s="30">
        <v>0</v>
      </c>
      <c r="AD50" s="30">
        <v>609.80100000000004</v>
      </c>
      <c r="AE50" s="30">
        <v>0</v>
      </c>
      <c r="AF50" s="30">
        <v>1187.212</v>
      </c>
      <c r="AG50" s="30">
        <v>0</v>
      </c>
      <c r="AH50" s="83"/>
      <c r="AI50" s="12">
        <f t="shared" si="11"/>
        <v>-3915.3760000000002</v>
      </c>
    </row>
    <row r="51" spans="1:35" s="11" customFormat="1" ht="30.75" customHeight="1" x14ac:dyDescent="0.25">
      <c r="A51" s="40"/>
      <c r="B51" s="128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28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28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0</v>
      </c>
      <c r="G53" s="29">
        <f>G54</f>
        <v>0</v>
      </c>
      <c r="H53" s="29">
        <f t="shared" si="31"/>
        <v>0</v>
      </c>
      <c r="I53" s="29">
        <f t="shared" si="32"/>
        <v>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0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-75.599999999999994</v>
      </c>
    </row>
    <row r="54" spans="1:35" s="11" customFormat="1" ht="37.5" customHeight="1" x14ac:dyDescent="0.25">
      <c r="A54" s="39"/>
      <c r="B54" s="128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0</v>
      </c>
      <c r="G54" s="29">
        <f>SUM(K54,M54,O54,Q54,S54,U54,W54,Y54,AA54,AC54,AE54,AG54)</f>
        <v>0</v>
      </c>
      <c r="H54" s="29">
        <f t="shared" si="31"/>
        <v>0</v>
      </c>
      <c r="I54" s="29">
        <f t="shared" si="32"/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-75.599999999999994</v>
      </c>
    </row>
    <row r="55" spans="1:35" s="11" customFormat="1" ht="30.75" customHeight="1" x14ac:dyDescent="0.25">
      <c r="A55" s="39"/>
      <c r="B55" s="128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275.56</v>
      </c>
      <c r="G55" s="29">
        <f>G56</f>
        <v>275.56</v>
      </c>
      <c r="H55" s="29">
        <f t="shared" si="31"/>
        <v>55.112000000000009</v>
      </c>
      <c r="I55" s="29">
        <f t="shared" si="32"/>
        <v>55.112000000000009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0</v>
      </c>
      <c r="Z55" s="29">
        <f t="shared" si="35"/>
        <v>0</v>
      </c>
      <c r="AA55" s="29">
        <f t="shared" si="35"/>
        <v>0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-224.44</v>
      </c>
    </row>
    <row r="56" spans="1:35" s="11" customFormat="1" ht="37.5" customHeight="1" x14ac:dyDescent="0.25">
      <c r="A56" s="39"/>
      <c r="B56" s="128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275.56</v>
      </c>
      <c r="G56" s="29">
        <f>SUM(K56,M56,O56,Q56,S56,U56,W56,Y56,AA56,AC56,AE56,AG56)</f>
        <v>275.56</v>
      </c>
      <c r="H56" s="29">
        <f t="shared" si="31"/>
        <v>55.112000000000009</v>
      </c>
      <c r="I56" s="29">
        <f t="shared" si="32"/>
        <v>55.112000000000009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-224.44</v>
      </c>
    </row>
    <row r="57" spans="1:35" s="11" customFormat="1" ht="30.75" customHeight="1" x14ac:dyDescent="0.25">
      <c r="A57" s="39"/>
      <c r="B57" s="128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300</v>
      </c>
      <c r="G57" s="29">
        <f>G58</f>
        <v>300</v>
      </c>
      <c r="H57" s="29">
        <f t="shared" si="31"/>
        <v>69.092584062643951</v>
      </c>
      <c r="I57" s="29">
        <f t="shared" si="32"/>
        <v>69.092584062643951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0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-134.19999999999999</v>
      </c>
    </row>
    <row r="58" spans="1:35" s="11" customFormat="1" ht="37.5" customHeight="1" x14ac:dyDescent="0.25">
      <c r="A58" s="39"/>
      <c r="B58" s="128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300</v>
      </c>
      <c r="G58" s="29">
        <f>SUM(K58,M58,O58,Q58,S58,U58,W58,Y58,AA58,AC58,AE58,AG58)</f>
        <v>300</v>
      </c>
      <c r="H58" s="29">
        <f t="shared" si="31"/>
        <v>69.092584062643951</v>
      </c>
      <c r="I58" s="29">
        <f t="shared" si="32"/>
        <v>69.092584062643951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-134.19999999999999</v>
      </c>
    </row>
    <row r="59" spans="1:35" s="11" customFormat="1" ht="23.25" customHeight="1" x14ac:dyDescent="0.25">
      <c r="A59" s="129"/>
      <c r="B59" s="13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83192.180000000008</v>
      </c>
      <c r="H59" s="29">
        <f t="shared" si="31"/>
        <v>42.444924829196687</v>
      </c>
      <c r="I59" s="29">
        <f t="shared" si="32"/>
        <v>42.444924829196687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0</v>
      </c>
      <c r="X59" s="30">
        <f t="shared" si="37"/>
        <v>12981.284</v>
      </c>
      <c r="Y59" s="30">
        <f t="shared" si="37"/>
        <v>0</v>
      </c>
      <c r="Z59" s="30">
        <f t="shared" si="37"/>
        <v>12288.455</v>
      </c>
      <c r="AA59" s="30">
        <f t="shared" si="37"/>
        <v>0</v>
      </c>
      <c r="AB59" s="30">
        <f t="shared" si="37"/>
        <v>15970.16</v>
      </c>
      <c r="AC59" s="30">
        <f t="shared" si="37"/>
        <v>0</v>
      </c>
      <c r="AD59" s="30">
        <f t="shared" si="37"/>
        <v>12661.468999999999</v>
      </c>
      <c r="AE59" s="30">
        <f t="shared" si="37"/>
        <v>0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-112808.12000000001</v>
      </c>
    </row>
    <row r="60" spans="1:35" s="11" customFormat="1" ht="63" customHeight="1" x14ac:dyDescent="0.25">
      <c r="A60" s="130"/>
      <c r="B60" s="13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74520.198000000004</v>
      </c>
      <c r="H60" s="29">
        <f>IFERROR(G60/D60*100,0)</f>
        <v>44.184650484126884</v>
      </c>
      <c r="I60" s="29">
        <f>IFERROR(G60/E60*100,0)</f>
        <v>44.184650484126884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0</v>
      </c>
      <c r="X60" s="30">
        <v>11654.089</v>
      </c>
      <c r="Y60" s="30">
        <v>0</v>
      </c>
      <c r="Z60" s="30">
        <v>10826.831</v>
      </c>
      <c r="AA60" s="30">
        <v>0</v>
      </c>
      <c r="AB60" s="30">
        <v>14035.343000000001</v>
      </c>
      <c r="AC60" s="30">
        <v>0</v>
      </c>
      <c r="AD60" s="30">
        <v>10918.999</v>
      </c>
      <c r="AE60" s="30">
        <v>0</v>
      </c>
      <c r="AF60" s="30">
        <v>18684.133000000002</v>
      </c>
      <c r="AG60" s="30">
        <v>0</v>
      </c>
      <c r="AH60" s="76"/>
      <c r="AI60" s="12">
        <f t="shared" si="11"/>
        <v>-94136.10500000001</v>
      </c>
    </row>
    <row r="61" spans="1:35" s="11" customFormat="1" ht="60.75" customHeight="1" x14ac:dyDescent="0.25">
      <c r="A61" s="131"/>
      <c r="B61" s="13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8671.982</v>
      </c>
      <c r="H61" s="29">
        <f>IFERROR(G61/D61*100,0)</f>
        <v>31.714390547950984</v>
      </c>
      <c r="I61" s="29">
        <f>IFERROR(G61/E61*100,0)</f>
        <v>31.714390547950984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0</v>
      </c>
      <c r="X61" s="30">
        <v>1327.1949999999999</v>
      </c>
      <c r="Y61" s="30">
        <v>0</v>
      </c>
      <c r="Z61" s="30">
        <v>1461.624</v>
      </c>
      <c r="AA61" s="30">
        <v>0</v>
      </c>
      <c r="AB61" s="30">
        <v>1934.817</v>
      </c>
      <c r="AC61" s="30">
        <v>0</v>
      </c>
      <c r="AD61" s="30">
        <v>1742.47</v>
      </c>
      <c r="AE61" s="30">
        <v>0</v>
      </c>
      <c r="AF61" s="30">
        <v>6464.9269999999997</v>
      </c>
      <c r="AG61" s="30">
        <v>0</v>
      </c>
      <c r="AH61" s="77"/>
      <c r="AI61" s="12">
        <f t="shared" si="11"/>
        <v>-18672.014999999999</v>
      </c>
    </row>
    <row r="62" spans="1:35" s="11" customFormat="1" ht="99.75" customHeight="1" x14ac:dyDescent="0.25">
      <c r="A62" s="39"/>
      <c r="B62" s="128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5339.5590000000002</v>
      </c>
      <c r="G62" s="29">
        <f>G63</f>
        <v>5339.5590000000002</v>
      </c>
      <c r="H62" s="29">
        <f t="shared" ref="H62:H68" si="38">IFERROR(G62/D62*100,0)</f>
        <v>15.354938000899173</v>
      </c>
      <c r="I62" s="29">
        <f t="shared" ref="I62:I68" si="39">IFERROR(G62/E62*100,0)</f>
        <v>15.354938000899173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0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0</v>
      </c>
      <c r="AB62" s="29">
        <f t="shared" si="40"/>
        <v>35.975999999999999</v>
      </c>
      <c r="AC62" s="29">
        <f>AC63</f>
        <v>0</v>
      </c>
      <c r="AD62" s="29">
        <f t="shared" si="40"/>
        <v>607.70000000000005</v>
      </c>
      <c r="AE62" s="29">
        <f t="shared" si="40"/>
        <v>0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-29434.654999999999</v>
      </c>
    </row>
    <row r="63" spans="1:35" s="11" customFormat="1" ht="37.5" customHeight="1" x14ac:dyDescent="0.25">
      <c r="A63" s="39"/>
      <c r="B63" s="128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5339.5590000000002</v>
      </c>
      <c r="H63" s="29">
        <f t="shared" si="38"/>
        <v>15.354938000899173</v>
      </c>
      <c r="I63" s="29">
        <f t="shared" si="39"/>
        <v>15.354938000899173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0</v>
      </c>
      <c r="X63" s="30">
        <v>1614.5129999999999</v>
      </c>
      <c r="Y63" s="30">
        <v>0</v>
      </c>
      <c r="Z63" s="30">
        <v>5999.3559999999998</v>
      </c>
      <c r="AA63" s="30">
        <v>0</v>
      </c>
      <c r="AB63" s="30">
        <v>35.975999999999999</v>
      </c>
      <c r="AC63" s="30">
        <v>0</v>
      </c>
      <c r="AD63" s="30">
        <v>607.70000000000005</v>
      </c>
      <c r="AE63" s="30">
        <v>0</v>
      </c>
      <c r="AF63" s="30">
        <v>19088.021000000001</v>
      </c>
      <c r="AG63" s="30">
        <v>0</v>
      </c>
      <c r="AH63" s="72"/>
      <c r="AI63" s="12">
        <f t="shared" si="11"/>
        <v>-29434.654999999999</v>
      </c>
    </row>
    <row r="64" spans="1:35" s="11" customFormat="1" ht="30.75" customHeight="1" x14ac:dyDescent="0.25">
      <c r="A64" s="39"/>
      <c r="B64" s="128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0</v>
      </c>
      <c r="G64" s="29">
        <f>G65</f>
        <v>0</v>
      </c>
      <c r="H64" s="29">
        <f t="shared" si="38"/>
        <v>0</v>
      </c>
      <c r="I64" s="29">
        <f t="shared" si="39"/>
        <v>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-50</v>
      </c>
    </row>
    <row r="65" spans="1:35" s="11" customFormat="1" ht="37.5" customHeight="1" x14ac:dyDescent="0.25">
      <c r="A65" s="39"/>
      <c r="B65" s="128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0</v>
      </c>
      <c r="G65" s="29">
        <f>SUM(K65,M65,O65,Q65,S65,U65,W65,Y65,AA65,AC65,AE65,AG65)</f>
        <v>0</v>
      </c>
      <c r="H65" s="29">
        <f t="shared" si="38"/>
        <v>0</v>
      </c>
      <c r="I65" s="29">
        <f t="shared" si="39"/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0</v>
      </c>
      <c r="AF65" s="30">
        <v>0</v>
      </c>
      <c r="AG65" s="30">
        <v>0</v>
      </c>
      <c r="AH65" s="73"/>
      <c r="AI65" s="12">
        <f t="shared" si="11"/>
        <v>-50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89110.14</v>
      </c>
      <c r="H66" s="29">
        <f>IFERROR(G66/D66*100,0)</f>
        <v>46.207800096711097</v>
      </c>
      <c r="I66" s="29">
        <f>IFERROR(G66/E66*100,0)</f>
        <v>46.207800096711097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0</v>
      </c>
      <c r="X66" s="29">
        <f t="shared" si="42"/>
        <v>23872</v>
      </c>
      <c r="Y66" s="29">
        <f t="shared" si="42"/>
        <v>0</v>
      </c>
      <c r="Z66" s="29">
        <f t="shared" si="42"/>
        <v>2365.5149999999999</v>
      </c>
      <c r="AA66" s="29">
        <f t="shared" si="42"/>
        <v>0</v>
      </c>
      <c r="AB66" s="29">
        <f t="shared" si="42"/>
        <v>0</v>
      </c>
      <c r="AC66" s="29">
        <f t="shared" si="42"/>
        <v>0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-103736.39200000001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89110.14</v>
      </c>
      <c r="H67" s="29">
        <f>IFERROR(G67/D67*100,0)</f>
        <v>46.207800096711097</v>
      </c>
      <c r="I67" s="29">
        <f>IFERROR(G67/E67*100,0)</f>
        <v>46.207800096711097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0</v>
      </c>
      <c r="X67" s="30">
        <v>23872</v>
      </c>
      <c r="Y67" s="30">
        <v>0</v>
      </c>
      <c r="Z67" s="30">
        <v>2365.5149999999999</v>
      </c>
      <c r="AA67" s="33">
        <v>0</v>
      </c>
      <c r="AB67" s="33">
        <v>0</v>
      </c>
      <c r="AC67" s="33">
        <v>0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-103736.39200000001</v>
      </c>
    </row>
    <row r="68" spans="1:35" s="11" customFormat="1" ht="78.75" customHeight="1" x14ac:dyDescent="0.25">
      <c r="A68" s="116"/>
      <c r="B68" s="13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>W70+W69</f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116"/>
      <c r="B69" s="13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17"/>
      <c r="B70" s="13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28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28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28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28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115"/>
      <c r="B75" s="126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10671.045999999998</v>
      </c>
      <c r="H75" s="26">
        <f t="shared" si="45"/>
        <v>32.846843441494634</v>
      </c>
      <c r="I75" s="26">
        <f t="shared" si="46"/>
        <v>32.846843441494634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0</v>
      </c>
      <c r="X75" s="27">
        <f t="shared" si="50"/>
        <v>1494.8</v>
      </c>
      <c r="Y75" s="27">
        <f t="shared" si="50"/>
        <v>0</v>
      </c>
      <c r="Z75" s="27">
        <f t="shared" si="50"/>
        <v>27.524999999999999</v>
      </c>
      <c r="AA75" s="27">
        <f t="shared" si="50"/>
        <v>0</v>
      </c>
      <c r="AB75" s="27">
        <f t="shared" si="50"/>
        <v>2404.1999999999998</v>
      </c>
      <c r="AC75" s="27">
        <f t="shared" si="50"/>
        <v>0</v>
      </c>
      <c r="AD75" s="27">
        <f t="shared" si="50"/>
        <v>163.19999999999999</v>
      </c>
      <c r="AE75" s="27">
        <f t="shared" si="50"/>
        <v>0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-21816.234000000004</v>
      </c>
    </row>
    <row r="76" spans="1:35" s="11" customFormat="1" ht="37.5" customHeight="1" x14ac:dyDescent="0.25">
      <c r="A76" s="116"/>
      <c r="B76" s="127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17"/>
      <c r="B77" s="127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9467.7459999999992</v>
      </c>
      <c r="H77" s="29">
        <f t="shared" si="45"/>
        <v>30.737159716748234</v>
      </c>
      <c r="I77" s="29">
        <f t="shared" si="46"/>
        <v>30.737159716748234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0</v>
      </c>
      <c r="X77" s="30">
        <v>1494.8</v>
      </c>
      <c r="Y77" s="30">
        <v>0</v>
      </c>
      <c r="Z77" s="30">
        <v>27.524999999999999</v>
      </c>
      <c r="AA77" s="30">
        <v>0</v>
      </c>
      <c r="AB77" s="30">
        <v>2404.1999999999998</v>
      </c>
      <c r="AC77" s="30">
        <v>0</v>
      </c>
      <c r="AD77" s="30">
        <v>163.19999999999999</v>
      </c>
      <c r="AE77" s="30">
        <v>0</v>
      </c>
      <c r="AF77" s="30">
        <v>9867.5</v>
      </c>
      <c r="AG77" s="30">
        <v>0</v>
      </c>
      <c r="AH77" s="63"/>
      <c r="AI77" s="12">
        <f t="shared" si="11"/>
        <v>-21334.534000000003</v>
      </c>
    </row>
    <row r="78" spans="1:35" s="11" customFormat="1" ht="23.25" customHeight="1" x14ac:dyDescent="0.25">
      <c r="A78" s="124" t="s">
        <v>33</v>
      </c>
      <c r="B78" s="118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187731.38500000001</v>
      </c>
      <c r="G78" s="29">
        <f>G80+G79</f>
        <v>80950.98</v>
      </c>
      <c r="H78" s="29">
        <f t="shared" si="45"/>
        <v>42.553708437988604</v>
      </c>
      <c r="I78" s="29">
        <f t="shared" si="46"/>
        <v>42.553708437988604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0</v>
      </c>
      <c r="X78" s="30">
        <f t="shared" si="51"/>
        <v>8446.6350000000002</v>
      </c>
      <c r="Y78" s="30">
        <f t="shared" si="51"/>
        <v>0</v>
      </c>
      <c r="Z78" s="30">
        <f t="shared" si="51"/>
        <v>8684.8350000000009</v>
      </c>
      <c r="AA78" s="30">
        <f t="shared" si="51"/>
        <v>0</v>
      </c>
      <c r="AB78" s="30">
        <f t="shared" si="51"/>
        <v>18553.019</v>
      </c>
      <c r="AC78" s="30">
        <f t="shared" si="51"/>
        <v>0</v>
      </c>
      <c r="AD78" s="30">
        <f t="shared" si="51"/>
        <v>11401.353999999999</v>
      </c>
      <c r="AE78" s="30">
        <f t="shared" si="51"/>
        <v>0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-109281.512</v>
      </c>
    </row>
    <row r="79" spans="1:35" s="11" customFormat="1" ht="45" customHeight="1" x14ac:dyDescent="0.25">
      <c r="A79" s="125"/>
      <c r="B79" s="119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78131.81</v>
      </c>
      <c r="H79" s="29">
        <f t="shared" si="45"/>
        <v>42.17384447287732</v>
      </c>
      <c r="I79" s="29">
        <f t="shared" si="46"/>
        <v>42.17384447287732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0</v>
      </c>
      <c r="X79" s="30">
        <v>8371.0550000000003</v>
      </c>
      <c r="Y79" s="30">
        <v>0</v>
      </c>
      <c r="Z79" s="30">
        <v>8199.0650000000005</v>
      </c>
      <c r="AA79" s="30">
        <v>0</v>
      </c>
      <c r="AB79" s="30">
        <v>18068.938999999998</v>
      </c>
      <c r="AC79" s="30">
        <v>0</v>
      </c>
      <c r="AD79" s="30">
        <v>11244.114</v>
      </c>
      <c r="AE79" s="30">
        <v>0</v>
      </c>
      <c r="AF79" s="30">
        <v>15971.201999999999</v>
      </c>
      <c r="AG79" s="30">
        <v>0</v>
      </c>
      <c r="AH79" s="31"/>
      <c r="AI79" s="12">
        <f t="shared" si="11"/>
        <v>-107129.484</v>
      </c>
    </row>
    <row r="80" spans="1:35" s="11" customFormat="1" ht="58.5" customHeight="1" x14ac:dyDescent="0.25">
      <c r="A80" s="116"/>
      <c r="B80" s="119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2819.17</v>
      </c>
      <c r="G80" s="29">
        <f>SUM(K80,M80,O80,Q80,S80,U80,W80,Y80,AA80,AC80,AE80,AG80)</f>
        <v>2819.17</v>
      </c>
      <c r="H80" s="29">
        <f t="shared" si="45"/>
        <v>56.710072702797198</v>
      </c>
      <c r="I80" s="29">
        <f t="shared" si="46"/>
        <v>56.710072702797198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0</v>
      </c>
      <c r="X80" s="30">
        <v>75.58</v>
      </c>
      <c r="Y80" s="30">
        <v>0</v>
      </c>
      <c r="Z80" s="30">
        <v>485.77</v>
      </c>
      <c r="AA80" s="30">
        <v>0</v>
      </c>
      <c r="AB80" s="30">
        <v>484.08</v>
      </c>
      <c r="AC80" s="30">
        <v>0</v>
      </c>
      <c r="AD80" s="30">
        <v>157.24</v>
      </c>
      <c r="AE80" s="30">
        <v>0</v>
      </c>
      <c r="AF80" s="30">
        <v>168.22900000000001</v>
      </c>
      <c r="AG80" s="30">
        <v>0</v>
      </c>
      <c r="AH80" s="74"/>
      <c r="AI80" s="12">
        <f t="shared" si="11"/>
        <v>-2152.0279999999993</v>
      </c>
    </row>
    <row r="81" spans="1:35" s="11" customFormat="1" ht="187.5" customHeight="1" x14ac:dyDescent="0.25">
      <c r="A81" s="116" t="s">
        <v>61</v>
      </c>
      <c r="B81" s="118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3498.4650000000001</v>
      </c>
      <c r="H81" s="29">
        <f t="shared" ref="H81:H94" si="52">IFERROR(G81/D81*100,0)</f>
        <v>66.162132414473945</v>
      </c>
      <c r="I81" s="29">
        <f t="shared" ref="I81:I94" si="53">IFERROR(G81/E81*100,0)</f>
        <v>66.162132414473945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0</v>
      </c>
      <c r="X81" s="29">
        <f t="shared" si="54"/>
        <v>63.4</v>
      </c>
      <c r="Y81" s="29">
        <f t="shared" si="54"/>
        <v>0</v>
      </c>
      <c r="Z81" s="29">
        <f t="shared" si="54"/>
        <v>0</v>
      </c>
      <c r="AA81" s="29">
        <f t="shared" si="54"/>
        <v>0</v>
      </c>
      <c r="AB81" s="29">
        <f t="shared" si="54"/>
        <v>23.7</v>
      </c>
      <c r="AC81" s="29">
        <f t="shared" si="54"/>
        <v>0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-1789.2499999999991</v>
      </c>
    </row>
    <row r="82" spans="1:35" s="11" customFormat="1" ht="41.25" customHeight="1" x14ac:dyDescent="0.25">
      <c r="A82" s="116"/>
      <c r="B82" s="119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3498.4650000000001</v>
      </c>
      <c r="H82" s="29">
        <f t="shared" si="52"/>
        <v>66.162132414473945</v>
      </c>
      <c r="I82" s="29">
        <f t="shared" si="53"/>
        <v>66.162132414473945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0</v>
      </c>
      <c r="X82" s="30">
        <v>63.4</v>
      </c>
      <c r="Y82" s="30">
        <v>0</v>
      </c>
      <c r="Z82" s="30">
        <v>0</v>
      </c>
      <c r="AA82" s="30">
        <v>0</v>
      </c>
      <c r="AB82" s="30">
        <v>23.7</v>
      </c>
      <c r="AC82" s="30">
        <v>0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-1789.2499999999991</v>
      </c>
    </row>
    <row r="83" spans="1:35" s="10" customFormat="1" ht="23.25" customHeight="1" x14ac:dyDescent="0.25">
      <c r="A83" s="115" t="s">
        <v>63</v>
      </c>
      <c r="B83" s="118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351.512</v>
      </c>
      <c r="G83" s="26">
        <f>G85+G86+G84</f>
        <v>151.38</v>
      </c>
      <c r="H83" s="26">
        <f t="shared" si="52"/>
        <v>33.858197271303958</v>
      </c>
      <c r="I83" s="26">
        <f t="shared" si="53"/>
        <v>33.858197271303958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0</v>
      </c>
      <c r="Z83" s="26">
        <f t="shared" si="56"/>
        <v>140</v>
      </c>
      <c r="AA83" s="26">
        <f t="shared" si="56"/>
        <v>0</v>
      </c>
      <c r="AB83" s="26">
        <f t="shared" si="56"/>
        <v>0</v>
      </c>
      <c r="AC83" s="26">
        <f t="shared" si="56"/>
        <v>0</v>
      </c>
      <c r="AD83" s="26">
        <f t="shared" si="56"/>
        <v>0</v>
      </c>
      <c r="AE83" s="26">
        <f t="shared" si="56"/>
        <v>0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-295.72000000000003</v>
      </c>
    </row>
    <row r="84" spans="1:35" s="10" customFormat="1" ht="17.25" hidden="1" customHeight="1" x14ac:dyDescent="0.25">
      <c r="A84" s="116"/>
      <c r="B84" s="119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116"/>
      <c r="B85" s="119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0</v>
      </c>
      <c r="G85" s="29">
        <f>SUM(K85,M85,O85,Q85,S85,U85,W85,Y85,AA85,AC85,AE85,AG85)</f>
        <v>0</v>
      </c>
      <c r="H85" s="29">
        <f t="shared" si="52"/>
        <v>0</v>
      </c>
      <c r="I85" s="29">
        <f t="shared" si="53"/>
        <v>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v>0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-74</v>
      </c>
    </row>
    <row r="86" spans="1:35" s="11" customFormat="1" ht="33" customHeight="1" x14ac:dyDescent="0.25">
      <c r="A86" s="116"/>
      <c r="B86" s="120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151.38</v>
      </c>
      <c r="H86" s="29">
        <f t="shared" si="52"/>
        <v>40.573572768694717</v>
      </c>
      <c r="I86" s="29">
        <f t="shared" si="53"/>
        <v>40.573572768694717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0</v>
      </c>
      <c r="AB86" s="33">
        <f t="shared" si="59"/>
        <v>0</v>
      </c>
      <c r="AC86" s="33">
        <f t="shared" si="59"/>
        <v>0</v>
      </c>
      <c r="AD86" s="33">
        <f t="shared" si="59"/>
        <v>0</v>
      </c>
      <c r="AE86" s="33">
        <v>0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-221.72000000000003</v>
      </c>
    </row>
    <row r="87" spans="1:35" s="10" customFormat="1" ht="72.75" customHeight="1" x14ac:dyDescent="0.25">
      <c r="A87" s="49"/>
      <c r="B87" s="121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151.38</v>
      </c>
      <c r="H87" s="26">
        <f t="shared" si="52"/>
        <v>40.573572768694717</v>
      </c>
      <c r="I87" s="26">
        <f t="shared" si="53"/>
        <v>40.573572768694717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0</v>
      </c>
      <c r="AB87" s="26">
        <f t="shared" si="60"/>
        <v>0</v>
      </c>
      <c r="AC87" s="26">
        <f t="shared" si="60"/>
        <v>0</v>
      </c>
      <c r="AD87" s="26">
        <f t="shared" si="60"/>
        <v>0</v>
      </c>
      <c r="AE87" s="26">
        <f t="shared" si="60"/>
        <v>0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-221.72000000000003</v>
      </c>
    </row>
    <row r="88" spans="1:35" s="10" customFormat="1" ht="45.75" hidden="1" customHeight="1" x14ac:dyDescent="0.25">
      <c r="A88" s="49"/>
      <c r="B88" s="122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122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123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151.38</v>
      </c>
      <c r="H90" s="29">
        <f t="shared" si="52"/>
        <v>40.573572768694717</v>
      </c>
      <c r="I90" s="29">
        <f t="shared" si="53"/>
        <v>40.573572768694717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63"/>
      <c r="AI90" s="12">
        <f>G90-D90</f>
        <v>-221.72000000000003</v>
      </c>
    </row>
    <row r="91" spans="1:35" s="10" customFormat="1" ht="69.75" customHeight="1" x14ac:dyDescent="0.25">
      <c r="A91" s="49"/>
      <c r="B91" s="121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0</v>
      </c>
      <c r="G91" s="26">
        <f>G93+G94+G92</f>
        <v>0</v>
      </c>
      <c r="H91" s="26">
        <f t="shared" si="52"/>
        <v>0</v>
      </c>
      <c r="I91" s="26">
        <f t="shared" si="53"/>
        <v>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0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-74</v>
      </c>
    </row>
    <row r="92" spans="1:35" s="10" customFormat="1" ht="27" hidden="1" customHeight="1" x14ac:dyDescent="0.25">
      <c r="A92" s="49"/>
      <c r="B92" s="122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122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0</v>
      </c>
      <c r="G93" s="29">
        <f>SUM(K93,M93,O93,Q93,S93,U93,W93,Y93,AA93,AC93,AE93,AG93)</f>
        <v>0</v>
      </c>
      <c r="H93" s="29">
        <f t="shared" si="52"/>
        <v>0</v>
      </c>
      <c r="I93" s="29">
        <f t="shared" si="53"/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-74</v>
      </c>
    </row>
    <row r="94" spans="1:35" s="11" customFormat="1" ht="37.5" hidden="1" customHeight="1" x14ac:dyDescent="0.25">
      <c r="A94" s="50"/>
      <c r="B94" s="123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140" t="s">
        <v>70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2"/>
      <c r="AH95" s="24"/>
      <c r="AI95" s="12">
        <f t="shared" si="55"/>
        <v>0</v>
      </c>
    </row>
    <row r="96" spans="1:35" s="16" customFormat="1" ht="27" customHeight="1" x14ac:dyDescent="0.25">
      <c r="A96" s="136" t="s">
        <v>72</v>
      </c>
      <c r="B96" s="109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8799.4570000000003</v>
      </c>
      <c r="G96" s="34">
        <f>G97</f>
        <v>8799.4570000000003</v>
      </c>
      <c r="H96" s="34">
        <f t="shared" ref="H96:H101" si="62">IFERROR(G96/D96*100,0)</f>
        <v>41.145741129623161</v>
      </c>
      <c r="I96" s="34">
        <f t="shared" ref="I96:I101" si="63">IFERROR(G96/E96*100,0)</f>
        <v>41.145741129623161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0</v>
      </c>
      <c r="X96" s="35">
        <f t="shared" si="64"/>
        <v>1713.3559999999998</v>
      </c>
      <c r="Y96" s="35">
        <f t="shared" si="64"/>
        <v>0</v>
      </c>
      <c r="Z96" s="35">
        <f t="shared" si="64"/>
        <v>1305.5160000000001</v>
      </c>
      <c r="AA96" s="35">
        <f t="shared" si="64"/>
        <v>0</v>
      </c>
      <c r="AB96" s="35">
        <f t="shared" si="64"/>
        <v>1891.259</v>
      </c>
      <c r="AC96" s="35">
        <f t="shared" si="64"/>
        <v>0</v>
      </c>
      <c r="AD96" s="35">
        <f t="shared" si="64"/>
        <v>1902.047</v>
      </c>
      <c r="AE96" s="35">
        <f t="shared" si="64"/>
        <v>0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-12586.612999999999</v>
      </c>
    </row>
    <row r="97" spans="1:35" s="17" customFormat="1" ht="72" customHeight="1" x14ac:dyDescent="0.25">
      <c r="A97" s="143"/>
      <c r="B97" s="11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8799.4570000000003</v>
      </c>
      <c r="G97" s="37">
        <f>SUM(K97,M97,O97,Q97,S97,U97,W97,Y97,AA97,AC97,AE97,AG97)</f>
        <v>8799.4570000000003</v>
      </c>
      <c r="H97" s="37">
        <f t="shared" si="62"/>
        <v>41.145741129623161</v>
      </c>
      <c r="I97" s="37">
        <f t="shared" si="63"/>
        <v>41.145741129623161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0</v>
      </c>
      <c r="X97" s="33">
        <f t="shared" si="65"/>
        <v>1713.3559999999998</v>
      </c>
      <c r="Y97" s="33">
        <f t="shared" si="65"/>
        <v>0</v>
      </c>
      <c r="Z97" s="33">
        <f t="shared" si="65"/>
        <v>1305.5160000000001</v>
      </c>
      <c r="AA97" s="33">
        <f t="shared" si="65"/>
        <v>0</v>
      </c>
      <c r="AB97" s="33">
        <f t="shared" si="65"/>
        <v>1891.259</v>
      </c>
      <c r="AC97" s="33">
        <f t="shared" si="65"/>
        <v>0</v>
      </c>
      <c r="AD97" s="33">
        <f t="shared" si="65"/>
        <v>1902.047</v>
      </c>
      <c r="AE97" s="33">
        <f t="shared" si="65"/>
        <v>0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-12586.612999999999</v>
      </c>
    </row>
    <row r="98" spans="1:35" s="4" customFormat="1" ht="30.75" customHeight="1" x14ac:dyDescent="0.25">
      <c r="A98" s="136"/>
      <c r="B98" s="121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5754.1939999999995</v>
      </c>
      <c r="G98" s="34">
        <f>G99</f>
        <v>5754.1939999999995</v>
      </c>
      <c r="H98" s="34">
        <f t="shared" si="62"/>
        <v>42.561708328248137</v>
      </c>
      <c r="I98" s="34">
        <f t="shared" si="63"/>
        <v>42.561708328248137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0</v>
      </c>
      <c r="X98" s="35">
        <f t="shared" si="66"/>
        <v>1128.2829999999999</v>
      </c>
      <c r="Y98" s="35">
        <f t="shared" si="66"/>
        <v>0</v>
      </c>
      <c r="Z98" s="35">
        <f t="shared" si="66"/>
        <v>838.08500000000004</v>
      </c>
      <c r="AA98" s="35">
        <f t="shared" si="66"/>
        <v>0</v>
      </c>
      <c r="AB98" s="35">
        <f t="shared" si="66"/>
        <v>1249.991</v>
      </c>
      <c r="AC98" s="35">
        <f t="shared" si="66"/>
        <v>0</v>
      </c>
      <c r="AD98" s="35">
        <f t="shared" si="66"/>
        <v>1218.4749999999999</v>
      </c>
      <c r="AE98" s="35">
        <f t="shared" si="66"/>
        <v>0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-7765.4560000000001</v>
      </c>
    </row>
    <row r="99" spans="1:35" s="4" customFormat="1" ht="41.25" customHeight="1" x14ac:dyDescent="0.25">
      <c r="A99" s="137"/>
      <c r="B99" s="122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5754.1939999999995</v>
      </c>
      <c r="G99" s="37">
        <f>SUM(K99,M99,O99,Q99,S99,U99,W99,Y99,AA99,AC99,AE99,AG99)</f>
        <v>5754.1939999999995</v>
      </c>
      <c r="H99" s="37">
        <f t="shared" si="62"/>
        <v>42.561708328248137</v>
      </c>
      <c r="I99" s="37">
        <f t="shared" si="63"/>
        <v>42.561708328248137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0</v>
      </c>
      <c r="X99" s="33">
        <v>1128.2829999999999</v>
      </c>
      <c r="Y99" s="33">
        <v>0</v>
      </c>
      <c r="Z99" s="33">
        <v>838.08500000000004</v>
      </c>
      <c r="AA99" s="33">
        <v>0</v>
      </c>
      <c r="AB99" s="33">
        <v>1249.991</v>
      </c>
      <c r="AC99" s="33">
        <v>0</v>
      </c>
      <c r="AD99" s="33">
        <v>1218.4749999999999</v>
      </c>
      <c r="AE99" s="33">
        <v>0</v>
      </c>
      <c r="AF99" s="33">
        <v>81.745000000000005</v>
      </c>
      <c r="AG99" s="33">
        <v>0</v>
      </c>
      <c r="AH99" s="38"/>
      <c r="AI99" s="12">
        <f t="shared" si="55"/>
        <v>-7765.4560000000001</v>
      </c>
    </row>
    <row r="100" spans="1:35" s="4" customFormat="1" ht="23.25" customHeight="1" x14ac:dyDescent="0.25">
      <c r="A100" s="138"/>
      <c r="B100" s="139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3045.2630000000004</v>
      </c>
      <c r="H100" s="34">
        <f t="shared" si="62"/>
        <v>38.712184195606135</v>
      </c>
      <c r="I100" s="34">
        <f t="shared" si="63"/>
        <v>38.712184195606135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0</v>
      </c>
      <c r="X100" s="35">
        <f t="shared" si="67"/>
        <v>585.07299999999998</v>
      </c>
      <c r="Y100" s="35">
        <f t="shared" si="67"/>
        <v>0</v>
      </c>
      <c r="Z100" s="35">
        <f t="shared" si="67"/>
        <v>467.43099999999998</v>
      </c>
      <c r="AA100" s="35">
        <f t="shared" si="67"/>
        <v>0</v>
      </c>
      <c r="AB100" s="35">
        <f t="shared" si="67"/>
        <v>641.26800000000003</v>
      </c>
      <c r="AC100" s="35">
        <f t="shared" si="67"/>
        <v>0</v>
      </c>
      <c r="AD100" s="35">
        <f t="shared" si="67"/>
        <v>683.572</v>
      </c>
      <c r="AE100" s="35">
        <f t="shared" si="67"/>
        <v>0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-4821.1569999999992</v>
      </c>
    </row>
    <row r="101" spans="1:35" s="4" customFormat="1" ht="40.5" customHeight="1" x14ac:dyDescent="0.25">
      <c r="A101" s="137"/>
      <c r="B101" s="139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3045.2630000000004</v>
      </c>
      <c r="H101" s="37">
        <f t="shared" si="62"/>
        <v>38.712184195606135</v>
      </c>
      <c r="I101" s="37">
        <f t="shared" si="63"/>
        <v>38.712184195606135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0</v>
      </c>
      <c r="X101" s="33">
        <v>585.07299999999998</v>
      </c>
      <c r="Y101" s="33">
        <v>0</v>
      </c>
      <c r="Z101" s="33">
        <v>467.43099999999998</v>
      </c>
      <c r="AA101" s="33">
        <v>0</v>
      </c>
      <c r="AB101" s="33">
        <v>641.26800000000003</v>
      </c>
      <c r="AC101" s="33">
        <v>0</v>
      </c>
      <c r="AD101" s="33">
        <v>683.572</v>
      </c>
      <c r="AE101" s="33">
        <v>0</v>
      </c>
      <c r="AF101" s="33">
        <v>743.87800000000004</v>
      </c>
      <c r="AG101" s="33">
        <v>0</v>
      </c>
      <c r="AH101" s="38"/>
      <c r="AI101" s="12">
        <f t="shared" si="55"/>
        <v>-4821.1569999999992</v>
      </c>
    </row>
  </sheetData>
  <customSheetViews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3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5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8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10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1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2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6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8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0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1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22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5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7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8"/>
    </customSheetView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  <mergeCell ref="A78:A80"/>
    <mergeCell ref="B78:B80"/>
    <mergeCell ref="A81:A82"/>
    <mergeCell ref="B81:B82"/>
    <mergeCell ref="A98:A99"/>
    <mergeCell ref="B98:B99"/>
    <mergeCell ref="A68:A70"/>
    <mergeCell ref="B68:B70"/>
    <mergeCell ref="B71:B72"/>
    <mergeCell ref="A75:A77"/>
    <mergeCell ref="B75:B77"/>
    <mergeCell ref="B73:B74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30:A33"/>
    <mergeCell ref="B30:B33"/>
    <mergeCell ref="A34:A37"/>
    <mergeCell ref="B34:B37"/>
    <mergeCell ref="A38:A40"/>
    <mergeCell ref="B38:B40"/>
    <mergeCell ref="A18:A21"/>
    <mergeCell ref="B18:B21"/>
    <mergeCell ref="A22:A25"/>
    <mergeCell ref="B22:B25"/>
    <mergeCell ref="A26:A29"/>
    <mergeCell ref="B26:B29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2026-04-15T06:57:05Z</dcterms:modified>
</cp:coreProperties>
</file>