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1.2022" sheetId="13" r:id="rId1"/>
  </sheets>
  <calcPr calcId="145621" iterate="1"/>
</workbook>
</file>

<file path=xl/calcChain.xml><?xml version="1.0" encoding="utf-8"?>
<calcChain xmlns="http://schemas.openxmlformats.org/spreadsheetml/2006/main">
  <c r="AB102" i="13" l="1"/>
  <c r="X102" i="13"/>
  <c r="T102" i="13"/>
  <c r="P102" i="13"/>
  <c r="L102" i="13"/>
  <c r="H102" i="13"/>
  <c r="AD101" i="13"/>
  <c r="Z101" i="13"/>
  <c r="V101" i="13"/>
  <c r="R101" i="13"/>
  <c r="N101" i="13"/>
  <c r="J101" i="13"/>
  <c r="B101" i="13"/>
  <c r="AB100" i="13"/>
  <c r="X100" i="13"/>
  <c r="T100" i="13"/>
  <c r="P100" i="13"/>
  <c r="L100" i="13"/>
  <c r="H100" i="13"/>
  <c r="AD99" i="13"/>
  <c r="Z99" i="13"/>
  <c r="V99" i="13"/>
  <c r="R99" i="13"/>
  <c r="N99" i="13"/>
  <c r="J99" i="13"/>
  <c r="B99" i="13"/>
  <c r="AB98" i="13"/>
  <c r="X98" i="13"/>
  <c r="T98" i="13"/>
  <c r="P98" i="13"/>
  <c r="L98" i="13"/>
  <c r="H98" i="13"/>
  <c r="E95" i="13"/>
  <c r="F95" i="13" s="1"/>
  <c r="C95" i="13"/>
  <c r="B95" i="13"/>
  <c r="E94" i="13"/>
  <c r="F94" i="13" s="1"/>
  <c r="C94" i="13"/>
  <c r="B94" i="13"/>
  <c r="E93" i="13"/>
  <c r="F93" i="13" s="1"/>
  <c r="C93" i="13"/>
  <c r="B93" i="13"/>
  <c r="E91" i="13"/>
  <c r="F91" i="13" s="1"/>
  <c r="C91" i="13"/>
  <c r="B91" i="13"/>
  <c r="E88" i="13"/>
  <c r="F88" i="13" s="1"/>
  <c r="C88" i="13"/>
  <c r="B88" i="13"/>
  <c r="E87" i="13"/>
  <c r="F87" i="13" s="1"/>
  <c r="C87" i="13"/>
  <c r="B87" i="13"/>
  <c r="E86" i="13"/>
  <c r="F86" i="13" s="1"/>
  <c r="C86" i="13"/>
  <c r="B86" i="13"/>
  <c r="E84" i="13"/>
  <c r="F84" i="13" s="1"/>
  <c r="C84" i="13"/>
  <c r="B84" i="13"/>
  <c r="AE81" i="13"/>
  <c r="AD81" i="13"/>
  <c r="AC81" i="13"/>
  <c r="AB81" i="13"/>
  <c r="AA81" i="13"/>
  <c r="Z81" i="13"/>
  <c r="Y81" i="13"/>
  <c r="X81" i="13"/>
  <c r="W81" i="13"/>
  <c r="V81" i="13"/>
  <c r="U81" i="13"/>
  <c r="T81" i="13"/>
  <c r="S81" i="13"/>
  <c r="R81" i="13"/>
  <c r="Q81" i="13"/>
  <c r="P81" i="13"/>
  <c r="O81" i="13"/>
  <c r="N81" i="13"/>
  <c r="M81" i="13"/>
  <c r="L81" i="13"/>
  <c r="K81" i="13"/>
  <c r="J81" i="13"/>
  <c r="I81" i="13"/>
  <c r="H81" i="13"/>
  <c r="E81" i="13"/>
  <c r="F81" i="13" s="1"/>
  <c r="C81" i="13"/>
  <c r="B81" i="13"/>
  <c r="AE80" i="13"/>
  <c r="AD80" i="13"/>
  <c r="AC80" i="13"/>
  <c r="AB80" i="13"/>
  <c r="AA80" i="13"/>
  <c r="Z80" i="13"/>
  <c r="Y80" i="13"/>
  <c r="X80" i="13"/>
  <c r="W80" i="13"/>
  <c r="V80" i="13"/>
  <c r="U80" i="13"/>
  <c r="T80" i="13"/>
  <c r="S80" i="13"/>
  <c r="R80" i="13"/>
  <c r="Q80" i="13"/>
  <c r="P80" i="13"/>
  <c r="O80" i="13"/>
  <c r="N80" i="13"/>
  <c r="M80" i="13"/>
  <c r="L80" i="13"/>
  <c r="K80" i="13"/>
  <c r="J80" i="13"/>
  <c r="I80" i="13"/>
  <c r="H80" i="13"/>
  <c r="E80" i="13"/>
  <c r="F80" i="13" s="1"/>
  <c r="C80" i="13"/>
  <c r="B80" i="13"/>
  <c r="AE79" i="13"/>
  <c r="AD79" i="13"/>
  <c r="AC79" i="13"/>
  <c r="AB79" i="13"/>
  <c r="AA79" i="13"/>
  <c r="Z79" i="13"/>
  <c r="Y79" i="13"/>
  <c r="X79" i="13"/>
  <c r="W79" i="13"/>
  <c r="V79" i="13"/>
  <c r="U79" i="13"/>
  <c r="T79" i="13"/>
  <c r="S79" i="13"/>
  <c r="R79" i="13"/>
  <c r="Q79" i="13"/>
  <c r="P79" i="13"/>
  <c r="O79" i="13"/>
  <c r="N79" i="13"/>
  <c r="M79" i="13"/>
  <c r="L79" i="13"/>
  <c r="K79" i="13"/>
  <c r="J79" i="13"/>
  <c r="I79" i="13"/>
  <c r="H79" i="13"/>
  <c r="E79" i="13"/>
  <c r="F79" i="13" s="1"/>
  <c r="C79" i="13"/>
  <c r="B79" i="13"/>
  <c r="E77" i="13"/>
  <c r="C77" i="13"/>
  <c r="B77" i="13"/>
  <c r="E75" i="13"/>
  <c r="C75" i="13"/>
  <c r="B75" i="13"/>
  <c r="E73" i="13"/>
  <c r="C73" i="13"/>
  <c r="B73" i="13"/>
  <c r="E70" i="13"/>
  <c r="F70" i="13" s="1"/>
  <c r="C70" i="13"/>
  <c r="B70" i="13"/>
  <c r="E68" i="13"/>
  <c r="C68" i="13"/>
  <c r="B68" i="13"/>
  <c r="E63" i="13"/>
  <c r="F63" i="13" s="1"/>
  <c r="C63" i="13"/>
  <c r="B63" i="13"/>
  <c r="E59" i="13"/>
  <c r="C59" i="13"/>
  <c r="B59" i="13"/>
  <c r="AE56" i="13"/>
  <c r="AD56" i="13"/>
  <c r="AC56" i="13"/>
  <c r="AB56" i="13"/>
  <c r="AA56" i="13"/>
  <c r="Z56" i="13"/>
  <c r="Y56" i="13"/>
  <c r="X56" i="13"/>
  <c r="W56" i="13"/>
  <c r="V56" i="13"/>
  <c r="U56" i="13"/>
  <c r="T56" i="13"/>
  <c r="S56" i="13"/>
  <c r="R56" i="13"/>
  <c r="Q56" i="13"/>
  <c r="P56" i="13"/>
  <c r="O56" i="13"/>
  <c r="N56" i="13"/>
  <c r="M56" i="13"/>
  <c r="L56" i="13"/>
  <c r="K56" i="13"/>
  <c r="J56" i="13"/>
  <c r="I56" i="13"/>
  <c r="H56" i="13"/>
  <c r="E56" i="13"/>
  <c r="F56" i="13" s="1"/>
  <c r="C56" i="13"/>
  <c r="B56" i="13"/>
  <c r="E52" i="13"/>
  <c r="C52" i="13"/>
  <c r="B52" i="13"/>
  <c r="AE49" i="13"/>
  <c r="AD49" i="13"/>
  <c r="AC49" i="13"/>
  <c r="AB49" i="13"/>
  <c r="AA49" i="13"/>
  <c r="Z49" i="13"/>
  <c r="Y49" i="13"/>
  <c r="X49" i="13"/>
  <c r="W49" i="13"/>
  <c r="V49" i="13"/>
  <c r="U49" i="13"/>
  <c r="T49" i="13"/>
  <c r="S49" i="13"/>
  <c r="R49" i="13"/>
  <c r="Q49" i="13"/>
  <c r="P49" i="13"/>
  <c r="O49" i="13"/>
  <c r="N49" i="13"/>
  <c r="M49" i="13"/>
  <c r="L49" i="13"/>
  <c r="K49" i="13"/>
  <c r="J49" i="13"/>
  <c r="I49" i="13"/>
  <c r="H49" i="13"/>
  <c r="E49" i="13"/>
  <c r="F49" i="13" s="1"/>
  <c r="C49" i="13"/>
  <c r="B49" i="13"/>
  <c r="E45" i="13"/>
  <c r="C45" i="13"/>
  <c r="B45" i="13"/>
  <c r="AE42" i="13"/>
  <c r="AD42" i="13"/>
  <c r="AC42" i="13"/>
  <c r="AB42" i="13"/>
  <c r="AA42" i="13"/>
  <c r="Z42" i="13"/>
  <c r="Y42" i="13"/>
  <c r="X42" i="13"/>
  <c r="W42" i="13"/>
  <c r="V42" i="13"/>
  <c r="U42" i="13"/>
  <c r="T42" i="13"/>
  <c r="S42" i="13"/>
  <c r="R42" i="13"/>
  <c r="Q42" i="13"/>
  <c r="P42" i="13"/>
  <c r="O42" i="13"/>
  <c r="N42" i="13"/>
  <c r="M42" i="13"/>
  <c r="L42" i="13"/>
  <c r="K42" i="13"/>
  <c r="J42" i="13"/>
  <c r="I42" i="13"/>
  <c r="H42" i="13"/>
  <c r="E42" i="13"/>
  <c r="F42" i="13" s="1"/>
  <c r="C42" i="13"/>
  <c r="B42" i="13"/>
  <c r="AE40" i="13"/>
  <c r="AD40" i="13"/>
  <c r="AD102" i="13" s="1"/>
  <c r="AC40" i="13"/>
  <c r="AB40" i="13"/>
  <c r="AA40" i="13"/>
  <c r="Z40" i="13"/>
  <c r="Z102" i="13" s="1"/>
  <c r="Y40" i="13"/>
  <c r="X40" i="13"/>
  <c r="W40" i="13"/>
  <c r="V40" i="13"/>
  <c r="V102" i="13" s="1"/>
  <c r="U40" i="13"/>
  <c r="T40" i="13"/>
  <c r="S40" i="13"/>
  <c r="R40" i="13"/>
  <c r="R102" i="13" s="1"/>
  <c r="Q40" i="13"/>
  <c r="P40" i="13"/>
  <c r="O40" i="13"/>
  <c r="N40" i="13"/>
  <c r="N102" i="13" s="1"/>
  <c r="M40" i="13"/>
  <c r="L40" i="13"/>
  <c r="K40" i="13"/>
  <c r="J40" i="13"/>
  <c r="J102" i="13" s="1"/>
  <c r="I40" i="13"/>
  <c r="H40" i="13"/>
  <c r="E40" i="13"/>
  <c r="C40" i="13"/>
  <c r="B40" i="13"/>
  <c r="B102" i="13" s="1"/>
  <c r="AE39" i="13"/>
  <c r="AD39" i="13"/>
  <c r="AC39" i="13"/>
  <c r="AB39" i="13"/>
  <c r="AB101" i="13" s="1"/>
  <c r="AA39" i="13"/>
  <c r="Z39" i="13"/>
  <c r="Y39" i="13"/>
  <c r="X39" i="13"/>
  <c r="X101" i="13" s="1"/>
  <c r="W39" i="13"/>
  <c r="V39" i="13"/>
  <c r="U39" i="13"/>
  <c r="T39" i="13"/>
  <c r="T101" i="13" s="1"/>
  <c r="S39" i="13"/>
  <c r="R39" i="13"/>
  <c r="Q39" i="13"/>
  <c r="P39" i="13"/>
  <c r="P101" i="13" s="1"/>
  <c r="O39" i="13"/>
  <c r="N39" i="13"/>
  <c r="M39" i="13"/>
  <c r="L39" i="13"/>
  <c r="L101" i="13" s="1"/>
  <c r="K39" i="13"/>
  <c r="J39" i="13"/>
  <c r="I39" i="13"/>
  <c r="H39" i="13"/>
  <c r="H101" i="13" s="1"/>
  <c r="AE38" i="13"/>
  <c r="AD38" i="13"/>
  <c r="AD100" i="13" s="1"/>
  <c r="AC38" i="13"/>
  <c r="AB38" i="13"/>
  <c r="AA38" i="13"/>
  <c r="Z38" i="13"/>
  <c r="Z100" i="13" s="1"/>
  <c r="Y38" i="13"/>
  <c r="X38" i="13"/>
  <c r="W38" i="13"/>
  <c r="V38" i="13"/>
  <c r="V100" i="13" s="1"/>
  <c r="U38" i="13"/>
  <c r="T38" i="13"/>
  <c r="S38" i="13"/>
  <c r="R38" i="13"/>
  <c r="R100" i="13" s="1"/>
  <c r="Q38" i="13"/>
  <c r="P38" i="13"/>
  <c r="O38" i="13"/>
  <c r="N38" i="13"/>
  <c r="N100" i="13" s="1"/>
  <c r="M38" i="13"/>
  <c r="L38" i="13"/>
  <c r="K38" i="13"/>
  <c r="J38" i="13"/>
  <c r="J100" i="13" s="1"/>
  <c r="I38" i="13"/>
  <c r="H38" i="13"/>
  <c r="E38" i="13"/>
  <c r="C38" i="13"/>
  <c r="B38" i="13"/>
  <c r="B100" i="13" s="1"/>
  <c r="AE37" i="13"/>
  <c r="AD37" i="13"/>
  <c r="AC37" i="13"/>
  <c r="AB37" i="13"/>
  <c r="AB99" i="13" s="1"/>
  <c r="AA37" i="13"/>
  <c r="Z37" i="13"/>
  <c r="Y37" i="13"/>
  <c r="X37" i="13"/>
  <c r="X99" i="13" s="1"/>
  <c r="W37" i="13"/>
  <c r="V37" i="13"/>
  <c r="U37" i="13"/>
  <c r="T37" i="13"/>
  <c r="T99" i="13" s="1"/>
  <c r="S37" i="13"/>
  <c r="R37" i="13"/>
  <c r="Q37" i="13"/>
  <c r="P37" i="13"/>
  <c r="P99" i="13" s="1"/>
  <c r="O37" i="13"/>
  <c r="N37" i="13"/>
  <c r="M37" i="13"/>
  <c r="L37" i="13"/>
  <c r="L99" i="13" s="1"/>
  <c r="K37" i="13"/>
  <c r="J37" i="13"/>
  <c r="I37" i="13"/>
  <c r="H37" i="13"/>
  <c r="H99" i="13" s="1"/>
  <c r="AE36" i="13"/>
  <c r="AD36" i="13"/>
  <c r="AD98" i="13" s="1"/>
  <c r="AD97" i="13" s="1"/>
  <c r="AC36" i="13"/>
  <c r="AB36" i="13"/>
  <c r="AA36" i="13"/>
  <c r="Z36" i="13"/>
  <c r="Z98" i="13" s="1"/>
  <c r="Z97" i="13" s="1"/>
  <c r="Y36" i="13"/>
  <c r="X36" i="13"/>
  <c r="W36" i="13"/>
  <c r="V36" i="13"/>
  <c r="V98" i="13" s="1"/>
  <c r="V97" i="13" s="1"/>
  <c r="U36" i="13"/>
  <c r="T36" i="13"/>
  <c r="S36" i="13"/>
  <c r="R36" i="13"/>
  <c r="R98" i="13" s="1"/>
  <c r="R97" i="13" s="1"/>
  <c r="Q36" i="13"/>
  <c r="P36" i="13"/>
  <c r="O36" i="13"/>
  <c r="N36" i="13"/>
  <c r="N98" i="13" s="1"/>
  <c r="N97" i="13" s="1"/>
  <c r="M36" i="13"/>
  <c r="L36" i="13"/>
  <c r="K36" i="13"/>
  <c r="J36" i="13"/>
  <c r="J98" i="13" s="1"/>
  <c r="J97" i="13" s="1"/>
  <c r="I36" i="13"/>
  <c r="H36" i="13"/>
  <c r="AE35" i="13"/>
  <c r="AD35" i="13"/>
  <c r="AC35" i="13"/>
  <c r="AB35" i="13"/>
  <c r="AA35" i="13"/>
  <c r="Z35" i="13"/>
  <c r="Y35" i="13"/>
  <c r="X35" i="13"/>
  <c r="W35" i="13"/>
  <c r="V35" i="13"/>
  <c r="U35" i="13"/>
  <c r="T35" i="13"/>
  <c r="S35" i="13"/>
  <c r="R35" i="13"/>
  <c r="Q35" i="13"/>
  <c r="P35" i="13"/>
  <c r="O35" i="13"/>
  <c r="N35" i="13"/>
  <c r="M35" i="13"/>
  <c r="L35" i="13"/>
  <c r="K35" i="13"/>
  <c r="J35" i="13"/>
  <c r="I35" i="13"/>
  <c r="H35" i="13"/>
  <c r="E35" i="13"/>
  <c r="F35" i="13" s="1"/>
  <c r="C35" i="13"/>
  <c r="B35" i="13"/>
  <c r="E33" i="13"/>
  <c r="C33" i="13"/>
  <c r="B33" i="13"/>
  <c r="E32" i="13"/>
  <c r="C32" i="13"/>
  <c r="B32" i="13"/>
  <c r="E31" i="13"/>
  <c r="C31" i="13"/>
  <c r="B31" i="13"/>
  <c r="E30" i="13"/>
  <c r="C30" i="13"/>
  <c r="B30" i="13"/>
  <c r="E29" i="13"/>
  <c r="C29" i="13"/>
  <c r="B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F28" i="13" s="1"/>
  <c r="C28" i="13"/>
  <c r="B28" i="13"/>
  <c r="AE26" i="13"/>
  <c r="AD26" i="13"/>
  <c r="AC26" i="13"/>
  <c r="AB26" i="13"/>
  <c r="AA26" i="13"/>
  <c r="Z26" i="13"/>
  <c r="Y26" i="13"/>
  <c r="X26" i="13"/>
  <c r="W26" i="13"/>
  <c r="V26" i="13"/>
  <c r="U26" i="13"/>
  <c r="T26" i="13"/>
  <c r="S26" i="13"/>
  <c r="R26" i="13"/>
  <c r="Q26" i="13"/>
  <c r="P26" i="13"/>
  <c r="O26" i="13"/>
  <c r="N26" i="13"/>
  <c r="M26" i="13"/>
  <c r="L26" i="13"/>
  <c r="K26" i="13"/>
  <c r="J26" i="13"/>
  <c r="I26" i="13"/>
  <c r="H26" i="13"/>
  <c r="E26" i="13"/>
  <c r="C26" i="13"/>
  <c r="B26" i="13"/>
  <c r="AE25" i="13"/>
  <c r="AD25" i="13"/>
  <c r="AC25" i="13"/>
  <c r="AB25" i="13"/>
  <c r="AA25" i="13"/>
  <c r="Z25" i="13"/>
  <c r="Y25" i="13"/>
  <c r="X25" i="13"/>
  <c r="W25" i="13"/>
  <c r="V25" i="13"/>
  <c r="U25" i="13"/>
  <c r="T25" i="13"/>
  <c r="S25" i="13"/>
  <c r="R25" i="13"/>
  <c r="Q25" i="13"/>
  <c r="P25" i="13"/>
  <c r="O25" i="13"/>
  <c r="N25" i="13"/>
  <c r="M25" i="13"/>
  <c r="L25" i="13"/>
  <c r="K25" i="13"/>
  <c r="J25" i="13"/>
  <c r="I25" i="13"/>
  <c r="H25" i="13"/>
  <c r="E25" i="13"/>
  <c r="C25" i="13"/>
  <c r="B25" i="13"/>
  <c r="AE24" i="13"/>
  <c r="AD24" i="13"/>
  <c r="AC24" i="13"/>
  <c r="AB24" i="13"/>
  <c r="AA24" i="13"/>
  <c r="Z24" i="13"/>
  <c r="Y24" i="13"/>
  <c r="X24" i="13"/>
  <c r="W24" i="13"/>
  <c r="V24" i="13"/>
  <c r="U24" i="13"/>
  <c r="T24" i="13"/>
  <c r="S24" i="13"/>
  <c r="R24" i="13"/>
  <c r="Q24" i="13"/>
  <c r="P24" i="13"/>
  <c r="O24" i="13"/>
  <c r="N24" i="13"/>
  <c r="M24" i="13"/>
  <c r="L24" i="13"/>
  <c r="K24" i="13"/>
  <c r="J24" i="13"/>
  <c r="I24" i="13"/>
  <c r="H24" i="13"/>
  <c r="E24" i="13"/>
  <c r="C24" i="13"/>
  <c r="B24" i="13"/>
  <c r="AE23" i="13"/>
  <c r="AD23" i="13"/>
  <c r="AC23" i="13"/>
  <c r="AB23" i="13"/>
  <c r="AA23" i="13"/>
  <c r="Z23" i="13"/>
  <c r="Y23" i="13"/>
  <c r="X23" i="13"/>
  <c r="W23" i="13"/>
  <c r="V23" i="13"/>
  <c r="U23" i="13"/>
  <c r="T23" i="13"/>
  <c r="S23" i="13"/>
  <c r="R23" i="13"/>
  <c r="Q23" i="13"/>
  <c r="P23" i="13"/>
  <c r="O23" i="13"/>
  <c r="N23" i="13"/>
  <c r="M23" i="13"/>
  <c r="L23" i="13"/>
  <c r="K23" i="13"/>
  <c r="J23" i="13"/>
  <c r="I23" i="13"/>
  <c r="H23" i="13"/>
  <c r="E23" i="13"/>
  <c r="C23" i="13"/>
  <c r="B23" i="13"/>
  <c r="AE22" i="13"/>
  <c r="AD22" i="13"/>
  <c r="AC22" i="13"/>
  <c r="AB22" i="13"/>
  <c r="AA22" i="13"/>
  <c r="Z22" i="13"/>
  <c r="Y22" i="13"/>
  <c r="X22" i="13"/>
  <c r="W22" i="13"/>
  <c r="V22" i="13"/>
  <c r="U22" i="13"/>
  <c r="T22" i="13"/>
  <c r="S22" i="13"/>
  <c r="R22" i="13"/>
  <c r="Q22" i="13"/>
  <c r="P22" i="13"/>
  <c r="O22" i="13"/>
  <c r="N22" i="13"/>
  <c r="M22" i="13"/>
  <c r="L22" i="13"/>
  <c r="K22" i="13"/>
  <c r="J22" i="13"/>
  <c r="I22" i="13"/>
  <c r="H22" i="13"/>
  <c r="E22" i="13"/>
  <c r="C22" i="13"/>
  <c r="B22" i="13"/>
  <c r="AE21" i="13"/>
  <c r="AD21" i="13"/>
  <c r="AC21" i="13"/>
  <c r="AB21" i="13"/>
  <c r="AA21" i="13"/>
  <c r="Z21" i="13"/>
  <c r="Y21" i="13"/>
  <c r="X21" i="13"/>
  <c r="W21" i="13"/>
  <c r="V21" i="13"/>
  <c r="U21" i="13"/>
  <c r="T21" i="13"/>
  <c r="S21" i="13"/>
  <c r="R21" i="13"/>
  <c r="Q21" i="13"/>
  <c r="P21" i="13"/>
  <c r="O21" i="13"/>
  <c r="N21" i="13"/>
  <c r="M21" i="13"/>
  <c r="L21" i="13"/>
  <c r="K21" i="13"/>
  <c r="J21" i="13"/>
  <c r="I21" i="13"/>
  <c r="H21" i="13"/>
  <c r="E21" i="13"/>
  <c r="F21" i="13" s="1"/>
  <c r="C21" i="13"/>
  <c r="B21" i="13"/>
  <c r="E19" i="13"/>
  <c r="D19" i="13" s="1"/>
  <c r="C19" i="13"/>
  <c r="B19" i="13"/>
  <c r="E18" i="13"/>
  <c r="D18" i="13" s="1"/>
  <c r="C18" i="13"/>
  <c r="B18" i="13"/>
  <c r="E17" i="13"/>
  <c r="C17" i="13"/>
  <c r="B17" i="13"/>
  <c r="E16" i="13"/>
  <c r="D16" i="13" s="1"/>
  <c r="C16" i="13"/>
  <c r="B16" i="13"/>
  <c r="AE14" i="13"/>
  <c r="AD14" i="13"/>
  <c r="AC14" i="13"/>
  <c r="AB14" i="13"/>
  <c r="AA14" i="13"/>
  <c r="Z14" i="13"/>
  <c r="Y14" i="13"/>
  <c r="X14" i="13"/>
  <c r="W14" i="13"/>
  <c r="V14" i="13"/>
  <c r="U14" i="13"/>
  <c r="T14" i="13"/>
  <c r="S14" i="13"/>
  <c r="R14" i="13"/>
  <c r="Q14" i="13"/>
  <c r="P14" i="13"/>
  <c r="O14" i="13"/>
  <c r="N14" i="13"/>
  <c r="M14" i="13"/>
  <c r="L14" i="13"/>
  <c r="K14" i="13"/>
  <c r="J14" i="13"/>
  <c r="I14" i="13"/>
  <c r="H14" i="13"/>
  <c r="C14" i="13"/>
  <c r="B14" i="13"/>
  <c r="AE12" i="13"/>
  <c r="AD12" i="13"/>
  <c r="AC12" i="13"/>
  <c r="AB12" i="13"/>
  <c r="AA12" i="13"/>
  <c r="Z12" i="13"/>
  <c r="Y12" i="13"/>
  <c r="X12" i="13"/>
  <c r="W12" i="13"/>
  <c r="V12" i="13"/>
  <c r="U12" i="13"/>
  <c r="T12" i="13"/>
  <c r="S12" i="13"/>
  <c r="R12" i="13"/>
  <c r="Q12" i="13"/>
  <c r="P12" i="13"/>
  <c r="O12" i="13"/>
  <c r="N12" i="13"/>
  <c r="M12" i="13"/>
  <c r="L12" i="13"/>
  <c r="K12" i="13"/>
  <c r="J12" i="13"/>
  <c r="I12" i="13"/>
  <c r="E12" i="13" s="1"/>
  <c r="H12" i="13"/>
  <c r="C12" i="13"/>
  <c r="B12" i="13"/>
  <c r="AE11" i="13"/>
  <c r="AD11" i="13"/>
  <c r="AC11" i="13"/>
  <c r="AB11" i="13"/>
  <c r="AA11" i="13"/>
  <c r="Z11" i="13"/>
  <c r="Y11" i="13"/>
  <c r="X11" i="13"/>
  <c r="W11" i="13"/>
  <c r="V11" i="13"/>
  <c r="U11" i="13"/>
  <c r="T11" i="13"/>
  <c r="S11" i="13"/>
  <c r="R11" i="13"/>
  <c r="Q11" i="13"/>
  <c r="P11" i="13"/>
  <c r="O11" i="13"/>
  <c r="N11" i="13"/>
  <c r="M11" i="13"/>
  <c r="L11" i="13"/>
  <c r="K11" i="13"/>
  <c r="J11" i="13"/>
  <c r="I11" i="13"/>
  <c r="E11" i="13" s="1"/>
  <c r="H11" i="13"/>
  <c r="C11" i="13"/>
  <c r="C101" i="13" s="1"/>
  <c r="B11" i="13"/>
  <c r="AE10" i="13"/>
  <c r="AD10" i="13"/>
  <c r="AC10" i="13"/>
  <c r="AB10" i="13"/>
  <c r="AA10" i="13"/>
  <c r="Z10" i="13"/>
  <c r="Y10" i="13"/>
  <c r="X10" i="13"/>
  <c r="W10" i="13"/>
  <c r="V10" i="13"/>
  <c r="U10" i="13"/>
  <c r="T10" i="13"/>
  <c r="S10" i="13"/>
  <c r="R10" i="13"/>
  <c r="Q10" i="13"/>
  <c r="P10" i="13"/>
  <c r="O10" i="13"/>
  <c r="N10" i="13"/>
  <c r="M10" i="13"/>
  <c r="L10" i="13"/>
  <c r="K10" i="13"/>
  <c r="J10" i="13"/>
  <c r="I10" i="13"/>
  <c r="E10" i="13" s="1"/>
  <c r="H10" i="13"/>
  <c r="C10" i="13"/>
  <c r="B10" i="13"/>
  <c r="AE9" i="13"/>
  <c r="AD9" i="13"/>
  <c r="AC9" i="13"/>
  <c r="AB9" i="13"/>
  <c r="AA9" i="13"/>
  <c r="Z9" i="13"/>
  <c r="Y9" i="13"/>
  <c r="X9" i="13"/>
  <c r="W9" i="13"/>
  <c r="V9" i="13"/>
  <c r="U9" i="13"/>
  <c r="T9" i="13"/>
  <c r="S9" i="13"/>
  <c r="R9" i="13"/>
  <c r="Q9" i="13"/>
  <c r="P9" i="13"/>
  <c r="O9" i="13"/>
  <c r="N9" i="13"/>
  <c r="M9" i="13"/>
  <c r="L9" i="13"/>
  <c r="K9" i="13"/>
  <c r="J9" i="13"/>
  <c r="I9" i="13"/>
  <c r="E9" i="13" s="1"/>
  <c r="H9" i="13"/>
  <c r="C9" i="13"/>
  <c r="C99" i="13" s="1"/>
  <c r="B9" i="13"/>
  <c r="AE8" i="13"/>
  <c r="AD8" i="13"/>
  <c r="AC8" i="13"/>
  <c r="AB8" i="13"/>
  <c r="AA8" i="13"/>
  <c r="Z8" i="13"/>
  <c r="Y8" i="13"/>
  <c r="X8" i="13"/>
  <c r="W8" i="13"/>
  <c r="V8" i="13"/>
  <c r="U8" i="13"/>
  <c r="T8" i="13"/>
  <c r="S8" i="13"/>
  <c r="R8" i="13"/>
  <c r="Q8" i="13"/>
  <c r="P8" i="13"/>
  <c r="O8" i="13"/>
  <c r="N8" i="13"/>
  <c r="M8" i="13"/>
  <c r="L8" i="13"/>
  <c r="K8" i="13"/>
  <c r="J8" i="13"/>
  <c r="I8" i="13"/>
  <c r="E8" i="13" s="1"/>
  <c r="H8" i="13"/>
  <c r="C8" i="13"/>
  <c r="C98" i="13" s="1"/>
  <c r="B8" i="13"/>
  <c r="B98" i="13" s="1"/>
  <c r="AE7" i="13"/>
  <c r="AD7" i="13"/>
  <c r="AC7" i="13"/>
  <c r="AB7" i="13"/>
  <c r="AA7" i="13"/>
  <c r="Z7" i="13"/>
  <c r="Y7" i="13"/>
  <c r="X7" i="13"/>
  <c r="W7" i="13"/>
  <c r="V7" i="13"/>
  <c r="U7" i="13"/>
  <c r="T7" i="13"/>
  <c r="S7" i="13"/>
  <c r="R7" i="13"/>
  <c r="Q7" i="13"/>
  <c r="P7" i="13"/>
  <c r="O7" i="13"/>
  <c r="N7" i="13"/>
  <c r="M7" i="13"/>
  <c r="L7" i="13"/>
  <c r="K7" i="13"/>
  <c r="J7" i="13"/>
  <c r="I7" i="13"/>
  <c r="H7" i="13"/>
  <c r="C7" i="13"/>
  <c r="B7" i="13"/>
  <c r="E98" i="13" l="1"/>
  <c r="F8" i="13"/>
  <c r="D8" i="13"/>
  <c r="E7" i="13"/>
  <c r="G8" i="13"/>
  <c r="E99" i="13"/>
  <c r="F9" i="13"/>
  <c r="D9" i="13"/>
  <c r="G9" i="13"/>
  <c r="F10" i="13"/>
  <c r="D10" i="13"/>
  <c r="G10" i="13"/>
  <c r="E101" i="13"/>
  <c r="F11" i="13"/>
  <c r="D11" i="13"/>
  <c r="G11" i="13"/>
  <c r="F12" i="13"/>
  <c r="D12" i="13"/>
  <c r="G12" i="13"/>
  <c r="C97" i="13"/>
  <c r="F17" i="13"/>
  <c r="D17" i="13"/>
  <c r="F22" i="13"/>
  <c r="D22" i="13"/>
  <c r="F23" i="13"/>
  <c r="D23" i="13"/>
  <c r="F24" i="13"/>
  <c r="D24" i="13"/>
  <c r="F25" i="13"/>
  <c r="D25" i="13"/>
  <c r="F26" i="13"/>
  <c r="D26" i="13"/>
  <c r="F29" i="13"/>
  <c r="D29" i="13"/>
  <c r="F30" i="13"/>
  <c r="D30" i="13"/>
  <c r="F31" i="13"/>
  <c r="D31" i="13"/>
  <c r="F32" i="13"/>
  <c r="D32" i="13"/>
  <c r="F33" i="13"/>
  <c r="D33" i="13"/>
  <c r="E100" i="13"/>
  <c r="F38" i="13"/>
  <c r="E102" i="13"/>
  <c r="F40" i="13"/>
  <c r="F45" i="13"/>
  <c r="D45" i="13"/>
  <c r="F52" i="13"/>
  <c r="D52" i="13"/>
  <c r="D49" i="13" s="1"/>
  <c r="F59" i="13"/>
  <c r="D59" i="13"/>
  <c r="D56" i="13" s="1"/>
  <c r="F68" i="13"/>
  <c r="D68" i="13"/>
  <c r="F73" i="13"/>
  <c r="D73" i="13"/>
  <c r="F75" i="13"/>
  <c r="D75" i="13"/>
  <c r="F77" i="13"/>
  <c r="G77" i="13"/>
  <c r="H97" i="13"/>
  <c r="P97" i="13"/>
  <c r="X97" i="13"/>
  <c r="B97" i="13"/>
  <c r="E14" i="13"/>
  <c r="D14" i="13"/>
  <c r="G17" i="13"/>
  <c r="G21" i="13"/>
  <c r="G22" i="13"/>
  <c r="G23" i="13"/>
  <c r="G24" i="13"/>
  <c r="G25" i="13"/>
  <c r="G26" i="13"/>
  <c r="G28" i="13"/>
  <c r="G29" i="13"/>
  <c r="G30" i="13"/>
  <c r="G31" i="13"/>
  <c r="G32" i="13"/>
  <c r="G33" i="13"/>
  <c r="G35" i="13"/>
  <c r="I98" i="13"/>
  <c r="K98" i="13"/>
  <c r="M98" i="13"/>
  <c r="O98" i="13"/>
  <c r="Q98" i="13"/>
  <c r="S98" i="13"/>
  <c r="U98" i="13"/>
  <c r="W98" i="13"/>
  <c r="Y98" i="13"/>
  <c r="AA98" i="13"/>
  <c r="AC98" i="13"/>
  <c r="AE98" i="13"/>
  <c r="I99" i="13"/>
  <c r="K99" i="13"/>
  <c r="M99" i="13"/>
  <c r="O99" i="13"/>
  <c r="Q99" i="13"/>
  <c r="S99" i="13"/>
  <c r="U99" i="13"/>
  <c r="W99" i="13"/>
  <c r="Y99" i="13"/>
  <c r="AA99" i="13"/>
  <c r="AC99" i="13"/>
  <c r="AE99" i="13"/>
  <c r="C100" i="13"/>
  <c r="G38" i="13"/>
  <c r="I100" i="13"/>
  <c r="K100" i="13"/>
  <c r="M100" i="13"/>
  <c r="O100" i="13"/>
  <c r="Q100" i="13"/>
  <c r="S100" i="13"/>
  <c r="U100" i="13"/>
  <c r="W100" i="13"/>
  <c r="Y100" i="13"/>
  <c r="AA100" i="13"/>
  <c r="AC100" i="13"/>
  <c r="AE100" i="13"/>
  <c r="I101" i="13"/>
  <c r="K101" i="13"/>
  <c r="M101" i="13"/>
  <c r="O101" i="13"/>
  <c r="Q101" i="13"/>
  <c r="S101" i="13"/>
  <c r="U101" i="13"/>
  <c r="W101" i="13"/>
  <c r="Y101" i="13"/>
  <c r="AA101" i="13"/>
  <c r="AC101" i="13"/>
  <c r="AE101" i="13"/>
  <c r="C102" i="13"/>
  <c r="G40" i="13"/>
  <c r="I102" i="13"/>
  <c r="K102" i="13"/>
  <c r="M102" i="13"/>
  <c r="O102" i="13"/>
  <c r="Q102" i="13"/>
  <c r="S102" i="13"/>
  <c r="U102" i="13"/>
  <c r="W102" i="13"/>
  <c r="Y102" i="13"/>
  <c r="AA102" i="13"/>
  <c r="AC102" i="13"/>
  <c r="AE102" i="13"/>
  <c r="G42" i="13"/>
  <c r="G45" i="13"/>
  <c r="G49" i="13"/>
  <c r="G52" i="13"/>
  <c r="G56" i="13"/>
  <c r="G59" i="13"/>
  <c r="G63" i="13"/>
  <c r="G68" i="13"/>
  <c r="G70" i="13"/>
  <c r="G73" i="13"/>
  <c r="G75" i="13"/>
  <c r="L97" i="13"/>
  <c r="T97" i="13"/>
  <c r="AB97" i="13"/>
  <c r="G79" i="13"/>
  <c r="G80" i="13"/>
  <c r="G81" i="13"/>
  <c r="G84" i="13"/>
  <c r="G86" i="13"/>
  <c r="G87" i="13"/>
  <c r="G88" i="13"/>
  <c r="G91" i="13"/>
  <c r="G93" i="13"/>
  <c r="G94" i="13"/>
  <c r="G95" i="13"/>
  <c r="D79" i="13"/>
  <c r="D77" i="13" s="1"/>
  <c r="D80" i="13"/>
  <c r="D81" i="13"/>
  <c r="D86" i="13"/>
  <c r="D87" i="13"/>
  <c r="D88" i="13"/>
  <c r="D93" i="13"/>
  <c r="D91" i="13" s="1"/>
  <c r="D94" i="13"/>
  <c r="D95" i="13"/>
  <c r="AE97" i="13" l="1"/>
  <c r="AA97" i="13"/>
  <c r="W97" i="13"/>
  <c r="S97" i="13"/>
  <c r="O97" i="13"/>
  <c r="K97" i="13"/>
  <c r="D70" i="13"/>
  <c r="D63" i="13"/>
  <c r="D40" i="13"/>
  <c r="D102" i="13" s="1"/>
  <c r="D42" i="13"/>
  <c r="D38" i="13"/>
  <c r="D28" i="13"/>
  <c r="D21" i="13"/>
  <c r="D99" i="13"/>
  <c r="G99" i="13"/>
  <c r="F99" i="13"/>
  <c r="F7" i="13"/>
  <c r="G7" i="13"/>
  <c r="D84" i="13"/>
  <c r="AC97" i="13"/>
  <c r="Y97" i="13"/>
  <c r="U97" i="13"/>
  <c r="Q97" i="13"/>
  <c r="M97" i="13"/>
  <c r="I97" i="13"/>
  <c r="F14" i="13"/>
  <c r="G14" i="13"/>
  <c r="G102" i="13"/>
  <c r="F102" i="13"/>
  <c r="G100" i="13"/>
  <c r="F100" i="13"/>
  <c r="D101" i="13"/>
  <c r="G101" i="13"/>
  <c r="F101" i="13"/>
  <c r="D7" i="13"/>
  <c r="D98" i="13"/>
  <c r="G98" i="13"/>
  <c r="F98" i="13"/>
  <c r="E97" i="13"/>
  <c r="F97" i="13" l="1"/>
  <c r="G97" i="13"/>
  <c r="D35" i="13"/>
  <c r="D100" i="13"/>
  <c r="D97" i="13" s="1"/>
</calcChain>
</file>

<file path=xl/sharedStrings.xml><?xml version="1.0" encoding="utf-8"?>
<sst xmlns="http://schemas.openxmlformats.org/spreadsheetml/2006/main" count="159" uniqueCount="59">
  <si>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</si>
  <si>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</si>
  <si>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</si>
  <si>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</si>
  <si>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</si>
  <si>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</si>
  <si>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</si>
  <si>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</si>
  <si>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</si>
  <si>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</si>
  <si>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</si>
  <si>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</si>
  <si>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</si>
  <si>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</si>
  <si>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</si>
  <si>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</si>
  <si>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кассовый расход</t>
  </si>
  <si>
    <t>Всего</t>
  </si>
  <si>
    <t>бюджет города Когалыма</t>
  </si>
  <si>
    <t>федеральный бюджет</t>
  </si>
  <si>
    <t>план</t>
  </si>
  <si>
    <t>(подпись)</t>
  </si>
  <si>
    <t>Ответственный за составление сетевого графика</t>
  </si>
  <si>
    <t>в т.ч. МБ в части софинансирования</t>
  </si>
  <si>
    <t>бюджет ХМАО – Югры</t>
  </si>
  <si>
    <t>А.Т.Бутаев</t>
  </si>
  <si>
    <t>тыс.рублей</t>
  </si>
  <si>
    <t xml:space="preserve">Наименование мероприятий программы </t>
  </si>
  <si>
    <t>1.1. Основное мероприятие "Региональный проект "Формирование комфортной городской среды" (показатели 1, 2, 3, 4, 5, 6, 7)</t>
  </si>
  <si>
    <t>внебюджетные источники</t>
  </si>
  <si>
    <t>1.1.2.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t>
  </si>
  <si>
    <t>Всего по программе</t>
  </si>
  <si>
    <t>И.А.Цыганкова, тел. 93-790</t>
  </si>
  <si>
    <t xml:space="preserve">
План на
</t>
  </si>
  <si>
    <t>1.1.2.1. Объект благоустройства "Набережная реки Ингу-Ягун"</t>
  </si>
  <si>
    <t xml:space="preserve">1.2.1.Реконструкция объекта «Бульвар вдоль улицы Мира» со строительством сухого </t>
  </si>
  <si>
    <t>1.2.  Основное мероприятие "Строительство, реконструкция и ремонт, в том числе капитальный, объектов благоустройства города Когалыма" (показатели 5,6,8)</t>
  </si>
  <si>
    <t xml:space="preserve">1.2.3. Капитальный ремонт памятника «Нефтяникам», расположенного на пересечении проспекта Нефтяников и улицы Авиаторов в городе Когалыме </t>
  </si>
  <si>
    <t>Директор 
МКУ "УЖКХ г.Когалыма"</t>
  </si>
  <si>
    <t>1.2.4. Выполнение ремонтных работ на объекте  «Рябиновый бульвар в городе Когалыме»</t>
  </si>
  <si>
    <t>1.2.5. Строительство объекта «Сквер по улице Сибирской»</t>
  </si>
  <si>
    <t>1.2.2. Ремонт стелы, расположенной на 2-ом километре автодороги Когалым-Сургут в городе Когалыме</t>
  </si>
  <si>
    <t>Отчет о ходе реализации муниципальной программы "Формирование комфортной городской среды в городе Когалыме" по состоянию на 01.01.2022 (сетевой график) 
«Формирование комфортной гороской среды в городе Когалыме»  (постановление Администрации города Когалыма от 14.11.2017 №2354)</t>
  </si>
  <si>
    <t>План на 2021</t>
  </si>
  <si>
    <t>План на  01.01.2022</t>
  </si>
  <si>
    <t>Профинансировано на 01.01.2022</t>
  </si>
  <si>
    <t>Кассовый расход на  01.01.2022</t>
  </si>
  <si>
    <t>1.1.1. Благоустройство дворовых территорий в городе Когалыме в рамках регионального проекта "Формирование комфортной городской среды"</t>
  </si>
  <si>
    <r>
      <rPr>
        <b/>
        <sz val="14"/>
        <color theme="1"/>
        <rFont val="Times New Roman"/>
        <family val="1"/>
        <charset val="204"/>
      </rPr>
      <t>МКУ "УЖКХ г.Когалыма":</t>
    </r>
    <r>
      <rPr>
        <sz val="14"/>
        <color theme="1"/>
        <rFont val="Times New Roman"/>
        <family val="1"/>
        <charset val="204"/>
      </rPr>
      <t xml:space="preserve">
С ООО "Дорстройсервис" заключен МК от 09.08.2021 №0187300013721000148 на выполнение работ по благоустройству дворовых территорий многоквартирных домов в городе Когалыме на сумму 31 435,84 тыс.руб. 
Согласно подписанного доп.соглашения к МК от 09.08.2021 №0187300013721000148 стоимость работ по МК составила 30 841,90 тыс.руб. Оплата произведена в полном объеме.
С ООО "Дорстройсервис" заключен МК от 11.10.2021 №21ДО554 на выполнение работ по устройству асфальтобетонного покрытия на сумму 589,672 тыс.руб. Работы по контракту выполнены. Оплата произведена в полном объеме.</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</si>
  <si>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№0187300013721000054 от 15.04.2021 на строительство объекта, цена контракта 109 059,19 тыс. руб. (увеличение по результатам прохождения повторной гос. экспертизы), срок окончания выполнения работ 22.11.2021. Работы выполнены, фактический объем выполненных работ составил 108 983,75 тыс. руб., в связи с чем заключено соглашение о расторжении контракта.
2. Муниципальный контракт №0187300013721000176 от 07.09.2021 на строительство объекта, цена контракта 8 321,62 тыс. руб. (увеличение по результатам прохождения повторной гос. экспертизы), срок окончания выполнения работ 22.11.2021. Работы выполнены и оплачены в полном объеме.
3. Муниципальный контракт №11/09/21Д от 16.09.2021 на проведение повторной государственной экспертизы в объеме проверки достоверности определения сметной стоимости, цена контракта 53,47 тыс. руб., срок окончания оказания услуг 23.10.2021, контракт исполнен.                                                            
4. Муниципальный контракт №0187300013721000242 от 23.11.2021 на строительство объекта, цена контракта 16 992,29 тыс. руб., срок окончания выполнения работ 20.12.2021. Работы выполнены и оплачены в полном объеме.
5. Муниципальный контракт 38/2021 от 20.12.2021 на оказание услуг по оформлению технического плана системы электроснабжения по объекту "Набережная реки Ингу-Ягун" на сумму 64,58 тыс.руб., контракт исполнен.
Неисполнение сетевого графика, в связи с образованием экономии по результатам фактической реализации мероприятия.
</t>
    </r>
    <r>
      <rPr>
        <b/>
        <sz val="14"/>
        <color theme="1"/>
        <rFont val="Times New Roman"/>
        <family val="1"/>
        <charset val="204"/>
      </rPr>
      <t>ОАиГ Администрации г.Когалыма:</t>
    </r>
    <r>
      <rPr>
        <sz val="14"/>
        <color theme="1"/>
        <rFont val="Times New Roman"/>
        <family val="1"/>
        <charset val="204"/>
      </rPr>
      <t xml:space="preserve">
Заключен муниципальный контракт №01873000137200002990001 от 24.09.2020 на сумму 5 423,50 тыс.руб. на оказание услуг по разработке проектно-сметной документации для благоустройства объекта: «Набережная реки Ингу-Ягун». Работы выполнены и оплачены в полном объеме.</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</si>
  <si>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№1 от 04.02.2021 на выполнение проекно-сметной документации на сумму 490,00 тыс. руб.
2. Муниципальный контракт №0187300013721000115 от 01.06.2021 на сумму 19 854,27 тыс. руб.
2. Муниципальный контракт №30/2021 от 14.09.2021 на сумму 402,17 тыс. руб.
Работы выполнены и оплачены в полном объеме.
Неисполнение сетевого графика, в связи с уменьшением объема работ по МК №0187300013721000115 от 01.06.2021.</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</si>
  <si>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№0187300013721000012 от 12.03.2021 на сумму 515,69 тыс. руб., срок завершения выполнения работ 30.06.2021, работы выполнены и оплачены в полном объеме.
2. Муниципальный контракт №18 от 09.07.2021 на сумму 240,37 тыс. руб., работы выполнены и оплачены в полном объеме.</t>
    </r>
  </si>
  <si>
    <r>
      <rPr>
        <b/>
        <sz val="14"/>
        <color theme="1"/>
        <rFont val="Times New Roman"/>
        <family val="1"/>
        <charset val="204"/>
      </rPr>
      <t>МУ "УКС г.Когалыма":</t>
    </r>
    <r>
      <rPr>
        <sz val="14"/>
        <color theme="1"/>
        <rFont val="Times New Roman"/>
        <family val="1"/>
        <charset val="204"/>
      </rPr>
      <t xml:space="preserve">
Муниципальный контракт №0187300013721000110 от 31.05.2021 на сумму 5 828,00 тыс. руб., срок завершения выполнения работ 30.08.2021.
Работы выполнены и оплачены в полном объеме.
Сетевой график неисполнен, в связи с образованием экономии по результатам проведения электронного аукциона.</t>
    </r>
  </si>
  <si>
    <r>
      <t xml:space="preserve">ОАиГ Администрации г.Когалыма
</t>
    </r>
    <r>
      <rPr>
        <sz val="14"/>
        <color theme="1"/>
        <rFont val="Times New Roman"/>
        <family val="1"/>
        <charset val="204"/>
      </rPr>
      <t>Финансирование мероприятия осуществляется за счет средств ПАО «ЛУКОЙЛ». По состоянию на отчетную дату выполнены работы по разработке эскиза проекта благоустройства объекта. Оставшийся объем бюджетных средств будет реализован в 2022 году (переходящие остатки).</t>
    </r>
  </si>
  <si>
    <r>
      <rPr>
        <b/>
        <sz val="14"/>
        <color theme="1"/>
        <rFont val="Times New Roman"/>
        <family val="1"/>
        <charset val="204"/>
      </rPr>
      <t>МУ "УКС г.Когалыма":</t>
    </r>
    <r>
      <rPr>
        <sz val="14"/>
        <color theme="1"/>
        <rFont val="Times New Roman"/>
        <family val="1"/>
        <charset val="204"/>
      </rPr>
      <t xml:space="preserve">
1. Контракт №17-21ПИ от 04.06.2021 на выполнение проектно-изыскательских работ на сумму 1 622,59 тыс. руб. срок завершения выполнения работ - 30.07.2021, работы выполнены и оплачены в полном объеме.
2. Контракт №01/21Д0446 от 12.07.2021 на строительство объекта на сумму 18 377,41 тыс. руб. срок завершения выполнения работ - 30.08.2021. Работы выполнены и оплачены в полном объеме.
3. Муниципальный контракт №37/2021 от 20.12.2021 на изготовление технического плана  на сумму 33,63 тыс. руб., контракт исполнен. </t>
    </r>
  </si>
  <si>
    <t>1.3. Благоустройство дворовой территории по адресу: проезд Солнечный, д.13, 15, 17, 19, 21 в городе Когалыме</t>
  </si>
  <si>
    <t>1.3.1. Реализация инициативного проекта "Двор моей мечты"</t>
  </si>
  <si>
    <r>
      <rPr>
        <b/>
        <sz val="14"/>
        <color theme="1"/>
        <rFont val="Times New Roman"/>
        <family val="1"/>
        <charset val="204"/>
      </rPr>
      <t>МКУ "УЖКХ г.Когалыма":</t>
    </r>
    <r>
      <rPr>
        <sz val="14"/>
        <color theme="1"/>
        <rFont val="Times New Roman"/>
        <family val="1"/>
        <charset val="204"/>
      </rPr>
      <t xml:space="preserve">
На основании приказа КФ Администрации г.Когалыма от 20.05.2021 №47-О, в соответствии с уведомлением Департамента финансов ХМАО-Югры от 13.05.2021 №250/05/11, выделены плановые ассигнования на финансирование инициативного проекта "Двор моей мечты"  в сумме 2 954,8 тыс.руб.                                     
На основании решения Думы города Когалыма от 21.04.2021 №562-ГД выделены дополнительные плановые ассигнования на софинансирование инициативного проекта "Двор моей мечты" за счет средств местного бюджета в сумме 425,0 тыс.руб., за счет средств собственников МКД в сумме 845,7 тыс.руб.                                                              
С ООО "КСИЛ-Югра" заключен МК 0187300013721000156 от 26.07.2021 на поставку оборудования для детских игровых площадок на сумму 3 519,36 тыс.руб. Работы по контракту выполнены. Оплата произведена в полном объеме.</t>
    </r>
  </si>
  <si>
    <t>1.3.2. Финансовая поддержка реализации наказов избирателей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</si>
</sst>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 #,##0.00_-;_-* &quot;-&quot;??_-;_-@_-"/>
    <numFmt numFmtId="165" formatCode="#,##0.0_ ;[Red]\-#,##0.0\ "/>
    <numFmt numFmtId="166" formatCode="_(* #,##0.00_);_(* \(#,##0.00\);_(* &quot;-&quot;??_);_(@_)"/>
    <numFmt numFmtId="167" formatCode="#,##0.00\ _₽"/>
    <numFmt numFmtId="168" formatCode="_-* #,##0.00_р_._-;\-* #,##0.00_р_._-;_-* &quot;-&quot;??_р_._-;_-@_-"/>
    <numFmt numFmtId="169" formatCode="#,##0.00_р_."/>
    <numFmt numFmtId="170" formatCode="#,##0.00_р_.;[Red]#,##0.00_р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2"/>
      <color theme="1"/>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sz val="14"/>
      <name val="Times New Roman"/>
      <family val="1"/>
      <charset val="204"/>
    </font>
    <font>
      <b/>
      <sz val="12"/>
      <name val="Times New Roman"/>
      <family val="1"/>
      <charset val="204"/>
    </font>
    <font>
      <sz val="10"/>
      <name val="Arial"/>
      <family val="2"/>
      <charset val="204"/>
    </font>
    <font>
      <b/>
      <sz val="13"/>
      <color rgb="FF000000"/>
      <name val="Times New Roman"/>
      <family val="1"/>
      <charset val="204"/>
    </font>
    <font>
      <sz val="13"/>
      <color rgb="FF000000"/>
      <name val="Times New Roman"/>
      <family val="1"/>
      <charset val="204"/>
    </font>
    <font>
      <sz val="11"/>
      <color theme="1"/>
      <name val="Calibri"/>
      <family val="2"/>
      <scheme val="minor"/>
    </font>
    <font>
      <sz val="8"/>
      <name val="Arial Cyr"/>
      <charset val="204"/>
    </font>
    <font>
      <sz val="13"/>
      <color theme="1"/>
      <name val="Times New Roman"/>
      <family val="1"/>
      <charset val="204"/>
    </font>
    <font>
      <i/>
      <sz val="11"/>
      <color theme="1"/>
      <name val="Times New Roman"/>
      <family val="1"/>
      <charset val="204"/>
    </font>
    <font>
      <b/>
      <sz val="13"/>
      <color theme="1"/>
      <name val="Times New Roman"/>
      <family val="1"/>
      <charset val="204"/>
    </font>
    <font>
      <b/>
      <sz val="12"/>
      <color indexed="8"/>
      <name val="Times New Roman"/>
      <family val="1"/>
      <charset val="204"/>
    </font>
    <font>
      <sz val="10"/>
      <name val="Arial Cyr"/>
      <charset val="204"/>
    </font>
    <font>
      <sz val="11"/>
      <color indexed="8"/>
      <name val="Calibri"/>
      <family val="2"/>
      <charset val="204"/>
    </font>
    <font>
      <b/>
      <sz val="16"/>
      <color rgb="FF000000"/>
      <name val="Times New Roman"/>
      <family val="1"/>
      <charset val="204"/>
    </font>
    <font>
      <b/>
      <sz val="12"/>
      <color rgb="FF000000"/>
      <name val="Times New Roman"/>
      <family val="1"/>
      <charset val="204"/>
    </font>
    <font>
      <b/>
      <sz val="9"/>
      <name val="Times New Roman"/>
      <family val="1"/>
      <charset val="204"/>
    </font>
    <font>
      <sz val="12"/>
      <color rgb="FF000000"/>
      <name val="Times New Roman"/>
      <family val="1"/>
      <charset val="204"/>
    </font>
    <font>
      <i/>
      <sz val="13"/>
      <color rgb="FF000000"/>
      <name val="Times New Roman"/>
      <family val="1"/>
      <charset val="204"/>
    </font>
    <font>
      <i/>
      <sz val="10"/>
      <color theme="1"/>
      <name val="Times New Roman"/>
      <family val="1"/>
      <charset val="204"/>
    </font>
    <font>
      <b/>
      <sz val="20"/>
      <color rgb="FF000000"/>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rgb="FFABF3CC"/>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8">
    <xf numFmtId="0" fontId="0" fillId="0" borderId="0"/>
    <xf numFmtId="0" fontId="4" fillId="0" borderId="0"/>
    <xf numFmtId="166" fontId="4" fillId="0" borderId="0" applyFont="0" applyFill="0" applyBorder="0" applyAlignment="0" applyProtection="0"/>
    <xf numFmtId="0" fontId="3" fillId="0" borderId="0"/>
    <xf numFmtId="0" fontId="12" fillId="0" borderId="0"/>
    <xf numFmtId="0" fontId="4" fillId="0" borderId="0"/>
    <xf numFmtId="164" fontId="15" fillId="0" borderId="0" applyFont="0" applyFill="0" applyBorder="0" applyAlignment="0" applyProtection="0"/>
    <xf numFmtId="0" fontId="4" fillId="0" borderId="0"/>
    <xf numFmtId="0" fontId="4" fillId="0" borderId="0"/>
    <xf numFmtId="0" fontId="4" fillId="0" borderId="0"/>
    <xf numFmtId="0" fontId="16" fillId="0" borderId="0"/>
    <xf numFmtId="0" fontId="4" fillId="0" borderId="0"/>
    <xf numFmtId="0" fontId="16" fillId="0" borderId="0"/>
    <xf numFmtId="0" fontId="4" fillId="0" borderId="0"/>
    <xf numFmtId="0" fontId="4" fillId="0" borderId="0"/>
    <xf numFmtId="0" fontId="16" fillId="0" borderId="0"/>
    <xf numFmtId="0" fontId="2" fillId="0" borderId="0"/>
    <xf numFmtId="0" fontId="1" fillId="0" borderId="0"/>
    <xf numFmtId="0" fontId="4" fillId="0" borderId="0"/>
    <xf numFmtId="0" fontId="4" fillId="0" borderId="0"/>
    <xf numFmtId="0" fontId="21" fillId="0" borderId="0"/>
    <xf numFmtId="0" fontId="15" fillId="0" borderId="0"/>
    <xf numFmtId="9" fontId="15" fillId="0" borderId="0" applyFont="0" applyFill="0" applyBorder="0" applyAlignment="0" applyProtection="0"/>
    <xf numFmtId="168" fontId="2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15" fillId="0" borderId="0" applyFont="0" applyFill="0" applyBorder="0" applyAlignment="0" applyProtection="0"/>
    <xf numFmtId="170" fontId="4" fillId="0" borderId="0" applyFont="0" applyFill="0" applyBorder="0" applyAlignment="0" applyProtection="0"/>
  </cellStyleXfs>
  <cellXfs count="110">
    <xf numFmtId="0" fontId="0" fillId="0" borderId="0" xfId="0"/>
    <xf numFmtId="0" fontId="10" fillId="0" borderId="0" xfId="0" applyFont="1" applyFill="1" applyBorder="1" applyAlignment="1" applyProtection="1">
      <alignment wrapText="1"/>
    </xf>
    <xf numFmtId="0" fontId="10" fillId="0" borderId="0" xfId="0" applyFont="1" applyFill="1" applyBorder="1" applyAlignment="1" applyProtection="1"/>
    <xf numFmtId="0" fontId="10" fillId="0" borderId="8" xfId="0" applyFont="1" applyFill="1" applyBorder="1" applyAlignment="1" applyProtection="1">
      <alignment wrapText="1"/>
    </xf>
    <xf numFmtId="0" fontId="10" fillId="0" borderId="0" xfId="0" applyFont="1" applyFill="1" applyAlignment="1" applyProtection="1">
      <alignment vertical="center"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Alignment="1" applyProtection="1">
      <alignment vertical="center" wrapText="1"/>
    </xf>
    <xf numFmtId="0" fontId="6" fillId="0" borderId="0" xfId="0" applyFont="1"/>
    <xf numFmtId="0" fontId="17" fillId="0" borderId="0" xfId="0" applyFont="1" applyAlignment="1">
      <alignment horizontal="center"/>
    </xf>
    <xf numFmtId="0" fontId="17" fillId="0" borderId="0" xfId="0" applyFont="1"/>
    <xf numFmtId="0" fontId="6" fillId="0" borderId="0" xfId="0" applyFont="1" applyAlignment="1">
      <alignment horizontal="right"/>
    </xf>
    <xf numFmtId="165" fontId="25" fillId="0" borderId="1"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4" fontId="13" fillId="0" borderId="1" xfId="0" applyNumberFormat="1" applyFont="1" applyBorder="1" applyAlignment="1">
      <alignment horizontal="center" vertical="center"/>
    </xf>
    <xf numFmtId="0" fontId="26" fillId="0" borderId="1" xfId="0" applyFont="1" applyBorder="1" applyAlignment="1">
      <alignment horizontal="left" vertical="center" wrapText="1"/>
    </xf>
    <xf numFmtId="16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xf>
    <xf numFmtId="0" fontId="18" fillId="0" borderId="1" xfId="0" applyFont="1" applyFill="1" applyBorder="1" applyAlignment="1">
      <alignment horizontal="right" vertical="center" wrapText="1"/>
    </xf>
    <xf numFmtId="4" fontId="18" fillId="0" borderId="1" xfId="0" applyNumberFormat="1" applyFont="1" applyFill="1" applyBorder="1" applyAlignment="1">
      <alignment horizontal="center" vertical="center" wrapText="1"/>
    </xf>
    <xf numFmtId="169" fontId="18" fillId="0" borderId="1" xfId="0" applyNumberFormat="1" applyFont="1" applyFill="1" applyBorder="1" applyAlignment="1">
      <alignment horizontal="center" vertical="center" wrapText="1"/>
    </xf>
    <xf numFmtId="4" fontId="27" fillId="0" borderId="1" xfId="0" applyNumberFormat="1" applyFont="1" applyBorder="1" applyAlignment="1">
      <alignment horizontal="center" vertical="center"/>
    </xf>
    <xf numFmtId="169" fontId="19"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8" fillId="0" borderId="1" xfId="0" applyFont="1" applyFill="1" applyBorder="1" applyAlignment="1">
      <alignment horizontal="right" vertical="center" wrapText="1"/>
    </xf>
    <xf numFmtId="169" fontId="28" fillId="0" borderId="1" xfId="0"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wrapText="1"/>
    </xf>
    <xf numFmtId="0" fontId="17" fillId="0" borderId="0" xfId="0" applyFont="1" applyFill="1" applyBorder="1"/>
    <xf numFmtId="0" fontId="6" fillId="0" borderId="0" xfId="0" applyFont="1" applyBorder="1"/>
    <xf numFmtId="167" fontId="10" fillId="0" borderId="0" xfId="26" applyNumberFormat="1" applyFont="1" applyFill="1" applyBorder="1" applyAlignment="1" applyProtection="1">
      <alignment vertical="center" wrapText="1"/>
    </xf>
    <xf numFmtId="165" fontId="10" fillId="0" borderId="0" xfId="0" applyNumberFormat="1" applyFont="1" applyFill="1" applyBorder="1" applyAlignment="1" applyProtection="1">
      <alignment vertical="center" wrapText="1"/>
    </xf>
    <xf numFmtId="165" fontId="8" fillId="0" borderId="0" xfId="0" applyNumberFormat="1" applyFont="1" applyFill="1" applyBorder="1" applyAlignment="1" applyProtection="1">
      <alignment vertical="center" wrapText="1"/>
    </xf>
    <xf numFmtId="165" fontId="9" fillId="0" borderId="0" xfId="0" applyNumberFormat="1" applyFont="1" applyFill="1" applyBorder="1" applyAlignment="1" applyProtection="1">
      <alignment horizontal="left" vertical="top" wrapText="1"/>
    </xf>
    <xf numFmtId="0" fontId="5" fillId="0" borderId="0" xfId="0" applyFont="1" applyFill="1" applyAlignment="1" applyProtection="1">
      <alignment vertical="center" wrapText="1"/>
    </xf>
    <xf numFmtId="165" fontId="6" fillId="0" borderId="0" xfId="0" applyNumberFormat="1" applyFont="1" applyFill="1" applyAlignment="1" applyProtection="1">
      <alignment horizontal="left" vertical="top" wrapText="1"/>
    </xf>
    <xf numFmtId="0" fontId="6" fillId="0" borderId="0" xfId="0" applyFont="1" applyFill="1" applyAlignment="1" applyProtection="1">
      <alignment horizontal="left" vertical="top" wrapText="1"/>
    </xf>
    <xf numFmtId="165" fontId="6" fillId="0" borderId="0" xfId="0" applyNumberFormat="1" applyFont="1" applyFill="1" applyAlignment="1" applyProtection="1">
      <alignment vertical="center" wrapText="1"/>
    </xf>
    <xf numFmtId="0" fontId="20" fillId="0" borderId="0" xfId="0" applyFont="1" applyBorder="1" applyAlignment="1">
      <alignment wrapText="1"/>
    </xf>
    <xf numFmtId="4" fontId="14"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0" fillId="0" borderId="0" xfId="0" applyFont="1" applyFill="1" applyBorder="1" applyAlignment="1" applyProtection="1">
      <alignment vertical="top"/>
    </xf>
    <xf numFmtId="169" fontId="17" fillId="5" borderId="1" xfId="0" applyNumberFormat="1" applyFont="1" applyFill="1" applyBorder="1" applyAlignment="1">
      <alignment horizontal="center" vertical="center" wrapText="1"/>
    </xf>
    <xf numFmtId="4" fontId="14" fillId="5" borderId="1" xfId="0" applyNumberFormat="1" applyFont="1" applyFill="1" applyBorder="1" applyAlignment="1">
      <alignment horizontal="center" vertical="center"/>
    </xf>
    <xf numFmtId="4" fontId="17" fillId="5" borderId="1" xfId="0" applyNumberFormat="1" applyFont="1" applyFill="1" applyBorder="1" applyAlignment="1">
      <alignment horizontal="center" vertical="center" wrapText="1"/>
    </xf>
    <xf numFmtId="169" fontId="17"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7" fillId="3" borderId="1" xfId="0" applyNumberFormat="1" applyFont="1" applyFill="1" applyBorder="1" applyAlignment="1">
      <alignment horizontal="center" vertical="center" wrapText="1"/>
    </xf>
    <xf numFmtId="0" fontId="10" fillId="0" borderId="0" xfId="0" applyFont="1" applyFill="1" applyBorder="1" applyAlignment="1" applyProtection="1">
      <alignment horizontal="center" wrapText="1"/>
    </xf>
    <xf numFmtId="0" fontId="26" fillId="3" borderId="5" xfId="0" applyFont="1" applyFill="1" applyBorder="1" applyAlignment="1">
      <alignment horizontal="left" vertical="center" wrapText="1"/>
    </xf>
    <xf numFmtId="169" fontId="19" fillId="5" borderId="1" xfId="0" applyNumberFormat="1" applyFont="1" applyFill="1" applyBorder="1" applyAlignment="1">
      <alignment horizontal="center" vertical="center" wrapText="1"/>
    </xf>
    <xf numFmtId="4" fontId="13" fillId="5" borderId="1" xfId="0" applyNumberFormat="1" applyFont="1" applyFill="1" applyBorder="1" applyAlignment="1">
      <alignment horizontal="center" vertical="center"/>
    </xf>
    <xf numFmtId="4" fontId="19" fillId="5"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0" fillId="0" borderId="0" xfId="0" applyFont="1" applyFill="1" applyBorder="1" applyAlignment="1" applyProtection="1">
      <alignment horizontal="left" vertical="top" wrapText="1"/>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165" fontId="5" fillId="0" borderId="9" xfId="0" applyNumberFormat="1" applyFont="1" applyFill="1" applyBorder="1" applyAlignment="1" applyProtection="1">
      <alignment horizontal="center" vertical="center" wrapText="1"/>
    </xf>
    <xf numFmtId="14" fontId="10" fillId="0" borderId="0" xfId="0" applyNumberFormat="1" applyFont="1" applyFill="1" applyAlignment="1" applyProtection="1">
      <alignment horizontal="left" wrapText="1"/>
    </xf>
    <xf numFmtId="0" fontId="10" fillId="0" borderId="0" xfId="0" applyFont="1" applyFill="1" applyAlignment="1" applyProtection="1">
      <alignment horizontal="left"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0" fontId="26" fillId="3" borderId="5"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9" fillId="0" borderId="0" xfId="0" applyFont="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0" fillId="0" borderId="1" xfId="0" applyFont="1" applyBorder="1" applyAlignment="1">
      <alignment horizontal="center"/>
    </xf>
    <xf numFmtId="0" fontId="30" fillId="0" borderId="2"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23" fillId="6" borderId="5"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20" fillId="0" borderId="2"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65" fontId="11" fillId="0" borderId="6" xfId="0" applyNumberFormat="1" applyFont="1" applyFill="1" applyBorder="1" applyAlignment="1">
      <alignment horizontal="center" vertical="center" wrapText="1"/>
    </xf>
  </cellXfs>
  <cellStyles count="28">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tabSelected="1" zoomScale="60" zoomScaleNormal="60" workbookViewId="0">
      <selection activeCell="A27" sqref="A27:AE27"/>
    </sheetView>
  </sheetViews>
  <sheetFormatPr defaultRowHeight="15" x14ac:dyDescent="0.25"/>
  <cols>
    <col min="1" max="1" width="25.7109375" customWidth="1"/>
    <col min="2" max="2" width="18.7109375" customWidth="1"/>
    <col min="3" max="3" width="14.7109375" customWidth="1"/>
    <col min="4" max="4" width="23.85546875" customWidth="1"/>
    <col min="5" max="5" width="14.42578125" customWidth="1"/>
    <col min="6" max="6" width="16.42578125" customWidth="1"/>
    <col min="7" max="7" width="16" customWidth="1"/>
    <col min="8" max="8" width="15.28515625" hidden="1" customWidth="1"/>
    <col min="9" max="9" width="13.42578125" hidden="1" customWidth="1"/>
    <col min="10" max="30" width="13.42578125" customWidth="1"/>
    <col min="31" max="31" width="13" customWidth="1"/>
    <col min="32" max="32" width="122.42578125" customWidth="1"/>
  </cols>
  <sheetData>
    <row r="1" spans="1:32" ht="26.25" customHeight="1" x14ac:dyDescent="0.25">
      <c r="A1" s="79" t="s">
        <v>42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row>
    <row r="2" spans="1:32" ht="16.5" customHeight="1" x14ac:dyDescent="0.25">
      <c r="A2" s="8"/>
      <c r="B2" s="42" t="s">
        <v>33</v>
      </c>
      <c r="C2" s="9"/>
      <c r="D2" s="9"/>
      <c r="E2" s="9"/>
      <c r="F2" s="9"/>
      <c r="G2" s="9"/>
      <c r="H2" s="9"/>
      <c r="I2" s="10"/>
      <c r="J2" s="10"/>
      <c r="K2" s="10"/>
      <c r="L2" s="10"/>
      <c r="M2" s="10"/>
      <c r="N2" s="10"/>
      <c r="O2" s="10"/>
      <c r="P2" s="10"/>
      <c r="Q2" s="10"/>
      <c r="R2" s="10"/>
      <c r="S2" s="10"/>
      <c r="T2" s="10"/>
      <c r="U2" s="10"/>
      <c r="V2" s="10"/>
      <c r="W2" s="10"/>
      <c r="X2" s="10"/>
      <c r="Y2" s="10"/>
      <c r="Z2" s="10"/>
      <c r="AA2" s="10"/>
      <c r="AB2" s="10"/>
      <c r="AC2" s="10"/>
      <c r="AD2" s="10"/>
      <c r="AE2" s="8"/>
      <c r="AF2" s="11" t="s">
        <v>26</v>
      </c>
    </row>
    <row r="3" spans="1:32" ht="15.75" customHeight="1" x14ac:dyDescent="0.25">
      <c r="A3" s="71" t="s">
        <v>27</v>
      </c>
      <c r="B3" s="106" t="s">
        <v>43</v>
      </c>
      <c r="C3" s="74" t="s">
        <v>44</v>
      </c>
      <c r="D3" s="74" t="s">
        <v>45</v>
      </c>
      <c r="E3" s="74" t="s">
        <v>46</v>
      </c>
      <c r="F3" s="109" t="s">
        <v>0</v>
      </c>
      <c r="G3" s="102"/>
      <c r="H3" s="101" t="s">
        <v>1</v>
      </c>
      <c r="I3" s="102"/>
      <c r="J3" s="101" t="s">
        <v>2</v>
      </c>
      <c r="K3" s="102"/>
      <c r="L3" s="101" t="s">
        <v>3</v>
      </c>
      <c r="M3" s="102"/>
      <c r="N3" s="101" t="s">
        <v>4</v>
      </c>
      <c r="O3" s="102"/>
      <c r="P3" s="101" t="s">
        <v>5</v>
      </c>
      <c r="Q3" s="102"/>
      <c r="R3" s="101" t="s">
        <v>6</v>
      </c>
      <c r="S3" s="102"/>
      <c r="T3" s="101" t="s">
        <v>7</v>
      </c>
      <c r="U3" s="102"/>
      <c r="V3" s="101" t="s">
        <v>8</v>
      </c>
      <c r="W3" s="102"/>
      <c r="X3" s="101" t="s">
        <v>9</v>
      </c>
      <c r="Y3" s="102"/>
      <c r="Z3" s="101" t="s">
        <v>10</v>
      </c>
      <c r="AA3" s="102"/>
      <c r="AB3" s="101" t="s">
        <v>11</v>
      </c>
      <c r="AC3" s="102"/>
      <c r="AD3" s="101" t="s">
        <v>12</v>
      </c>
      <c r="AE3" s="102"/>
      <c r="AF3" s="74" t="s">
        <v>13</v>
      </c>
    </row>
    <row r="4" spans="1:32" ht="15" customHeight="1" x14ac:dyDescent="0.25">
      <c r="A4" s="72"/>
      <c r="B4" s="107"/>
      <c r="C4" s="103"/>
      <c r="D4" s="103"/>
      <c r="E4" s="103"/>
      <c r="F4" s="104" t="s">
        <v>14</v>
      </c>
      <c r="G4" s="96" t="s">
        <v>15</v>
      </c>
      <c r="H4" s="12"/>
      <c r="I4" s="12"/>
      <c r="J4" s="12"/>
      <c r="K4" s="12"/>
      <c r="L4" s="12"/>
      <c r="M4" s="12"/>
      <c r="N4" s="96" t="s">
        <v>20</v>
      </c>
      <c r="O4" s="96" t="s">
        <v>16</v>
      </c>
      <c r="P4" s="96" t="s">
        <v>20</v>
      </c>
      <c r="Q4" s="96" t="s">
        <v>16</v>
      </c>
      <c r="R4" s="96" t="s">
        <v>20</v>
      </c>
      <c r="S4" s="96" t="s">
        <v>16</v>
      </c>
      <c r="T4" s="96" t="s">
        <v>20</v>
      </c>
      <c r="U4" s="96" t="s">
        <v>16</v>
      </c>
      <c r="V4" s="96" t="s">
        <v>20</v>
      </c>
      <c r="W4" s="96" t="s">
        <v>16</v>
      </c>
      <c r="X4" s="96" t="s">
        <v>20</v>
      </c>
      <c r="Y4" s="96" t="s">
        <v>16</v>
      </c>
      <c r="Z4" s="96" t="s">
        <v>16</v>
      </c>
      <c r="AA4" s="96" t="s">
        <v>16</v>
      </c>
      <c r="AB4" s="96" t="s">
        <v>20</v>
      </c>
      <c r="AC4" s="96" t="s">
        <v>16</v>
      </c>
      <c r="AD4" s="96" t="s">
        <v>20</v>
      </c>
      <c r="AE4" s="96" t="s">
        <v>16</v>
      </c>
      <c r="AF4" s="103"/>
    </row>
    <row r="5" spans="1:32" ht="31.5" x14ac:dyDescent="0.25">
      <c r="A5" s="73"/>
      <c r="B5" s="108"/>
      <c r="C5" s="75"/>
      <c r="D5" s="75"/>
      <c r="E5" s="75"/>
      <c r="F5" s="105"/>
      <c r="G5" s="97"/>
      <c r="H5" s="13" t="s">
        <v>20</v>
      </c>
      <c r="I5" s="13" t="s">
        <v>16</v>
      </c>
      <c r="J5" s="13" t="s">
        <v>20</v>
      </c>
      <c r="K5" s="13" t="s">
        <v>16</v>
      </c>
      <c r="L5" s="13" t="s">
        <v>20</v>
      </c>
      <c r="M5" s="13" t="s">
        <v>16</v>
      </c>
      <c r="N5" s="97"/>
      <c r="O5" s="97"/>
      <c r="P5" s="97"/>
      <c r="Q5" s="97"/>
      <c r="R5" s="97"/>
      <c r="S5" s="97"/>
      <c r="T5" s="97"/>
      <c r="U5" s="97"/>
      <c r="V5" s="97"/>
      <c r="W5" s="97"/>
      <c r="X5" s="97"/>
      <c r="Y5" s="97"/>
      <c r="Z5" s="97"/>
      <c r="AA5" s="97"/>
      <c r="AB5" s="97"/>
      <c r="AC5" s="97"/>
      <c r="AD5" s="97"/>
      <c r="AE5" s="97"/>
      <c r="AF5" s="75"/>
    </row>
    <row r="6" spans="1:32" ht="20.25" x14ac:dyDescent="0.25">
      <c r="A6" s="68" t="s">
        <v>28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70"/>
      <c r="AF6" s="98"/>
    </row>
    <row r="7" spans="1:32" ht="27" customHeight="1" x14ac:dyDescent="0.25">
      <c r="A7" s="14" t="s">
        <v>17</v>
      </c>
      <c r="B7" s="15">
        <f>B8+B9+B10+B12</f>
        <v>169942.31</v>
      </c>
      <c r="C7" s="15">
        <f>C8+C9+C10+C12</f>
        <v>169942.31</v>
      </c>
      <c r="D7" s="15">
        <f t="shared" ref="D7:AE7" si="0">D8+D9+D10+D12</f>
        <v>169862.28000000003</v>
      </c>
      <c r="E7" s="15">
        <f t="shared" si="0"/>
        <v>169862.28000000003</v>
      </c>
      <c r="F7" s="15">
        <f>E7/B7%</f>
        <v>99.952907548449843</v>
      </c>
      <c r="G7" s="15">
        <f>IFERROR(E7/C7%,)</f>
        <v>99.952907548449843</v>
      </c>
      <c r="H7" s="15">
        <f t="shared" si="0"/>
        <v>0</v>
      </c>
      <c r="I7" s="15">
        <f t="shared" si="0"/>
        <v>0</v>
      </c>
      <c r="J7" s="15">
        <f t="shared" si="0"/>
        <v>0</v>
      </c>
      <c r="K7" s="15">
        <f t="shared" si="0"/>
        <v>0</v>
      </c>
      <c r="L7" s="15">
        <f t="shared" si="0"/>
        <v>0</v>
      </c>
      <c r="M7" s="15">
        <f t="shared" si="0"/>
        <v>0</v>
      </c>
      <c r="N7" s="15">
        <f t="shared" si="0"/>
        <v>0</v>
      </c>
      <c r="O7" s="15">
        <f t="shared" si="0"/>
        <v>0</v>
      </c>
      <c r="P7" s="15">
        <f t="shared" si="0"/>
        <v>0</v>
      </c>
      <c r="Q7" s="15">
        <f t="shared" si="0"/>
        <v>0</v>
      </c>
      <c r="R7" s="15">
        <f t="shared" si="0"/>
        <v>6000</v>
      </c>
      <c r="S7" s="15">
        <f t="shared" si="0"/>
        <v>6000</v>
      </c>
      <c r="T7" s="15">
        <f t="shared" si="0"/>
        <v>30457.759999999998</v>
      </c>
      <c r="U7" s="15">
        <f t="shared" si="0"/>
        <v>30457.759999999998</v>
      </c>
      <c r="V7" s="15">
        <f t="shared" si="0"/>
        <v>16213.09</v>
      </c>
      <c r="W7" s="15">
        <f t="shared" si="0"/>
        <v>16213.09</v>
      </c>
      <c r="X7" s="15">
        <f t="shared" si="0"/>
        <v>54421.78</v>
      </c>
      <c r="Y7" s="15">
        <f t="shared" si="0"/>
        <v>26127.64</v>
      </c>
      <c r="Z7" s="15">
        <f t="shared" si="0"/>
        <v>30022.560000000001</v>
      </c>
      <c r="AA7" s="15">
        <f t="shared" si="0"/>
        <v>52817.61</v>
      </c>
      <c r="AB7" s="15">
        <f t="shared" si="0"/>
        <v>19201.150000000001</v>
      </c>
      <c r="AC7" s="15">
        <f t="shared" si="0"/>
        <v>10285.459999999999</v>
      </c>
      <c r="AD7" s="15">
        <f t="shared" si="0"/>
        <v>13625.97</v>
      </c>
      <c r="AE7" s="15">
        <f t="shared" si="0"/>
        <v>27960.720000000001</v>
      </c>
      <c r="AF7" s="99"/>
    </row>
    <row r="8" spans="1:32" ht="24.75" customHeight="1" x14ac:dyDescent="0.25">
      <c r="A8" s="16" t="s">
        <v>19</v>
      </c>
      <c r="B8" s="17">
        <f>H8+J8+L8+N8+P8+R8+T8+V8+X8+Z8+AB8+AD8</f>
        <v>85174.399999999994</v>
      </c>
      <c r="C8" s="18">
        <f>C15+C22</f>
        <v>85174.399999999994</v>
      </c>
      <c r="D8" s="17">
        <f>E8</f>
        <v>85174.399999999994</v>
      </c>
      <c r="E8" s="17">
        <f>I8+K8+M8+O8+Q8+S8+U8+W8+Y8+AA8+AC8+AE8</f>
        <v>85174.399999999994</v>
      </c>
      <c r="F8" s="19">
        <f>IFERROR(E8/B8%,0)</f>
        <v>100</v>
      </c>
      <c r="G8" s="19">
        <f>IFERROR(E8/C8%,0)</f>
        <v>100</v>
      </c>
      <c r="H8" s="18">
        <f t="shared" ref="H8:AE12" si="1">H15+H22</f>
        <v>0</v>
      </c>
      <c r="I8" s="18">
        <f t="shared" si="1"/>
        <v>0</v>
      </c>
      <c r="J8" s="18">
        <f t="shared" si="1"/>
        <v>0</v>
      </c>
      <c r="K8" s="18">
        <f t="shared" si="1"/>
        <v>0</v>
      </c>
      <c r="L8" s="18">
        <f t="shared" si="1"/>
        <v>0</v>
      </c>
      <c r="M8" s="18">
        <f t="shared" si="1"/>
        <v>0</v>
      </c>
      <c r="N8" s="18">
        <f t="shared" si="1"/>
        <v>0</v>
      </c>
      <c r="O8" s="18">
        <f t="shared" si="1"/>
        <v>0</v>
      </c>
      <c r="P8" s="18">
        <f t="shared" si="1"/>
        <v>0</v>
      </c>
      <c r="Q8" s="18">
        <f t="shared" si="1"/>
        <v>0</v>
      </c>
      <c r="R8" s="18">
        <f t="shared" si="1"/>
        <v>6000</v>
      </c>
      <c r="S8" s="18">
        <f t="shared" si="1"/>
        <v>6000</v>
      </c>
      <c r="T8" s="18">
        <f t="shared" si="1"/>
        <v>25034.26</v>
      </c>
      <c r="U8" s="18">
        <f t="shared" si="1"/>
        <v>25034.26</v>
      </c>
      <c r="V8" s="18">
        <f t="shared" si="1"/>
        <v>14409.94</v>
      </c>
      <c r="W8" s="18">
        <f t="shared" si="1"/>
        <v>14409.94</v>
      </c>
      <c r="X8" s="18">
        <f t="shared" si="1"/>
        <v>26074.17</v>
      </c>
      <c r="Y8" s="18">
        <f t="shared" si="1"/>
        <v>26074.17</v>
      </c>
      <c r="Z8" s="18">
        <f t="shared" si="1"/>
        <v>13656.03</v>
      </c>
      <c r="AA8" s="18">
        <f t="shared" si="1"/>
        <v>13656.03</v>
      </c>
      <c r="AB8" s="18">
        <f t="shared" si="1"/>
        <v>0</v>
      </c>
      <c r="AC8" s="18">
        <f t="shared" si="1"/>
        <v>0</v>
      </c>
      <c r="AD8" s="18">
        <f t="shared" si="1"/>
        <v>0</v>
      </c>
      <c r="AE8" s="18">
        <f t="shared" si="1"/>
        <v>0</v>
      </c>
      <c r="AF8" s="99"/>
    </row>
    <row r="9" spans="1:32" ht="21" customHeight="1" x14ac:dyDescent="0.25">
      <c r="A9" s="16" t="s">
        <v>24</v>
      </c>
      <c r="B9" s="17">
        <f t="shared" ref="B9:B12" si="2">H9+J9+L9+N9+P9+R9+T9+V9+X9+Z9+AB9+AD9</f>
        <v>48317.99</v>
      </c>
      <c r="C9" s="18">
        <f>C16+C23</f>
        <v>48317.99</v>
      </c>
      <c r="D9" s="17">
        <f t="shared" ref="D9:D12" si="3">E9</f>
        <v>48317.990000000005</v>
      </c>
      <c r="E9" s="17">
        <f t="shared" ref="E9:E12" si="4">I9+K9+M9+O9+Q9+S9+U9+W9+Y9+AA9+AC9+AE9</f>
        <v>48317.990000000005</v>
      </c>
      <c r="F9" s="19">
        <f t="shared" ref="F9:F12" si="5">IFERROR(E9/B9%,0)</f>
        <v>100.00000000000001</v>
      </c>
      <c r="G9" s="19">
        <f t="shared" ref="G9:G12" si="6">IFERROR(E9/C9%,0)</f>
        <v>100.00000000000001</v>
      </c>
      <c r="H9" s="18">
        <f t="shared" si="1"/>
        <v>0</v>
      </c>
      <c r="I9" s="18">
        <f t="shared" si="1"/>
        <v>0</v>
      </c>
      <c r="J9" s="18">
        <f t="shared" si="1"/>
        <v>0</v>
      </c>
      <c r="K9" s="18">
        <f t="shared" si="1"/>
        <v>0</v>
      </c>
      <c r="L9" s="18">
        <f t="shared" si="1"/>
        <v>0</v>
      </c>
      <c r="M9" s="18">
        <f t="shared" si="1"/>
        <v>0</v>
      </c>
      <c r="N9" s="18">
        <f t="shared" si="1"/>
        <v>0</v>
      </c>
      <c r="O9" s="18">
        <f t="shared" si="1"/>
        <v>0</v>
      </c>
      <c r="P9" s="18">
        <f t="shared" si="1"/>
        <v>0</v>
      </c>
      <c r="Q9" s="18">
        <f t="shared" si="1"/>
        <v>0</v>
      </c>
      <c r="R9" s="18">
        <f t="shared" si="1"/>
        <v>0</v>
      </c>
      <c r="S9" s="18">
        <f t="shared" si="1"/>
        <v>0</v>
      </c>
      <c r="T9" s="18">
        <f t="shared" si="1"/>
        <v>0</v>
      </c>
      <c r="U9" s="18">
        <f t="shared" si="1"/>
        <v>0</v>
      </c>
      <c r="V9" s="18">
        <f t="shared" si="1"/>
        <v>0</v>
      </c>
      <c r="W9" s="18">
        <f t="shared" si="1"/>
        <v>0</v>
      </c>
      <c r="X9" s="18">
        <f t="shared" si="1"/>
        <v>13959</v>
      </c>
      <c r="Y9" s="18">
        <f t="shared" si="1"/>
        <v>0</v>
      </c>
      <c r="Z9" s="18">
        <f t="shared" si="1"/>
        <v>8165.73</v>
      </c>
      <c r="AA9" s="18">
        <f t="shared" si="1"/>
        <v>22124.73</v>
      </c>
      <c r="AB9" s="18">
        <f t="shared" si="1"/>
        <v>15360.86</v>
      </c>
      <c r="AC9" s="18">
        <f t="shared" si="1"/>
        <v>7751.99</v>
      </c>
      <c r="AD9" s="18">
        <f t="shared" si="1"/>
        <v>10832.4</v>
      </c>
      <c r="AE9" s="18">
        <f t="shared" si="1"/>
        <v>18441.27</v>
      </c>
      <c r="AF9" s="99"/>
    </row>
    <row r="10" spans="1:32" ht="34.5" customHeight="1" x14ac:dyDescent="0.25">
      <c r="A10" s="16" t="s">
        <v>18</v>
      </c>
      <c r="B10" s="17">
        <f t="shared" si="2"/>
        <v>36449.919999999998</v>
      </c>
      <c r="C10" s="18">
        <f>C17+C24</f>
        <v>36449.919999999998</v>
      </c>
      <c r="D10" s="17">
        <f t="shared" si="3"/>
        <v>36369.89</v>
      </c>
      <c r="E10" s="17">
        <f t="shared" si="4"/>
        <v>36369.89</v>
      </c>
      <c r="F10" s="19">
        <f t="shared" si="5"/>
        <v>99.780438475585143</v>
      </c>
      <c r="G10" s="19">
        <f t="shared" si="6"/>
        <v>99.780438475585143</v>
      </c>
      <c r="H10" s="18">
        <f t="shared" si="1"/>
        <v>0</v>
      </c>
      <c r="I10" s="18">
        <f t="shared" si="1"/>
        <v>0</v>
      </c>
      <c r="J10" s="18">
        <f t="shared" si="1"/>
        <v>0</v>
      </c>
      <c r="K10" s="18">
        <f t="shared" si="1"/>
        <v>0</v>
      </c>
      <c r="L10" s="18">
        <f t="shared" si="1"/>
        <v>0</v>
      </c>
      <c r="M10" s="18">
        <f t="shared" si="1"/>
        <v>0</v>
      </c>
      <c r="N10" s="18">
        <f t="shared" si="1"/>
        <v>0</v>
      </c>
      <c r="O10" s="18">
        <f t="shared" si="1"/>
        <v>0</v>
      </c>
      <c r="P10" s="18">
        <f t="shared" si="1"/>
        <v>0</v>
      </c>
      <c r="Q10" s="18">
        <f t="shared" si="1"/>
        <v>0</v>
      </c>
      <c r="R10" s="18">
        <f t="shared" si="1"/>
        <v>0</v>
      </c>
      <c r="S10" s="18">
        <f t="shared" si="1"/>
        <v>0</v>
      </c>
      <c r="T10" s="18">
        <f t="shared" si="1"/>
        <v>5423.5</v>
      </c>
      <c r="U10" s="18">
        <f t="shared" si="1"/>
        <v>5423.5</v>
      </c>
      <c r="V10" s="18">
        <f t="shared" si="1"/>
        <v>1803.15</v>
      </c>
      <c r="W10" s="18">
        <f t="shared" si="1"/>
        <v>1803.15</v>
      </c>
      <c r="X10" s="18">
        <f t="shared" si="1"/>
        <v>14388.609999999999</v>
      </c>
      <c r="Y10" s="18">
        <f t="shared" si="1"/>
        <v>53.47</v>
      </c>
      <c r="Z10" s="18">
        <f t="shared" si="1"/>
        <v>8200.7999999999993</v>
      </c>
      <c r="AA10" s="18">
        <f t="shared" si="1"/>
        <v>17036.849999999999</v>
      </c>
      <c r="AB10" s="18">
        <f t="shared" si="1"/>
        <v>3840.29</v>
      </c>
      <c r="AC10" s="18">
        <f t="shared" si="1"/>
        <v>2533.4699999999998</v>
      </c>
      <c r="AD10" s="18">
        <f t="shared" si="1"/>
        <v>2793.57</v>
      </c>
      <c r="AE10" s="18">
        <f t="shared" si="1"/>
        <v>9519.4500000000007</v>
      </c>
      <c r="AF10" s="99"/>
    </row>
    <row r="11" spans="1:32" ht="34.5" customHeight="1" x14ac:dyDescent="0.25">
      <c r="A11" s="20" t="s">
        <v>23</v>
      </c>
      <c r="B11" s="17">
        <f t="shared" si="2"/>
        <v>13373.22</v>
      </c>
      <c r="C11" s="21">
        <f>C18+C25</f>
        <v>13373.220000000001</v>
      </c>
      <c r="D11" s="17">
        <f t="shared" si="3"/>
        <v>13442.28</v>
      </c>
      <c r="E11" s="17">
        <f t="shared" si="4"/>
        <v>13442.28</v>
      </c>
      <c r="F11" s="19">
        <f t="shared" si="5"/>
        <v>100.51640517392221</v>
      </c>
      <c r="G11" s="19">
        <f t="shared" si="6"/>
        <v>100.51640517392221</v>
      </c>
      <c r="H11" s="18">
        <f t="shared" si="1"/>
        <v>0</v>
      </c>
      <c r="I11" s="18">
        <f t="shared" si="1"/>
        <v>0</v>
      </c>
      <c r="J11" s="18">
        <f t="shared" si="1"/>
        <v>0</v>
      </c>
      <c r="K11" s="18">
        <f t="shared" si="1"/>
        <v>0</v>
      </c>
      <c r="L11" s="18">
        <f t="shared" si="1"/>
        <v>0</v>
      </c>
      <c r="M11" s="18">
        <f t="shared" si="1"/>
        <v>0</v>
      </c>
      <c r="N11" s="18">
        <f t="shared" si="1"/>
        <v>0</v>
      </c>
      <c r="O11" s="18">
        <f t="shared" si="1"/>
        <v>0</v>
      </c>
      <c r="P11" s="18">
        <f t="shared" si="1"/>
        <v>0</v>
      </c>
      <c r="Q11" s="18">
        <f t="shared" si="1"/>
        <v>0</v>
      </c>
      <c r="R11" s="18">
        <f t="shared" si="1"/>
        <v>0</v>
      </c>
      <c r="S11" s="18">
        <f t="shared" si="1"/>
        <v>0</v>
      </c>
      <c r="T11" s="18">
        <f t="shared" si="1"/>
        <v>0</v>
      </c>
      <c r="U11" s="18">
        <f t="shared" si="1"/>
        <v>0</v>
      </c>
      <c r="V11" s="18">
        <f t="shared" si="1"/>
        <v>1803.15</v>
      </c>
      <c r="W11" s="18">
        <f t="shared" si="1"/>
        <v>1803.15</v>
      </c>
      <c r="X11" s="18">
        <f t="shared" si="1"/>
        <v>1755.78</v>
      </c>
      <c r="Y11" s="18">
        <f t="shared" si="1"/>
        <v>0</v>
      </c>
      <c r="Z11" s="18">
        <f t="shared" si="1"/>
        <v>3265.9</v>
      </c>
      <c r="AA11" s="18">
        <f t="shared" si="1"/>
        <v>5090.8100000000004</v>
      </c>
      <c r="AB11" s="18">
        <f t="shared" si="1"/>
        <v>3840.29</v>
      </c>
      <c r="AC11" s="18">
        <f t="shared" si="1"/>
        <v>1938</v>
      </c>
      <c r="AD11" s="18">
        <f t="shared" si="1"/>
        <v>2708.1</v>
      </c>
      <c r="AE11" s="18">
        <f t="shared" si="1"/>
        <v>4610.32</v>
      </c>
      <c r="AF11" s="99"/>
    </row>
    <row r="12" spans="1:32" ht="34.5" customHeight="1" x14ac:dyDescent="0.25">
      <c r="A12" s="16" t="s">
        <v>29</v>
      </c>
      <c r="B12" s="17">
        <f t="shared" si="2"/>
        <v>0</v>
      </c>
      <c r="C12" s="18">
        <f>C19+C26</f>
        <v>0</v>
      </c>
      <c r="D12" s="17">
        <f t="shared" si="3"/>
        <v>0</v>
      </c>
      <c r="E12" s="17">
        <f t="shared" si="4"/>
        <v>0</v>
      </c>
      <c r="F12" s="19">
        <f t="shared" si="5"/>
        <v>0</v>
      </c>
      <c r="G12" s="19">
        <f t="shared" si="6"/>
        <v>0</v>
      </c>
      <c r="H12" s="18">
        <f t="shared" si="1"/>
        <v>0</v>
      </c>
      <c r="I12" s="18">
        <f t="shared" si="1"/>
        <v>0</v>
      </c>
      <c r="J12" s="18">
        <f t="shared" si="1"/>
        <v>0</v>
      </c>
      <c r="K12" s="18">
        <f t="shared" si="1"/>
        <v>0</v>
      </c>
      <c r="L12" s="18">
        <f t="shared" si="1"/>
        <v>0</v>
      </c>
      <c r="M12" s="18">
        <f t="shared" si="1"/>
        <v>0</v>
      </c>
      <c r="N12" s="18">
        <f t="shared" si="1"/>
        <v>0</v>
      </c>
      <c r="O12" s="18">
        <f t="shared" si="1"/>
        <v>0</v>
      </c>
      <c r="P12" s="18">
        <f t="shared" si="1"/>
        <v>0</v>
      </c>
      <c r="Q12" s="18">
        <f t="shared" si="1"/>
        <v>0</v>
      </c>
      <c r="R12" s="18">
        <f t="shared" si="1"/>
        <v>0</v>
      </c>
      <c r="S12" s="18">
        <f t="shared" si="1"/>
        <v>0</v>
      </c>
      <c r="T12" s="18">
        <f t="shared" si="1"/>
        <v>0</v>
      </c>
      <c r="U12" s="18">
        <f t="shared" si="1"/>
        <v>0</v>
      </c>
      <c r="V12" s="18">
        <f t="shared" si="1"/>
        <v>0</v>
      </c>
      <c r="W12" s="18">
        <f t="shared" si="1"/>
        <v>0</v>
      </c>
      <c r="X12" s="18">
        <f t="shared" si="1"/>
        <v>0</v>
      </c>
      <c r="Y12" s="18">
        <f t="shared" si="1"/>
        <v>0</v>
      </c>
      <c r="Z12" s="18">
        <f t="shared" si="1"/>
        <v>0</v>
      </c>
      <c r="AA12" s="18">
        <f t="shared" si="1"/>
        <v>0</v>
      </c>
      <c r="AB12" s="18">
        <f t="shared" si="1"/>
        <v>0</v>
      </c>
      <c r="AC12" s="18">
        <f t="shared" si="1"/>
        <v>0</v>
      </c>
      <c r="AD12" s="18">
        <f t="shared" si="1"/>
        <v>0</v>
      </c>
      <c r="AE12" s="18">
        <f t="shared" si="1"/>
        <v>0</v>
      </c>
      <c r="AF12" s="100"/>
    </row>
    <row r="13" spans="1:32" ht="18.75" x14ac:dyDescent="0.25">
      <c r="A13" s="65" t="s">
        <v>47</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80" t="s">
        <v>48</v>
      </c>
    </row>
    <row r="14" spans="1:32" ht="24.75" customHeight="1" x14ac:dyDescent="0.25">
      <c r="A14" s="14" t="s">
        <v>17</v>
      </c>
      <c r="B14" s="15">
        <f t="shared" ref="B14:AE14" si="7">B15+B16+B17+B19</f>
        <v>29989</v>
      </c>
      <c r="C14" s="15">
        <f t="shared" si="7"/>
        <v>29989</v>
      </c>
      <c r="D14" s="15">
        <f t="shared" si="7"/>
        <v>29984.43</v>
      </c>
      <c r="E14" s="15">
        <f t="shared" si="7"/>
        <v>29984.43</v>
      </c>
      <c r="F14" s="15">
        <f t="shared" ref="F14:F101" si="8">E14/B14%</f>
        <v>99.984761079062324</v>
      </c>
      <c r="G14" s="15">
        <f>IFERROR(E14/C14%,0)</f>
        <v>99.984761079062324</v>
      </c>
      <c r="H14" s="15">
        <f t="shared" si="7"/>
        <v>0</v>
      </c>
      <c r="I14" s="15">
        <f t="shared" si="7"/>
        <v>0</v>
      </c>
      <c r="J14" s="15">
        <f t="shared" si="7"/>
        <v>0</v>
      </c>
      <c r="K14" s="15">
        <f t="shared" si="7"/>
        <v>0</v>
      </c>
      <c r="L14" s="15">
        <f t="shared" si="7"/>
        <v>0</v>
      </c>
      <c r="M14" s="15">
        <f t="shared" si="7"/>
        <v>0</v>
      </c>
      <c r="N14" s="15">
        <f t="shared" si="7"/>
        <v>0</v>
      </c>
      <c r="O14" s="15">
        <f t="shared" si="7"/>
        <v>0</v>
      </c>
      <c r="P14" s="15">
        <f t="shared" si="7"/>
        <v>0</v>
      </c>
      <c r="Q14" s="15">
        <f t="shared" si="7"/>
        <v>0</v>
      </c>
      <c r="R14" s="15">
        <f t="shared" si="7"/>
        <v>0</v>
      </c>
      <c r="S14" s="15">
        <f t="shared" si="7"/>
        <v>0</v>
      </c>
      <c r="T14" s="15">
        <f t="shared" si="7"/>
        <v>0</v>
      </c>
      <c r="U14" s="15">
        <f t="shared" si="7"/>
        <v>0</v>
      </c>
      <c r="V14" s="15">
        <f t="shared" si="7"/>
        <v>1734.02</v>
      </c>
      <c r="W14" s="15">
        <f t="shared" si="7"/>
        <v>1734.02</v>
      </c>
      <c r="X14" s="15">
        <f t="shared" si="7"/>
        <v>28224.98</v>
      </c>
      <c r="Y14" s="15">
        <f t="shared" si="7"/>
        <v>0</v>
      </c>
      <c r="Z14" s="15">
        <f>Z15+Z16+Z17+Z19</f>
        <v>30</v>
      </c>
      <c r="AA14" s="15">
        <f t="shared" si="7"/>
        <v>27660.739999999998</v>
      </c>
      <c r="AB14" s="15">
        <f t="shared" si="7"/>
        <v>0</v>
      </c>
      <c r="AC14" s="15">
        <f t="shared" si="7"/>
        <v>589.66999999999996</v>
      </c>
      <c r="AD14" s="15">
        <f t="shared" si="7"/>
        <v>0</v>
      </c>
      <c r="AE14" s="15">
        <f t="shared" si="7"/>
        <v>0</v>
      </c>
      <c r="AF14" s="81"/>
    </row>
    <row r="15" spans="1:32" ht="19.5" customHeight="1" x14ac:dyDescent="0.25">
      <c r="A15" s="16" t="s">
        <v>19</v>
      </c>
      <c r="B15" s="17"/>
      <c r="C15" s="17"/>
      <c r="D15" s="17"/>
      <c r="E15" s="17"/>
      <c r="F15" s="19"/>
      <c r="G15" s="19"/>
      <c r="H15" s="17"/>
      <c r="I15" s="17"/>
      <c r="J15" s="17"/>
      <c r="K15" s="17"/>
      <c r="L15" s="17"/>
      <c r="M15" s="17"/>
      <c r="N15" s="17"/>
      <c r="O15" s="17"/>
      <c r="P15" s="17"/>
      <c r="Q15" s="17"/>
      <c r="R15" s="17"/>
      <c r="S15" s="17"/>
      <c r="T15" s="17"/>
      <c r="U15" s="17"/>
      <c r="V15" s="17"/>
      <c r="W15" s="17"/>
      <c r="X15" s="17"/>
      <c r="Y15" s="17"/>
      <c r="Z15" s="17"/>
      <c r="AA15" s="17"/>
      <c r="AB15" s="17"/>
      <c r="AC15" s="17"/>
      <c r="AD15" s="17"/>
      <c r="AE15" s="17"/>
      <c r="AF15" s="81"/>
    </row>
    <row r="16" spans="1:32" ht="51" customHeight="1" x14ac:dyDescent="0.25">
      <c r="A16" s="16" t="s">
        <v>24</v>
      </c>
      <c r="B16" s="17">
        <f>H16+J16+L16+N16+P16+R16+T16+V16+X16+Z16+AB16+AD16</f>
        <v>13959</v>
      </c>
      <c r="C16" s="17">
        <f>H16+J16+L16+N16+P16+R16+T16+V16+X16+Z16+AB16+AD16</f>
        <v>13959</v>
      </c>
      <c r="D16" s="17">
        <f>E16</f>
        <v>13959</v>
      </c>
      <c r="E16" s="17">
        <f>I16+K16+M16+O16+Q16+S16+U16+W16+Y16+AA16+AC16+AE16</f>
        <v>13959</v>
      </c>
      <c r="F16" s="19"/>
      <c r="G16" s="19"/>
      <c r="H16" s="17"/>
      <c r="I16" s="17"/>
      <c r="J16" s="17"/>
      <c r="K16" s="17"/>
      <c r="L16" s="17"/>
      <c r="M16" s="17"/>
      <c r="N16" s="17"/>
      <c r="O16" s="17"/>
      <c r="P16" s="17"/>
      <c r="Q16" s="17"/>
      <c r="R16" s="17"/>
      <c r="S16" s="17"/>
      <c r="T16" s="17"/>
      <c r="U16" s="17"/>
      <c r="V16" s="17"/>
      <c r="W16" s="17"/>
      <c r="X16" s="17">
        <v>13959</v>
      </c>
      <c r="Y16" s="17"/>
      <c r="Z16" s="17"/>
      <c r="AA16" s="17">
        <v>13959</v>
      </c>
      <c r="AB16" s="17"/>
      <c r="AC16" s="17"/>
      <c r="AD16" s="17"/>
      <c r="AE16" s="17"/>
      <c r="AF16" s="81"/>
    </row>
    <row r="17" spans="1:32" ht="95.25" customHeight="1" x14ac:dyDescent="0.25">
      <c r="A17" s="16" t="s">
        <v>18</v>
      </c>
      <c r="B17" s="17">
        <f>H17+J17+L17+N17+P17+R17+T17+V17+X17+Z17+AB17+AD17</f>
        <v>16030</v>
      </c>
      <c r="C17" s="17">
        <f t="shared" ref="C17:C19" si="9">H17+J17+L17+N17+P17+R17+T17+V17+X17+Z17+AB17+AD17</f>
        <v>16030</v>
      </c>
      <c r="D17" s="17">
        <f t="shared" ref="D17" si="10">E17</f>
        <v>16025.43</v>
      </c>
      <c r="E17" s="17">
        <f t="shared" ref="E17" si="11">I17+K17+M17+O17+Q17+S17+U17+W17+Y17+AA17+AC17+AE17</f>
        <v>16025.43</v>
      </c>
      <c r="F17" s="19">
        <f t="shared" ref="F17" si="12">IFERROR(E17/B17%,0)</f>
        <v>99.971490954460378</v>
      </c>
      <c r="G17" s="19">
        <f t="shared" ref="G17" si="13">IFERROR(E17/C17%,0)</f>
        <v>99.971490954460378</v>
      </c>
      <c r="H17" s="17"/>
      <c r="I17" s="17"/>
      <c r="J17" s="17"/>
      <c r="K17" s="17"/>
      <c r="L17" s="17"/>
      <c r="M17" s="17"/>
      <c r="N17" s="17"/>
      <c r="O17" s="17"/>
      <c r="P17" s="17"/>
      <c r="Q17" s="17"/>
      <c r="R17" s="17"/>
      <c r="S17" s="17"/>
      <c r="T17" s="17"/>
      <c r="U17" s="17"/>
      <c r="V17" s="17">
        <v>1734.02</v>
      </c>
      <c r="W17" s="17">
        <v>1734.02</v>
      </c>
      <c r="X17" s="17">
        <v>14265.98</v>
      </c>
      <c r="Y17" s="17"/>
      <c r="Z17" s="17">
        <v>30</v>
      </c>
      <c r="AA17" s="17">
        <v>13701.74</v>
      </c>
      <c r="AB17" s="17"/>
      <c r="AC17" s="17">
        <v>589.66999999999996</v>
      </c>
      <c r="AD17" s="17"/>
      <c r="AE17" s="17"/>
      <c r="AF17" s="81"/>
    </row>
    <row r="18" spans="1:32" ht="30.75" customHeight="1" x14ac:dyDescent="0.25">
      <c r="A18" s="20" t="s">
        <v>23</v>
      </c>
      <c r="B18" s="17">
        <f>H18+J18+L18+N18+P18+R18+T18+V18+X18+Z18+AB18+AD18</f>
        <v>3489.8</v>
      </c>
      <c r="C18" s="17">
        <f t="shared" si="9"/>
        <v>3489.8</v>
      </c>
      <c r="D18" s="17">
        <f>E18</f>
        <v>3489.8</v>
      </c>
      <c r="E18" s="17">
        <f>I18+K18+M18+O18+Q18+S18+U18+W18+Y18+AA18+AC18+AE18</f>
        <v>3489.8</v>
      </c>
      <c r="F18" s="19"/>
      <c r="G18" s="19"/>
      <c r="H18" s="22"/>
      <c r="I18" s="22"/>
      <c r="J18" s="22"/>
      <c r="K18" s="22"/>
      <c r="L18" s="22"/>
      <c r="M18" s="22"/>
      <c r="N18" s="22"/>
      <c r="O18" s="22"/>
      <c r="P18" s="22"/>
      <c r="Q18" s="22"/>
      <c r="R18" s="22"/>
      <c r="S18" s="22"/>
      <c r="T18" s="22"/>
      <c r="U18" s="22"/>
      <c r="V18" s="22">
        <v>1734.02</v>
      </c>
      <c r="W18" s="22">
        <v>1734.02</v>
      </c>
      <c r="X18" s="22">
        <v>1755.78</v>
      </c>
      <c r="Y18" s="22"/>
      <c r="Z18" s="17"/>
      <c r="AA18" s="22">
        <v>1755.78</v>
      </c>
      <c r="AB18" s="22"/>
      <c r="AC18" s="22"/>
      <c r="AD18" s="22"/>
      <c r="AE18" s="22"/>
      <c r="AF18" s="81"/>
    </row>
    <row r="19" spans="1:32" ht="60.75" customHeight="1" x14ac:dyDescent="0.25">
      <c r="A19" s="16" t="s">
        <v>29</v>
      </c>
      <c r="B19" s="17">
        <f>H19+J19+L19+N19+P19+R19+T19+V19+X19+Z19+AB19+AD19</f>
        <v>0</v>
      </c>
      <c r="C19" s="17">
        <f t="shared" si="9"/>
        <v>0</v>
      </c>
      <c r="D19" s="17">
        <f>E19</f>
        <v>0</v>
      </c>
      <c r="E19" s="17">
        <f>I19+K19+M19+O19+Q19+S19+U19+W19+Y19+AA19+AC19+AE19</f>
        <v>0</v>
      </c>
      <c r="F19" s="19"/>
      <c r="G19" s="19"/>
      <c r="H19" s="24"/>
      <c r="I19" s="24"/>
      <c r="J19" s="24"/>
      <c r="K19" s="24"/>
      <c r="L19" s="24"/>
      <c r="M19" s="24"/>
      <c r="N19" s="24"/>
      <c r="O19" s="24"/>
      <c r="P19" s="24"/>
      <c r="Q19" s="24"/>
      <c r="R19" s="24"/>
      <c r="S19" s="24"/>
      <c r="T19" s="24"/>
      <c r="U19" s="24"/>
      <c r="V19" s="17"/>
      <c r="W19" s="17"/>
      <c r="X19" s="17"/>
      <c r="Y19" s="17"/>
      <c r="Z19" s="17"/>
      <c r="AA19" s="17"/>
      <c r="AB19" s="17"/>
      <c r="AC19" s="17"/>
      <c r="AD19" s="17"/>
      <c r="AE19" s="17"/>
      <c r="AF19" s="82"/>
    </row>
    <row r="20" spans="1:32" ht="18.75" x14ac:dyDescent="0.25">
      <c r="A20" s="65" t="s">
        <v>30</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7"/>
      <c r="AF20" s="90"/>
    </row>
    <row r="21" spans="1:32" ht="24.75" customHeight="1" x14ac:dyDescent="0.25">
      <c r="A21" s="14" t="s">
        <v>17</v>
      </c>
      <c r="B21" s="25">
        <f t="shared" ref="B21:AE21" si="14">B22+B23+B24+B26</f>
        <v>139953.31</v>
      </c>
      <c r="C21" s="15">
        <f t="shared" si="14"/>
        <v>139953.31</v>
      </c>
      <c r="D21" s="15">
        <f t="shared" si="14"/>
        <v>139877.84999999998</v>
      </c>
      <c r="E21" s="15">
        <f t="shared" si="14"/>
        <v>139877.84999999998</v>
      </c>
      <c r="F21" s="15">
        <f t="shared" si="8"/>
        <v>99.94608201835311</v>
      </c>
      <c r="G21" s="15">
        <f>IFERROR(E21/C21%,0)</f>
        <v>99.94608201835311</v>
      </c>
      <c r="H21" s="15">
        <f t="shared" si="14"/>
        <v>0</v>
      </c>
      <c r="I21" s="15">
        <f t="shared" si="14"/>
        <v>0</v>
      </c>
      <c r="J21" s="15">
        <f t="shared" si="14"/>
        <v>0</v>
      </c>
      <c r="K21" s="15">
        <f t="shared" si="14"/>
        <v>0</v>
      </c>
      <c r="L21" s="15">
        <f t="shared" si="14"/>
        <v>0</v>
      </c>
      <c r="M21" s="15">
        <f t="shared" si="14"/>
        <v>0</v>
      </c>
      <c r="N21" s="15">
        <f t="shared" si="14"/>
        <v>0</v>
      </c>
      <c r="O21" s="15">
        <f t="shared" si="14"/>
        <v>0</v>
      </c>
      <c r="P21" s="15">
        <f t="shared" si="14"/>
        <v>0</v>
      </c>
      <c r="Q21" s="15">
        <f t="shared" si="14"/>
        <v>0</v>
      </c>
      <c r="R21" s="15">
        <f t="shared" si="14"/>
        <v>6000</v>
      </c>
      <c r="S21" s="15">
        <f t="shared" si="14"/>
        <v>6000</v>
      </c>
      <c r="T21" s="15">
        <f t="shared" si="14"/>
        <v>30457.759999999998</v>
      </c>
      <c r="U21" s="15">
        <f t="shared" si="14"/>
        <v>30457.759999999998</v>
      </c>
      <c r="V21" s="15">
        <f t="shared" si="14"/>
        <v>14479.07</v>
      </c>
      <c r="W21" s="15">
        <f t="shared" si="14"/>
        <v>14479.07</v>
      </c>
      <c r="X21" s="15">
        <f t="shared" si="14"/>
        <v>26196.799999999999</v>
      </c>
      <c r="Y21" s="15">
        <f t="shared" si="14"/>
        <v>26127.64</v>
      </c>
      <c r="Z21" s="15">
        <f t="shared" si="14"/>
        <v>29992.560000000001</v>
      </c>
      <c r="AA21" s="15">
        <f t="shared" si="14"/>
        <v>25156.870000000003</v>
      </c>
      <c r="AB21" s="15">
        <f t="shared" si="14"/>
        <v>19201.150000000001</v>
      </c>
      <c r="AC21" s="15">
        <f t="shared" si="14"/>
        <v>9695.7899999999991</v>
      </c>
      <c r="AD21" s="15">
        <f t="shared" si="14"/>
        <v>13625.97</v>
      </c>
      <c r="AE21" s="15">
        <f t="shared" si="14"/>
        <v>27960.720000000001</v>
      </c>
      <c r="AF21" s="91"/>
    </row>
    <row r="22" spans="1:32" ht="21.75" customHeight="1" x14ac:dyDescent="0.25">
      <c r="A22" s="16" t="s">
        <v>19</v>
      </c>
      <c r="B22" s="17">
        <f t="shared" ref="B22:C26" si="15">B29</f>
        <v>85174.399999999994</v>
      </c>
      <c r="C22" s="17">
        <f>C29</f>
        <v>85174.399999999994</v>
      </c>
      <c r="D22" s="17">
        <f t="shared" ref="D22:D26" si="16">E22</f>
        <v>85174.399999999994</v>
      </c>
      <c r="E22" s="17">
        <f t="shared" ref="E22:E26" si="17">I22+K22+M22+O22+Q22+S22+U22+W22+Y22+AA22+AC22+AE22</f>
        <v>85174.399999999994</v>
      </c>
      <c r="F22" s="19">
        <f>IFERROR(E22/B22%,0)</f>
        <v>100</v>
      </c>
      <c r="G22" s="19">
        <f>IFERROR(E22/C22%,0)</f>
        <v>100</v>
      </c>
      <c r="H22" s="17">
        <f>H29</f>
        <v>0</v>
      </c>
      <c r="I22" s="17">
        <f>I29</f>
        <v>0</v>
      </c>
      <c r="J22" s="17">
        <f>J29</f>
        <v>0</v>
      </c>
      <c r="K22" s="17">
        <f>K29</f>
        <v>0</v>
      </c>
      <c r="L22" s="17">
        <f>L29</f>
        <v>0</v>
      </c>
      <c r="M22" s="17">
        <f t="shared" ref="M22:AE26" si="18">M29</f>
        <v>0</v>
      </c>
      <c r="N22" s="17">
        <f t="shared" si="18"/>
        <v>0</v>
      </c>
      <c r="O22" s="17">
        <f t="shared" si="18"/>
        <v>0</v>
      </c>
      <c r="P22" s="17">
        <f t="shared" si="18"/>
        <v>0</v>
      </c>
      <c r="Q22" s="17">
        <f t="shared" si="18"/>
        <v>0</v>
      </c>
      <c r="R22" s="17">
        <f t="shared" si="18"/>
        <v>6000</v>
      </c>
      <c r="S22" s="17">
        <f t="shared" si="18"/>
        <v>6000</v>
      </c>
      <c r="T22" s="17">
        <f t="shared" si="18"/>
        <v>25034.26</v>
      </c>
      <c r="U22" s="17">
        <f t="shared" si="18"/>
        <v>25034.26</v>
      </c>
      <c r="V22" s="17">
        <f t="shared" si="18"/>
        <v>14409.94</v>
      </c>
      <c r="W22" s="17">
        <f t="shared" si="18"/>
        <v>14409.94</v>
      </c>
      <c r="X22" s="17">
        <f t="shared" si="18"/>
        <v>26074.17</v>
      </c>
      <c r="Y22" s="17">
        <f t="shared" si="18"/>
        <v>26074.17</v>
      </c>
      <c r="Z22" s="17">
        <f t="shared" si="18"/>
        <v>13656.03</v>
      </c>
      <c r="AA22" s="17">
        <f t="shared" si="18"/>
        <v>13656.03</v>
      </c>
      <c r="AB22" s="17">
        <f t="shared" si="18"/>
        <v>0</v>
      </c>
      <c r="AC22" s="17">
        <f t="shared" si="18"/>
        <v>0</v>
      </c>
      <c r="AD22" s="17">
        <f t="shared" si="18"/>
        <v>0</v>
      </c>
      <c r="AE22" s="17">
        <f t="shared" si="18"/>
        <v>0</v>
      </c>
      <c r="AF22" s="91"/>
    </row>
    <row r="23" spans="1:32" ht="21.75" customHeight="1" x14ac:dyDescent="0.25">
      <c r="A23" s="16" t="s">
        <v>24</v>
      </c>
      <c r="B23" s="17">
        <f t="shared" si="15"/>
        <v>34358.99</v>
      </c>
      <c r="C23" s="17">
        <f t="shared" si="15"/>
        <v>34358.99</v>
      </c>
      <c r="D23" s="17">
        <f t="shared" si="16"/>
        <v>34358.99</v>
      </c>
      <c r="E23" s="17">
        <f t="shared" si="17"/>
        <v>34358.99</v>
      </c>
      <c r="F23" s="19">
        <f t="shared" ref="F23:F26" si="19">IFERROR(E23/B23%,0)</f>
        <v>100</v>
      </c>
      <c r="G23" s="19">
        <f t="shared" ref="G23:G26" si="20">IFERROR(E23/C23%,0)</f>
        <v>100</v>
      </c>
      <c r="H23" s="17">
        <f t="shared" ref="H23:W26" si="21">H30</f>
        <v>0</v>
      </c>
      <c r="I23" s="17">
        <f t="shared" si="21"/>
        <v>0</v>
      </c>
      <c r="J23" s="17">
        <f t="shared" si="21"/>
        <v>0</v>
      </c>
      <c r="K23" s="17">
        <f t="shared" si="21"/>
        <v>0</v>
      </c>
      <c r="L23" s="17">
        <f t="shared" si="21"/>
        <v>0</v>
      </c>
      <c r="M23" s="17">
        <f t="shared" si="21"/>
        <v>0</v>
      </c>
      <c r="N23" s="17">
        <f t="shared" si="21"/>
        <v>0</v>
      </c>
      <c r="O23" s="17">
        <f t="shared" si="21"/>
        <v>0</v>
      </c>
      <c r="P23" s="17">
        <f t="shared" si="21"/>
        <v>0</v>
      </c>
      <c r="Q23" s="17">
        <f t="shared" si="21"/>
        <v>0</v>
      </c>
      <c r="R23" s="17">
        <f t="shared" si="21"/>
        <v>0</v>
      </c>
      <c r="S23" s="17">
        <f t="shared" si="21"/>
        <v>0</v>
      </c>
      <c r="T23" s="17">
        <f t="shared" si="21"/>
        <v>0</v>
      </c>
      <c r="U23" s="17">
        <f t="shared" si="21"/>
        <v>0</v>
      </c>
      <c r="V23" s="17">
        <f t="shared" si="21"/>
        <v>0</v>
      </c>
      <c r="W23" s="17">
        <f t="shared" si="21"/>
        <v>0</v>
      </c>
      <c r="X23" s="17">
        <f t="shared" si="18"/>
        <v>0</v>
      </c>
      <c r="Y23" s="17">
        <f t="shared" si="18"/>
        <v>0</v>
      </c>
      <c r="Z23" s="17">
        <f t="shared" si="18"/>
        <v>8165.73</v>
      </c>
      <c r="AA23" s="17">
        <f t="shared" si="18"/>
        <v>8165.73</v>
      </c>
      <c r="AB23" s="17">
        <f t="shared" si="18"/>
        <v>15360.86</v>
      </c>
      <c r="AC23" s="17">
        <f t="shared" si="18"/>
        <v>7751.99</v>
      </c>
      <c r="AD23" s="17">
        <f t="shared" si="18"/>
        <v>10832.4</v>
      </c>
      <c r="AE23" s="17">
        <f t="shared" si="18"/>
        <v>18441.27</v>
      </c>
      <c r="AF23" s="91"/>
    </row>
    <row r="24" spans="1:32" ht="33" customHeight="1" x14ac:dyDescent="0.25">
      <c r="A24" s="16" t="s">
        <v>18</v>
      </c>
      <c r="B24" s="17">
        <f t="shared" si="15"/>
        <v>20419.920000000002</v>
      </c>
      <c r="C24" s="17">
        <f t="shared" si="15"/>
        <v>20419.920000000002</v>
      </c>
      <c r="D24" s="17">
        <f t="shared" si="16"/>
        <v>20344.46</v>
      </c>
      <c r="E24" s="17">
        <f t="shared" si="17"/>
        <v>20344.46</v>
      </c>
      <c r="F24" s="19">
        <f t="shared" si="19"/>
        <v>99.630458885245375</v>
      </c>
      <c r="G24" s="19">
        <f t="shared" si="20"/>
        <v>99.630458885245375</v>
      </c>
      <c r="H24" s="17">
        <f t="shared" si="21"/>
        <v>0</v>
      </c>
      <c r="I24" s="17">
        <f t="shared" si="21"/>
        <v>0</v>
      </c>
      <c r="J24" s="17">
        <f t="shared" si="21"/>
        <v>0</v>
      </c>
      <c r="K24" s="17">
        <f t="shared" si="21"/>
        <v>0</v>
      </c>
      <c r="L24" s="17">
        <f t="shared" si="21"/>
        <v>0</v>
      </c>
      <c r="M24" s="17">
        <f t="shared" si="21"/>
        <v>0</v>
      </c>
      <c r="N24" s="17">
        <f t="shared" si="21"/>
        <v>0</v>
      </c>
      <c r="O24" s="17">
        <f t="shared" si="21"/>
        <v>0</v>
      </c>
      <c r="P24" s="17">
        <f t="shared" si="21"/>
        <v>0</v>
      </c>
      <c r="Q24" s="17">
        <f t="shared" si="21"/>
        <v>0</v>
      </c>
      <c r="R24" s="17">
        <f t="shared" si="21"/>
        <v>0</v>
      </c>
      <c r="S24" s="17">
        <f t="shared" si="21"/>
        <v>0</v>
      </c>
      <c r="T24" s="17">
        <f t="shared" si="21"/>
        <v>5423.5</v>
      </c>
      <c r="U24" s="17">
        <f t="shared" si="21"/>
        <v>5423.5</v>
      </c>
      <c r="V24" s="17">
        <f t="shared" si="21"/>
        <v>69.13</v>
      </c>
      <c r="W24" s="17">
        <f t="shared" si="21"/>
        <v>69.13</v>
      </c>
      <c r="X24" s="17">
        <f t="shared" si="18"/>
        <v>122.63</v>
      </c>
      <c r="Y24" s="17">
        <f t="shared" si="18"/>
        <v>53.47</v>
      </c>
      <c r="Z24" s="17">
        <f t="shared" si="18"/>
        <v>8170.8</v>
      </c>
      <c r="AA24" s="17">
        <f t="shared" si="18"/>
        <v>3335.11</v>
      </c>
      <c r="AB24" s="17">
        <f t="shared" si="18"/>
        <v>3840.29</v>
      </c>
      <c r="AC24" s="17">
        <f t="shared" si="18"/>
        <v>1943.8</v>
      </c>
      <c r="AD24" s="17">
        <f t="shared" si="18"/>
        <v>2793.57</v>
      </c>
      <c r="AE24" s="17">
        <f t="shared" si="18"/>
        <v>9519.4500000000007</v>
      </c>
      <c r="AF24" s="91"/>
    </row>
    <row r="25" spans="1:32" ht="30.75" customHeight="1" x14ac:dyDescent="0.25">
      <c r="A25" s="26" t="s">
        <v>23</v>
      </c>
      <c r="B25" s="17">
        <f t="shared" si="15"/>
        <v>9883.42</v>
      </c>
      <c r="C25" s="17">
        <f t="shared" si="15"/>
        <v>9883.42</v>
      </c>
      <c r="D25" s="27">
        <f t="shared" si="16"/>
        <v>9952.48</v>
      </c>
      <c r="E25" s="27">
        <f t="shared" si="17"/>
        <v>9952.48</v>
      </c>
      <c r="F25" s="19">
        <f t="shared" si="19"/>
        <v>100.69874598064233</v>
      </c>
      <c r="G25" s="19">
        <f t="shared" si="20"/>
        <v>100.69874598064233</v>
      </c>
      <c r="H25" s="17">
        <f t="shared" si="21"/>
        <v>0</v>
      </c>
      <c r="I25" s="17">
        <f t="shared" si="21"/>
        <v>0</v>
      </c>
      <c r="J25" s="17">
        <f t="shared" si="21"/>
        <v>0</v>
      </c>
      <c r="K25" s="17">
        <f t="shared" si="21"/>
        <v>0</v>
      </c>
      <c r="L25" s="17">
        <f t="shared" si="21"/>
        <v>0</v>
      </c>
      <c r="M25" s="17">
        <f t="shared" si="21"/>
        <v>0</v>
      </c>
      <c r="N25" s="17">
        <f t="shared" si="21"/>
        <v>0</v>
      </c>
      <c r="O25" s="17">
        <f t="shared" si="21"/>
        <v>0</v>
      </c>
      <c r="P25" s="17">
        <f t="shared" si="21"/>
        <v>0</v>
      </c>
      <c r="Q25" s="17">
        <f t="shared" si="21"/>
        <v>0</v>
      </c>
      <c r="R25" s="17">
        <f t="shared" si="21"/>
        <v>0</v>
      </c>
      <c r="S25" s="17">
        <f t="shared" si="21"/>
        <v>0</v>
      </c>
      <c r="T25" s="17">
        <f t="shared" si="21"/>
        <v>0</v>
      </c>
      <c r="U25" s="17">
        <f t="shared" si="21"/>
        <v>0</v>
      </c>
      <c r="V25" s="17">
        <f t="shared" si="21"/>
        <v>69.13</v>
      </c>
      <c r="W25" s="17">
        <f t="shared" si="21"/>
        <v>69.13</v>
      </c>
      <c r="X25" s="17">
        <f t="shared" si="18"/>
        <v>0</v>
      </c>
      <c r="Y25" s="17">
        <f t="shared" si="18"/>
        <v>0</v>
      </c>
      <c r="Z25" s="17">
        <f t="shared" si="18"/>
        <v>3265.9</v>
      </c>
      <c r="AA25" s="17">
        <f t="shared" si="18"/>
        <v>3335.03</v>
      </c>
      <c r="AB25" s="17">
        <f t="shared" si="18"/>
        <v>3840.29</v>
      </c>
      <c r="AC25" s="17">
        <f t="shared" si="18"/>
        <v>1938</v>
      </c>
      <c r="AD25" s="17">
        <f t="shared" si="18"/>
        <v>2708.1</v>
      </c>
      <c r="AE25" s="17">
        <f t="shared" si="18"/>
        <v>4610.32</v>
      </c>
      <c r="AF25" s="91"/>
    </row>
    <row r="26" spans="1:32" ht="34.5" customHeight="1" x14ac:dyDescent="0.25">
      <c r="A26" s="16" t="s">
        <v>29</v>
      </c>
      <c r="B26" s="17">
        <f t="shared" si="15"/>
        <v>0</v>
      </c>
      <c r="C26" s="17">
        <f t="shared" si="15"/>
        <v>0</v>
      </c>
      <c r="D26" s="17">
        <f t="shared" si="16"/>
        <v>0</v>
      </c>
      <c r="E26" s="17">
        <f t="shared" si="17"/>
        <v>0</v>
      </c>
      <c r="F26" s="19">
        <f t="shared" si="19"/>
        <v>0</v>
      </c>
      <c r="G26" s="19">
        <f t="shared" si="20"/>
        <v>0</v>
      </c>
      <c r="H26" s="17">
        <f t="shared" si="21"/>
        <v>0</v>
      </c>
      <c r="I26" s="17">
        <f t="shared" si="21"/>
        <v>0</v>
      </c>
      <c r="J26" s="17">
        <f t="shared" si="21"/>
        <v>0</v>
      </c>
      <c r="K26" s="17">
        <f t="shared" si="21"/>
        <v>0</v>
      </c>
      <c r="L26" s="17">
        <f t="shared" si="21"/>
        <v>0</v>
      </c>
      <c r="M26" s="17">
        <f t="shared" si="21"/>
        <v>0</v>
      </c>
      <c r="N26" s="17">
        <f t="shared" si="21"/>
        <v>0</v>
      </c>
      <c r="O26" s="17">
        <f t="shared" si="21"/>
        <v>0</v>
      </c>
      <c r="P26" s="17">
        <f t="shared" si="21"/>
        <v>0</v>
      </c>
      <c r="Q26" s="17">
        <f t="shared" si="21"/>
        <v>0</v>
      </c>
      <c r="R26" s="17">
        <f t="shared" si="21"/>
        <v>0</v>
      </c>
      <c r="S26" s="17">
        <f t="shared" si="21"/>
        <v>0</v>
      </c>
      <c r="T26" s="17">
        <f t="shared" si="21"/>
        <v>0</v>
      </c>
      <c r="U26" s="17">
        <f t="shared" si="21"/>
        <v>0</v>
      </c>
      <c r="V26" s="17">
        <f t="shared" si="21"/>
        <v>0</v>
      </c>
      <c r="W26" s="17">
        <f t="shared" si="21"/>
        <v>0</v>
      </c>
      <c r="X26" s="17">
        <f t="shared" si="18"/>
        <v>0</v>
      </c>
      <c r="Y26" s="17">
        <f t="shared" si="18"/>
        <v>0</v>
      </c>
      <c r="Z26" s="17">
        <f t="shared" si="18"/>
        <v>0</v>
      </c>
      <c r="AA26" s="17">
        <f t="shared" si="18"/>
        <v>0</v>
      </c>
      <c r="AB26" s="17">
        <f t="shared" si="18"/>
        <v>0</v>
      </c>
      <c r="AC26" s="17">
        <f t="shared" si="18"/>
        <v>0</v>
      </c>
      <c r="AD26" s="17">
        <f t="shared" si="18"/>
        <v>0</v>
      </c>
      <c r="AE26" s="17">
        <f t="shared" si="18"/>
        <v>0</v>
      </c>
      <c r="AF26" s="92"/>
    </row>
    <row r="27" spans="1:32" ht="306.75" customHeight="1" x14ac:dyDescent="0.25">
      <c r="A27" s="65" t="s">
        <v>34</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7"/>
      <c r="AF27" s="80" t="s">
        <v>49</v>
      </c>
    </row>
    <row r="28" spans="1:32" ht="26.25" customHeight="1" x14ac:dyDescent="0.25">
      <c r="A28" s="14" t="s">
        <v>17</v>
      </c>
      <c r="B28" s="15">
        <f>B29+B30+B31+B33</f>
        <v>139953.31</v>
      </c>
      <c r="C28" s="15">
        <f t="shared" ref="C28:AE28" si="22">C29+C30+C31+C33</f>
        <v>139953.31</v>
      </c>
      <c r="D28" s="15">
        <f t="shared" si="22"/>
        <v>139877.84999999998</v>
      </c>
      <c r="E28" s="15">
        <f t="shared" si="22"/>
        <v>139877.84999999998</v>
      </c>
      <c r="F28" s="15">
        <f t="shared" si="8"/>
        <v>99.94608201835311</v>
      </c>
      <c r="G28" s="15">
        <f>IFERROR(E28/C28%,0)</f>
        <v>99.94608201835311</v>
      </c>
      <c r="H28" s="15">
        <f t="shared" si="22"/>
        <v>0</v>
      </c>
      <c r="I28" s="15">
        <f t="shared" si="22"/>
        <v>0</v>
      </c>
      <c r="J28" s="15">
        <f t="shared" si="22"/>
        <v>0</v>
      </c>
      <c r="K28" s="15">
        <f t="shared" si="22"/>
        <v>0</v>
      </c>
      <c r="L28" s="15">
        <f t="shared" si="22"/>
        <v>0</v>
      </c>
      <c r="M28" s="15">
        <f t="shared" si="22"/>
        <v>0</v>
      </c>
      <c r="N28" s="15">
        <f t="shared" si="22"/>
        <v>0</v>
      </c>
      <c r="O28" s="15">
        <f t="shared" si="22"/>
        <v>0</v>
      </c>
      <c r="P28" s="15">
        <f t="shared" si="22"/>
        <v>0</v>
      </c>
      <c r="Q28" s="15">
        <f t="shared" si="22"/>
        <v>0</v>
      </c>
      <c r="R28" s="15">
        <f t="shared" si="22"/>
        <v>6000</v>
      </c>
      <c r="S28" s="15">
        <f t="shared" si="22"/>
        <v>6000</v>
      </c>
      <c r="T28" s="15">
        <f t="shared" si="22"/>
        <v>30457.759999999998</v>
      </c>
      <c r="U28" s="15">
        <f t="shared" si="22"/>
        <v>30457.759999999998</v>
      </c>
      <c r="V28" s="15">
        <f t="shared" si="22"/>
        <v>14479.07</v>
      </c>
      <c r="W28" s="15">
        <f t="shared" si="22"/>
        <v>14479.07</v>
      </c>
      <c r="X28" s="15">
        <f t="shared" si="22"/>
        <v>26196.799999999999</v>
      </c>
      <c r="Y28" s="15">
        <f t="shared" si="22"/>
        <v>26127.64</v>
      </c>
      <c r="Z28" s="15">
        <f t="shared" si="22"/>
        <v>29992.560000000001</v>
      </c>
      <c r="AA28" s="15">
        <f t="shared" si="22"/>
        <v>25156.870000000003</v>
      </c>
      <c r="AB28" s="15">
        <f t="shared" si="22"/>
        <v>19201.150000000001</v>
      </c>
      <c r="AC28" s="15">
        <f t="shared" si="22"/>
        <v>9695.7899999999991</v>
      </c>
      <c r="AD28" s="15">
        <f t="shared" si="22"/>
        <v>13625.97</v>
      </c>
      <c r="AE28" s="15">
        <f t="shared" si="22"/>
        <v>27960.720000000001</v>
      </c>
      <c r="AF28" s="81"/>
    </row>
    <row r="29" spans="1:32" ht="23.25" customHeight="1" x14ac:dyDescent="0.25">
      <c r="A29" s="16" t="s">
        <v>19</v>
      </c>
      <c r="B29" s="17">
        <f>H29+J29+L29+N29+P29+R29+T29+V29+X29+Z29+AB29+AD29</f>
        <v>85174.399999999994</v>
      </c>
      <c r="C29" s="17">
        <f>H29+J29+L29+N29+P29+R29+T29+V29+X29+Z29+AB29+AD29</f>
        <v>85174.399999999994</v>
      </c>
      <c r="D29" s="17">
        <f t="shared" ref="D29:D33" si="23">E29</f>
        <v>85174.399999999994</v>
      </c>
      <c r="E29" s="17">
        <f t="shared" ref="E29:E33" si="24">I29+K29+M29+O29+Q29+S29+U29+W29+Y29+AA29+AC29+AE29</f>
        <v>85174.399999999994</v>
      </c>
      <c r="F29" s="19">
        <f>IFERROR(E29/B29%,0)</f>
        <v>100</v>
      </c>
      <c r="G29" s="19">
        <f>IFERROR(E29/C29%,0)</f>
        <v>100</v>
      </c>
      <c r="H29" s="17"/>
      <c r="I29" s="17"/>
      <c r="J29" s="17"/>
      <c r="K29" s="17"/>
      <c r="L29" s="17"/>
      <c r="M29" s="17"/>
      <c r="N29" s="17"/>
      <c r="O29" s="17"/>
      <c r="P29" s="17"/>
      <c r="Q29" s="17"/>
      <c r="R29" s="17">
        <v>6000</v>
      </c>
      <c r="S29" s="17">
        <v>6000</v>
      </c>
      <c r="T29" s="17">
        <v>25034.26</v>
      </c>
      <c r="U29" s="17">
        <v>25034.26</v>
      </c>
      <c r="V29" s="17">
        <v>14409.94</v>
      </c>
      <c r="W29" s="17">
        <v>14409.94</v>
      </c>
      <c r="X29" s="17">
        <v>26074.17</v>
      </c>
      <c r="Y29" s="17">
        <v>26074.17</v>
      </c>
      <c r="Z29" s="17">
        <v>13656.03</v>
      </c>
      <c r="AA29" s="17">
        <v>13656.03</v>
      </c>
      <c r="AB29" s="17"/>
      <c r="AC29" s="17"/>
      <c r="AD29" s="17"/>
      <c r="AE29" s="17"/>
      <c r="AF29" s="81"/>
    </row>
    <row r="30" spans="1:32" ht="21.75" customHeight="1" x14ac:dyDescent="0.25">
      <c r="A30" s="16" t="s">
        <v>24</v>
      </c>
      <c r="B30" s="17">
        <f t="shared" ref="B30:B33" si="25">H30+J30+L30+N30+P30+R30+T30+V30+X30+Z30+AB30+AD30</f>
        <v>34358.99</v>
      </c>
      <c r="C30" s="17">
        <f t="shared" ref="C30:C33" si="26">H30+J30+L30+N30+P30+R30+T30+V30+X30+Z30+AB30+AD30</f>
        <v>34358.99</v>
      </c>
      <c r="D30" s="17">
        <f t="shared" si="23"/>
        <v>34358.99</v>
      </c>
      <c r="E30" s="17">
        <f t="shared" si="24"/>
        <v>34358.99</v>
      </c>
      <c r="F30" s="19">
        <f t="shared" ref="F30:F33" si="27">IFERROR(E30/B30%,0)</f>
        <v>100</v>
      </c>
      <c r="G30" s="19">
        <f t="shared" ref="G30:G33" si="28">IFERROR(E30/C30%,0)</f>
        <v>100</v>
      </c>
      <c r="H30" s="17"/>
      <c r="I30" s="17"/>
      <c r="J30" s="17"/>
      <c r="K30" s="17"/>
      <c r="L30" s="17"/>
      <c r="M30" s="17"/>
      <c r="N30" s="17"/>
      <c r="O30" s="17"/>
      <c r="P30" s="17"/>
      <c r="Q30" s="17"/>
      <c r="R30" s="17"/>
      <c r="S30" s="17"/>
      <c r="T30" s="17"/>
      <c r="U30" s="17"/>
      <c r="V30" s="17"/>
      <c r="W30" s="17"/>
      <c r="X30" s="17"/>
      <c r="Y30" s="17"/>
      <c r="Z30" s="17">
        <v>8165.73</v>
      </c>
      <c r="AA30" s="17">
        <v>8165.73</v>
      </c>
      <c r="AB30" s="17">
        <v>15360.86</v>
      </c>
      <c r="AC30" s="17">
        <v>7751.99</v>
      </c>
      <c r="AD30" s="17">
        <v>10832.4</v>
      </c>
      <c r="AE30" s="17">
        <v>18441.27</v>
      </c>
      <c r="AF30" s="81"/>
    </row>
    <row r="31" spans="1:32" ht="35.25" customHeight="1" x14ac:dyDescent="0.25">
      <c r="A31" s="16" t="s">
        <v>18</v>
      </c>
      <c r="B31" s="17">
        <f>H31+J31+L31+N31+P31+R31+T31+V31+X31+Z31+AB31+AD31</f>
        <v>20419.920000000002</v>
      </c>
      <c r="C31" s="17">
        <f t="shared" si="26"/>
        <v>20419.920000000002</v>
      </c>
      <c r="D31" s="17">
        <f t="shared" si="23"/>
        <v>20344.46</v>
      </c>
      <c r="E31" s="17">
        <f t="shared" si="24"/>
        <v>20344.46</v>
      </c>
      <c r="F31" s="19">
        <f t="shared" si="27"/>
        <v>99.630458885245375</v>
      </c>
      <c r="G31" s="19">
        <f t="shared" si="28"/>
        <v>99.630458885245375</v>
      </c>
      <c r="H31" s="17"/>
      <c r="I31" s="17"/>
      <c r="J31" s="17"/>
      <c r="K31" s="17"/>
      <c r="L31" s="17"/>
      <c r="M31" s="17"/>
      <c r="N31" s="17"/>
      <c r="O31" s="17"/>
      <c r="P31" s="17"/>
      <c r="Q31" s="17"/>
      <c r="R31" s="17"/>
      <c r="S31" s="17"/>
      <c r="T31" s="17">
        <v>5423.5</v>
      </c>
      <c r="U31" s="17">
        <v>5423.5</v>
      </c>
      <c r="V31" s="17">
        <v>69.13</v>
      </c>
      <c r="W31" s="17">
        <v>69.13</v>
      </c>
      <c r="X31" s="17">
        <v>122.63</v>
      </c>
      <c r="Y31" s="17">
        <v>53.47</v>
      </c>
      <c r="Z31" s="17">
        <v>8170.8</v>
      </c>
      <c r="AA31" s="17">
        <v>3335.11</v>
      </c>
      <c r="AB31" s="17">
        <v>3840.29</v>
      </c>
      <c r="AC31" s="17">
        <v>1943.8</v>
      </c>
      <c r="AD31" s="17">
        <v>2793.57</v>
      </c>
      <c r="AE31" s="17">
        <v>9519.4500000000007</v>
      </c>
      <c r="AF31" s="81"/>
    </row>
    <row r="32" spans="1:32" ht="27.75" customHeight="1" x14ac:dyDescent="0.25">
      <c r="A32" s="26" t="s">
        <v>23</v>
      </c>
      <c r="B32" s="27">
        <f t="shared" si="25"/>
        <v>9883.42</v>
      </c>
      <c r="C32" s="17">
        <f t="shared" si="26"/>
        <v>9883.42</v>
      </c>
      <c r="D32" s="27">
        <f t="shared" si="23"/>
        <v>9952.48</v>
      </c>
      <c r="E32" s="27">
        <f t="shared" si="24"/>
        <v>9952.48</v>
      </c>
      <c r="F32" s="19">
        <f t="shared" si="27"/>
        <v>100.69874598064233</v>
      </c>
      <c r="G32" s="19">
        <f t="shared" si="28"/>
        <v>100.69874598064233</v>
      </c>
      <c r="H32" s="27"/>
      <c r="I32" s="27"/>
      <c r="J32" s="27"/>
      <c r="K32" s="27"/>
      <c r="L32" s="27"/>
      <c r="M32" s="27"/>
      <c r="N32" s="27"/>
      <c r="O32" s="27"/>
      <c r="P32" s="27"/>
      <c r="Q32" s="27"/>
      <c r="R32" s="27"/>
      <c r="S32" s="27"/>
      <c r="T32" s="27"/>
      <c r="U32" s="27"/>
      <c r="V32" s="27">
        <v>69.13</v>
      </c>
      <c r="W32" s="27">
        <v>69.13</v>
      </c>
      <c r="X32" s="27"/>
      <c r="Y32" s="27"/>
      <c r="Z32" s="27">
        <v>3265.9</v>
      </c>
      <c r="AA32" s="27">
        <v>3335.03</v>
      </c>
      <c r="AB32" s="27">
        <v>3840.29</v>
      </c>
      <c r="AC32" s="27">
        <v>1938</v>
      </c>
      <c r="AD32" s="27">
        <v>2708.1</v>
      </c>
      <c r="AE32" s="27">
        <v>4610.32</v>
      </c>
      <c r="AF32" s="81"/>
    </row>
    <row r="33" spans="1:32" ht="33.75" customHeight="1" x14ac:dyDescent="0.25">
      <c r="A33" s="16" t="s">
        <v>29</v>
      </c>
      <c r="B33" s="17">
        <f t="shared" si="25"/>
        <v>0</v>
      </c>
      <c r="C33" s="17">
        <f t="shared" si="26"/>
        <v>0</v>
      </c>
      <c r="D33" s="17">
        <f t="shared" si="23"/>
        <v>0</v>
      </c>
      <c r="E33" s="17">
        <f t="shared" si="24"/>
        <v>0</v>
      </c>
      <c r="F33" s="19">
        <f t="shared" si="27"/>
        <v>0</v>
      </c>
      <c r="G33" s="19">
        <f t="shared" si="28"/>
        <v>0</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82"/>
    </row>
    <row r="34" spans="1:32" ht="20.25" x14ac:dyDescent="0.25">
      <c r="A34" s="68" t="s">
        <v>36</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70"/>
      <c r="AF34" s="93"/>
    </row>
    <row r="35" spans="1:32" ht="24" customHeight="1" x14ac:dyDescent="0.25">
      <c r="A35" s="14" t="s">
        <v>17</v>
      </c>
      <c r="B35" s="24">
        <f>B36+B37+B38+B40</f>
        <v>52364.3</v>
      </c>
      <c r="C35" s="24">
        <f t="shared" ref="C35:E35" si="29">C36+C37+C38+C40</f>
        <v>52364.3</v>
      </c>
      <c r="D35" s="24">
        <f t="shared" si="29"/>
        <v>47866.41</v>
      </c>
      <c r="E35" s="24">
        <f t="shared" si="29"/>
        <v>47832.78</v>
      </c>
      <c r="F35" s="15">
        <f>IFERROR(E35/B35%,0)</f>
        <v>91.346165230892026</v>
      </c>
      <c r="G35" s="15">
        <f>IFERROR(E35/C35%,0)</f>
        <v>91.346165230892026</v>
      </c>
      <c r="H35" s="24">
        <f t="shared" ref="H35:AE35" si="30">H36+H37+H38+H40</f>
        <v>0</v>
      </c>
      <c r="I35" s="24">
        <f t="shared" si="30"/>
        <v>0</v>
      </c>
      <c r="J35" s="24">
        <f t="shared" si="30"/>
        <v>502.28</v>
      </c>
      <c r="K35" s="24">
        <f t="shared" si="30"/>
        <v>502.28</v>
      </c>
      <c r="L35" s="24">
        <f t="shared" si="30"/>
        <v>490</v>
      </c>
      <c r="M35" s="24">
        <f t="shared" si="30"/>
        <v>0</v>
      </c>
      <c r="N35" s="24">
        <f t="shared" si="30"/>
        <v>0</v>
      </c>
      <c r="O35" s="24">
        <f t="shared" si="30"/>
        <v>490</v>
      </c>
      <c r="P35" s="24">
        <f t="shared" si="30"/>
        <v>0</v>
      </c>
      <c r="Q35" s="24">
        <f t="shared" si="30"/>
        <v>0</v>
      </c>
      <c r="R35" s="24">
        <f t="shared" si="30"/>
        <v>0</v>
      </c>
      <c r="S35" s="24">
        <f t="shared" si="30"/>
        <v>0</v>
      </c>
      <c r="T35" s="24">
        <f t="shared" si="30"/>
        <v>756.09</v>
      </c>
      <c r="U35" s="24">
        <f t="shared" si="30"/>
        <v>756.06</v>
      </c>
      <c r="V35" s="24">
        <f t="shared" si="30"/>
        <v>4740.18</v>
      </c>
      <c r="W35" s="24">
        <f t="shared" si="30"/>
        <v>4740.18</v>
      </c>
      <c r="X35" s="24">
        <f t="shared" si="30"/>
        <v>21344.329999999998</v>
      </c>
      <c r="Y35" s="24">
        <f t="shared" si="30"/>
        <v>9774.75</v>
      </c>
      <c r="Z35" s="24">
        <f t="shared" si="30"/>
        <v>0</v>
      </c>
      <c r="AA35" s="24">
        <f t="shared" si="30"/>
        <v>11569.51</v>
      </c>
      <c r="AB35" s="24">
        <f t="shared" si="30"/>
        <v>0</v>
      </c>
      <c r="AC35" s="24">
        <f t="shared" si="30"/>
        <v>0</v>
      </c>
      <c r="AD35" s="24">
        <f t="shared" si="30"/>
        <v>4497.72</v>
      </c>
      <c r="AE35" s="24">
        <f t="shared" si="30"/>
        <v>0</v>
      </c>
      <c r="AF35" s="94"/>
    </row>
    <row r="36" spans="1:32" ht="22.5" customHeight="1" x14ac:dyDescent="0.25">
      <c r="A36" s="16" t="s">
        <v>19</v>
      </c>
      <c r="B36" s="17"/>
      <c r="C36" s="17"/>
      <c r="D36" s="17"/>
      <c r="E36" s="17"/>
      <c r="F36" s="19"/>
      <c r="G36" s="19"/>
      <c r="H36" s="17">
        <f>H43+H50+H57+H64</f>
        <v>0</v>
      </c>
      <c r="I36" s="17">
        <f t="shared" ref="I36:AE40" si="31">I43+I50+I57+I64</f>
        <v>0</v>
      </c>
      <c r="J36" s="17">
        <f t="shared" si="31"/>
        <v>0</v>
      </c>
      <c r="K36" s="17">
        <f t="shared" si="31"/>
        <v>0</v>
      </c>
      <c r="L36" s="17">
        <f t="shared" si="31"/>
        <v>0</v>
      </c>
      <c r="M36" s="17">
        <f t="shared" si="31"/>
        <v>0</v>
      </c>
      <c r="N36" s="17">
        <f t="shared" si="31"/>
        <v>0</v>
      </c>
      <c r="O36" s="17">
        <f t="shared" si="31"/>
        <v>0</v>
      </c>
      <c r="P36" s="17">
        <f t="shared" si="31"/>
        <v>0</v>
      </c>
      <c r="Q36" s="17">
        <f t="shared" si="31"/>
        <v>0</v>
      </c>
      <c r="R36" s="17">
        <f t="shared" si="31"/>
        <v>0</v>
      </c>
      <c r="S36" s="17">
        <f t="shared" si="31"/>
        <v>0</v>
      </c>
      <c r="T36" s="17">
        <f t="shared" si="31"/>
        <v>0</v>
      </c>
      <c r="U36" s="17">
        <f t="shared" si="31"/>
        <v>0</v>
      </c>
      <c r="V36" s="17">
        <f t="shared" si="31"/>
        <v>0</v>
      </c>
      <c r="W36" s="17">
        <f t="shared" si="31"/>
        <v>0</v>
      </c>
      <c r="X36" s="17">
        <f t="shared" si="31"/>
        <v>0</v>
      </c>
      <c r="Y36" s="17">
        <f t="shared" si="31"/>
        <v>0</v>
      </c>
      <c r="Z36" s="17">
        <f t="shared" si="31"/>
        <v>0</v>
      </c>
      <c r="AA36" s="17">
        <f t="shared" si="31"/>
        <v>0</v>
      </c>
      <c r="AB36" s="17">
        <f t="shared" si="31"/>
        <v>0</v>
      </c>
      <c r="AC36" s="17">
        <f t="shared" si="31"/>
        <v>0</v>
      </c>
      <c r="AD36" s="17">
        <f t="shared" si="31"/>
        <v>0</v>
      </c>
      <c r="AE36" s="17">
        <f t="shared" si="31"/>
        <v>0</v>
      </c>
      <c r="AF36" s="94"/>
    </row>
    <row r="37" spans="1:32" ht="21" customHeight="1" x14ac:dyDescent="0.25">
      <c r="A37" s="16" t="s">
        <v>24</v>
      </c>
      <c r="B37" s="17"/>
      <c r="C37" s="17"/>
      <c r="D37" s="17"/>
      <c r="E37" s="17"/>
      <c r="F37" s="19"/>
      <c r="G37" s="19"/>
      <c r="H37" s="17">
        <f t="shared" ref="H37:W40" si="32">H44+H51+H58+H65</f>
        <v>0</v>
      </c>
      <c r="I37" s="17">
        <f t="shared" si="32"/>
        <v>0</v>
      </c>
      <c r="J37" s="17">
        <f t="shared" si="32"/>
        <v>0</v>
      </c>
      <c r="K37" s="17">
        <f t="shared" si="32"/>
        <v>0</v>
      </c>
      <c r="L37" s="17">
        <f t="shared" si="32"/>
        <v>0</v>
      </c>
      <c r="M37" s="17">
        <f t="shared" si="32"/>
        <v>0</v>
      </c>
      <c r="N37" s="17">
        <f t="shared" si="32"/>
        <v>0</v>
      </c>
      <c r="O37" s="17">
        <f t="shared" si="32"/>
        <v>0</v>
      </c>
      <c r="P37" s="17">
        <f t="shared" si="32"/>
        <v>0</v>
      </c>
      <c r="Q37" s="17">
        <f t="shared" si="32"/>
        <v>0</v>
      </c>
      <c r="R37" s="17">
        <f t="shared" si="32"/>
        <v>0</v>
      </c>
      <c r="S37" s="17">
        <f t="shared" si="32"/>
        <v>0</v>
      </c>
      <c r="T37" s="17">
        <f t="shared" si="32"/>
        <v>0</v>
      </c>
      <c r="U37" s="17">
        <f t="shared" si="32"/>
        <v>0</v>
      </c>
      <c r="V37" s="17">
        <f t="shared" si="32"/>
        <v>0</v>
      </c>
      <c r="W37" s="17">
        <f t="shared" si="32"/>
        <v>0</v>
      </c>
      <c r="X37" s="17">
        <f t="shared" si="31"/>
        <v>0</v>
      </c>
      <c r="Y37" s="17">
        <f t="shared" si="31"/>
        <v>0</v>
      </c>
      <c r="Z37" s="17">
        <f t="shared" si="31"/>
        <v>0</v>
      </c>
      <c r="AA37" s="17">
        <f t="shared" si="31"/>
        <v>0</v>
      </c>
      <c r="AB37" s="17">
        <f t="shared" si="31"/>
        <v>0</v>
      </c>
      <c r="AC37" s="17">
        <f t="shared" si="31"/>
        <v>0</v>
      </c>
      <c r="AD37" s="17">
        <f t="shared" si="31"/>
        <v>0</v>
      </c>
      <c r="AE37" s="17">
        <f t="shared" si="31"/>
        <v>0</v>
      </c>
      <c r="AF37" s="94"/>
    </row>
    <row r="38" spans="1:32" ht="33.75" customHeight="1" x14ac:dyDescent="0.25">
      <c r="A38" s="16" t="s">
        <v>18</v>
      </c>
      <c r="B38" s="17">
        <f>B45+B52+B59+B66+B73</f>
        <v>27364.3</v>
      </c>
      <c r="C38" s="17">
        <f>C45+C52+C59+C66+C73</f>
        <v>27364.3</v>
      </c>
      <c r="D38" s="17">
        <f>D45+D52+D59+D66+D73</f>
        <v>27364.130000000005</v>
      </c>
      <c r="E38" s="17">
        <f>E45+E52+E59</f>
        <v>27330.500000000004</v>
      </c>
      <c r="F38" s="19">
        <f>IFERROR(E38/B38%,0)</f>
        <v>99.87648140094943</v>
      </c>
      <c r="G38" s="19">
        <f>IFERROR(E38/C38%,0)</f>
        <v>99.87648140094943</v>
      </c>
      <c r="H38" s="17">
        <f t="shared" si="32"/>
        <v>0</v>
      </c>
      <c r="I38" s="17">
        <f t="shared" si="32"/>
        <v>0</v>
      </c>
      <c r="J38" s="17">
        <f t="shared" si="32"/>
        <v>0</v>
      </c>
      <c r="K38" s="17">
        <f t="shared" si="32"/>
        <v>0</v>
      </c>
      <c r="L38" s="17">
        <f t="shared" si="32"/>
        <v>490</v>
      </c>
      <c r="M38" s="17">
        <f t="shared" si="32"/>
        <v>0</v>
      </c>
      <c r="N38" s="17">
        <f t="shared" si="32"/>
        <v>0</v>
      </c>
      <c r="O38" s="17">
        <f t="shared" si="32"/>
        <v>490</v>
      </c>
      <c r="P38" s="17">
        <f t="shared" si="32"/>
        <v>0</v>
      </c>
      <c r="Q38" s="17">
        <f t="shared" si="32"/>
        <v>0</v>
      </c>
      <c r="R38" s="17">
        <f t="shared" si="32"/>
        <v>0</v>
      </c>
      <c r="S38" s="17">
        <f t="shared" si="32"/>
        <v>0</v>
      </c>
      <c r="T38" s="17">
        <f t="shared" si="32"/>
        <v>756.09</v>
      </c>
      <c r="U38" s="17">
        <f t="shared" si="32"/>
        <v>756.06</v>
      </c>
      <c r="V38" s="17">
        <f t="shared" si="32"/>
        <v>4740.18</v>
      </c>
      <c r="W38" s="17">
        <f t="shared" si="32"/>
        <v>4740.18</v>
      </c>
      <c r="X38" s="17">
        <f t="shared" si="31"/>
        <v>21344.329999999998</v>
      </c>
      <c r="Y38" s="17">
        <f t="shared" si="31"/>
        <v>9774.75</v>
      </c>
      <c r="Z38" s="17">
        <f t="shared" si="31"/>
        <v>0</v>
      </c>
      <c r="AA38" s="17">
        <f t="shared" si="31"/>
        <v>11569.51</v>
      </c>
      <c r="AB38" s="17">
        <f t="shared" si="31"/>
        <v>0</v>
      </c>
      <c r="AC38" s="17">
        <f t="shared" si="31"/>
        <v>0</v>
      </c>
      <c r="AD38" s="17">
        <f t="shared" si="31"/>
        <v>0</v>
      </c>
      <c r="AE38" s="17">
        <f t="shared" si="31"/>
        <v>0</v>
      </c>
      <c r="AF38" s="94"/>
    </row>
    <row r="39" spans="1:32" ht="32.25" customHeight="1" x14ac:dyDescent="0.25">
      <c r="A39" s="28" t="s">
        <v>23</v>
      </c>
      <c r="B39" s="17"/>
      <c r="C39" s="17"/>
      <c r="D39" s="17"/>
      <c r="E39" s="27"/>
      <c r="F39" s="19"/>
      <c r="G39" s="19"/>
      <c r="H39" s="17">
        <f t="shared" si="32"/>
        <v>0</v>
      </c>
      <c r="I39" s="17">
        <f t="shared" si="32"/>
        <v>0</v>
      </c>
      <c r="J39" s="17">
        <f t="shared" si="32"/>
        <v>0</v>
      </c>
      <c r="K39" s="17">
        <f t="shared" si="32"/>
        <v>0</v>
      </c>
      <c r="L39" s="17">
        <f t="shared" si="32"/>
        <v>0</v>
      </c>
      <c r="M39" s="17">
        <f t="shared" si="32"/>
        <v>0</v>
      </c>
      <c r="N39" s="17">
        <f t="shared" si="32"/>
        <v>0</v>
      </c>
      <c r="O39" s="17">
        <f t="shared" si="32"/>
        <v>0</v>
      </c>
      <c r="P39" s="17">
        <f t="shared" si="32"/>
        <v>0</v>
      </c>
      <c r="Q39" s="17">
        <f t="shared" si="32"/>
        <v>0</v>
      </c>
      <c r="R39" s="17">
        <f t="shared" si="32"/>
        <v>0</v>
      </c>
      <c r="S39" s="17">
        <f t="shared" si="32"/>
        <v>0</v>
      </c>
      <c r="T39" s="17">
        <f t="shared" si="32"/>
        <v>0</v>
      </c>
      <c r="U39" s="17">
        <f t="shared" si="32"/>
        <v>0</v>
      </c>
      <c r="V39" s="17">
        <f t="shared" si="32"/>
        <v>0</v>
      </c>
      <c r="W39" s="17">
        <f t="shared" si="32"/>
        <v>0</v>
      </c>
      <c r="X39" s="17">
        <f t="shared" si="31"/>
        <v>0</v>
      </c>
      <c r="Y39" s="17">
        <f t="shared" si="31"/>
        <v>0</v>
      </c>
      <c r="Z39" s="17">
        <f t="shared" si="31"/>
        <v>0</v>
      </c>
      <c r="AA39" s="17">
        <f t="shared" si="31"/>
        <v>0</v>
      </c>
      <c r="AB39" s="17">
        <f t="shared" si="31"/>
        <v>0</v>
      </c>
      <c r="AC39" s="17">
        <f t="shared" si="31"/>
        <v>0</v>
      </c>
      <c r="AD39" s="17">
        <f t="shared" si="31"/>
        <v>0</v>
      </c>
      <c r="AE39" s="17">
        <f t="shared" si="31"/>
        <v>0</v>
      </c>
      <c r="AF39" s="94"/>
    </row>
    <row r="40" spans="1:32" ht="32.25" customHeight="1" x14ac:dyDescent="0.25">
      <c r="A40" s="16" t="s">
        <v>29</v>
      </c>
      <c r="B40" s="17">
        <f t="shared" ref="B40:D40" si="33">B47+B54+B61+B68+B75</f>
        <v>25000</v>
      </c>
      <c r="C40" s="17">
        <f t="shared" si="33"/>
        <v>25000</v>
      </c>
      <c r="D40" s="17">
        <f t="shared" si="33"/>
        <v>20502.28</v>
      </c>
      <c r="E40" s="17">
        <f>E47+E54+E61+E68+E75</f>
        <v>20502.28</v>
      </c>
      <c r="F40" s="19">
        <f t="shared" ref="F40" si="34">IFERROR(E40/B40%,0)</f>
        <v>82.009119999999996</v>
      </c>
      <c r="G40" s="19">
        <f t="shared" ref="G40" si="35">IFERROR(E40/C40%,0)</f>
        <v>82.009119999999996</v>
      </c>
      <c r="H40" s="17">
        <f t="shared" si="32"/>
        <v>0</v>
      </c>
      <c r="I40" s="17">
        <f t="shared" si="32"/>
        <v>0</v>
      </c>
      <c r="J40" s="17">
        <f t="shared" si="32"/>
        <v>502.28</v>
      </c>
      <c r="K40" s="17">
        <f t="shared" si="32"/>
        <v>502.28</v>
      </c>
      <c r="L40" s="17">
        <f t="shared" si="32"/>
        <v>0</v>
      </c>
      <c r="M40" s="17">
        <f t="shared" si="32"/>
        <v>0</v>
      </c>
      <c r="N40" s="17">
        <f t="shared" si="32"/>
        <v>0</v>
      </c>
      <c r="O40" s="17">
        <f t="shared" si="32"/>
        <v>0</v>
      </c>
      <c r="P40" s="17">
        <f t="shared" si="32"/>
        <v>0</v>
      </c>
      <c r="Q40" s="17">
        <f t="shared" si="32"/>
        <v>0</v>
      </c>
      <c r="R40" s="17">
        <f t="shared" si="32"/>
        <v>0</v>
      </c>
      <c r="S40" s="17">
        <f t="shared" si="32"/>
        <v>0</v>
      </c>
      <c r="T40" s="17">
        <f t="shared" si="32"/>
        <v>0</v>
      </c>
      <c r="U40" s="17">
        <f t="shared" si="32"/>
        <v>0</v>
      </c>
      <c r="V40" s="17">
        <f t="shared" si="32"/>
        <v>0</v>
      </c>
      <c r="W40" s="17">
        <f t="shared" si="32"/>
        <v>0</v>
      </c>
      <c r="X40" s="17">
        <f t="shared" si="31"/>
        <v>0</v>
      </c>
      <c r="Y40" s="17">
        <f t="shared" si="31"/>
        <v>0</v>
      </c>
      <c r="Z40" s="17">
        <f t="shared" si="31"/>
        <v>0</v>
      </c>
      <c r="AA40" s="17">
        <f t="shared" si="31"/>
        <v>0</v>
      </c>
      <c r="AB40" s="17">
        <f t="shared" si="31"/>
        <v>0</v>
      </c>
      <c r="AC40" s="17">
        <f t="shared" si="31"/>
        <v>0</v>
      </c>
      <c r="AD40" s="17">
        <f t="shared" si="31"/>
        <v>4497.72</v>
      </c>
      <c r="AE40" s="17">
        <f t="shared" si="31"/>
        <v>0</v>
      </c>
      <c r="AF40" s="95"/>
    </row>
    <row r="41" spans="1:32" ht="18.75" x14ac:dyDescent="0.25">
      <c r="A41" s="65" t="s">
        <v>35</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7"/>
      <c r="AF41" s="80" t="s">
        <v>50</v>
      </c>
    </row>
    <row r="42" spans="1:32" ht="21.75" customHeight="1" x14ac:dyDescent="0.25">
      <c r="A42" s="14" t="s">
        <v>17</v>
      </c>
      <c r="B42" s="24">
        <f>B43+B44+B45+B47</f>
        <v>20746.5</v>
      </c>
      <c r="C42" s="24">
        <f t="shared" ref="C42:E42" si="36">C43+C44+C45+C47</f>
        <v>20746.5</v>
      </c>
      <c r="D42" s="24">
        <f t="shared" si="36"/>
        <v>20746.440000000002</v>
      </c>
      <c r="E42" s="24">
        <f t="shared" si="36"/>
        <v>20746.440000000002</v>
      </c>
      <c r="F42" s="15">
        <f t="shared" si="8"/>
        <v>99.999710794591863</v>
      </c>
      <c r="G42" s="15">
        <f>IFERROR(E42/C42%,0)</f>
        <v>99.999710794591863</v>
      </c>
      <c r="H42" s="24">
        <f t="shared" ref="H42:AE42" si="37">H43+H44+H45+H47</f>
        <v>0</v>
      </c>
      <c r="I42" s="24">
        <f t="shared" si="37"/>
        <v>0</v>
      </c>
      <c r="J42" s="24">
        <f t="shared" si="37"/>
        <v>0</v>
      </c>
      <c r="K42" s="24">
        <f t="shared" si="37"/>
        <v>0</v>
      </c>
      <c r="L42" s="24">
        <f t="shared" si="37"/>
        <v>490</v>
      </c>
      <c r="M42" s="24">
        <f t="shared" si="37"/>
        <v>0</v>
      </c>
      <c r="N42" s="24">
        <f t="shared" si="37"/>
        <v>0</v>
      </c>
      <c r="O42" s="24">
        <f t="shared" si="37"/>
        <v>490</v>
      </c>
      <c r="P42" s="24">
        <f t="shared" si="37"/>
        <v>0</v>
      </c>
      <c r="Q42" s="24">
        <f t="shared" si="37"/>
        <v>0</v>
      </c>
      <c r="R42" s="24">
        <f t="shared" si="37"/>
        <v>0</v>
      </c>
      <c r="S42" s="24">
        <f t="shared" si="37"/>
        <v>0</v>
      </c>
      <c r="T42" s="24">
        <f t="shared" si="37"/>
        <v>0</v>
      </c>
      <c r="U42" s="24">
        <f t="shared" si="37"/>
        <v>0</v>
      </c>
      <c r="V42" s="24">
        <f t="shared" si="37"/>
        <v>1119.79</v>
      </c>
      <c r="W42" s="24">
        <f t="shared" si="37"/>
        <v>1119.79</v>
      </c>
      <c r="X42" s="24">
        <f t="shared" si="37"/>
        <v>19136.71</v>
      </c>
      <c r="Y42" s="24">
        <f t="shared" si="37"/>
        <v>7567.14</v>
      </c>
      <c r="Z42" s="24">
        <f>Z43+Z44+Z45+Z47</f>
        <v>0</v>
      </c>
      <c r="AA42" s="24">
        <f t="shared" si="37"/>
        <v>11569.51</v>
      </c>
      <c r="AB42" s="24">
        <f>AB43+AB44+AB45+AB47</f>
        <v>0</v>
      </c>
      <c r="AC42" s="24">
        <f t="shared" si="37"/>
        <v>0</v>
      </c>
      <c r="AD42" s="24">
        <f t="shared" si="37"/>
        <v>0</v>
      </c>
      <c r="AE42" s="24">
        <f t="shared" si="37"/>
        <v>0</v>
      </c>
      <c r="AF42" s="81"/>
    </row>
    <row r="43" spans="1:32" ht="23.25" customHeight="1" x14ac:dyDescent="0.25">
      <c r="A43" s="16" t="s">
        <v>19</v>
      </c>
      <c r="B43" s="17"/>
      <c r="C43" s="17"/>
      <c r="D43" s="17"/>
      <c r="E43" s="17"/>
      <c r="F43" s="19"/>
      <c r="G43" s="19"/>
      <c r="H43" s="17"/>
      <c r="I43" s="17"/>
      <c r="J43" s="17"/>
      <c r="K43" s="17"/>
      <c r="L43" s="17"/>
      <c r="M43" s="17"/>
      <c r="N43" s="17"/>
      <c r="O43" s="17"/>
      <c r="P43" s="17"/>
      <c r="Q43" s="17"/>
      <c r="R43" s="17"/>
      <c r="S43" s="17"/>
      <c r="T43" s="17"/>
      <c r="U43" s="17"/>
      <c r="V43" s="17"/>
      <c r="W43" s="17"/>
      <c r="X43" s="17"/>
      <c r="Y43" s="17"/>
      <c r="Z43" s="17"/>
      <c r="AA43" s="17"/>
      <c r="AB43" s="17"/>
      <c r="AC43" s="17"/>
      <c r="AD43" s="17"/>
      <c r="AE43" s="17"/>
      <c r="AF43" s="81"/>
    </row>
    <row r="44" spans="1:32" ht="21.75" customHeight="1" x14ac:dyDescent="0.25">
      <c r="A44" s="16" t="s">
        <v>24</v>
      </c>
      <c r="B44" s="17"/>
      <c r="C44" s="17"/>
      <c r="D44" s="17"/>
      <c r="E44" s="17"/>
      <c r="F44" s="19"/>
      <c r="G44" s="19"/>
      <c r="H44" s="17"/>
      <c r="I44" s="17"/>
      <c r="J44" s="17"/>
      <c r="K44" s="17"/>
      <c r="L44" s="17"/>
      <c r="M44" s="17"/>
      <c r="N44" s="17"/>
      <c r="O44" s="17"/>
      <c r="P44" s="17"/>
      <c r="Q44" s="17"/>
      <c r="R44" s="17"/>
      <c r="S44" s="17"/>
      <c r="T44" s="17"/>
      <c r="U44" s="17"/>
      <c r="V44" s="17"/>
      <c r="W44" s="17"/>
      <c r="X44" s="17"/>
      <c r="Y44" s="17"/>
      <c r="Z44" s="17"/>
      <c r="AA44" s="17"/>
      <c r="AB44" s="17"/>
      <c r="AC44" s="17"/>
      <c r="AD44" s="17"/>
      <c r="AE44" s="17"/>
      <c r="AF44" s="81"/>
    </row>
    <row r="45" spans="1:32" ht="34.5" customHeight="1" x14ac:dyDescent="0.25">
      <c r="A45" s="16" t="s">
        <v>18</v>
      </c>
      <c r="B45" s="17">
        <f t="shared" ref="B45" si="38">H45+J45+L45+N45+P45+R45+T45+V45+X45+Z45+AB45+AD45</f>
        <v>20746.5</v>
      </c>
      <c r="C45" s="17">
        <f>H45+J45+L45+N45+P45+R45+T45+V45+X45+Z45+AB45+AD45</f>
        <v>20746.5</v>
      </c>
      <c r="D45" s="17">
        <f t="shared" ref="D45" si="39">E45</f>
        <v>20746.440000000002</v>
      </c>
      <c r="E45" s="17">
        <f t="shared" ref="E45" si="40">I45+K45+M45+O45+Q45+S45+U45+W45+Y45+AA45+AC45+AE45</f>
        <v>20746.440000000002</v>
      </c>
      <c r="F45" s="19">
        <f t="shared" ref="F45" si="41">IFERROR(E45/B45%,0)</f>
        <v>99.999710794591863</v>
      </c>
      <c r="G45" s="19">
        <f t="shared" ref="G45" si="42">IFERROR(E45/C45%,0)</f>
        <v>99.999710794591863</v>
      </c>
      <c r="H45" s="17"/>
      <c r="I45" s="17"/>
      <c r="J45" s="17"/>
      <c r="K45" s="17"/>
      <c r="L45" s="17">
        <v>490</v>
      </c>
      <c r="M45" s="17"/>
      <c r="N45" s="17"/>
      <c r="O45" s="17">
        <v>490</v>
      </c>
      <c r="P45" s="17"/>
      <c r="Q45" s="17"/>
      <c r="R45" s="17"/>
      <c r="S45" s="17"/>
      <c r="T45" s="17"/>
      <c r="U45" s="17"/>
      <c r="V45" s="17">
        <v>1119.79</v>
      </c>
      <c r="W45" s="17">
        <v>1119.79</v>
      </c>
      <c r="X45" s="17">
        <v>19136.71</v>
      </c>
      <c r="Y45" s="17">
        <v>7567.14</v>
      </c>
      <c r="Z45" s="17"/>
      <c r="AA45" s="17">
        <v>11569.51</v>
      </c>
      <c r="AB45" s="17"/>
      <c r="AC45" s="17"/>
      <c r="AD45" s="17"/>
      <c r="AE45" s="17"/>
      <c r="AF45" s="81"/>
    </row>
    <row r="46" spans="1:32" ht="27" customHeight="1" x14ac:dyDescent="0.25">
      <c r="A46" s="28" t="s">
        <v>23</v>
      </c>
      <c r="B46" s="27"/>
      <c r="C46" s="17"/>
      <c r="D46" s="27"/>
      <c r="E46" s="27"/>
      <c r="F46" s="19"/>
      <c r="G46" s="19"/>
      <c r="H46" s="27"/>
      <c r="I46" s="27"/>
      <c r="J46" s="27"/>
      <c r="K46" s="27"/>
      <c r="L46" s="27"/>
      <c r="M46" s="27"/>
      <c r="N46" s="27"/>
      <c r="O46" s="27"/>
      <c r="P46" s="27"/>
      <c r="Q46" s="27"/>
      <c r="R46" s="27"/>
      <c r="S46" s="27"/>
      <c r="T46" s="27"/>
      <c r="U46" s="27"/>
      <c r="V46" s="27"/>
      <c r="W46" s="27"/>
      <c r="X46" s="27"/>
      <c r="Y46" s="27"/>
      <c r="Z46" s="27"/>
      <c r="AA46" s="27"/>
      <c r="AB46" s="27"/>
      <c r="AC46" s="27"/>
      <c r="AD46" s="27"/>
      <c r="AE46" s="27"/>
      <c r="AF46" s="81"/>
    </row>
    <row r="47" spans="1:32" ht="33" customHeight="1" x14ac:dyDescent="0.25">
      <c r="A47" s="16" t="s">
        <v>29</v>
      </c>
      <c r="B47" s="17"/>
      <c r="C47" s="17"/>
      <c r="D47" s="17"/>
      <c r="E47" s="17"/>
      <c r="F47" s="19"/>
      <c r="G47" s="19"/>
      <c r="H47" s="18"/>
      <c r="I47" s="18"/>
      <c r="J47" s="18"/>
      <c r="K47" s="18"/>
      <c r="L47" s="18"/>
      <c r="M47" s="18"/>
      <c r="N47" s="18"/>
      <c r="O47" s="18"/>
      <c r="P47" s="18"/>
      <c r="Q47" s="18"/>
      <c r="R47" s="18"/>
      <c r="S47" s="18"/>
      <c r="T47" s="18"/>
      <c r="U47" s="18"/>
      <c r="V47" s="18"/>
      <c r="W47" s="18"/>
      <c r="X47" s="18"/>
      <c r="Y47" s="18"/>
      <c r="Z47" s="18"/>
      <c r="AA47" s="18"/>
      <c r="AB47" s="18"/>
      <c r="AC47" s="18"/>
      <c r="AD47" s="18"/>
      <c r="AE47" s="18"/>
      <c r="AF47" s="82"/>
    </row>
    <row r="48" spans="1:32" ht="18.75" x14ac:dyDescent="0.25">
      <c r="A48" s="65" t="s">
        <v>41</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7"/>
      <c r="AF48" s="80" t="s">
        <v>51</v>
      </c>
    </row>
    <row r="49" spans="1:32" ht="23.25" customHeight="1" x14ac:dyDescent="0.25">
      <c r="A49" s="14" t="s">
        <v>17</v>
      </c>
      <c r="B49" s="24">
        <f>B50+B51+B52+B54</f>
        <v>756.1</v>
      </c>
      <c r="C49" s="24">
        <f t="shared" ref="C49:AE49" si="43">C50+C51+C52+C54</f>
        <v>756.1</v>
      </c>
      <c r="D49" s="24">
        <f t="shared" si="43"/>
        <v>756.06</v>
      </c>
      <c r="E49" s="24">
        <f t="shared" si="43"/>
        <v>756.06</v>
      </c>
      <c r="F49" s="15">
        <f t="shared" si="8"/>
        <v>99.994709694484854</v>
      </c>
      <c r="G49" s="15">
        <f>IFERROR(E49/C49%,0)</f>
        <v>99.994709694484854</v>
      </c>
      <c r="H49" s="24">
        <f t="shared" si="43"/>
        <v>0</v>
      </c>
      <c r="I49" s="24">
        <f t="shared" si="43"/>
        <v>0</v>
      </c>
      <c r="J49" s="24">
        <f t="shared" si="43"/>
        <v>0</v>
      </c>
      <c r="K49" s="24">
        <f t="shared" si="43"/>
        <v>0</v>
      </c>
      <c r="L49" s="24">
        <f t="shared" si="43"/>
        <v>0</v>
      </c>
      <c r="M49" s="24">
        <f t="shared" si="43"/>
        <v>0</v>
      </c>
      <c r="N49" s="24">
        <f t="shared" si="43"/>
        <v>0</v>
      </c>
      <c r="O49" s="24">
        <f t="shared" si="43"/>
        <v>0</v>
      </c>
      <c r="P49" s="24">
        <f t="shared" si="43"/>
        <v>0</v>
      </c>
      <c r="Q49" s="24">
        <f t="shared" si="43"/>
        <v>0</v>
      </c>
      <c r="R49" s="24">
        <f t="shared" si="43"/>
        <v>0</v>
      </c>
      <c r="S49" s="24">
        <f t="shared" si="43"/>
        <v>0</v>
      </c>
      <c r="T49" s="24">
        <f t="shared" si="43"/>
        <v>756.09</v>
      </c>
      <c r="U49" s="24">
        <f t="shared" si="43"/>
        <v>756.06</v>
      </c>
      <c r="V49" s="24">
        <f t="shared" si="43"/>
        <v>0</v>
      </c>
      <c r="W49" s="24">
        <f t="shared" si="43"/>
        <v>0</v>
      </c>
      <c r="X49" s="24">
        <f t="shared" si="43"/>
        <v>0.01</v>
      </c>
      <c r="Y49" s="24">
        <f t="shared" si="43"/>
        <v>0</v>
      </c>
      <c r="Z49" s="24">
        <f t="shared" si="43"/>
        <v>0</v>
      </c>
      <c r="AA49" s="24">
        <f t="shared" si="43"/>
        <v>0</v>
      </c>
      <c r="AB49" s="24">
        <f t="shared" si="43"/>
        <v>0</v>
      </c>
      <c r="AC49" s="24">
        <f t="shared" si="43"/>
        <v>0</v>
      </c>
      <c r="AD49" s="24">
        <f t="shared" si="43"/>
        <v>0</v>
      </c>
      <c r="AE49" s="24">
        <f t="shared" si="43"/>
        <v>0</v>
      </c>
      <c r="AF49" s="81"/>
    </row>
    <row r="50" spans="1:32" ht="22.5" customHeight="1" x14ac:dyDescent="0.25">
      <c r="A50" s="16" t="s">
        <v>19</v>
      </c>
      <c r="B50" s="17"/>
      <c r="C50" s="17"/>
      <c r="D50" s="17"/>
      <c r="E50" s="17"/>
      <c r="F50" s="19"/>
      <c r="G50" s="19"/>
      <c r="H50" s="17"/>
      <c r="I50" s="17"/>
      <c r="J50" s="17"/>
      <c r="K50" s="17"/>
      <c r="L50" s="17"/>
      <c r="M50" s="17"/>
      <c r="N50" s="17"/>
      <c r="O50" s="17"/>
      <c r="P50" s="17"/>
      <c r="Q50" s="17"/>
      <c r="R50" s="17"/>
      <c r="S50" s="17"/>
      <c r="T50" s="17"/>
      <c r="U50" s="17"/>
      <c r="V50" s="17"/>
      <c r="W50" s="17"/>
      <c r="X50" s="17"/>
      <c r="Y50" s="17"/>
      <c r="Z50" s="17"/>
      <c r="AA50" s="17"/>
      <c r="AB50" s="17"/>
      <c r="AC50" s="17"/>
      <c r="AD50" s="17"/>
      <c r="AE50" s="17"/>
      <c r="AF50" s="81"/>
    </row>
    <row r="51" spans="1:32" ht="25.5" customHeight="1" x14ac:dyDescent="0.25">
      <c r="A51" s="16" t="s">
        <v>24</v>
      </c>
      <c r="B51" s="17"/>
      <c r="C51" s="17"/>
      <c r="D51" s="17"/>
      <c r="E51" s="17"/>
      <c r="F51" s="19"/>
      <c r="G51" s="19"/>
      <c r="H51" s="17"/>
      <c r="I51" s="17"/>
      <c r="J51" s="17"/>
      <c r="K51" s="17"/>
      <c r="L51" s="17"/>
      <c r="M51" s="17"/>
      <c r="N51" s="17"/>
      <c r="O51" s="17"/>
      <c r="P51" s="17"/>
      <c r="Q51" s="17"/>
      <c r="R51" s="17"/>
      <c r="S51" s="17"/>
      <c r="T51" s="17"/>
      <c r="U51" s="17"/>
      <c r="V51" s="17"/>
      <c r="W51" s="17"/>
      <c r="X51" s="17"/>
      <c r="Y51" s="17"/>
      <c r="Z51" s="17"/>
      <c r="AA51" s="17"/>
      <c r="AB51" s="17"/>
      <c r="AC51" s="17"/>
      <c r="AD51" s="17"/>
      <c r="AE51" s="17"/>
      <c r="AF51" s="81"/>
    </row>
    <row r="52" spans="1:32" ht="34.5" customHeight="1" x14ac:dyDescent="0.25">
      <c r="A52" s="16" t="s">
        <v>18</v>
      </c>
      <c r="B52" s="17">
        <f t="shared" ref="B52" si="44">H52+J52+L52+N52+P52+R52+T52+V52+X52+Z52+AB52+AD52</f>
        <v>756.1</v>
      </c>
      <c r="C52" s="17">
        <f>H52+J52+L52+N52+P52+R52+T52+V52+X52+Z52+AB52+AD52</f>
        <v>756.1</v>
      </c>
      <c r="D52" s="17">
        <f t="shared" ref="D52" si="45">E52</f>
        <v>756.06</v>
      </c>
      <c r="E52" s="17">
        <f t="shared" ref="E52" si="46">I52+K52+M52+O52+Q52+S52+U52+W52+Y52+AA52+AC52+AE52</f>
        <v>756.06</v>
      </c>
      <c r="F52" s="19">
        <f t="shared" ref="F52" si="47">IFERROR(E52/B52%,0)</f>
        <v>99.994709694484854</v>
      </c>
      <c r="G52" s="19">
        <f t="shared" ref="G52" si="48">IFERROR(E52/C52%,0)</f>
        <v>99.994709694484854</v>
      </c>
      <c r="H52" s="17"/>
      <c r="I52" s="17"/>
      <c r="J52" s="17"/>
      <c r="K52" s="17"/>
      <c r="L52" s="17"/>
      <c r="M52" s="17"/>
      <c r="N52" s="17"/>
      <c r="O52" s="17"/>
      <c r="P52" s="17"/>
      <c r="Q52" s="17"/>
      <c r="R52" s="17"/>
      <c r="S52" s="17"/>
      <c r="T52" s="17">
        <v>756.09</v>
      </c>
      <c r="U52" s="17">
        <v>756.06</v>
      </c>
      <c r="V52" s="17"/>
      <c r="W52" s="17"/>
      <c r="X52" s="17">
        <v>0.01</v>
      </c>
      <c r="Y52" s="17"/>
      <c r="Z52" s="17"/>
      <c r="AA52" s="17"/>
      <c r="AB52" s="17"/>
      <c r="AC52" s="17"/>
      <c r="AD52" s="17"/>
      <c r="AE52" s="17"/>
      <c r="AF52" s="81"/>
    </row>
    <row r="53" spans="1:32" ht="29.25" customHeight="1" x14ac:dyDescent="0.25">
      <c r="A53" s="28" t="s">
        <v>23</v>
      </c>
      <c r="B53" s="27"/>
      <c r="C53" s="17"/>
      <c r="D53" s="27"/>
      <c r="E53" s="27"/>
      <c r="F53" s="19"/>
      <c r="G53" s="19"/>
      <c r="H53" s="27"/>
      <c r="I53" s="27"/>
      <c r="J53" s="27"/>
      <c r="K53" s="27"/>
      <c r="L53" s="27"/>
      <c r="M53" s="27"/>
      <c r="N53" s="27"/>
      <c r="O53" s="27"/>
      <c r="P53" s="27"/>
      <c r="Q53" s="27"/>
      <c r="R53" s="27"/>
      <c r="S53" s="27"/>
      <c r="T53" s="27"/>
      <c r="U53" s="27"/>
      <c r="V53" s="27"/>
      <c r="W53" s="27"/>
      <c r="X53" s="27"/>
      <c r="Y53" s="27"/>
      <c r="Z53" s="27"/>
      <c r="AA53" s="27"/>
      <c r="AB53" s="27"/>
      <c r="AC53" s="27"/>
      <c r="AD53" s="27"/>
      <c r="AE53" s="27"/>
      <c r="AF53" s="81"/>
    </row>
    <row r="54" spans="1:32" ht="38.25" customHeight="1" x14ac:dyDescent="0.25">
      <c r="A54" s="16" t="s">
        <v>29</v>
      </c>
      <c r="B54" s="17"/>
      <c r="C54" s="17"/>
      <c r="D54" s="17"/>
      <c r="E54" s="17"/>
      <c r="F54" s="19"/>
      <c r="G54" s="19"/>
      <c r="H54" s="18"/>
      <c r="I54" s="18"/>
      <c r="J54" s="18"/>
      <c r="K54" s="18"/>
      <c r="L54" s="18"/>
      <c r="M54" s="18"/>
      <c r="N54" s="18"/>
      <c r="O54" s="18"/>
      <c r="P54" s="18"/>
      <c r="Q54" s="18"/>
      <c r="R54" s="18"/>
      <c r="S54" s="18"/>
      <c r="T54" s="18"/>
      <c r="U54" s="18"/>
      <c r="V54" s="18"/>
      <c r="W54" s="18"/>
      <c r="X54" s="18"/>
      <c r="Y54" s="18"/>
      <c r="Z54" s="18"/>
      <c r="AA54" s="18"/>
      <c r="AB54" s="18"/>
      <c r="AC54" s="18"/>
      <c r="AD54" s="18"/>
      <c r="AE54" s="18"/>
      <c r="AF54" s="82"/>
    </row>
    <row r="55" spans="1:32" ht="18.75" x14ac:dyDescent="0.25">
      <c r="A55" s="65" t="s">
        <v>37</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7"/>
      <c r="AF55" s="80" t="s">
        <v>52</v>
      </c>
    </row>
    <row r="56" spans="1:32" ht="25.5" customHeight="1" x14ac:dyDescent="0.25">
      <c r="A56" s="14" t="s">
        <v>17</v>
      </c>
      <c r="B56" s="24">
        <f>B57+B58+B59+B61</f>
        <v>5828</v>
      </c>
      <c r="C56" s="24">
        <f t="shared" ref="C56:E56" si="49">C57+C58+C59+C61</f>
        <v>5828</v>
      </c>
      <c r="D56" s="24">
        <f t="shared" si="49"/>
        <v>5828</v>
      </c>
      <c r="E56" s="24">
        <f t="shared" si="49"/>
        <v>5828</v>
      </c>
      <c r="F56" s="15">
        <f t="shared" si="8"/>
        <v>100</v>
      </c>
      <c r="G56" s="15">
        <f>IFERROR(E56/C56%,0)</f>
        <v>100</v>
      </c>
      <c r="H56" s="24">
        <f t="shared" ref="H56:AE56" si="50">H57+H58+H59+H61</f>
        <v>0</v>
      </c>
      <c r="I56" s="24">
        <f t="shared" si="50"/>
        <v>0</v>
      </c>
      <c r="J56" s="24">
        <f t="shared" si="50"/>
        <v>0</v>
      </c>
      <c r="K56" s="24">
        <f t="shared" si="50"/>
        <v>0</v>
      </c>
      <c r="L56" s="24">
        <f t="shared" si="50"/>
        <v>0</v>
      </c>
      <c r="M56" s="24">
        <f t="shared" si="50"/>
        <v>0</v>
      </c>
      <c r="N56" s="24">
        <f t="shared" si="50"/>
        <v>0</v>
      </c>
      <c r="O56" s="24">
        <f t="shared" si="50"/>
        <v>0</v>
      </c>
      <c r="P56" s="24">
        <f t="shared" si="50"/>
        <v>0</v>
      </c>
      <c r="Q56" s="24">
        <f t="shared" si="50"/>
        <v>0</v>
      </c>
      <c r="R56" s="24">
        <f t="shared" si="50"/>
        <v>0</v>
      </c>
      <c r="S56" s="24">
        <f t="shared" si="50"/>
        <v>0</v>
      </c>
      <c r="T56" s="24">
        <f t="shared" si="50"/>
        <v>0</v>
      </c>
      <c r="U56" s="24">
        <f t="shared" si="50"/>
        <v>0</v>
      </c>
      <c r="V56" s="24">
        <f t="shared" si="50"/>
        <v>3620.39</v>
      </c>
      <c r="W56" s="24">
        <f t="shared" si="50"/>
        <v>3620.39</v>
      </c>
      <c r="X56" s="24">
        <f t="shared" si="50"/>
        <v>2207.61</v>
      </c>
      <c r="Y56" s="24">
        <f t="shared" si="50"/>
        <v>2207.61</v>
      </c>
      <c r="Z56" s="24">
        <f t="shared" si="50"/>
        <v>0</v>
      </c>
      <c r="AA56" s="24">
        <f t="shared" si="50"/>
        <v>0</v>
      </c>
      <c r="AB56" s="24">
        <f t="shared" si="50"/>
        <v>0</v>
      </c>
      <c r="AC56" s="24">
        <f t="shared" si="50"/>
        <v>0</v>
      </c>
      <c r="AD56" s="24">
        <f t="shared" si="50"/>
        <v>0</v>
      </c>
      <c r="AE56" s="24">
        <f t="shared" si="50"/>
        <v>0</v>
      </c>
      <c r="AF56" s="81"/>
    </row>
    <row r="57" spans="1:32" ht="24" customHeight="1" x14ac:dyDescent="0.25">
      <c r="A57" s="16" t="s">
        <v>19</v>
      </c>
      <c r="B57" s="17"/>
      <c r="C57" s="17"/>
      <c r="D57" s="17"/>
      <c r="E57" s="17"/>
      <c r="F57" s="19"/>
      <c r="G57" s="19"/>
      <c r="H57" s="17"/>
      <c r="I57" s="17"/>
      <c r="J57" s="17"/>
      <c r="K57" s="17"/>
      <c r="L57" s="17"/>
      <c r="M57" s="17"/>
      <c r="N57" s="17"/>
      <c r="O57" s="17"/>
      <c r="P57" s="17"/>
      <c r="Q57" s="17"/>
      <c r="R57" s="17"/>
      <c r="S57" s="17"/>
      <c r="T57" s="17"/>
      <c r="U57" s="17"/>
      <c r="V57" s="17"/>
      <c r="W57" s="17"/>
      <c r="X57" s="17"/>
      <c r="Y57" s="17"/>
      <c r="Z57" s="17"/>
      <c r="AA57" s="17"/>
      <c r="AB57" s="17"/>
      <c r="AC57" s="17"/>
      <c r="AD57" s="17"/>
      <c r="AE57" s="17"/>
      <c r="AF57" s="81"/>
    </row>
    <row r="58" spans="1:32" ht="24" customHeight="1" x14ac:dyDescent="0.25">
      <c r="A58" s="16" t="s">
        <v>24</v>
      </c>
      <c r="B58" s="17"/>
      <c r="C58" s="17"/>
      <c r="D58" s="17"/>
      <c r="E58" s="17"/>
      <c r="F58" s="19"/>
      <c r="G58" s="19"/>
      <c r="H58" s="17"/>
      <c r="I58" s="17"/>
      <c r="J58" s="17"/>
      <c r="K58" s="17"/>
      <c r="L58" s="17"/>
      <c r="M58" s="17"/>
      <c r="N58" s="17"/>
      <c r="O58" s="17"/>
      <c r="P58" s="17"/>
      <c r="Q58" s="17"/>
      <c r="R58" s="17"/>
      <c r="S58" s="17"/>
      <c r="T58" s="17"/>
      <c r="U58" s="17"/>
      <c r="V58" s="17"/>
      <c r="W58" s="17"/>
      <c r="X58" s="17"/>
      <c r="Y58" s="17"/>
      <c r="Z58" s="17"/>
      <c r="AA58" s="17"/>
      <c r="AB58" s="17"/>
      <c r="AC58" s="17"/>
      <c r="AD58" s="17"/>
      <c r="AE58" s="17"/>
      <c r="AF58" s="81"/>
    </row>
    <row r="59" spans="1:32" ht="33.75" customHeight="1" x14ac:dyDescent="0.25">
      <c r="A59" s="16" t="s">
        <v>18</v>
      </c>
      <c r="B59" s="17">
        <f t="shared" ref="B59" si="51">H59+J59+L59+N59+P59+R59+T59+V59+X59+Z59+AB59+AD59</f>
        <v>5828</v>
      </c>
      <c r="C59" s="17">
        <f>H59+J59+L59+N59+P59+R59+T59+V59+X59+Z59+AB59+AD59</f>
        <v>5828</v>
      </c>
      <c r="D59" s="17">
        <f t="shared" ref="D59" si="52">E59</f>
        <v>5828</v>
      </c>
      <c r="E59" s="17">
        <f t="shared" ref="E59" si="53">I59+K59+M59+O59+Q59+S59+U59+W59+Y59+AA59+AC59+AE59</f>
        <v>5828</v>
      </c>
      <c r="F59" s="19">
        <f t="shared" ref="F59" si="54">IFERROR(E59/B59%,0)</f>
        <v>100</v>
      </c>
      <c r="G59" s="19">
        <f t="shared" ref="G59" si="55">IFERROR(E59/C59%,0)</f>
        <v>100</v>
      </c>
      <c r="H59" s="17"/>
      <c r="I59" s="17"/>
      <c r="J59" s="17"/>
      <c r="K59" s="17"/>
      <c r="L59" s="17"/>
      <c r="M59" s="17"/>
      <c r="N59" s="17"/>
      <c r="O59" s="17"/>
      <c r="P59" s="17"/>
      <c r="Q59" s="17"/>
      <c r="R59" s="17"/>
      <c r="S59" s="17"/>
      <c r="T59" s="17"/>
      <c r="U59" s="17"/>
      <c r="V59" s="17">
        <v>3620.39</v>
      </c>
      <c r="W59" s="17">
        <v>3620.39</v>
      </c>
      <c r="X59" s="17">
        <v>2207.61</v>
      </c>
      <c r="Y59" s="17">
        <v>2207.61</v>
      </c>
      <c r="Z59" s="17"/>
      <c r="AA59" s="17"/>
      <c r="AB59" s="17"/>
      <c r="AC59" s="17"/>
      <c r="AD59" s="17"/>
      <c r="AE59" s="17"/>
      <c r="AF59" s="81"/>
    </row>
    <row r="60" spans="1:32" ht="33.75" customHeight="1" x14ac:dyDescent="0.25">
      <c r="A60" s="28" t="s">
        <v>23</v>
      </c>
      <c r="B60" s="27"/>
      <c r="C60" s="17"/>
      <c r="D60" s="27"/>
      <c r="E60" s="27"/>
      <c r="F60" s="19"/>
      <c r="G60" s="19"/>
      <c r="H60" s="27"/>
      <c r="I60" s="27"/>
      <c r="J60" s="27"/>
      <c r="K60" s="27"/>
      <c r="L60" s="27"/>
      <c r="M60" s="27"/>
      <c r="N60" s="27"/>
      <c r="O60" s="27"/>
      <c r="P60" s="27"/>
      <c r="Q60" s="27"/>
      <c r="R60" s="27"/>
      <c r="S60" s="27"/>
      <c r="T60" s="27"/>
      <c r="U60" s="27"/>
      <c r="V60" s="27"/>
      <c r="W60" s="27"/>
      <c r="X60" s="27"/>
      <c r="Y60" s="27"/>
      <c r="Z60" s="27"/>
      <c r="AA60" s="27"/>
      <c r="AB60" s="27"/>
      <c r="AC60" s="27"/>
      <c r="AD60" s="27"/>
      <c r="AE60" s="27"/>
      <c r="AF60" s="81"/>
    </row>
    <row r="61" spans="1:32" ht="33.75" customHeight="1" x14ac:dyDescent="0.25">
      <c r="A61" s="16" t="s">
        <v>29</v>
      </c>
      <c r="B61" s="17"/>
      <c r="C61" s="17"/>
      <c r="D61" s="17"/>
      <c r="E61" s="17"/>
      <c r="F61" s="19"/>
      <c r="G61" s="19"/>
      <c r="H61" s="18"/>
      <c r="I61" s="18"/>
      <c r="J61" s="18"/>
      <c r="K61" s="18"/>
      <c r="L61" s="18"/>
      <c r="M61" s="18"/>
      <c r="N61" s="18"/>
      <c r="O61" s="18"/>
      <c r="P61" s="18"/>
      <c r="Q61" s="18"/>
      <c r="R61" s="18"/>
      <c r="S61" s="18"/>
      <c r="T61" s="18"/>
      <c r="U61" s="18"/>
      <c r="V61" s="18"/>
      <c r="W61" s="18"/>
      <c r="X61" s="18"/>
      <c r="Y61" s="18"/>
      <c r="Z61" s="18"/>
      <c r="AA61" s="18"/>
      <c r="AB61" s="18"/>
      <c r="AC61" s="18"/>
      <c r="AD61" s="18"/>
      <c r="AE61" s="18"/>
      <c r="AF61" s="82"/>
    </row>
    <row r="62" spans="1:32" ht="26.25" customHeight="1" x14ac:dyDescent="0.25">
      <c r="A62" s="76" t="s">
        <v>39</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8"/>
      <c r="AF62" s="84" t="s">
        <v>53</v>
      </c>
    </row>
    <row r="63" spans="1:32" ht="21" customHeight="1" x14ac:dyDescent="0.25">
      <c r="A63" s="14" t="s">
        <v>17</v>
      </c>
      <c r="B63" s="46">
        <f>B64+B65+B66+B67+B68</f>
        <v>5000</v>
      </c>
      <c r="C63" s="46">
        <f t="shared" ref="C63:E63" si="56">C64+C65+C66+C67+C68</f>
        <v>5000</v>
      </c>
      <c r="D63" s="46">
        <f t="shared" si="56"/>
        <v>502.28</v>
      </c>
      <c r="E63" s="46">
        <f t="shared" si="56"/>
        <v>502.28</v>
      </c>
      <c r="F63" s="47">
        <f>E63/B63*100</f>
        <v>10.045599999999999</v>
      </c>
      <c r="G63" s="47">
        <f>E63/C63*100</f>
        <v>10.045599999999999</v>
      </c>
      <c r="H63" s="48"/>
      <c r="I63" s="48"/>
      <c r="J63" s="48"/>
      <c r="K63" s="48"/>
      <c r="L63" s="48"/>
      <c r="M63" s="48"/>
      <c r="N63" s="48"/>
      <c r="O63" s="48"/>
      <c r="P63" s="48"/>
      <c r="Q63" s="48"/>
      <c r="R63" s="48"/>
      <c r="S63" s="48"/>
      <c r="T63" s="48"/>
      <c r="U63" s="48"/>
      <c r="V63" s="48"/>
      <c r="W63" s="48"/>
      <c r="X63" s="48"/>
      <c r="Y63" s="48"/>
      <c r="Z63" s="48"/>
      <c r="AA63" s="48"/>
      <c r="AB63" s="48"/>
      <c r="AC63" s="48"/>
      <c r="AD63" s="48"/>
      <c r="AE63" s="48"/>
      <c r="AF63" s="85"/>
    </row>
    <row r="64" spans="1:32" ht="18.75" customHeight="1" x14ac:dyDescent="0.25">
      <c r="A64" s="16" t="s">
        <v>19</v>
      </c>
      <c r="B64" s="17"/>
      <c r="C64" s="17"/>
      <c r="D64" s="17"/>
      <c r="E64" s="17"/>
      <c r="F64" s="47"/>
      <c r="G64" s="47"/>
      <c r="H64" s="18"/>
      <c r="I64" s="18"/>
      <c r="J64" s="18"/>
      <c r="K64" s="18"/>
      <c r="L64" s="18"/>
      <c r="M64" s="18"/>
      <c r="N64" s="18"/>
      <c r="O64" s="18"/>
      <c r="P64" s="18"/>
      <c r="Q64" s="18"/>
      <c r="R64" s="18"/>
      <c r="S64" s="18"/>
      <c r="T64" s="18"/>
      <c r="U64" s="18"/>
      <c r="V64" s="18"/>
      <c r="W64" s="18"/>
      <c r="X64" s="18"/>
      <c r="Y64" s="18"/>
      <c r="Z64" s="18"/>
      <c r="AA64" s="18"/>
      <c r="AB64" s="18"/>
      <c r="AC64" s="18"/>
      <c r="AD64" s="18"/>
      <c r="AE64" s="18"/>
      <c r="AF64" s="85"/>
    </row>
    <row r="65" spans="1:32" ht="24" customHeight="1" x14ac:dyDescent="0.25">
      <c r="A65" s="16" t="s">
        <v>24</v>
      </c>
      <c r="B65" s="17"/>
      <c r="C65" s="17"/>
      <c r="D65" s="17"/>
      <c r="E65" s="17"/>
      <c r="F65" s="47"/>
      <c r="G65" s="47"/>
      <c r="H65" s="18"/>
      <c r="I65" s="18"/>
      <c r="J65" s="18"/>
      <c r="K65" s="18"/>
      <c r="L65" s="18"/>
      <c r="M65" s="18"/>
      <c r="N65" s="18"/>
      <c r="O65" s="18"/>
      <c r="P65" s="18"/>
      <c r="Q65" s="18"/>
      <c r="R65" s="18"/>
      <c r="S65" s="18"/>
      <c r="T65" s="18"/>
      <c r="U65" s="18"/>
      <c r="V65" s="18"/>
      <c r="W65" s="18"/>
      <c r="X65" s="18"/>
      <c r="Y65" s="18"/>
      <c r="Z65" s="18"/>
      <c r="AA65" s="18"/>
      <c r="AB65" s="18"/>
      <c r="AC65" s="18"/>
      <c r="AD65" s="18"/>
      <c r="AE65" s="18"/>
      <c r="AF65" s="85"/>
    </row>
    <row r="66" spans="1:32" ht="34.5" customHeight="1" x14ac:dyDescent="0.25">
      <c r="A66" s="16" t="s">
        <v>18</v>
      </c>
      <c r="B66" s="17"/>
      <c r="C66" s="17"/>
      <c r="D66" s="17"/>
      <c r="E66" s="17"/>
      <c r="F66" s="47"/>
      <c r="G66" s="4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85"/>
    </row>
    <row r="67" spans="1:32" ht="33.75" customHeight="1" x14ac:dyDescent="0.25">
      <c r="A67" s="28" t="s">
        <v>23</v>
      </c>
      <c r="B67" s="17"/>
      <c r="C67" s="17"/>
      <c r="D67" s="17"/>
      <c r="E67" s="17"/>
      <c r="F67" s="47"/>
      <c r="G67" s="4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85"/>
    </row>
    <row r="68" spans="1:32" ht="33.75" customHeight="1" x14ac:dyDescent="0.25">
      <c r="A68" s="16" t="s">
        <v>29</v>
      </c>
      <c r="B68" s="17">
        <f t="shared" ref="B68" si="57">H68+J68+L68+N68+P68+R68+T68+V68+X68+Z68+AB68+AD68</f>
        <v>5000</v>
      </c>
      <c r="C68" s="17">
        <f>H68+J68+L68+N68+P68+R68+T68+V68+X68+Z68+AB68+AD68</f>
        <v>5000</v>
      </c>
      <c r="D68" s="17">
        <f t="shared" ref="D68" si="58">E68</f>
        <v>502.28</v>
      </c>
      <c r="E68" s="17">
        <f t="shared" ref="E68" si="59">I68+K68+M68+O68+Q68+S68+U68+W68+Y68+AA68+AC68+AE68</f>
        <v>502.28</v>
      </c>
      <c r="F68" s="47">
        <f t="shared" ref="F68" si="60">E68/B68*100</f>
        <v>10.045599999999999</v>
      </c>
      <c r="G68" s="47">
        <f t="shared" ref="G68" si="61">E68/C68*100</f>
        <v>10.045599999999999</v>
      </c>
      <c r="H68" s="18"/>
      <c r="I68" s="18"/>
      <c r="J68" s="18">
        <v>502.28</v>
      </c>
      <c r="K68" s="18">
        <v>502.28</v>
      </c>
      <c r="L68" s="18"/>
      <c r="M68" s="18"/>
      <c r="N68" s="18"/>
      <c r="O68" s="18"/>
      <c r="P68" s="18"/>
      <c r="Q68" s="18"/>
      <c r="R68" s="18"/>
      <c r="S68" s="18"/>
      <c r="T68" s="18"/>
      <c r="U68" s="18"/>
      <c r="V68" s="18"/>
      <c r="W68" s="18"/>
      <c r="X68" s="18"/>
      <c r="Y68" s="18"/>
      <c r="Z68" s="18"/>
      <c r="AA68" s="18"/>
      <c r="AB68" s="18"/>
      <c r="AC68" s="18"/>
      <c r="AD68" s="18">
        <v>4497.72</v>
      </c>
      <c r="AE68" s="18"/>
      <c r="AF68" s="86"/>
    </row>
    <row r="69" spans="1:32" ht="26.25" customHeight="1" x14ac:dyDescent="0.25">
      <c r="A69" s="76" t="s">
        <v>40</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8"/>
      <c r="AF69" s="80" t="s">
        <v>54</v>
      </c>
    </row>
    <row r="70" spans="1:32" ht="21" customHeight="1" x14ac:dyDescent="0.25">
      <c r="A70" s="14" t="s">
        <v>17</v>
      </c>
      <c r="B70" s="54">
        <f>B71+B72+B73+B74+B75</f>
        <v>20033.7</v>
      </c>
      <c r="C70" s="54">
        <f t="shared" ref="C70:E70" si="62">C71+C72+C73+C74+C75</f>
        <v>20033.7</v>
      </c>
      <c r="D70" s="54">
        <f t="shared" si="62"/>
        <v>20033.63</v>
      </c>
      <c r="E70" s="54">
        <f t="shared" si="62"/>
        <v>20033.63</v>
      </c>
      <c r="F70" s="55">
        <f>E70/B70*100</f>
        <v>99.999650588757945</v>
      </c>
      <c r="G70" s="55">
        <f>E70/C70*100</f>
        <v>99.999650588757945</v>
      </c>
      <c r="H70" s="56"/>
      <c r="I70" s="56"/>
      <c r="J70" s="56"/>
      <c r="K70" s="56"/>
      <c r="L70" s="56"/>
      <c r="M70" s="56"/>
      <c r="N70" s="56"/>
      <c r="O70" s="56"/>
      <c r="P70" s="56"/>
      <c r="Q70" s="56"/>
      <c r="R70" s="48"/>
      <c r="S70" s="48"/>
      <c r="T70" s="48"/>
      <c r="U70" s="48"/>
      <c r="V70" s="48"/>
      <c r="W70" s="48"/>
      <c r="X70" s="48"/>
      <c r="Y70" s="48"/>
      <c r="Z70" s="48"/>
      <c r="AA70" s="48"/>
      <c r="AB70" s="48"/>
      <c r="AC70" s="48"/>
      <c r="AD70" s="48"/>
      <c r="AE70" s="48"/>
      <c r="AF70" s="81"/>
    </row>
    <row r="71" spans="1:32" ht="18.75" customHeight="1" x14ac:dyDescent="0.25">
      <c r="A71" s="16" t="s">
        <v>19</v>
      </c>
      <c r="B71" s="17"/>
      <c r="C71" s="17"/>
      <c r="D71" s="17"/>
      <c r="E71" s="17"/>
      <c r="F71" s="47"/>
      <c r="G71" s="4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81"/>
    </row>
    <row r="72" spans="1:32" ht="24" customHeight="1" x14ac:dyDescent="0.25">
      <c r="A72" s="16" t="s">
        <v>24</v>
      </c>
      <c r="B72" s="17"/>
      <c r="C72" s="17"/>
      <c r="D72" s="17"/>
      <c r="E72" s="17"/>
      <c r="F72" s="47"/>
      <c r="G72" s="4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81"/>
    </row>
    <row r="73" spans="1:32" ht="34.5" customHeight="1" x14ac:dyDescent="0.25">
      <c r="A73" s="16" t="s">
        <v>18</v>
      </c>
      <c r="B73" s="17">
        <f t="shared" ref="B73:B75" si="63">H73+J73+L73+N73+P73+R73+T73+V73+X73+Z73+AB73+AD73</f>
        <v>33.700000000000003</v>
      </c>
      <c r="C73" s="17">
        <f t="shared" ref="C73" si="64">H73+J73+L73+N73+P73+R73+T73+V73+X73+Z73+AB73+AD73</f>
        <v>33.700000000000003</v>
      </c>
      <c r="D73" s="17">
        <f t="shared" ref="D73:D75" si="65">E73</f>
        <v>33.630000000000003</v>
      </c>
      <c r="E73" s="17">
        <f t="shared" ref="E73:E75" si="66">I73+K73+M73+O73+Q73+S73+U73+W73+Y73+AA73+AC73+AE73</f>
        <v>33.630000000000003</v>
      </c>
      <c r="F73" s="47">
        <f t="shared" ref="F73:F75" si="67">E73/B73*100</f>
        <v>99.792284866468833</v>
      </c>
      <c r="G73" s="47">
        <f t="shared" ref="G73" si="68">E73/C73*100</f>
        <v>99.792284866468833</v>
      </c>
      <c r="H73" s="18"/>
      <c r="I73" s="18"/>
      <c r="J73" s="18"/>
      <c r="K73" s="18"/>
      <c r="L73" s="18"/>
      <c r="M73" s="18"/>
      <c r="N73" s="18"/>
      <c r="O73" s="18"/>
      <c r="P73" s="18"/>
      <c r="Q73" s="18"/>
      <c r="R73" s="18"/>
      <c r="S73" s="18"/>
      <c r="T73" s="18"/>
      <c r="U73" s="18"/>
      <c r="V73" s="18"/>
      <c r="W73" s="18"/>
      <c r="X73" s="18"/>
      <c r="Y73" s="18"/>
      <c r="Z73" s="18"/>
      <c r="AA73" s="18"/>
      <c r="AB73" s="18"/>
      <c r="AC73" s="18"/>
      <c r="AD73" s="18">
        <v>33.700000000000003</v>
      </c>
      <c r="AE73" s="18">
        <v>33.630000000000003</v>
      </c>
      <c r="AF73" s="81"/>
    </row>
    <row r="74" spans="1:32" ht="33.75" customHeight="1" x14ac:dyDescent="0.25">
      <c r="A74" s="28" t="s">
        <v>23</v>
      </c>
      <c r="B74" s="17"/>
      <c r="C74" s="17"/>
      <c r="D74" s="17"/>
      <c r="E74" s="17"/>
      <c r="F74" s="47"/>
      <c r="G74" s="4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81"/>
    </row>
    <row r="75" spans="1:32" ht="33.75" customHeight="1" x14ac:dyDescent="0.25">
      <c r="A75" s="16" t="s">
        <v>29</v>
      </c>
      <c r="B75" s="17">
        <f t="shared" si="63"/>
        <v>20000</v>
      </c>
      <c r="C75" s="17">
        <f>H75+J75+L75+N75+P75+R75+T75+V75+X75+Z75+AB75+AD75</f>
        <v>20000</v>
      </c>
      <c r="D75" s="17">
        <f t="shared" si="65"/>
        <v>20000</v>
      </c>
      <c r="E75" s="17">
        <f t="shared" si="66"/>
        <v>20000</v>
      </c>
      <c r="F75" s="47">
        <f t="shared" si="67"/>
        <v>100</v>
      </c>
      <c r="G75" s="47">
        <f t="shared" ref="G75" si="69">E75/C75*100</f>
        <v>100</v>
      </c>
      <c r="H75" s="18"/>
      <c r="I75" s="18"/>
      <c r="J75" s="18"/>
      <c r="K75" s="18"/>
      <c r="L75" s="18"/>
      <c r="M75" s="18"/>
      <c r="N75" s="18"/>
      <c r="O75" s="18"/>
      <c r="P75" s="18"/>
      <c r="Q75" s="18"/>
      <c r="R75" s="18"/>
      <c r="S75" s="18"/>
      <c r="T75" s="18">
        <v>2622.59</v>
      </c>
      <c r="U75" s="18">
        <v>549.23</v>
      </c>
      <c r="V75" s="18">
        <v>4513.22</v>
      </c>
      <c r="W75" s="18">
        <v>1073.3599999999999</v>
      </c>
      <c r="X75" s="18"/>
      <c r="Y75" s="18"/>
      <c r="Z75" s="18">
        <v>12864.19</v>
      </c>
      <c r="AA75" s="18">
        <v>18377.41</v>
      </c>
      <c r="AB75" s="18"/>
      <c r="AC75" s="18"/>
      <c r="AD75" s="18"/>
      <c r="AE75" s="18"/>
      <c r="AF75" s="82"/>
    </row>
    <row r="76" spans="1:32" ht="21.75" customHeight="1" x14ac:dyDescent="0.25">
      <c r="A76" s="87" t="s">
        <v>55</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9"/>
      <c r="AF76" s="90"/>
    </row>
    <row r="77" spans="1:32" ht="21" customHeight="1" x14ac:dyDescent="0.25">
      <c r="A77" s="14" t="s">
        <v>17</v>
      </c>
      <c r="B77" s="54">
        <f>B78+B79+B80+B82</f>
        <v>5425.5</v>
      </c>
      <c r="C77" s="54">
        <f>C78+C79+C80+C82</f>
        <v>5425.5</v>
      </c>
      <c r="D77" s="54">
        <f>D78+D79+D80+D82</f>
        <v>5425.5</v>
      </c>
      <c r="E77" s="54">
        <f>E78+E79+E80+E82</f>
        <v>5425.5</v>
      </c>
      <c r="F77" s="55">
        <f>E77/B77*100</f>
        <v>100</v>
      </c>
      <c r="G77" s="55">
        <f>E77/C77*100</f>
        <v>100</v>
      </c>
      <c r="H77" s="56"/>
      <c r="I77" s="56"/>
      <c r="J77" s="56"/>
      <c r="K77" s="56"/>
      <c r="L77" s="56"/>
      <c r="M77" s="56"/>
      <c r="N77" s="56"/>
      <c r="O77" s="48"/>
      <c r="P77" s="48"/>
      <c r="Q77" s="48"/>
      <c r="R77" s="48"/>
      <c r="S77" s="48"/>
      <c r="T77" s="48"/>
      <c r="U77" s="48"/>
      <c r="V77" s="48"/>
      <c r="W77" s="48"/>
      <c r="X77" s="48"/>
      <c r="Y77" s="48"/>
      <c r="Z77" s="48"/>
      <c r="AA77" s="48"/>
      <c r="AB77" s="48"/>
      <c r="AC77" s="48"/>
      <c r="AD77" s="48"/>
      <c r="AE77" s="48"/>
      <c r="AF77" s="91"/>
    </row>
    <row r="78" spans="1:32" ht="18.75" customHeight="1" x14ac:dyDescent="0.25">
      <c r="A78" s="16" t="s">
        <v>19</v>
      </c>
      <c r="B78" s="17"/>
      <c r="C78" s="17"/>
      <c r="D78" s="17"/>
      <c r="E78" s="17"/>
      <c r="F78" s="47"/>
      <c r="G78" s="4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91"/>
    </row>
    <row r="79" spans="1:32" ht="24" customHeight="1" x14ac:dyDescent="0.25">
      <c r="A79" s="16" t="s">
        <v>24</v>
      </c>
      <c r="B79" s="17">
        <f t="shared" ref="B79:B81" si="70">H79+J79+L79+N79+P79+R79+T79+V79+X79+Z79+AB79+AD79</f>
        <v>4154.8</v>
      </c>
      <c r="C79" s="17">
        <f t="shared" ref="C79:C81" si="71">H79+J79+L79+N79+P79+R79+T79+V79+X79+Z79+AB79+AD79</f>
        <v>4154.8</v>
      </c>
      <c r="D79" s="17">
        <f t="shared" ref="D79:D81" si="72">E79</f>
        <v>4154.8</v>
      </c>
      <c r="E79" s="17">
        <f t="shared" ref="E79:E81" si="73">I79+K79+M79+O79+Q79+S79+U79+W79+Y79+AA79+AC79+AE79</f>
        <v>4154.8</v>
      </c>
      <c r="F79" s="47">
        <f t="shared" ref="F79:F81" si="74">E79/B79*100</f>
        <v>100</v>
      </c>
      <c r="G79" s="47">
        <f t="shared" ref="G79:G81" si="75">E79/C79*100</f>
        <v>100</v>
      </c>
      <c r="H79" s="18">
        <f>H86+H93</f>
        <v>0</v>
      </c>
      <c r="I79" s="18">
        <f t="shared" ref="I79:AE81" si="76">I86+I93</f>
        <v>0</v>
      </c>
      <c r="J79" s="18">
        <f t="shared" si="76"/>
        <v>0</v>
      </c>
      <c r="K79" s="18">
        <f t="shared" si="76"/>
        <v>0</v>
      </c>
      <c r="L79" s="18">
        <f t="shared" si="76"/>
        <v>0</v>
      </c>
      <c r="M79" s="18">
        <f t="shared" si="76"/>
        <v>0</v>
      </c>
      <c r="N79" s="18">
        <f t="shared" si="76"/>
        <v>0</v>
      </c>
      <c r="O79" s="18">
        <f t="shared" si="76"/>
        <v>0</v>
      </c>
      <c r="P79" s="18">
        <f t="shared" si="76"/>
        <v>0</v>
      </c>
      <c r="Q79" s="18">
        <f t="shared" si="76"/>
        <v>0</v>
      </c>
      <c r="R79" s="18">
        <f t="shared" si="76"/>
        <v>0</v>
      </c>
      <c r="S79" s="18">
        <f t="shared" si="76"/>
        <v>0</v>
      </c>
      <c r="T79" s="18">
        <f t="shared" si="76"/>
        <v>0</v>
      </c>
      <c r="U79" s="18">
        <f t="shared" si="76"/>
        <v>0</v>
      </c>
      <c r="V79" s="18">
        <f t="shared" si="76"/>
        <v>0</v>
      </c>
      <c r="W79" s="18">
        <f t="shared" si="76"/>
        <v>0</v>
      </c>
      <c r="X79" s="18">
        <f t="shared" si="76"/>
        <v>4154.8</v>
      </c>
      <c r="Y79" s="18">
        <f t="shared" si="76"/>
        <v>0</v>
      </c>
      <c r="Z79" s="18">
        <f t="shared" si="76"/>
        <v>0</v>
      </c>
      <c r="AA79" s="18">
        <f t="shared" si="76"/>
        <v>4154.8</v>
      </c>
      <c r="AB79" s="18">
        <f t="shared" si="76"/>
        <v>0</v>
      </c>
      <c r="AC79" s="18">
        <f t="shared" si="76"/>
        <v>0</v>
      </c>
      <c r="AD79" s="18">
        <f t="shared" si="76"/>
        <v>0</v>
      </c>
      <c r="AE79" s="18">
        <f t="shared" si="76"/>
        <v>0</v>
      </c>
      <c r="AF79" s="91"/>
    </row>
    <row r="80" spans="1:32" ht="34.5" customHeight="1" x14ac:dyDescent="0.25">
      <c r="A80" s="16" t="s">
        <v>18</v>
      </c>
      <c r="B80" s="17">
        <f t="shared" si="70"/>
        <v>1270.7</v>
      </c>
      <c r="C80" s="17">
        <f t="shared" si="71"/>
        <v>1270.7</v>
      </c>
      <c r="D80" s="17">
        <f t="shared" si="72"/>
        <v>1270.7</v>
      </c>
      <c r="E80" s="17">
        <f t="shared" si="73"/>
        <v>1270.7</v>
      </c>
      <c r="F80" s="47">
        <f t="shared" si="74"/>
        <v>100</v>
      </c>
      <c r="G80" s="47">
        <f t="shared" si="75"/>
        <v>100</v>
      </c>
      <c r="H80" s="18">
        <f t="shared" ref="H80:W81" si="77">H87+H94</f>
        <v>0</v>
      </c>
      <c r="I80" s="18">
        <f t="shared" si="77"/>
        <v>0</v>
      </c>
      <c r="J80" s="18">
        <f t="shared" si="77"/>
        <v>0</v>
      </c>
      <c r="K80" s="18">
        <f t="shared" si="77"/>
        <v>0</v>
      </c>
      <c r="L80" s="18">
        <f t="shared" si="77"/>
        <v>0</v>
      </c>
      <c r="M80" s="18">
        <f t="shared" si="77"/>
        <v>0</v>
      </c>
      <c r="N80" s="18">
        <f t="shared" si="77"/>
        <v>0</v>
      </c>
      <c r="O80" s="18">
        <f t="shared" si="77"/>
        <v>0</v>
      </c>
      <c r="P80" s="18">
        <f t="shared" si="77"/>
        <v>0</v>
      </c>
      <c r="Q80" s="18">
        <f t="shared" si="77"/>
        <v>0</v>
      </c>
      <c r="R80" s="18">
        <f t="shared" si="77"/>
        <v>0</v>
      </c>
      <c r="S80" s="18">
        <f t="shared" si="77"/>
        <v>0</v>
      </c>
      <c r="T80" s="18">
        <f t="shared" si="77"/>
        <v>0</v>
      </c>
      <c r="U80" s="18">
        <f t="shared" si="77"/>
        <v>0</v>
      </c>
      <c r="V80" s="18">
        <f t="shared" si="77"/>
        <v>0</v>
      </c>
      <c r="W80" s="18">
        <f t="shared" si="77"/>
        <v>0</v>
      </c>
      <c r="X80" s="18">
        <f t="shared" si="76"/>
        <v>1270.7</v>
      </c>
      <c r="Y80" s="18">
        <f t="shared" si="76"/>
        <v>0</v>
      </c>
      <c r="Z80" s="18">
        <f t="shared" si="76"/>
        <v>0</v>
      </c>
      <c r="AA80" s="18">
        <f t="shared" si="76"/>
        <v>1270.7</v>
      </c>
      <c r="AB80" s="18">
        <f t="shared" si="76"/>
        <v>0</v>
      </c>
      <c r="AC80" s="18">
        <f t="shared" si="76"/>
        <v>0</v>
      </c>
      <c r="AD80" s="18">
        <f t="shared" si="76"/>
        <v>0</v>
      </c>
      <c r="AE80" s="18">
        <f t="shared" si="76"/>
        <v>0</v>
      </c>
      <c r="AF80" s="91"/>
    </row>
    <row r="81" spans="1:32" ht="33.75" customHeight="1" x14ac:dyDescent="0.25">
      <c r="A81" s="28" t="s">
        <v>23</v>
      </c>
      <c r="B81" s="17">
        <f t="shared" si="70"/>
        <v>1270.7</v>
      </c>
      <c r="C81" s="17">
        <f t="shared" si="71"/>
        <v>1270.7</v>
      </c>
      <c r="D81" s="17">
        <f t="shared" si="72"/>
        <v>1270.7</v>
      </c>
      <c r="E81" s="17">
        <f t="shared" si="73"/>
        <v>1270.7</v>
      </c>
      <c r="F81" s="47">
        <f t="shared" si="74"/>
        <v>100</v>
      </c>
      <c r="G81" s="47">
        <f t="shared" si="75"/>
        <v>100</v>
      </c>
      <c r="H81" s="18">
        <f t="shared" si="77"/>
        <v>0</v>
      </c>
      <c r="I81" s="18">
        <f t="shared" si="77"/>
        <v>0</v>
      </c>
      <c r="J81" s="18">
        <f t="shared" si="77"/>
        <v>0</v>
      </c>
      <c r="K81" s="18">
        <f t="shared" si="77"/>
        <v>0</v>
      </c>
      <c r="L81" s="18">
        <f t="shared" si="77"/>
        <v>0</v>
      </c>
      <c r="M81" s="18">
        <f t="shared" si="77"/>
        <v>0</v>
      </c>
      <c r="N81" s="18">
        <f t="shared" si="77"/>
        <v>0</v>
      </c>
      <c r="O81" s="18">
        <f t="shared" si="77"/>
        <v>0</v>
      </c>
      <c r="P81" s="18">
        <f t="shared" si="77"/>
        <v>0</v>
      </c>
      <c r="Q81" s="18">
        <f t="shared" si="77"/>
        <v>0</v>
      </c>
      <c r="R81" s="18">
        <f t="shared" si="77"/>
        <v>0</v>
      </c>
      <c r="S81" s="18">
        <f t="shared" si="77"/>
        <v>0</v>
      </c>
      <c r="T81" s="18">
        <f t="shared" si="77"/>
        <v>0</v>
      </c>
      <c r="U81" s="18">
        <f t="shared" si="77"/>
        <v>0</v>
      </c>
      <c r="V81" s="18">
        <f t="shared" si="77"/>
        <v>0</v>
      </c>
      <c r="W81" s="18">
        <f t="shared" si="77"/>
        <v>0</v>
      </c>
      <c r="X81" s="18">
        <f t="shared" si="76"/>
        <v>1270.7</v>
      </c>
      <c r="Y81" s="18">
        <f t="shared" si="76"/>
        <v>0</v>
      </c>
      <c r="Z81" s="18">
        <f t="shared" si="76"/>
        <v>0</v>
      </c>
      <c r="AA81" s="18">
        <f t="shared" si="76"/>
        <v>1270.7</v>
      </c>
      <c r="AB81" s="18">
        <f t="shared" si="76"/>
        <v>0</v>
      </c>
      <c r="AC81" s="18">
        <f t="shared" si="76"/>
        <v>0</v>
      </c>
      <c r="AD81" s="18">
        <f t="shared" si="76"/>
        <v>0</v>
      </c>
      <c r="AE81" s="18">
        <f t="shared" si="76"/>
        <v>0</v>
      </c>
      <c r="AF81" s="91"/>
    </row>
    <row r="82" spans="1:32" ht="33.75" customHeight="1" x14ac:dyDescent="0.25">
      <c r="A82" s="16" t="s">
        <v>29</v>
      </c>
      <c r="B82" s="17"/>
      <c r="C82" s="17"/>
      <c r="D82" s="17"/>
      <c r="E82" s="17"/>
      <c r="F82" s="47"/>
      <c r="G82" s="4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92"/>
    </row>
    <row r="83" spans="1:32" ht="42.75" customHeight="1" x14ac:dyDescent="0.25">
      <c r="A83" s="76" t="s">
        <v>56</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8"/>
      <c r="AF83" s="80" t="s">
        <v>57</v>
      </c>
    </row>
    <row r="84" spans="1:32" ht="21" customHeight="1" x14ac:dyDescent="0.25">
      <c r="A84" s="14" t="s">
        <v>17</v>
      </c>
      <c r="B84" s="46">
        <f>B85+B86+B87+B89</f>
        <v>4225.5</v>
      </c>
      <c r="C84" s="46">
        <f>C85+C86+C87+C89</f>
        <v>4225.5</v>
      </c>
      <c r="D84" s="46">
        <f>D85+D86+D87+D89</f>
        <v>4225.5</v>
      </c>
      <c r="E84" s="46">
        <f>E85+E86+E87+E89</f>
        <v>4225.5</v>
      </c>
      <c r="F84" s="47">
        <f>E84/B84*100</f>
        <v>100</v>
      </c>
      <c r="G84" s="47">
        <f>E84/C84*100</f>
        <v>100</v>
      </c>
      <c r="H84" s="48"/>
      <c r="I84" s="48"/>
      <c r="J84" s="48"/>
      <c r="K84" s="48"/>
      <c r="L84" s="48"/>
      <c r="M84" s="48"/>
      <c r="N84" s="48"/>
      <c r="O84" s="48"/>
      <c r="P84" s="48"/>
      <c r="Q84" s="48"/>
      <c r="R84" s="48"/>
      <c r="S84" s="48"/>
      <c r="T84" s="48"/>
      <c r="U84" s="48"/>
      <c r="V84" s="48"/>
      <c r="W84" s="48"/>
      <c r="X84" s="48"/>
      <c r="Y84" s="48"/>
      <c r="Z84" s="48"/>
      <c r="AA84" s="48"/>
      <c r="AB84" s="48"/>
      <c r="AC84" s="48"/>
      <c r="AD84" s="48"/>
      <c r="AE84" s="48"/>
      <c r="AF84" s="81"/>
    </row>
    <row r="85" spans="1:32" ht="18.75" customHeight="1" x14ac:dyDescent="0.25">
      <c r="A85" s="16" t="s">
        <v>19</v>
      </c>
      <c r="B85" s="17"/>
      <c r="C85" s="17"/>
      <c r="D85" s="17"/>
      <c r="E85" s="17"/>
      <c r="F85" s="47"/>
      <c r="G85" s="4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81"/>
    </row>
    <row r="86" spans="1:32" ht="24" customHeight="1" x14ac:dyDescent="0.25">
      <c r="A86" s="16" t="s">
        <v>24</v>
      </c>
      <c r="B86" s="17">
        <f t="shared" ref="B86:B88" si="78">H86+J86+L86+N86+P86+R86+T86+V86+X86+Z86+AB86+AD86</f>
        <v>2954.8</v>
      </c>
      <c r="C86" s="17">
        <f t="shared" ref="C86:C88" si="79">H86+J86+L86+N86+P86+R86+T86+V86+X86+Z86+AB86+AD86</f>
        <v>2954.8</v>
      </c>
      <c r="D86" s="17">
        <f t="shared" ref="D86:D88" si="80">E86</f>
        <v>2954.8</v>
      </c>
      <c r="E86" s="17">
        <f t="shared" ref="E86:E88" si="81">I86+K86+M86+O86+Q86+S86+U86+W86+Y86+AA86+AC86+AE86</f>
        <v>2954.8</v>
      </c>
      <c r="F86" s="47">
        <f t="shared" ref="F86:F88" si="82">E86/B86*100</f>
        <v>100</v>
      </c>
      <c r="G86" s="47">
        <f t="shared" ref="G86:G88" si="83">E86/C86*100</f>
        <v>100</v>
      </c>
      <c r="H86" s="18"/>
      <c r="I86" s="18"/>
      <c r="J86" s="18"/>
      <c r="K86" s="18"/>
      <c r="L86" s="18"/>
      <c r="M86" s="18"/>
      <c r="N86" s="18"/>
      <c r="O86" s="18"/>
      <c r="P86" s="18"/>
      <c r="Q86" s="18"/>
      <c r="R86" s="18"/>
      <c r="S86" s="18"/>
      <c r="T86" s="18"/>
      <c r="U86" s="18"/>
      <c r="V86" s="18"/>
      <c r="W86" s="18"/>
      <c r="X86" s="18">
        <v>2954.8</v>
      </c>
      <c r="Y86" s="18"/>
      <c r="Z86" s="18"/>
      <c r="AA86" s="18">
        <v>2954.8</v>
      </c>
      <c r="AB86" s="18"/>
      <c r="AC86" s="18"/>
      <c r="AD86" s="18"/>
      <c r="AE86" s="18"/>
      <c r="AF86" s="81"/>
    </row>
    <row r="87" spans="1:32" ht="34.5" customHeight="1" x14ac:dyDescent="0.25">
      <c r="A87" s="16" t="s">
        <v>18</v>
      </c>
      <c r="B87" s="17">
        <f t="shared" si="78"/>
        <v>1270.7</v>
      </c>
      <c r="C87" s="17">
        <f t="shared" si="79"/>
        <v>1270.7</v>
      </c>
      <c r="D87" s="17">
        <f t="shared" si="80"/>
        <v>1270.7</v>
      </c>
      <c r="E87" s="17">
        <f t="shared" si="81"/>
        <v>1270.7</v>
      </c>
      <c r="F87" s="47">
        <f t="shared" si="82"/>
        <v>100</v>
      </c>
      <c r="G87" s="47">
        <f t="shared" si="83"/>
        <v>100</v>
      </c>
      <c r="H87" s="18"/>
      <c r="I87" s="18"/>
      <c r="J87" s="18"/>
      <c r="K87" s="18"/>
      <c r="L87" s="18"/>
      <c r="M87" s="18"/>
      <c r="N87" s="18"/>
      <c r="O87" s="18"/>
      <c r="P87" s="18"/>
      <c r="Q87" s="18"/>
      <c r="R87" s="18"/>
      <c r="S87" s="18"/>
      <c r="T87" s="18"/>
      <c r="U87" s="18"/>
      <c r="V87" s="18"/>
      <c r="W87" s="18"/>
      <c r="X87" s="18">
        <v>1270.7</v>
      </c>
      <c r="Y87" s="18"/>
      <c r="Z87" s="18"/>
      <c r="AA87" s="18">
        <v>1270.7</v>
      </c>
      <c r="AB87" s="18"/>
      <c r="AC87" s="18"/>
      <c r="AD87" s="18"/>
      <c r="AE87" s="18"/>
      <c r="AF87" s="81"/>
    </row>
    <row r="88" spans="1:32" ht="33.75" customHeight="1" x14ac:dyDescent="0.25">
      <c r="A88" s="28" t="s">
        <v>23</v>
      </c>
      <c r="B88" s="17">
        <f t="shared" si="78"/>
        <v>1270.7</v>
      </c>
      <c r="C88" s="17">
        <f t="shared" si="79"/>
        <v>1270.7</v>
      </c>
      <c r="D88" s="17">
        <f t="shared" si="80"/>
        <v>1270.7</v>
      </c>
      <c r="E88" s="17">
        <f t="shared" si="81"/>
        <v>1270.7</v>
      </c>
      <c r="F88" s="47">
        <f t="shared" si="82"/>
        <v>100</v>
      </c>
      <c r="G88" s="47">
        <f t="shared" si="83"/>
        <v>100</v>
      </c>
      <c r="H88" s="18"/>
      <c r="I88" s="18"/>
      <c r="J88" s="18"/>
      <c r="K88" s="18"/>
      <c r="L88" s="18"/>
      <c r="M88" s="18"/>
      <c r="N88" s="18"/>
      <c r="O88" s="18"/>
      <c r="P88" s="18"/>
      <c r="Q88" s="18"/>
      <c r="R88" s="18"/>
      <c r="S88" s="18"/>
      <c r="T88" s="18"/>
      <c r="U88" s="18"/>
      <c r="V88" s="18"/>
      <c r="W88" s="18"/>
      <c r="X88" s="18">
        <v>1270.7</v>
      </c>
      <c r="Y88" s="18"/>
      <c r="Z88" s="18"/>
      <c r="AA88" s="18">
        <v>1270.7</v>
      </c>
      <c r="AB88" s="18"/>
      <c r="AC88" s="18"/>
      <c r="AD88" s="18"/>
      <c r="AE88" s="18"/>
      <c r="AF88" s="81"/>
    </row>
    <row r="89" spans="1:32" ht="33.75" customHeight="1" x14ac:dyDescent="0.25">
      <c r="A89" s="16" t="s">
        <v>29</v>
      </c>
      <c r="B89" s="17"/>
      <c r="C89" s="17"/>
      <c r="D89" s="17"/>
      <c r="E89" s="17"/>
      <c r="F89" s="47"/>
      <c r="G89" s="4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82"/>
    </row>
    <row r="90" spans="1:32" ht="54" customHeight="1" x14ac:dyDescent="0.25">
      <c r="A90" s="53" t="s">
        <v>58</v>
      </c>
      <c r="B90" s="49"/>
      <c r="C90" s="49"/>
      <c r="D90" s="49"/>
      <c r="E90" s="49"/>
      <c r="F90" s="50"/>
      <c r="G90" s="50"/>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7"/>
    </row>
    <row r="91" spans="1:32" ht="21" customHeight="1" x14ac:dyDescent="0.25">
      <c r="A91" s="14" t="s">
        <v>17</v>
      </c>
      <c r="B91" s="46">
        <f>B92+B93+B94+B96</f>
        <v>1200</v>
      </c>
      <c r="C91" s="46">
        <f>C92+C93+C94+C96</f>
        <v>1200</v>
      </c>
      <c r="D91" s="46">
        <f>D92+D93+D94+D96</f>
        <v>1200</v>
      </c>
      <c r="E91" s="46">
        <f>E92+E93+E94+E96</f>
        <v>1200</v>
      </c>
      <c r="F91" s="47">
        <f>E91/B91*100</f>
        <v>100</v>
      </c>
      <c r="G91" s="47">
        <f>E91/C91*100</f>
        <v>100</v>
      </c>
      <c r="H91" s="48"/>
      <c r="I91" s="48"/>
      <c r="J91" s="48"/>
      <c r="K91" s="48"/>
      <c r="L91" s="48"/>
      <c r="M91" s="48"/>
      <c r="N91" s="48"/>
      <c r="O91" s="48"/>
      <c r="P91" s="48"/>
      <c r="Q91" s="48"/>
      <c r="R91" s="48"/>
      <c r="S91" s="48"/>
      <c r="T91" s="48"/>
      <c r="U91" s="48"/>
      <c r="V91" s="48"/>
      <c r="W91" s="48"/>
      <c r="X91" s="48"/>
      <c r="Y91" s="48"/>
      <c r="Z91" s="48"/>
      <c r="AA91" s="48"/>
      <c r="AB91" s="48"/>
      <c r="AC91" s="48"/>
      <c r="AD91" s="48"/>
      <c r="AE91" s="48"/>
      <c r="AF91" s="58"/>
    </row>
    <row r="92" spans="1:32" ht="18.75" customHeight="1" x14ac:dyDescent="0.25">
      <c r="A92" s="16" t="s">
        <v>19</v>
      </c>
      <c r="B92" s="17"/>
      <c r="C92" s="17"/>
      <c r="D92" s="17"/>
      <c r="E92" s="17"/>
      <c r="F92" s="47"/>
      <c r="G92" s="4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58"/>
    </row>
    <row r="93" spans="1:32" ht="24" customHeight="1" x14ac:dyDescent="0.25">
      <c r="A93" s="16" t="s">
        <v>24</v>
      </c>
      <c r="B93" s="17">
        <f t="shared" ref="B93:B95" si="84">H93+J93+L93+N93+P93+R93+T93+V93+X93+Z93+AB93+AD93</f>
        <v>1200</v>
      </c>
      <c r="C93" s="17">
        <f t="shared" ref="C93:C95" si="85">H93+J93+L93+N93+P93+R93+T93+V93+X93+Z93+AB93+AD93</f>
        <v>1200</v>
      </c>
      <c r="D93" s="17">
        <f t="shared" ref="D93:D95" si="86">E93</f>
        <v>1200</v>
      </c>
      <c r="E93" s="17">
        <f t="shared" ref="E93:E95" si="87">I93+K93+M93+O93+Q93+S93+U93+W93+Y93+AA93+AC93+AE93</f>
        <v>1200</v>
      </c>
      <c r="F93" s="47">
        <f t="shared" ref="F93:F95" si="88">E93/B93*100</f>
        <v>100</v>
      </c>
      <c r="G93" s="47">
        <f t="shared" ref="G93:G95" si="89">E93/C93*100</f>
        <v>100</v>
      </c>
      <c r="H93" s="18"/>
      <c r="I93" s="18"/>
      <c r="J93" s="18"/>
      <c r="K93" s="18"/>
      <c r="L93" s="18"/>
      <c r="M93" s="18"/>
      <c r="N93" s="18"/>
      <c r="O93" s="18"/>
      <c r="P93" s="18"/>
      <c r="Q93" s="18"/>
      <c r="R93" s="18"/>
      <c r="S93" s="18"/>
      <c r="T93" s="18"/>
      <c r="U93" s="18"/>
      <c r="V93" s="18"/>
      <c r="W93" s="18"/>
      <c r="X93" s="18">
        <v>1200</v>
      </c>
      <c r="Y93" s="18"/>
      <c r="Z93" s="18"/>
      <c r="AA93" s="18">
        <v>1200</v>
      </c>
      <c r="AB93" s="18"/>
      <c r="AC93" s="18"/>
      <c r="AD93" s="18"/>
      <c r="AE93" s="18"/>
      <c r="AF93" s="58"/>
    </row>
    <row r="94" spans="1:32" ht="34.5" customHeight="1" x14ac:dyDescent="0.25">
      <c r="A94" s="16" t="s">
        <v>18</v>
      </c>
      <c r="B94" s="17">
        <f t="shared" si="84"/>
        <v>0</v>
      </c>
      <c r="C94" s="17">
        <f t="shared" si="85"/>
        <v>0</v>
      </c>
      <c r="D94" s="17">
        <f t="shared" si="86"/>
        <v>0</v>
      </c>
      <c r="E94" s="17">
        <f t="shared" si="87"/>
        <v>0</v>
      </c>
      <c r="F94" s="47" t="e">
        <f t="shared" si="88"/>
        <v>#DIV/0!</v>
      </c>
      <c r="G94" s="47" t="e">
        <f t="shared" si="89"/>
        <v>#DIV/0!</v>
      </c>
      <c r="H94" s="18"/>
      <c r="I94" s="18"/>
      <c r="J94" s="18"/>
      <c r="K94" s="18"/>
      <c r="L94" s="18"/>
      <c r="M94" s="18"/>
      <c r="N94" s="18"/>
      <c r="O94" s="18"/>
      <c r="P94" s="18"/>
      <c r="Q94" s="18"/>
      <c r="R94" s="18"/>
      <c r="S94" s="18"/>
      <c r="T94" s="18"/>
      <c r="U94" s="18"/>
      <c r="V94" s="18"/>
      <c r="W94" s="18"/>
      <c r="X94" s="18"/>
      <c r="Y94" s="18"/>
      <c r="Z94" s="18"/>
      <c r="AA94" s="18"/>
      <c r="AB94" s="18"/>
      <c r="AC94" s="18"/>
      <c r="AD94" s="18"/>
      <c r="AE94" s="18"/>
      <c r="AF94" s="58"/>
    </row>
    <row r="95" spans="1:32" ht="33.75" customHeight="1" x14ac:dyDescent="0.25">
      <c r="A95" s="28" t="s">
        <v>23</v>
      </c>
      <c r="B95" s="17">
        <f t="shared" si="84"/>
        <v>0</v>
      </c>
      <c r="C95" s="17">
        <f t="shared" si="85"/>
        <v>0</v>
      </c>
      <c r="D95" s="17">
        <f t="shared" si="86"/>
        <v>0</v>
      </c>
      <c r="E95" s="17">
        <f t="shared" si="87"/>
        <v>0</v>
      </c>
      <c r="F95" s="47" t="e">
        <f t="shared" si="88"/>
        <v>#DIV/0!</v>
      </c>
      <c r="G95" s="47" t="e">
        <f t="shared" si="89"/>
        <v>#DIV/0!</v>
      </c>
      <c r="H95" s="18"/>
      <c r="I95" s="18"/>
      <c r="J95" s="18"/>
      <c r="K95" s="18"/>
      <c r="L95" s="18"/>
      <c r="M95" s="18"/>
      <c r="N95" s="18"/>
      <c r="O95" s="18"/>
      <c r="P95" s="18"/>
      <c r="Q95" s="18"/>
      <c r="R95" s="18"/>
      <c r="S95" s="18"/>
      <c r="T95" s="18"/>
      <c r="U95" s="18"/>
      <c r="V95" s="18"/>
      <c r="W95" s="18"/>
      <c r="X95" s="18"/>
      <c r="Y95" s="18"/>
      <c r="Z95" s="18"/>
      <c r="AA95" s="18"/>
      <c r="AB95" s="18"/>
      <c r="AC95" s="18"/>
      <c r="AD95" s="18"/>
      <c r="AE95" s="18"/>
      <c r="AF95" s="58"/>
    </row>
    <row r="96" spans="1:32" ht="33.75" customHeight="1" x14ac:dyDescent="0.25">
      <c r="A96" s="16" t="s">
        <v>29</v>
      </c>
      <c r="B96" s="17"/>
      <c r="C96" s="17"/>
      <c r="D96" s="17"/>
      <c r="E96" s="17"/>
      <c r="F96" s="47"/>
      <c r="G96" s="4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58"/>
    </row>
    <row r="97" spans="1:32" ht="16.5" x14ac:dyDescent="0.25">
      <c r="A97" s="29" t="s">
        <v>31</v>
      </c>
      <c r="B97" s="30">
        <f>B98+B99+B100+B102</f>
        <v>227732.11</v>
      </c>
      <c r="C97" s="30">
        <f>C98+C99+C100+C102</f>
        <v>227732.11</v>
      </c>
      <c r="D97" s="30">
        <f t="shared" ref="D97:AE97" si="90">D98+D99+D100+D102</f>
        <v>223154.19</v>
      </c>
      <c r="E97" s="30">
        <f t="shared" si="90"/>
        <v>223120.56</v>
      </c>
      <c r="F97" s="30">
        <f t="shared" si="8"/>
        <v>97.975011077708814</v>
      </c>
      <c r="G97" s="30">
        <f>IFERROR(E97/C97%,0)</f>
        <v>97.975011077708814</v>
      </c>
      <c r="H97" s="30">
        <f t="shared" si="90"/>
        <v>0</v>
      </c>
      <c r="I97" s="30">
        <f t="shared" si="90"/>
        <v>0</v>
      </c>
      <c r="J97" s="30">
        <f t="shared" si="90"/>
        <v>502.28</v>
      </c>
      <c r="K97" s="30">
        <f t="shared" si="90"/>
        <v>502.28</v>
      </c>
      <c r="L97" s="30">
        <f t="shared" si="90"/>
        <v>490</v>
      </c>
      <c r="M97" s="30">
        <f t="shared" si="90"/>
        <v>0</v>
      </c>
      <c r="N97" s="30">
        <f t="shared" si="90"/>
        <v>0</v>
      </c>
      <c r="O97" s="30">
        <f t="shared" si="90"/>
        <v>490</v>
      </c>
      <c r="P97" s="30">
        <f t="shared" si="90"/>
        <v>0</v>
      </c>
      <c r="Q97" s="30">
        <f t="shared" si="90"/>
        <v>0</v>
      </c>
      <c r="R97" s="30">
        <f t="shared" si="90"/>
        <v>6000</v>
      </c>
      <c r="S97" s="30">
        <f t="shared" si="90"/>
        <v>6000</v>
      </c>
      <c r="T97" s="30">
        <f t="shared" si="90"/>
        <v>31213.85</v>
      </c>
      <c r="U97" s="30">
        <f t="shared" si="90"/>
        <v>31213.82</v>
      </c>
      <c r="V97" s="30">
        <f t="shared" si="90"/>
        <v>20953.27</v>
      </c>
      <c r="W97" s="30">
        <f t="shared" si="90"/>
        <v>20953.27</v>
      </c>
      <c r="X97" s="30">
        <f t="shared" si="90"/>
        <v>81191.609999999986</v>
      </c>
      <c r="Y97" s="30">
        <f t="shared" si="90"/>
        <v>35902.39</v>
      </c>
      <c r="Z97" s="30">
        <f t="shared" si="90"/>
        <v>30022.560000000001</v>
      </c>
      <c r="AA97" s="30">
        <f t="shared" si="90"/>
        <v>69812.62</v>
      </c>
      <c r="AB97" s="30">
        <f t="shared" si="90"/>
        <v>19201.150000000001</v>
      </c>
      <c r="AC97" s="30">
        <f t="shared" si="90"/>
        <v>10285.459999999999</v>
      </c>
      <c r="AD97" s="30">
        <f t="shared" si="90"/>
        <v>18123.689999999999</v>
      </c>
      <c r="AE97" s="30">
        <f t="shared" si="90"/>
        <v>27960.720000000001</v>
      </c>
      <c r="AF97" s="83"/>
    </row>
    <row r="98" spans="1:32" ht="27" customHeight="1" x14ac:dyDescent="0.25">
      <c r="A98" s="16" t="s">
        <v>19</v>
      </c>
      <c r="B98" s="17">
        <f>B36+B8+B78</f>
        <v>85174.399999999994</v>
      </c>
      <c r="C98" s="17">
        <f>C36+C8+C71</f>
        <v>85174.399999999994</v>
      </c>
      <c r="D98" s="17">
        <f>D36+D8+D78</f>
        <v>85174.399999999994</v>
      </c>
      <c r="E98" s="17">
        <f>E36+E8+E78</f>
        <v>85174.399999999994</v>
      </c>
      <c r="F98" s="19">
        <f t="shared" si="8"/>
        <v>100</v>
      </c>
      <c r="G98" s="43">
        <f t="shared" ref="G98:G102" si="91">IFERROR(E98/C98%,0)</f>
        <v>100</v>
      </c>
      <c r="H98" s="17">
        <f t="shared" ref="H98:AE102" si="92">H36+H8+H78</f>
        <v>0</v>
      </c>
      <c r="I98" s="17">
        <f t="shared" si="92"/>
        <v>0</v>
      </c>
      <c r="J98" s="17">
        <f t="shared" si="92"/>
        <v>0</v>
      </c>
      <c r="K98" s="17">
        <f t="shared" si="92"/>
        <v>0</v>
      </c>
      <c r="L98" s="17">
        <f t="shared" si="92"/>
        <v>0</v>
      </c>
      <c r="M98" s="17">
        <f t="shared" si="92"/>
        <v>0</v>
      </c>
      <c r="N98" s="17">
        <f t="shared" si="92"/>
        <v>0</v>
      </c>
      <c r="O98" s="17">
        <f t="shared" si="92"/>
        <v>0</v>
      </c>
      <c r="P98" s="17">
        <f t="shared" si="92"/>
        <v>0</v>
      </c>
      <c r="Q98" s="17">
        <f t="shared" si="92"/>
        <v>0</v>
      </c>
      <c r="R98" s="17">
        <f t="shared" si="92"/>
        <v>6000</v>
      </c>
      <c r="S98" s="17">
        <f t="shared" si="92"/>
        <v>6000</v>
      </c>
      <c r="T98" s="17">
        <f t="shared" si="92"/>
        <v>25034.26</v>
      </c>
      <c r="U98" s="17">
        <f t="shared" si="92"/>
        <v>25034.26</v>
      </c>
      <c r="V98" s="17">
        <f t="shared" si="92"/>
        <v>14409.94</v>
      </c>
      <c r="W98" s="17">
        <f t="shared" si="92"/>
        <v>14409.94</v>
      </c>
      <c r="X98" s="17">
        <f t="shared" si="92"/>
        <v>26074.17</v>
      </c>
      <c r="Y98" s="17">
        <f t="shared" si="92"/>
        <v>26074.17</v>
      </c>
      <c r="Z98" s="17">
        <f t="shared" si="92"/>
        <v>13656.03</v>
      </c>
      <c r="AA98" s="17">
        <f t="shared" si="92"/>
        <v>13656.03</v>
      </c>
      <c r="AB98" s="17">
        <f t="shared" si="92"/>
        <v>0</v>
      </c>
      <c r="AC98" s="17">
        <f t="shared" si="92"/>
        <v>0</v>
      </c>
      <c r="AD98" s="17">
        <f t="shared" si="92"/>
        <v>0</v>
      </c>
      <c r="AE98" s="17">
        <f t="shared" si="92"/>
        <v>0</v>
      </c>
      <c r="AF98" s="83"/>
    </row>
    <row r="99" spans="1:32" ht="23.25" customHeight="1" x14ac:dyDescent="0.25">
      <c r="A99" s="16" t="s">
        <v>24</v>
      </c>
      <c r="B99" s="17">
        <f>B37+B9+B79</f>
        <v>52472.79</v>
      </c>
      <c r="C99" s="17">
        <f>C37+C9+C79</f>
        <v>52472.79</v>
      </c>
      <c r="D99" s="17">
        <f>D37+D9+D79</f>
        <v>52472.790000000008</v>
      </c>
      <c r="E99" s="17">
        <f t="shared" ref="E99:E102" si="93">E37+E9+E79</f>
        <v>52472.790000000008</v>
      </c>
      <c r="F99" s="19">
        <f t="shared" si="8"/>
        <v>100.00000000000001</v>
      </c>
      <c r="G99" s="43">
        <f t="shared" si="91"/>
        <v>100.00000000000001</v>
      </c>
      <c r="H99" s="17">
        <f t="shared" si="92"/>
        <v>0</v>
      </c>
      <c r="I99" s="17">
        <f t="shared" si="92"/>
        <v>0</v>
      </c>
      <c r="J99" s="17">
        <f t="shared" si="92"/>
        <v>0</v>
      </c>
      <c r="K99" s="17">
        <f t="shared" si="92"/>
        <v>0</v>
      </c>
      <c r="L99" s="17">
        <f t="shared" si="92"/>
        <v>0</v>
      </c>
      <c r="M99" s="17">
        <f t="shared" si="92"/>
        <v>0</v>
      </c>
      <c r="N99" s="17">
        <f t="shared" si="92"/>
        <v>0</v>
      </c>
      <c r="O99" s="17">
        <f t="shared" si="92"/>
        <v>0</v>
      </c>
      <c r="P99" s="17">
        <f t="shared" si="92"/>
        <v>0</v>
      </c>
      <c r="Q99" s="17">
        <f t="shared" si="92"/>
        <v>0</v>
      </c>
      <c r="R99" s="17">
        <f t="shared" si="92"/>
        <v>0</v>
      </c>
      <c r="S99" s="17">
        <f t="shared" si="92"/>
        <v>0</v>
      </c>
      <c r="T99" s="17">
        <f t="shared" si="92"/>
        <v>0</v>
      </c>
      <c r="U99" s="17">
        <f t="shared" si="92"/>
        <v>0</v>
      </c>
      <c r="V99" s="17">
        <f t="shared" si="92"/>
        <v>0</v>
      </c>
      <c r="W99" s="17">
        <f t="shared" si="92"/>
        <v>0</v>
      </c>
      <c r="X99" s="17">
        <f t="shared" si="92"/>
        <v>18113.8</v>
      </c>
      <c r="Y99" s="17">
        <f t="shared" si="92"/>
        <v>0</v>
      </c>
      <c r="Z99" s="17">
        <f t="shared" si="92"/>
        <v>8165.73</v>
      </c>
      <c r="AA99" s="17">
        <f t="shared" si="92"/>
        <v>26279.53</v>
      </c>
      <c r="AB99" s="17">
        <f t="shared" si="92"/>
        <v>15360.86</v>
      </c>
      <c r="AC99" s="17">
        <f t="shared" si="92"/>
        <v>7751.99</v>
      </c>
      <c r="AD99" s="17">
        <f t="shared" si="92"/>
        <v>10832.4</v>
      </c>
      <c r="AE99" s="17">
        <f t="shared" si="92"/>
        <v>18441.27</v>
      </c>
      <c r="AF99" s="83"/>
    </row>
    <row r="100" spans="1:32" ht="35.25" customHeight="1" x14ac:dyDescent="0.25">
      <c r="A100" s="16" t="s">
        <v>18</v>
      </c>
      <c r="B100" s="17">
        <f>B38+B10+B80</f>
        <v>65084.92</v>
      </c>
      <c r="C100" s="17">
        <f>C38+C10+C80</f>
        <v>65084.92</v>
      </c>
      <c r="D100" s="17">
        <f t="shared" ref="D100:D102" si="94">D38+D10+D80</f>
        <v>65004.72</v>
      </c>
      <c r="E100" s="17">
        <f t="shared" si="93"/>
        <v>64971.09</v>
      </c>
      <c r="F100" s="19">
        <f t="shared" si="8"/>
        <v>99.825105416124032</v>
      </c>
      <c r="G100" s="43">
        <f t="shared" si="91"/>
        <v>99.825105416124032</v>
      </c>
      <c r="H100" s="17">
        <f t="shared" si="92"/>
        <v>0</v>
      </c>
      <c r="I100" s="17">
        <f t="shared" si="92"/>
        <v>0</v>
      </c>
      <c r="J100" s="17">
        <f t="shared" si="92"/>
        <v>0</v>
      </c>
      <c r="K100" s="17">
        <f t="shared" si="92"/>
        <v>0</v>
      </c>
      <c r="L100" s="17">
        <f t="shared" si="92"/>
        <v>490</v>
      </c>
      <c r="M100" s="17">
        <f t="shared" si="92"/>
        <v>0</v>
      </c>
      <c r="N100" s="17">
        <f t="shared" si="92"/>
        <v>0</v>
      </c>
      <c r="O100" s="17">
        <f t="shared" si="92"/>
        <v>490</v>
      </c>
      <c r="P100" s="17">
        <f t="shared" si="92"/>
        <v>0</v>
      </c>
      <c r="Q100" s="17">
        <f t="shared" si="92"/>
        <v>0</v>
      </c>
      <c r="R100" s="17">
        <f t="shared" si="92"/>
        <v>0</v>
      </c>
      <c r="S100" s="17">
        <f t="shared" si="92"/>
        <v>0</v>
      </c>
      <c r="T100" s="17">
        <f t="shared" si="92"/>
        <v>6179.59</v>
      </c>
      <c r="U100" s="17">
        <f t="shared" si="92"/>
        <v>6179.5599999999995</v>
      </c>
      <c r="V100" s="17">
        <f t="shared" si="92"/>
        <v>6543.33</v>
      </c>
      <c r="W100" s="17">
        <f t="shared" si="92"/>
        <v>6543.33</v>
      </c>
      <c r="X100" s="17">
        <f t="shared" si="92"/>
        <v>37003.639999999992</v>
      </c>
      <c r="Y100" s="17">
        <f t="shared" si="92"/>
        <v>9828.2199999999993</v>
      </c>
      <c r="Z100" s="17">
        <f t="shared" si="92"/>
        <v>8200.7999999999993</v>
      </c>
      <c r="AA100" s="17">
        <f t="shared" si="92"/>
        <v>29877.06</v>
      </c>
      <c r="AB100" s="17">
        <f t="shared" si="92"/>
        <v>3840.29</v>
      </c>
      <c r="AC100" s="17">
        <f t="shared" si="92"/>
        <v>2533.4699999999998</v>
      </c>
      <c r="AD100" s="17">
        <f t="shared" si="92"/>
        <v>2793.57</v>
      </c>
      <c r="AE100" s="17">
        <f t="shared" si="92"/>
        <v>9519.4500000000007</v>
      </c>
      <c r="AF100" s="83"/>
    </row>
    <row r="101" spans="1:32" ht="35.25" customHeight="1" x14ac:dyDescent="0.25">
      <c r="A101" s="44" t="s">
        <v>23</v>
      </c>
      <c r="B101" s="17">
        <f>B39+B11+B81</f>
        <v>14643.92</v>
      </c>
      <c r="C101" s="17">
        <f>C39+C11+C81</f>
        <v>14643.920000000002</v>
      </c>
      <c r="D101" s="17">
        <f>D39+D11+D81</f>
        <v>14712.980000000001</v>
      </c>
      <c r="E101" s="17">
        <f t="shared" si="93"/>
        <v>14712.980000000001</v>
      </c>
      <c r="F101" s="23">
        <f t="shared" si="8"/>
        <v>100.47159503739437</v>
      </c>
      <c r="G101" s="43">
        <f t="shared" si="91"/>
        <v>100.47159503739435</v>
      </c>
      <c r="H101" s="17">
        <f t="shared" si="92"/>
        <v>0</v>
      </c>
      <c r="I101" s="17">
        <f t="shared" si="92"/>
        <v>0</v>
      </c>
      <c r="J101" s="17">
        <f t="shared" si="92"/>
        <v>0</v>
      </c>
      <c r="K101" s="17">
        <f t="shared" si="92"/>
        <v>0</v>
      </c>
      <c r="L101" s="17">
        <f t="shared" si="92"/>
        <v>0</v>
      </c>
      <c r="M101" s="17">
        <f t="shared" si="92"/>
        <v>0</v>
      </c>
      <c r="N101" s="17">
        <f t="shared" si="92"/>
        <v>0</v>
      </c>
      <c r="O101" s="17">
        <f t="shared" si="92"/>
        <v>0</v>
      </c>
      <c r="P101" s="17">
        <f t="shared" si="92"/>
        <v>0</v>
      </c>
      <c r="Q101" s="17">
        <f t="shared" si="92"/>
        <v>0</v>
      </c>
      <c r="R101" s="17">
        <f t="shared" si="92"/>
        <v>0</v>
      </c>
      <c r="S101" s="17">
        <f t="shared" si="92"/>
        <v>0</v>
      </c>
      <c r="T101" s="17">
        <f t="shared" si="92"/>
        <v>0</v>
      </c>
      <c r="U101" s="17">
        <f t="shared" si="92"/>
        <v>0</v>
      </c>
      <c r="V101" s="17">
        <f t="shared" si="92"/>
        <v>1803.15</v>
      </c>
      <c r="W101" s="17">
        <f t="shared" si="92"/>
        <v>1803.15</v>
      </c>
      <c r="X101" s="17">
        <f t="shared" si="92"/>
        <v>3026.48</v>
      </c>
      <c r="Y101" s="17">
        <f t="shared" si="92"/>
        <v>0</v>
      </c>
      <c r="Z101" s="17">
        <f t="shared" si="92"/>
        <v>3265.9</v>
      </c>
      <c r="AA101" s="17">
        <f t="shared" si="92"/>
        <v>6361.51</v>
      </c>
      <c r="AB101" s="17">
        <f t="shared" si="92"/>
        <v>3840.29</v>
      </c>
      <c r="AC101" s="17">
        <f t="shared" si="92"/>
        <v>1938</v>
      </c>
      <c r="AD101" s="17">
        <f t="shared" si="92"/>
        <v>2708.1</v>
      </c>
      <c r="AE101" s="17">
        <f t="shared" si="92"/>
        <v>4610.32</v>
      </c>
      <c r="AF101" s="83"/>
    </row>
    <row r="102" spans="1:32" ht="34.5" customHeight="1" x14ac:dyDescent="0.25">
      <c r="A102" s="16" t="s">
        <v>29</v>
      </c>
      <c r="B102" s="17">
        <f>B40+B12+B82</f>
        <v>25000</v>
      </c>
      <c r="C102" s="17">
        <f>C40+C12+C82</f>
        <v>25000</v>
      </c>
      <c r="D102" s="17">
        <f t="shared" si="94"/>
        <v>20502.28</v>
      </c>
      <c r="E102" s="17">
        <f t="shared" si="93"/>
        <v>20502.28</v>
      </c>
      <c r="F102" s="19">
        <f>E102/B102%</f>
        <v>82.009119999999996</v>
      </c>
      <c r="G102" s="43">
        <f t="shared" si="91"/>
        <v>82.009119999999996</v>
      </c>
      <c r="H102" s="17">
        <f t="shared" si="92"/>
        <v>0</v>
      </c>
      <c r="I102" s="17">
        <f t="shared" si="92"/>
        <v>0</v>
      </c>
      <c r="J102" s="17">
        <f t="shared" si="92"/>
        <v>502.28</v>
      </c>
      <c r="K102" s="17">
        <f t="shared" si="92"/>
        <v>502.28</v>
      </c>
      <c r="L102" s="17">
        <f t="shared" si="92"/>
        <v>0</v>
      </c>
      <c r="M102" s="17">
        <f t="shared" si="92"/>
        <v>0</v>
      </c>
      <c r="N102" s="17">
        <f t="shared" si="92"/>
        <v>0</v>
      </c>
      <c r="O102" s="17">
        <f t="shared" si="92"/>
        <v>0</v>
      </c>
      <c r="P102" s="17">
        <f t="shared" si="92"/>
        <v>0</v>
      </c>
      <c r="Q102" s="17">
        <f t="shared" si="92"/>
        <v>0</v>
      </c>
      <c r="R102" s="17">
        <f t="shared" si="92"/>
        <v>0</v>
      </c>
      <c r="S102" s="17">
        <f t="shared" si="92"/>
        <v>0</v>
      </c>
      <c r="T102" s="17">
        <f t="shared" si="92"/>
        <v>0</v>
      </c>
      <c r="U102" s="17">
        <f t="shared" si="92"/>
        <v>0</v>
      </c>
      <c r="V102" s="17">
        <f t="shared" si="92"/>
        <v>0</v>
      </c>
      <c r="W102" s="17">
        <f t="shared" si="92"/>
        <v>0</v>
      </c>
      <c r="X102" s="17">
        <f t="shared" si="92"/>
        <v>0</v>
      </c>
      <c r="Y102" s="17">
        <f t="shared" si="92"/>
        <v>0</v>
      </c>
      <c r="Z102" s="17">
        <f t="shared" si="92"/>
        <v>0</v>
      </c>
      <c r="AA102" s="17">
        <f t="shared" si="92"/>
        <v>0</v>
      </c>
      <c r="AB102" s="17">
        <f t="shared" si="92"/>
        <v>0</v>
      </c>
      <c r="AC102" s="17">
        <f t="shared" si="92"/>
        <v>0</v>
      </c>
      <c r="AD102" s="17">
        <f t="shared" si="92"/>
        <v>4497.72</v>
      </c>
      <c r="AE102" s="17">
        <f t="shared" si="92"/>
        <v>0</v>
      </c>
      <c r="AF102" s="83"/>
    </row>
    <row r="103" spans="1:32" ht="16.5" x14ac:dyDescent="0.25">
      <c r="A103" s="8"/>
      <c r="B103" s="31"/>
      <c r="C103" s="31"/>
      <c r="D103" s="31"/>
      <c r="E103" s="31"/>
      <c r="F103" s="31"/>
      <c r="G103" s="31"/>
      <c r="H103" s="31"/>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3"/>
      <c r="AF103" s="8"/>
    </row>
    <row r="104" spans="1:32" ht="56.25" customHeight="1" x14ac:dyDescent="0.3">
      <c r="A104" s="59" t="s">
        <v>38</v>
      </c>
      <c r="B104" s="59"/>
      <c r="C104" s="1"/>
      <c r="D104" s="1"/>
      <c r="E104" s="1"/>
      <c r="F104" s="34"/>
      <c r="G104" s="45" t="s">
        <v>22</v>
      </c>
      <c r="H104" s="2"/>
      <c r="I104" s="2"/>
      <c r="J104" s="2"/>
      <c r="K104" s="35"/>
      <c r="L104" s="35"/>
      <c r="M104" s="35"/>
      <c r="N104" s="35"/>
      <c r="O104" s="36"/>
      <c r="P104" s="36"/>
      <c r="Q104" s="36"/>
      <c r="R104" s="36"/>
      <c r="S104" s="36"/>
      <c r="T104" s="36"/>
      <c r="U104" s="36"/>
      <c r="V104" s="36"/>
      <c r="W104" s="36"/>
      <c r="X104" s="36"/>
      <c r="Y104" s="36"/>
      <c r="Z104" s="36"/>
      <c r="AA104" s="36"/>
      <c r="AB104" s="36"/>
      <c r="AC104" s="36"/>
      <c r="AD104" s="36"/>
      <c r="AE104" s="36"/>
      <c r="AF104" s="37"/>
    </row>
    <row r="105" spans="1:32" ht="18.75" x14ac:dyDescent="0.3">
      <c r="A105" s="3"/>
      <c r="B105" s="52" t="s">
        <v>25</v>
      </c>
      <c r="C105" s="38"/>
      <c r="D105" s="1"/>
      <c r="E105" s="1"/>
      <c r="F105" s="4"/>
      <c r="G105" s="60"/>
      <c r="H105" s="60"/>
      <c r="I105" s="61" t="s">
        <v>32</v>
      </c>
      <c r="J105" s="61"/>
      <c r="K105" s="61"/>
      <c r="L105" s="4"/>
      <c r="M105" s="4"/>
      <c r="N105" s="4"/>
      <c r="O105" s="4"/>
      <c r="P105" s="4"/>
      <c r="Q105" s="4"/>
      <c r="R105" s="4"/>
      <c r="S105" s="4"/>
      <c r="T105" s="4"/>
      <c r="U105" s="4"/>
      <c r="V105" s="4"/>
      <c r="W105" s="4"/>
      <c r="X105" s="4"/>
      <c r="Y105" s="4"/>
      <c r="Z105" s="4"/>
      <c r="AA105" s="4"/>
      <c r="AB105" s="4"/>
      <c r="AC105" s="4"/>
      <c r="AD105" s="4"/>
      <c r="AE105" s="7"/>
      <c r="AF105" s="39"/>
    </row>
    <row r="106" spans="1:32" ht="15.75" x14ac:dyDescent="0.25">
      <c r="A106" s="5" t="s">
        <v>21</v>
      </c>
      <c r="B106" s="6"/>
      <c r="C106" s="7"/>
      <c r="D106" s="7"/>
      <c r="E106" s="7"/>
      <c r="F106" s="7"/>
      <c r="G106" s="62" t="s">
        <v>21</v>
      </c>
      <c r="H106" s="62"/>
      <c r="I106" s="7"/>
      <c r="J106" s="7"/>
      <c r="K106" s="7"/>
      <c r="L106" s="7"/>
      <c r="M106" s="7"/>
      <c r="N106" s="7"/>
      <c r="O106" s="7"/>
      <c r="P106" s="7"/>
      <c r="Q106" s="7"/>
      <c r="R106" s="7"/>
      <c r="S106" s="7"/>
      <c r="T106" s="7"/>
      <c r="U106" s="7"/>
      <c r="V106" s="7"/>
      <c r="W106" s="7"/>
      <c r="X106" s="7"/>
      <c r="Y106" s="7"/>
      <c r="Z106" s="7"/>
      <c r="AA106" s="7"/>
      <c r="AB106" s="7"/>
      <c r="AC106" s="7"/>
      <c r="AD106" s="7"/>
      <c r="AE106" s="7"/>
      <c r="AF106" s="40"/>
    </row>
    <row r="107" spans="1:32" ht="18.75" x14ac:dyDescent="0.3">
      <c r="A107" s="63"/>
      <c r="B107" s="6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7"/>
      <c r="AF107" s="41"/>
    </row>
  </sheetData>
  <mergeCells count="70">
    <mergeCell ref="A1:AF1"/>
    <mergeCell ref="A3:A5"/>
    <mergeCell ref="B3:B5"/>
    <mergeCell ref="C3:C5"/>
    <mergeCell ref="D3:D5"/>
    <mergeCell ref="E3:E5"/>
    <mergeCell ref="F3:G3"/>
    <mergeCell ref="H3:I3"/>
    <mergeCell ref="J3:K3"/>
    <mergeCell ref="L3:M3"/>
    <mergeCell ref="AF3:AF5"/>
    <mergeCell ref="F4:F5"/>
    <mergeCell ref="G4:G5"/>
    <mergeCell ref="N4:N5"/>
    <mergeCell ref="O4:O5"/>
    <mergeCell ref="P4:P5"/>
    <mergeCell ref="Q4:Q5"/>
    <mergeCell ref="N3:O3"/>
    <mergeCell ref="P3:Q3"/>
    <mergeCell ref="R3:S3"/>
    <mergeCell ref="T3:U3"/>
    <mergeCell ref="V3:W3"/>
    <mergeCell ref="X3:Y3"/>
    <mergeCell ref="V4:V5"/>
    <mergeCell ref="W4:W5"/>
    <mergeCell ref="Z3:AA3"/>
    <mergeCell ref="AB3:AC3"/>
    <mergeCell ref="AD3:AE3"/>
    <mergeCell ref="AD4:AD5"/>
    <mergeCell ref="AE4:AE5"/>
    <mergeCell ref="A6:AE6"/>
    <mergeCell ref="AF6:AF12"/>
    <mergeCell ref="A13:AE13"/>
    <mergeCell ref="AF13:AF19"/>
    <mergeCell ref="X4:X5"/>
    <mergeCell ref="Y4:Y5"/>
    <mergeCell ref="Z4:Z5"/>
    <mergeCell ref="AA4:AA5"/>
    <mergeCell ref="AB4:AB5"/>
    <mergeCell ref="AC4:AC5"/>
    <mergeCell ref="R4:R5"/>
    <mergeCell ref="S4:S5"/>
    <mergeCell ref="T4:T5"/>
    <mergeCell ref="U4:U5"/>
    <mergeCell ref="A20:AE20"/>
    <mergeCell ref="AF20:AF26"/>
    <mergeCell ref="A27:AE27"/>
    <mergeCell ref="AF27:AF33"/>
    <mergeCell ref="A34:AE34"/>
    <mergeCell ref="AF34:AF40"/>
    <mergeCell ref="A41:AE41"/>
    <mergeCell ref="AF41:AF47"/>
    <mergeCell ref="A48:AE48"/>
    <mergeCell ref="AF48:AF54"/>
    <mergeCell ref="A55:AE55"/>
    <mergeCell ref="AF55:AF61"/>
    <mergeCell ref="A62:AE62"/>
    <mergeCell ref="AF62:AF68"/>
    <mergeCell ref="A69:AE69"/>
    <mergeCell ref="AF69:AF75"/>
    <mergeCell ref="A76:AE76"/>
    <mergeCell ref="AF76:AF82"/>
    <mergeCell ref="G106:H106"/>
    <mergeCell ref="A107:B107"/>
    <mergeCell ref="A83:AE83"/>
    <mergeCell ref="AF83:AF89"/>
    <mergeCell ref="AF97:AF102"/>
    <mergeCell ref="A104:B104"/>
    <mergeCell ref="G105:H105"/>
    <mergeCell ref="I105:K10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2022-01-14T10:58:29Z</dcterms:modified>
</cp:coreProperties>
</file>