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МЗ\Отчеты по ОМЗ\АЮПОВА И.Ю\Ежеквартальные\до 25-го числа. Мониторинг закупок\2025\2 квартал\"/>
    </mc:Choice>
  </mc:AlternateContent>
  <bookViews>
    <workbookView xWindow="0" yWindow="0" windowWidth="28800" windowHeight="12180"/>
  </bookViews>
  <sheets>
    <sheet name="ОТЧЕТ" sheetId="1" r:id="rId1"/>
    <sheet name="Информация к отчету" sheetId="5" r:id="rId2"/>
  </sheets>
  <definedNames>
    <definedName name="_xlnm.Print_Titles" localSheetId="1">'Информация к отчету'!$4:$6</definedName>
    <definedName name="_xlnm.Print_Area" localSheetId="1">'Информация к отчету'!$A$1:$Z$100</definedName>
    <definedName name="_xlnm.Print_Area" localSheetId="0">ОТЧЕТ!$A$1:$N$24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H18" i="1"/>
  <c r="H95" i="5"/>
  <c r="Y55" i="5" l="1"/>
  <c r="Y34" i="5"/>
  <c r="N90" i="5"/>
  <c r="N17" i="1" s="1"/>
  <c r="M91" i="5"/>
  <c r="K95" i="5"/>
  <c r="J95" i="5"/>
  <c r="M95" i="5" s="1"/>
  <c r="L95" i="5"/>
  <c r="D7" i="1"/>
  <c r="E7" i="1"/>
  <c r="F7" i="1"/>
  <c r="G7" i="1"/>
  <c r="H7" i="1"/>
  <c r="I7" i="1"/>
  <c r="J7" i="1"/>
  <c r="K7" i="1"/>
  <c r="L7" i="1"/>
  <c r="M7" i="1"/>
  <c r="N7" i="1"/>
  <c r="D8" i="1"/>
  <c r="E8" i="1"/>
  <c r="F8" i="1"/>
  <c r="G8" i="1"/>
  <c r="H8" i="1"/>
  <c r="I8" i="1"/>
  <c r="J8" i="1"/>
  <c r="K8" i="1"/>
  <c r="L8" i="1"/>
  <c r="M8" i="1"/>
  <c r="N8" i="1"/>
  <c r="D9" i="1"/>
  <c r="E9" i="1"/>
  <c r="F9" i="1"/>
  <c r="G9" i="1"/>
  <c r="H9" i="1"/>
  <c r="I9" i="1"/>
  <c r="J9" i="1"/>
  <c r="K9" i="1"/>
  <c r="L9" i="1"/>
  <c r="M9" i="1"/>
  <c r="N9" i="1"/>
  <c r="D10" i="1"/>
  <c r="E10" i="1"/>
  <c r="F10" i="1"/>
  <c r="G10" i="1"/>
  <c r="H10" i="1"/>
  <c r="I10" i="1"/>
  <c r="J10" i="1"/>
  <c r="K10" i="1"/>
  <c r="L10" i="1"/>
  <c r="M10" i="1"/>
  <c r="D11" i="1"/>
  <c r="E11" i="1"/>
  <c r="F11" i="1"/>
  <c r="G11" i="1"/>
  <c r="H11" i="1"/>
  <c r="I11" i="1"/>
  <c r="J11" i="1"/>
  <c r="K11" i="1"/>
  <c r="L11" i="1"/>
  <c r="M11" i="1"/>
  <c r="N11" i="1"/>
  <c r="D12" i="1"/>
  <c r="E12" i="1"/>
  <c r="F12" i="1"/>
  <c r="G12" i="1"/>
  <c r="H12" i="1"/>
  <c r="I12" i="1"/>
  <c r="J12" i="1"/>
  <c r="K12" i="1"/>
  <c r="L12" i="1"/>
  <c r="M12" i="1"/>
  <c r="N12" i="1"/>
  <c r="D13" i="1"/>
  <c r="E13" i="1"/>
  <c r="F13" i="1"/>
  <c r="G13" i="1"/>
  <c r="H13" i="1"/>
  <c r="I13" i="1"/>
  <c r="J13" i="1"/>
  <c r="K13" i="1"/>
  <c r="L13" i="1"/>
  <c r="M13" i="1"/>
  <c r="N13" i="1"/>
  <c r="D14" i="1"/>
  <c r="E14" i="1"/>
  <c r="F14" i="1"/>
  <c r="G14" i="1"/>
  <c r="H14" i="1"/>
  <c r="I14" i="1"/>
  <c r="J14" i="1"/>
  <c r="K14" i="1"/>
  <c r="L14" i="1"/>
  <c r="M14" i="1"/>
  <c r="N14" i="1"/>
  <c r="D15" i="1"/>
  <c r="E15" i="1"/>
  <c r="F15" i="1"/>
  <c r="G15" i="1"/>
  <c r="H15" i="1"/>
  <c r="I15" i="1"/>
  <c r="J15" i="1"/>
  <c r="K15" i="1"/>
  <c r="L15" i="1"/>
  <c r="M15" i="1"/>
  <c r="N15" i="1"/>
  <c r="D16" i="1"/>
  <c r="E16" i="1"/>
  <c r="F16" i="1"/>
  <c r="G16" i="1"/>
  <c r="H16" i="1"/>
  <c r="I16" i="1"/>
  <c r="J16" i="1"/>
  <c r="K16" i="1"/>
  <c r="L16" i="1"/>
  <c r="M16" i="1"/>
  <c r="N16" i="1"/>
  <c r="D17" i="1"/>
  <c r="E17" i="1"/>
  <c r="F17" i="1"/>
  <c r="G17" i="1"/>
  <c r="H17" i="1"/>
  <c r="I17" i="1"/>
  <c r="J17" i="1"/>
  <c r="K17" i="1"/>
  <c r="L17" i="1"/>
  <c r="M17" i="1"/>
  <c r="C17" i="1"/>
  <c r="C16" i="1"/>
  <c r="C15" i="1"/>
  <c r="C14" i="1"/>
  <c r="C13" i="1"/>
  <c r="C12" i="1"/>
  <c r="C11" i="1"/>
  <c r="C10" i="1"/>
  <c r="C9" i="1"/>
  <c r="C8" i="1"/>
  <c r="C7" i="1"/>
  <c r="E6" i="1"/>
  <c r="F6" i="1"/>
  <c r="G6" i="1"/>
  <c r="H6" i="1"/>
  <c r="I6" i="1"/>
  <c r="J6" i="1"/>
  <c r="K6" i="1"/>
  <c r="L6" i="1"/>
  <c r="M6" i="1"/>
  <c r="N6" i="1"/>
  <c r="D6" i="1"/>
  <c r="C6" i="1"/>
  <c r="H54" i="5"/>
  <c r="N94" i="5" l="1"/>
  <c r="N95" i="5" s="1"/>
  <c r="L94" i="5"/>
  <c r="K94" i="5"/>
  <c r="J94" i="5"/>
  <c r="I94" i="5"/>
  <c r="G94" i="5"/>
  <c r="F94" i="5"/>
  <c r="E94" i="5"/>
  <c r="D94" i="5"/>
  <c r="M94" i="5" s="1"/>
  <c r="C94" i="5"/>
  <c r="N93" i="5"/>
  <c r="L93" i="5"/>
  <c r="K93" i="5"/>
  <c r="J93" i="5"/>
  <c r="I93" i="5"/>
  <c r="G93" i="5"/>
  <c r="F93" i="5"/>
  <c r="E93" i="5"/>
  <c r="D93" i="5"/>
  <c r="C93" i="5"/>
  <c r="N92" i="5"/>
  <c r="L92" i="5"/>
  <c r="K92" i="5"/>
  <c r="J92" i="5"/>
  <c r="I92" i="5"/>
  <c r="G92" i="5"/>
  <c r="H92" i="5" s="1"/>
  <c r="F92" i="5"/>
  <c r="E92" i="5"/>
  <c r="D92" i="5"/>
  <c r="C92" i="5"/>
  <c r="L90" i="5"/>
  <c r="K90" i="5"/>
  <c r="Q90" i="5" s="1"/>
  <c r="J90" i="5"/>
  <c r="I90" i="5"/>
  <c r="S90" i="5" s="1"/>
  <c r="F90" i="5"/>
  <c r="Y90" i="5" s="1"/>
  <c r="E90" i="5"/>
  <c r="W90" i="5" s="1"/>
  <c r="M89" i="5"/>
  <c r="H89" i="5"/>
  <c r="M88" i="5"/>
  <c r="H88" i="5"/>
  <c r="N87" i="5"/>
  <c r="M87" i="5"/>
  <c r="M90" i="5" s="1"/>
  <c r="O90" i="5" s="1"/>
  <c r="L87" i="5"/>
  <c r="K87" i="5"/>
  <c r="J87" i="5"/>
  <c r="I87" i="5"/>
  <c r="G87" i="5"/>
  <c r="G90" i="5" s="1"/>
  <c r="H90" i="5" s="1"/>
  <c r="U90" i="5" s="1"/>
  <c r="F87" i="5"/>
  <c r="E87" i="5"/>
  <c r="D87" i="5"/>
  <c r="D90" i="5" s="1"/>
  <c r="C87" i="5"/>
  <c r="C90" i="5" s="1"/>
  <c r="I83" i="5"/>
  <c r="G83" i="5"/>
  <c r="F83" i="5"/>
  <c r="Y83" i="5" s="1"/>
  <c r="C83" i="5"/>
  <c r="M82" i="5"/>
  <c r="H82" i="5"/>
  <c r="M81" i="5"/>
  <c r="H81" i="5"/>
  <c r="N80" i="5"/>
  <c r="N83" i="5" s="1"/>
  <c r="L80" i="5"/>
  <c r="L83" i="5" s="1"/>
  <c r="K80" i="5"/>
  <c r="K83" i="5" s="1"/>
  <c r="J80" i="5"/>
  <c r="J83" i="5" s="1"/>
  <c r="I80" i="5"/>
  <c r="G80" i="5"/>
  <c r="H80" i="5" s="1"/>
  <c r="F80" i="5"/>
  <c r="E80" i="5"/>
  <c r="E83" i="5" s="1"/>
  <c r="W83" i="5" s="1"/>
  <c r="D80" i="5"/>
  <c r="D83" i="5" s="1"/>
  <c r="C80" i="5"/>
  <c r="M79" i="5"/>
  <c r="H79" i="5"/>
  <c r="M78" i="5"/>
  <c r="H78" i="5"/>
  <c r="K76" i="5"/>
  <c r="J76" i="5"/>
  <c r="I76" i="5"/>
  <c r="E76" i="5"/>
  <c r="D76" i="5"/>
  <c r="N73" i="5"/>
  <c r="N76" i="5" s="1"/>
  <c r="L73" i="5"/>
  <c r="L76" i="5" s="1"/>
  <c r="K73" i="5"/>
  <c r="J73" i="5"/>
  <c r="I73" i="5"/>
  <c r="G73" i="5"/>
  <c r="G76" i="5" s="1"/>
  <c r="F73" i="5"/>
  <c r="F76" i="5" s="1"/>
  <c r="E73" i="5"/>
  <c r="D73" i="5"/>
  <c r="C73" i="5"/>
  <c r="C76" i="5" s="1"/>
  <c r="N69" i="5"/>
  <c r="G69" i="5"/>
  <c r="F69" i="5"/>
  <c r="Y69" i="5" s="1"/>
  <c r="E69" i="5"/>
  <c r="W69" i="5" s="1"/>
  <c r="M68" i="5"/>
  <c r="H68" i="5"/>
  <c r="N66" i="5"/>
  <c r="L66" i="5"/>
  <c r="L69" i="5" s="1"/>
  <c r="K66" i="5"/>
  <c r="K69" i="5" s="1"/>
  <c r="Q69" i="5" s="1"/>
  <c r="J66" i="5"/>
  <c r="J69" i="5" s="1"/>
  <c r="I66" i="5"/>
  <c r="I69" i="5" s="1"/>
  <c r="S69" i="5" s="1"/>
  <c r="G66" i="5"/>
  <c r="F66" i="5"/>
  <c r="E66" i="5"/>
  <c r="D66" i="5"/>
  <c r="D69" i="5" s="1"/>
  <c r="C66" i="5"/>
  <c r="C69" i="5" s="1"/>
  <c r="N62" i="5"/>
  <c r="K62" i="5"/>
  <c r="J62" i="5"/>
  <c r="E62" i="5"/>
  <c r="W62" i="5" s="1"/>
  <c r="D62" i="5"/>
  <c r="C62" i="5"/>
  <c r="M61" i="5"/>
  <c r="H61" i="5"/>
  <c r="M60" i="5"/>
  <c r="H60" i="5"/>
  <c r="N59" i="5"/>
  <c r="L59" i="5"/>
  <c r="L62" i="5" s="1"/>
  <c r="K59" i="5"/>
  <c r="J59" i="5"/>
  <c r="M59" i="5" s="1"/>
  <c r="I59" i="5"/>
  <c r="I62" i="5" s="1"/>
  <c r="G59" i="5"/>
  <c r="G62" i="5" s="1"/>
  <c r="F59" i="5"/>
  <c r="F62" i="5" s="1"/>
  <c r="Y62" i="5" s="1"/>
  <c r="E59" i="5"/>
  <c r="D59" i="5"/>
  <c r="C59" i="5"/>
  <c r="H58" i="5"/>
  <c r="N55" i="5"/>
  <c r="M55" i="5"/>
  <c r="O55" i="5" s="1"/>
  <c r="J55" i="5"/>
  <c r="I55" i="5"/>
  <c r="D55" i="5"/>
  <c r="C55" i="5"/>
  <c r="M54" i="5"/>
  <c r="M53" i="5"/>
  <c r="H53" i="5"/>
  <c r="N52" i="5"/>
  <c r="M52" i="5"/>
  <c r="L52" i="5"/>
  <c r="L55" i="5" s="1"/>
  <c r="K52" i="5"/>
  <c r="K55" i="5" s="1"/>
  <c r="Q55" i="5" s="1"/>
  <c r="J52" i="5"/>
  <c r="I52" i="5"/>
  <c r="H52" i="5"/>
  <c r="G52" i="5"/>
  <c r="G55" i="5" s="1"/>
  <c r="H55" i="5" s="1"/>
  <c r="U55" i="5" s="1"/>
  <c r="F52" i="5"/>
  <c r="F55" i="5" s="1"/>
  <c r="E52" i="5"/>
  <c r="E55" i="5" s="1"/>
  <c r="W55" i="5" s="1"/>
  <c r="D52" i="5"/>
  <c r="C52" i="5"/>
  <c r="H51" i="5"/>
  <c r="N48" i="5"/>
  <c r="L48" i="5"/>
  <c r="I48" i="5"/>
  <c r="M47" i="5"/>
  <c r="H47" i="5"/>
  <c r="M46" i="5"/>
  <c r="H46" i="5"/>
  <c r="N45" i="5"/>
  <c r="L45" i="5"/>
  <c r="K45" i="5"/>
  <c r="K48" i="5" s="1"/>
  <c r="Q48" i="5" s="1"/>
  <c r="J45" i="5"/>
  <c r="J48" i="5" s="1"/>
  <c r="I45" i="5"/>
  <c r="G45" i="5"/>
  <c r="G48" i="5" s="1"/>
  <c r="H48" i="5" s="1"/>
  <c r="U48" i="5" s="1"/>
  <c r="F45" i="5"/>
  <c r="F48" i="5" s="1"/>
  <c r="Y48" i="5" s="1"/>
  <c r="E45" i="5"/>
  <c r="E48" i="5" s="1"/>
  <c r="W48" i="5" s="1"/>
  <c r="D45" i="5"/>
  <c r="M45" i="5" s="1"/>
  <c r="C45" i="5"/>
  <c r="C48" i="5" s="1"/>
  <c r="L41" i="5"/>
  <c r="K41" i="5"/>
  <c r="J41" i="5"/>
  <c r="I41" i="5"/>
  <c r="F41" i="5"/>
  <c r="Y41" i="5" s="1"/>
  <c r="E41" i="5"/>
  <c r="W41" i="5" s="1"/>
  <c r="M40" i="5"/>
  <c r="H40" i="5"/>
  <c r="M39" i="5"/>
  <c r="H39" i="5"/>
  <c r="N38" i="5"/>
  <c r="N41" i="5" s="1"/>
  <c r="M38" i="5"/>
  <c r="L38" i="5"/>
  <c r="K38" i="5"/>
  <c r="J38" i="5"/>
  <c r="I38" i="5"/>
  <c r="G38" i="5"/>
  <c r="G41" i="5" s="1"/>
  <c r="F38" i="5"/>
  <c r="E38" i="5"/>
  <c r="D38" i="5"/>
  <c r="D41" i="5" s="1"/>
  <c r="C38" i="5"/>
  <c r="C41" i="5" s="1"/>
  <c r="M37" i="5"/>
  <c r="H37" i="5"/>
  <c r="L34" i="5"/>
  <c r="K34" i="5"/>
  <c r="J34" i="5"/>
  <c r="I34" i="5"/>
  <c r="F34" i="5"/>
  <c r="E34" i="5"/>
  <c r="W34" i="5" s="1"/>
  <c r="M33" i="5"/>
  <c r="H33" i="5"/>
  <c r="M32" i="5"/>
  <c r="H32" i="5"/>
  <c r="N31" i="5"/>
  <c r="N34" i="5" s="1"/>
  <c r="M31" i="5"/>
  <c r="L31" i="5"/>
  <c r="K31" i="5"/>
  <c r="J31" i="5"/>
  <c r="I31" i="5"/>
  <c r="G31" i="5"/>
  <c r="G34" i="5" s="1"/>
  <c r="F31" i="5"/>
  <c r="E31" i="5"/>
  <c r="D31" i="5"/>
  <c r="D34" i="5" s="1"/>
  <c r="C31" i="5"/>
  <c r="C34" i="5" s="1"/>
  <c r="M30" i="5"/>
  <c r="H30" i="5"/>
  <c r="L27" i="5"/>
  <c r="K27" i="5"/>
  <c r="E27" i="5"/>
  <c r="D27" i="5"/>
  <c r="C27" i="5"/>
  <c r="N24" i="5"/>
  <c r="N27" i="5" s="1"/>
  <c r="L24" i="5"/>
  <c r="K24" i="5"/>
  <c r="J24" i="5"/>
  <c r="J27" i="5" s="1"/>
  <c r="I24" i="5"/>
  <c r="I27" i="5" s="1"/>
  <c r="G24" i="5"/>
  <c r="G27" i="5" s="1"/>
  <c r="F24" i="5"/>
  <c r="F27" i="5" s="1"/>
  <c r="E24" i="5"/>
  <c r="D24" i="5"/>
  <c r="C24" i="5"/>
  <c r="N20" i="5"/>
  <c r="I20" i="5"/>
  <c r="G20" i="5"/>
  <c r="F20" i="5"/>
  <c r="C20" i="5"/>
  <c r="N17" i="5"/>
  <c r="L17" i="5"/>
  <c r="L20" i="5" s="1"/>
  <c r="K17" i="5"/>
  <c r="K20" i="5" s="1"/>
  <c r="J17" i="5"/>
  <c r="M17" i="5" s="1"/>
  <c r="M20" i="5" s="1"/>
  <c r="I17" i="5"/>
  <c r="G17" i="5"/>
  <c r="F17" i="5"/>
  <c r="E17" i="5"/>
  <c r="E20" i="5" s="1"/>
  <c r="D17" i="5"/>
  <c r="D20" i="5" s="1"/>
  <c r="C17" i="5"/>
  <c r="L13" i="5"/>
  <c r="K13" i="5"/>
  <c r="E13" i="5"/>
  <c r="W13" i="5" s="1"/>
  <c r="D13" i="5"/>
  <c r="C13" i="5"/>
  <c r="M12" i="5"/>
  <c r="H12" i="5"/>
  <c r="M11" i="5"/>
  <c r="N10" i="5"/>
  <c r="L10" i="5"/>
  <c r="K10" i="5"/>
  <c r="J10" i="5"/>
  <c r="J13" i="5" s="1"/>
  <c r="I10" i="5"/>
  <c r="I13" i="5" s="1"/>
  <c r="G10" i="5"/>
  <c r="G13" i="5" s="1"/>
  <c r="F10" i="5"/>
  <c r="F13" i="5" s="1"/>
  <c r="E10" i="5"/>
  <c r="D10" i="5"/>
  <c r="C10" i="5"/>
  <c r="N10" i="1" l="1"/>
  <c r="N91" i="5"/>
  <c r="F91" i="5"/>
  <c r="Q62" i="5"/>
  <c r="M62" i="5"/>
  <c r="O62" i="5" s="1"/>
  <c r="H62" i="5"/>
  <c r="U62" i="5" s="1"/>
  <c r="S62" i="5"/>
  <c r="S55" i="5"/>
  <c r="M41" i="5"/>
  <c r="Q13" i="5"/>
  <c r="M92" i="5"/>
  <c r="H83" i="5"/>
  <c r="U83" i="5" s="1"/>
  <c r="S83" i="5"/>
  <c r="Q83" i="5"/>
  <c r="H69" i="5"/>
  <c r="U69" i="5" s="1"/>
  <c r="M48" i="5"/>
  <c r="I95" i="5"/>
  <c r="H94" i="5"/>
  <c r="M93" i="5"/>
  <c r="F95" i="5"/>
  <c r="E95" i="5"/>
  <c r="M34" i="5"/>
  <c r="O34" i="5" s="1"/>
  <c r="C95" i="5"/>
  <c r="H93" i="5"/>
  <c r="H41" i="5"/>
  <c r="U41" i="5" s="1"/>
  <c r="Y13" i="5"/>
  <c r="H34" i="5"/>
  <c r="U34" i="5" s="1"/>
  <c r="S41" i="5"/>
  <c r="H13" i="5"/>
  <c r="U13" i="5" s="1"/>
  <c r="G91" i="5"/>
  <c r="S34" i="5"/>
  <c r="S13" i="5"/>
  <c r="I91" i="5"/>
  <c r="K91" i="5"/>
  <c r="Q41" i="5"/>
  <c r="L91" i="5"/>
  <c r="O41" i="5"/>
  <c r="Q34" i="5"/>
  <c r="O48" i="5"/>
  <c r="S48" i="5"/>
  <c r="M73" i="5"/>
  <c r="M76" i="5" s="1"/>
  <c r="D95" i="5"/>
  <c r="C91" i="5"/>
  <c r="H59" i="5"/>
  <c r="E91" i="5"/>
  <c r="M80" i="5"/>
  <c r="M83" i="5" s="1"/>
  <c r="O83" i="5" s="1"/>
  <c r="D48" i="5"/>
  <c r="D91" i="5" s="1"/>
  <c r="M66" i="5"/>
  <c r="M69" i="5" s="1"/>
  <c r="O69" i="5" s="1"/>
  <c r="G95" i="5"/>
  <c r="J20" i="5"/>
  <c r="J91" i="5" s="1"/>
  <c r="M24" i="5"/>
  <c r="M27" i="5" s="1"/>
  <c r="M10" i="5"/>
  <c r="M13" i="5" s="1"/>
  <c r="O13" i="5" s="1"/>
  <c r="H31" i="5"/>
  <c r="H38" i="5"/>
  <c r="N13" i="5"/>
  <c r="H91" i="5" l="1"/>
  <c r="L18" i="1" l="1"/>
  <c r="K18" i="1"/>
  <c r="J18" i="1"/>
  <c r="I18" i="1"/>
  <c r="D18" i="1"/>
  <c r="C18" i="1" l="1"/>
  <c r="N18" i="1"/>
  <c r="F18" i="1"/>
  <c r="E18" i="1"/>
  <c r="M18" i="1" l="1"/>
</calcChain>
</file>

<file path=xl/sharedStrings.xml><?xml version="1.0" encoding="utf-8"?>
<sst xmlns="http://schemas.openxmlformats.org/spreadsheetml/2006/main" count="979" uniqueCount="68">
  <si>
    <t xml:space="preserve">ОТЧЕТ О РЕЗУЛЬТАТАХ МОНИТОРИНГА ЗАКУПОК ТОВАРОВ, РАБОТ, УСЛУГ </t>
  </si>
  <si>
    <t>№ п/п</t>
  </si>
  <si>
    <t>Наименование заказчика</t>
  </si>
  <si>
    <t>Закупки, которые привели к заключению контракта</t>
  </si>
  <si>
    <t>Количество фактов обжалования (оспаривания) действий (бездействий)</t>
  </si>
  <si>
    <t>Сумма руб.коп.</t>
  </si>
  <si>
    <t>Экономия, руб.коп.</t>
  </si>
  <si>
    <t>КУМИ Администрации города Когалыма</t>
  </si>
  <si>
    <t>Управление образования Администрации города Когалыма</t>
  </si>
  <si>
    <t xml:space="preserve">МКУ "ЕДДС города Когалыма" </t>
  </si>
  <si>
    <t>МКУ "УОДОМС"</t>
  </si>
  <si>
    <t>МКУ "Редакция газеты Когалымский Вестник"</t>
  </si>
  <si>
    <t>МКУ "ОЭХД"</t>
  </si>
  <si>
    <t>МБУ "КСАТ"</t>
  </si>
  <si>
    <t>ИТОГО:</t>
  </si>
  <si>
    <t xml:space="preserve">Администрации города Когалыма </t>
  </si>
  <si>
    <t xml:space="preserve">ИНФОРМАЦИЯ К ОТЧЕТУ О РЕЗУЛЬТАТАХ МОНИТОРИНГА ЗАКУПОК ТОВАРОВ, РАБОТ, УСЛУГ </t>
  </si>
  <si>
    <t>Экономия  к НМЦК</t>
  </si>
  <si>
    <t>в %</t>
  </si>
  <si>
    <t>по порядку ранжи-
рования</t>
  </si>
  <si>
    <t>Комитет финансов Администации города Когалыма</t>
  </si>
  <si>
    <t>х</t>
  </si>
  <si>
    <t>-</t>
  </si>
  <si>
    <t>Комитет финансов Администрации города Когалыма</t>
  </si>
  <si>
    <t>МБУ "ЦБС"</t>
  </si>
  <si>
    <t>Комитет по управлению муниципальным имуществом Администрации города Когалыма</t>
  </si>
  <si>
    <t>Итого 1 квартал</t>
  </si>
  <si>
    <t>1.</t>
  </si>
  <si>
    <t>Исполнитель:</t>
  </si>
  <si>
    <t>Кол-во опубликованных закупок (по которым в т.ч. произошло заключение контрактов в отчетном периоде)</t>
  </si>
  <si>
    <t>Поступившие запросы от участников закупок</t>
  </si>
  <si>
    <t>Количество поступивших заявок</t>
  </si>
  <si>
    <t>Сумма, руб.коп.</t>
  </si>
  <si>
    <t>Кол-во, шт.</t>
  </si>
  <si>
    <t>НМЦК, руб. коп.</t>
  </si>
  <si>
    <t>Кол-во запросов, шт.</t>
  </si>
  <si>
    <t xml:space="preserve">МКУ Администрация города Когалыма </t>
  </si>
  <si>
    <t xml:space="preserve">МКУ "УОДОМС" </t>
  </si>
  <si>
    <t xml:space="preserve">МБУ "ЦБС" </t>
  </si>
  <si>
    <t xml:space="preserve">МКУ "ОЭХД" </t>
  </si>
  <si>
    <t>Несостоявшиеся закупки, отмененные закупки</t>
  </si>
  <si>
    <t>Кол-во несостоявшихся закупок, отмененных закупок</t>
  </si>
  <si>
    <t>Несостоявшиеся закупки,отмененные закупки</t>
  </si>
  <si>
    <t>Наименьшее количество поступивших запросов о разъяснении положений извещения об осуществлении закупки</t>
  </si>
  <si>
    <t>Наименьшее кол-во изменений в извещение об осуществлении закупки (в т.ч. по запросу)</t>
  </si>
  <si>
    <t>Кол-во изменений в извещения об осуществлении закупки (в т.ч. по запросу), шт.</t>
  </si>
  <si>
    <t>в шт.</t>
  </si>
  <si>
    <t>Наибольшее количество закупок, которые привели к заключению контракта</t>
  </si>
  <si>
    <t>ВСЕГО:</t>
  </si>
  <si>
    <t>Кол-во изменений в извещения об осуществлении закупки 
(в т.ч. по запросу), шт.</t>
  </si>
  <si>
    <t>МКУ "УКС и ЖКК г. Когалыма"</t>
  </si>
  <si>
    <t xml:space="preserve">главный специалист отдела муниципального заказа </t>
  </si>
  <si>
    <t>Аюпова Ирина Юрьевна</t>
  </si>
  <si>
    <t xml:space="preserve">тел. 8(34667)93733 </t>
  </si>
  <si>
    <t>Количество поступивших заявок, шт.</t>
  </si>
  <si>
    <t>Кол-во участников, подавших заявки</t>
  </si>
  <si>
    <t>Среднее кол-во участников, подавших заявки</t>
  </si>
  <si>
    <t>Среднее кол-во участников закупок, подавших заявки</t>
  </si>
  <si>
    <t>единица</t>
  </si>
  <si>
    <t xml:space="preserve">Опережающие закупки, 2024 </t>
  </si>
  <si>
    <t>1 квартал 2025</t>
  </si>
  <si>
    <t xml:space="preserve">ДЛЯ ОБЕСПЕЧЕНИЯ МУНИЦИПАЛЬНЫХ НУЖД ГОРОДА КОГАЛЫМА ЗА II КВАРТАЛ 2025 ГОДА </t>
  </si>
  <si>
    <t>ДЛЯ ОБЕСПЕЧЕНИЯ МУНИЦИПАЛЬНЫХ НУЖД ГОРОДА КОГАЛЫМА ЗА II КВАРТАЛ 2025 ГОДА</t>
  </si>
  <si>
    <t>МКУ "ЦОМУ"</t>
  </si>
  <si>
    <t>2 квартал 2025</t>
  </si>
  <si>
    <t>Итого 2 квартал</t>
  </si>
  <si>
    <t xml:space="preserve">МКУ "ЦОМУ"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</si>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</sst>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2" borderId="0" xfId="0" applyFont="1" applyFill="1"/>
    <xf numFmtId="0" fontId="3" fillId="2" borderId="1" xfId="0" applyFont="1" applyFill="1" applyBorder="1" applyAlignment="1">
      <alignment horizontal="center" vertical="top"/>
    </xf>
    <xf numFmtId="1" fontId="3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/>
    <xf numFmtId="1" fontId="4" fillId="2" borderId="0" xfId="0" applyNumberFormat="1" applyFont="1" applyFill="1" applyBorder="1" applyAlignment="1">
      <alignment horizontal="center" vertical="top"/>
    </xf>
    <xf numFmtId="4" fontId="2" fillId="2" borderId="0" xfId="0" applyNumberFormat="1" applyFont="1" applyFill="1"/>
    <xf numFmtId="1" fontId="2" fillId="2" borderId="0" xfId="0" applyNumberFormat="1" applyFont="1" applyFill="1" applyBorder="1"/>
    <xf numFmtId="2" fontId="2" fillId="2" borderId="0" xfId="0" applyNumberFormat="1" applyFont="1" applyFill="1"/>
    <xf numFmtId="0" fontId="1" fillId="2" borderId="0" xfId="0" applyFont="1" applyFill="1" applyAlignment="1">
      <alignment horizontal="left" vertical="top"/>
    </xf>
    <xf numFmtId="1" fontId="1" fillId="2" borderId="0" xfId="0" applyNumberFormat="1" applyFont="1" applyFill="1" applyAlignment="1">
      <alignment horizontal="left" vertical="top"/>
    </xf>
    <xf numFmtId="0" fontId="7" fillId="2" borderId="0" xfId="0" applyFont="1" applyFill="1" applyAlignment="1">
      <alignment horizontal="left" vertical="top"/>
    </xf>
    <xf numFmtId="0" fontId="7" fillId="2" borderId="0" xfId="0" applyFont="1" applyFill="1" applyAlignment="1">
      <alignment horizontal="center" vertical="top"/>
    </xf>
    <xf numFmtId="1" fontId="9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1" fontId="4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top" wrapText="1"/>
    </xf>
    <xf numFmtId="3" fontId="5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justify" vertical="top" wrapText="1"/>
    </xf>
    <xf numFmtId="4" fontId="10" fillId="2" borderId="1" xfId="0" applyNumberFormat="1" applyFont="1" applyFill="1" applyBorder="1" applyAlignment="1">
      <alignment horizontal="center"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horizontal="center" vertical="top" wrapText="1"/>
    </xf>
    <xf numFmtId="4" fontId="10" fillId="2" borderId="0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1" fontId="4" fillId="0" borderId="1" xfId="0" applyNumberFormat="1" applyFont="1" applyFill="1" applyBorder="1" applyAlignment="1">
      <alignment horizontal="center" vertical="top" wrapText="1"/>
    </xf>
    <xf numFmtId="0" fontId="2" fillId="3" borderId="0" xfId="0" applyFont="1" applyFill="1"/>
    <xf numFmtId="0" fontId="2" fillId="2" borderId="0" xfId="0" applyFont="1" applyFill="1" applyAlignment="1">
      <alignment horizontal="left"/>
    </xf>
    <xf numFmtId="0" fontId="11" fillId="0" borderId="0" xfId="0" applyFont="1" applyAlignment="1">
      <alignment horizontal="left" vertical="center"/>
    </xf>
    <xf numFmtId="0" fontId="11" fillId="2" borderId="0" xfId="0" applyFont="1" applyFill="1" applyBorder="1"/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/>
    <xf numFmtId="0" fontId="11" fillId="2" borderId="0" xfId="0" applyFont="1" applyFill="1"/>
    <xf numFmtId="0" fontId="5" fillId="4" borderId="1" xfId="0" applyFont="1" applyFill="1" applyBorder="1" applyAlignment="1">
      <alignment horizontal="left" vertical="top" wrapText="1"/>
    </xf>
    <xf numFmtId="4" fontId="5" fillId="4" borderId="1" xfId="0" applyNumberFormat="1" applyFont="1" applyFill="1" applyBorder="1" applyAlignment="1">
      <alignment horizontal="center" vertical="top" wrapText="1"/>
    </xf>
    <xf numFmtId="3" fontId="5" fillId="4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2" fillId="4" borderId="0" xfId="0" applyFont="1" applyFill="1"/>
    <xf numFmtId="49" fontId="5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3" fontId="1" fillId="2" borderId="0" xfId="0" applyNumberFormat="1" applyFont="1" applyFill="1" applyAlignment="1">
      <alignment horizontal="left" vertical="top"/>
    </xf>
    <xf numFmtId="3" fontId="8" fillId="2" borderId="1" xfId="0" applyNumberFormat="1" applyFont="1" applyFill="1" applyBorder="1" applyAlignment="1">
      <alignment horizontal="center" vertical="top" wrapText="1"/>
    </xf>
    <xf numFmtId="3" fontId="9" fillId="2" borderId="1" xfId="0" applyNumberFormat="1" applyFont="1" applyFill="1" applyBorder="1" applyAlignment="1">
      <alignment horizontal="center" vertical="top" wrapText="1"/>
    </xf>
    <xf numFmtId="3" fontId="2" fillId="2" borderId="0" xfId="0" applyNumberFormat="1" applyFont="1" applyFill="1"/>
    <xf numFmtId="3" fontId="6" fillId="2" borderId="1" xfId="0" applyNumberFormat="1" applyFont="1" applyFill="1" applyBorder="1" applyAlignment="1">
      <alignment horizontal="center" vertical="top" wrapText="1"/>
    </xf>
    <xf numFmtId="3" fontId="10" fillId="2" borderId="1" xfId="0" applyNumberFormat="1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justify" vertical="top"/>
    </xf>
    <xf numFmtId="0" fontId="1" fillId="2" borderId="0" xfId="0" applyFont="1" applyFill="1" applyAlignment="1">
      <alignment horizontal="center" vertical="top"/>
    </xf>
    <xf numFmtId="0" fontId="11" fillId="0" borderId="0" xfId="0" applyFont="1" applyAlignment="1">
      <alignment horizontal="left" vertical="center"/>
    </xf>
    <xf numFmtId="0" fontId="9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left" vertical="center"/>
    </xf>
    <xf numFmtId="0" fontId="10" fillId="2" borderId="1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5" fillId="4" borderId="2" xfId="0" applyFont="1" applyFill="1" applyBorder="1" applyAlignment="1">
      <alignment horizontal="left" vertical="top" wrapText="1"/>
    </xf>
    <xf numFmtId="0" fontId="5" fillId="4" borderId="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view="pageBreakPreview" zoomScaleNormal="100" zoomScaleSheetLayoutView="100" workbookViewId="0">
      <pane ySplit="4" topLeftCell="A5" activePane="bottomLeft" state="frozen"/>
      <selection pane="bottomLeft" activeCell="G19" sqref="G19"/>
    </sheetView>
  </sheetViews>
  <sheetFormatPr defaultColWidth="9.140625" defaultRowHeight="15" x14ac:dyDescent="0.25"/>
  <cols>
    <col min="1" max="1" width="4.28515625" style="1" customWidth="1"/>
    <col min="2" max="2" width="20.140625" style="1" customWidth="1"/>
    <col min="3" max="3" width="8.7109375" style="1" customWidth="1"/>
    <col min="4" max="4" width="17" style="1" customWidth="1"/>
    <col min="5" max="5" width="12.28515625" style="1" customWidth="1"/>
    <col min="6" max="6" width="14.7109375" style="1" customWidth="1"/>
    <col min="7" max="8" width="13" style="1" customWidth="1"/>
    <col min="9" max="9" width="6.85546875" style="1" customWidth="1"/>
    <col min="10" max="10" width="14.42578125" style="1" customWidth="1"/>
    <col min="11" max="11" width="7.85546875" style="1" customWidth="1"/>
    <col min="12" max="12" width="14.85546875" style="1" customWidth="1"/>
    <col min="13" max="13" width="12.5703125" style="1" customWidth="1"/>
    <col min="14" max="14" width="13.28515625" style="1" customWidth="1"/>
    <col min="15" max="16384" width="9.140625" style="1"/>
  </cols>
  <sheetData>
    <row r="1" spans="1:14" x14ac:dyDescent="0.2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</row>
    <row r="2" spans="1:14" ht="19.5" customHeight="1" x14ac:dyDescent="0.25">
      <c r="A2" s="65" t="s">
        <v>61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</row>
    <row r="3" spans="1:14" ht="66.75" customHeight="1" x14ac:dyDescent="0.25">
      <c r="A3" s="66" t="s">
        <v>1</v>
      </c>
      <c r="B3" s="66" t="s">
        <v>2</v>
      </c>
      <c r="C3" s="66" t="s">
        <v>29</v>
      </c>
      <c r="D3" s="66"/>
      <c r="E3" s="66" t="s">
        <v>30</v>
      </c>
      <c r="F3" s="66"/>
      <c r="G3" s="66" t="s">
        <v>54</v>
      </c>
      <c r="H3" s="66"/>
      <c r="I3" s="66" t="s">
        <v>42</v>
      </c>
      <c r="J3" s="66"/>
      <c r="K3" s="66" t="s">
        <v>3</v>
      </c>
      <c r="L3" s="66"/>
      <c r="M3" s="66"/>
      <c r="N3" s="66" t="s">
        <v>4</v>
      </c>
    </row>
    <row r="4" spans="1:14" ht="78.75" customHeight="1" x14ac:dyDescent="0.25">
      <c r="A4" s="66"/>
      <c r="B4" s="66"/>
      <c r="C4" s="44" t="s">
        <v>33</v>
      </c>
      <c r="D4" s="2" t="s">
        <v>34</v>
      </c>
      <c r="E4" s="29" t="s">
        <v>35</v>
      </c>
      <c r="F4" s="29" t="s">
        <v>45</v>
      </c>
      <c r="G4" s="56" t="s">
        <v>55</v>
      </c>
      <c r="H4" s="56" t="s">
        <v>56</v>
      </c>
      <c r="I4" s="29" t="s">
        <v>33</v>
      </c>
      <c r="J4" s="29" t="s">
        <v>34</v>
      </c>
      <c r="K4" s="29" t="s">
        <v>33</v>
      </c>
      <c r="L4" s="29" t="s">
        <v>32</v>
      </c>
      <c r="M4" s="29" t="s">
        <v>6</v>
      </c>
      <c r="N4" s="66"/>
    </row>
    <row r="5" spans="1:14" ht="12" customHeight="1" x14ac:dyDescent="0.25">
      <c r="A5" s="16">
        <v>1</v>
      </c>
      <c r="B5" s="16">
        <v>2</v>
      </c>
      <c r="C5" s="16">
        <v>3</v>
      </c>
      <c r="D5" s="16">
        <v>4</v>
      </c>
      <c r="E5" s="16">
        <v>5</v>
      </c>
      <c r="F5" s="16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  <c r="L5" s="3">
        <v>12</v>
      </c>
      <c r="M5" s="3">
        <v>13</v>
      </c>
      <c r="N5" s="3">
        <v>14</v>
      </c>
    </row>
    <row r="6" spans="1:14" ht="76.5" x14ac:dyDescent="0.25">
      <c r="A6" s="22">
        <v>1</v>
      </c>
      <c r="B6" s="24" t="s">
        <v>25</v>
      </c>
      <c r="C6" s="51">
        <f>'Информация к отчету'!C13</f>
        <v>7</v>
      </c>
      <c r="D6" s="23">
        <f>'Информация к отчету'!D13</f>
        <v>21383128.989999998</v>
      </c>
      <c r="E6" s="51">
        <f>'Информация к отчету'!E13</f>
        <v>0</v>
      </c>
      <c r="F6" s="51">
        <f>'Информация к отчету'!F13</f>
        <v>0</v>
      </c>
      <c r="G6" s="51">
        <f>'Информация к отчету'!G13</f>
        <v>8</v>
      </c>
      <c r="H6" s="51">
        <f>'Информация к отчету'!H13</f>
        <v>1.1428571428571428</v>
      </c>
      <c r="I6" s="51">
        <f>'Информация к отчету'!I13</f>
        <v>0</v>
      </c>
      <c r="J6" s="23">
        <f>'Информация к отчету'!J13</f>
        <v>0</v>
      </c>
      <c r="K6" s="51">
        <f>'Информация к отчету'!K13</f>
        <v>7</v>
      </c>
      <c r="L6" s="23">
        <f>'Информация к отчету'!L13</f>
        <v>21383128.989999998</v>
      </c>
      <c r="M6" s="23">
        <f>'Информация к отчету'!M13</f>
        <v>0</v>
      </c>
      <c r="N6" s="51">
        <f>'Информация к отчету'!N13</f>
        <v>0</v>
      </c>
    </row>
    <row r="7" spans="1:14" ht="51" x14ac:dyDescent="0.25">
      <c r="A7" s="22">
        <v>2</v>
      </c>
      <c r="B7" s="24" t="s">
        <v>8</v>
      </c>
      <c r="C7" s="51">
        <f>'Информация к отчету'!C20</f>
        <v>0</v>
      </c>
      <c r="D7" s="23">
        <f>'Информация к отчету'!D20</f>
        <v>0</v>
      </c>
      <c r="E7" s="51">
        <f>'Информация к отчету'!E20</f>
        <v>0</v>
      </c>
      <c r="F7" s="51">
        <f>'Информация к отчету'!F20</f>
        <v>0</v>
      </c>
      <c r="G7" s="51">
        <f>'Информация к отчету'!G20</f>
        <v>0</v>
      </c>
      <c r="H7" s="51">
        <f>'Информация к отчету'!H20</f>
        <v>0</v>
      </c>
      <c r="I7" s="51">
        <f>'Информация к отчету'!I20</f>
        <v>0</v>
      </c>
      <c r="J7" s="23">
        <f>'Информация к отчету'!J20</f>
        <v>0</v>
      </c>
      <c r="K7" s="51">
        <f>'Информация к отчету'!K20</f>
        <v>0</v>
      </c>
      <c r="L7" s="23">
        <f>'Информация к отчету'!L20</f>
        <v>0</v>
      </c>
      <c r="M7" s="23">
        <f>'Информация к отчету'!M20</f>
        <v>0</v>
      </c>
      <c r="N7" s="51">
        <f>'Информация к отчету'!N20</f>
        <v>0</v>
      </c>
    </row>
    <row r="8" spans="1:14" ht="38.25" x14ac:dyDescent="0.25">
      <c r="A8" s="22">
        <v>3</v>
      </c>
      <c r="B8" s="24" t="s">
        <v>23</v>
      </c>
      <c r="C8" s="51">
        <f>'Информация к отчету'!C27</f>
        <v>0</v>
      </c>
      <c r="D8" s="23">
        <f>'Информация к отчету'!D27</f>
        <v>0</v>
      </c>
      <c r="E8" s="51">
        <f>'Информация к отчету'!E27</f>
        <v>0</v>
      </c>
      <c r="F8" s="51">
        <f>'Информация к отчету'!F27</f>
        <v>0</v>
      </c>
      <c r="G8" s="51">
        <f>'Информация к отчету'!G27</f>
        <v>0</v>
      </c>
      <c r="H8" s="51">
        <f>'Информация к отчету'!H27</f>
        <v>0</v>
      </c>
      <c r="I8" s="51">
        <f>'Информация к отчету'!I27</f>
        <v>0</v>
      </c>
      <c r="J8" s="23">
        <f>'Информация к отчету'!J27</f>
        <v>0</v>
      </c>
      <c r="K8" s="51">
        <f>'Информация к отчету'!K27</f>
        <v>0</v>
      </c>
      <c r="L8" s="23">
        <f>'Информация к отчету'!L27</f>
        <v>0</v>
      </c>
      <c r="M8" s="23">
        <f>'Информация к отчету'!M27</f>
        <v>0</v>
      </c>
      <c r="N8" s="51">
        <f>'Информация к отчету'!N27</f>
        <v>0</v>
      </c>
    </row>
    <row r="9" spans="1:14" ht="25.5" customHeight="1" x14ac:dyDescent="0.25">
      <c r="A9" s="22">
        <v>4</v>
      </c>
      <c r="B9" s="24" t="s">
        <v>36</v>
      </c>
      <c r="C9" s="51">
        <f>'Информация к отчету'!C34</f>
        <v>40</v>
      </c>
      <c r="D9" s="23">
        <f>'Информация к отчету'!D34</f>
        <v>13614242.379999999</v>
      </c>
      <c r="E9" s="51">
        <f>'Информация к отчету'!E34</f>
        <v>3</v>
      </c>
      <c r="F9" s="51">
        <f>'Информация к отчету'!F34</f>
        <v>1</v>
      </c>
      <c r="G9" s="51">
        <f>'Информация к отчету'!G34</f>
        <v>137</v>
      </c>
      <c r="H9" s="51">
        <f>'Информация к отчету'!H34</f>
        <v>3.4249999999999998</v>
      </c>
      <c r="I9" s="51">
        <f>'Информация к отчету'!I34</f>
        <v>4</v>
      </c>
      <c r="J9" s="23">
        <f>'Информация к отчету'!J34</f>
        <v>817000</v>
      </c>
      <c r="K9" s="51">
        <f>'Информация к отчету'!K34</f>
        <v>36</v>
      </c>
      <c r="L9" s="23">
        <f>'Информация к отчету'!L34</f>
        <v>8005939.5500000007</v>
      </c>
      <c r="M9" s="23">
        <f>'Информация к отчету'!M34</f>
        <v>4791302.83</v>
      </c>
      <c r="N9" s="51">
        <f>'Информация к отчету'!N34</f>
        <v>0</v>
      </c>
    </row>
    <row r="10" spans="1:14" ht="32.25" customHeight="1" x14ac:dyDescent="0.25">
      <c r="A10" s="22">
        <v>5</v>
      </c>
      <c r="B10" s="57" t="s">
        <v>50</v>
      </c>
      <c r="C10" s="51">
        <f>'Информация к отчету'!C41</f>
        <v>41</v>
      </c>
      <c r="D10" s="23">
        <f>'Информация к отчету'!D41</f>
        <v>611461941.49000001</v>
      </c>
      <c r="E10" s="51">
        <f>'Информация к отчету'!E41</f>
        <v>4</v>
      </c>
      <c r="F10" s="51">
        <f>'Информация к отчету'!F41</f>
        <v>3</v>
      </c>
      <c r="G10" s="51">
        <f>'Информация к отчету'!G41</f>
        <v>113</v>
      </c>
      <c r="H10" s="51">
        <f>'Информация к отчету'!H41</f>
        <v>2.7560975609756095</v>
      </c>
      <c r="I10" s="51">
        <f>'Информация к отчету'!I41</f>
        <v>8</v>
      </c>
      <c r="J10" s="23">
        <f>'Информация к отчету'!J41</f>
        <v>58910708.039999999</v>
      </c>
      <c r="K10" s="51">
        <f>'Информация к отчету'!K41</f>
        <v>33</v>
      </c>
      <c r="L10" s="23">
        <f>'Информация к отчету'!L41</f>
        <v>509400072.68000001</v>
      </c>
      <c r="M10" s="23">
        <f>'Информация к отчету'!M41</f>
        <v>43151160.770000011</v>
      </c>
      <c r="N10" s="51">
        <f>'Информация к отчету'!N41</f>
        <v>1</v>
      </c>
    </row>
    <row r="11" spans="1:14" ht="25.5" x14ac:dyDescent="0.25">
      <c r="A11" s="22">
        <v>6</v>
      </c>
      <c r="B11" s="24" t="s">
        <v>9</v>
      </c>
      <c r="C11" s="51">
        <f>'Информация к отчету'!C48</f>
        <v>6</v>
      </c>
      <c r="D11" s="23">
        <f>'Информация к отчету'!D48</f>
        <v>9886260</v>
      </c>
      <c r="E11" s="51">
        <f>'Информация к отчету'!E48</f>
        <v>0</v>
      </c>
      <c r="F11" s="51">
        <f>'Информация к отчету'!F48</f>
        <v>0</v>
      </c>
      <c r="G11" s="51">
        <f>'Информация к отчету'!G48</f>
        <v>7</v>
      </c>
      <c r="H11" s="51">
        <f>'Информация к отчету'!H48</f>
        <v>1.1666666666666667</v>
      </c>
      <c r="I11" s="51">
        <f>'Информация к отчету'!I48</f>
        <v>0</v>
      </c>
      <c r="J11" s="23">
        <f>'Информация к отчету'!J48</f>
        <v>0</v>
      </c>
      <c r="K11" s="51">
        <f>'Информация к отчету'!K48</f>
        <v>6</v>
      </c>
      <c r="L11" s="23">
        <f>'Информация к отчету'!L48</f>
        <v>9885438</v>
      </c>
      <c r="M11" s="23">
        <f>'Информация к отчету'!M48</f>
        <v>822</v>
      </c>
      <c r="N11" s="51">
        <f>'Информация к отчету'!N48</f>
        <v>0</v>
      </c>
    </row>
    <row r="12" spans="1:14" ht="15" customHeight="1" x14ac:dyDescent="0.25">
      <c r="A12" s="22">
        <v>7</v>
      </c>
      <c r="B12" s="24" t="s">
        <v>10</v>
      </c>
      <c r="C12" s="51">
        <f>'Информация к отчету'!C55</f>
        <v>16</v>
      </c>
      <c r="D12" s="23">
        <f>'Информация к отчету'!D55</f>
        <v>7684945.2400000002</v>
      </c>
      <c r="E12" s="51">
        <f>'Информация к отчету'!E55</f>
        <v>6</v>
      </c>
      <c r="F12" s="51">
        <f>'Информация к отчету'!F55</f>
        <v>1</v>
      </c>
      <c r="G12" s="51">
        <f>'Информация к отчету'!G55</f>
        <v>47</v>
      </c>
      <c r="H12" s="51">
        <f>'Информация к отчету'!H55</f>
        <v>2.9375</v>
      </c>
      <c r="I12" s="51">
        <f>'Информация к отчету'!I55</f>
        <v>1</v>
      </c>
      <c r="J12" s="23">
        <f>'Информация к отчету'!J55</f>
        <v>320697</v>
      </c>
      <c r="K12" s="51">
        <f>'Информация к отчету'!K55</f>
        <v>15</v>
      </c>
      <c r="L12" s="23">
        <f>'Информация к отчету'!L55</f>
        <v>5959852.7300000004</v>
      </c>
      <c r="M12" s="23">
        <f>'Информация к отчету'!M55</f>
        <v>1404395.5100000002</v>
      </c>
      <c r="N12" s="51">
        <f>'Информация к отчету'!N55</f>
        <v>0</v>
      </c>
    </row>
    <row r="13" spans="1:14" x14ac:dyDescent="0.25">
      <c r="A13" s="22">
        <v>8</v>
      </c>
      <c r="B13" s="24" t="s">
        <v>12</v>
      </c>
      <c r="C13" s="51">
        <f>'Информация к отчету'!C62</f>
        <v>7</v>
      </c>
      <c r="D13" s="23">
        <f>'Информация к отчету'!D62</f>
        <v>2850508.7399999998</v>
      </c>
      <c r="E13" s="51">
        <f>'Информация к отчету'!E62</f>
        <v>0</v>
      </c>
      <c r="F13" s="51">
        <f>'Информация к отчету'!F62</f>
        <v>1</v>
      </c>
      <c r="G13" s="51">
        <f>'Информация к отчету'!G62</f>
        <v>20</v>
      </c>
      <c r="H13" s="51">
        <f>'Информация к отчету'!H62</f>
        <v>2.8571428571428572</v>
      </c>
      <c r="I13" s="51">
        <f>'Информация к отчету'!I62</f>
        <v>0</v>
      </c>
      <c r="J13" s="23">
        <f>'Информация к отчету'!J62</f>
        <v>0</v>
      </c>
      <c r="K13" s="51">
        <f>'Информация к отчету'!K62</f>
        <v>7</v>
      </c>
      <c r="L13" s="23">
        <f>'Информация к отчету'!L62</f>
        <v>2690519.6799999997</v>
      </c>
      <c r="M13" s="23">
        <f>'Информация к отчету'!M62</f>
        <v>159989.06000000006</v>
      </c>
      <c r="N13" s="51">
        <f>'Информация к отчету'!N62</f>
        <v>0</v>
      </c>
    </row>
    <row r="14" spans="1:14" ht="25.5" x14ac:dyDescent="0.25">
      <c r="A14" s="22">
        <v>9</v>
      </c>
      <c r="B14" s="24" t="s">
        <v>11</v>
      </c>
      <c r="C14" s="51">
        <f>'Информация к отчету'!C69</f>
        <v>1</v>
      </c>
      <c r="D14" s="23">
        <f>'Информация к отчету'!D69</f>
        <v>533624</v>
      </c>
      <c r="E14" s="51">
        <f>'Информация к отчету'!E69</f>
        <v>0</v>
      </c>
      <c r="F14" s="51">
        <f>'Информация к отчету'!F69</f>
        <v>0</v>
      </c>
      <c r="G14" s="51">
        <f>'Информация к отчету'!G69</f>
        <v>2</v>
      </c>
      <c r="H14" s="51">
        <f>'Информация к отчету'!H69</f>
        <v>2</v>
      </c>
      <c r="I14" s="51">
        <f>'Информация к отчету'!I69</f>
        <v>0</v>
      </c>
      <c r="J14" s="23">
        <f>'Информация к отчету'!J69</f>
        <v>0</v>
      </c>
      <c r="K14" s="51">
        <f>'Информация к отчету'!K69</f>
        <v>1</v>
      </c>
      <c r="L14" s="23">
        <f>'Информация к отчету'!L69</f>
        <v>477593.48</v>
      </c>
      <c r="M14" s="23">
        <f>'Информация к отчету'!M69</f>
        <v>56030.520000000019</v>
      </c>
      <c r="N14" s="51">
        <f>'Информация к отчету'!N69</f>
        <v>0</v>
      </c>
    </row>
    <row r="15" spans="1:14" x14ac:dyDescent="0.25">
      <c r="A15" s="22">
        <v>10</v>
      </c>
      <c r="B15" s="24" t="s">
        <v>63</v>
      </c>
      <c r="C15" s="51">
        <f>'Информация к отчету'!C76</f>
        <v>0</v>
      </c>
      <c r="D15" s="23">
        <f>'Информация к отчету'!D76</f>
        <v>0</v>
      </c>
      <c r="E15" s="51">
        <f>'Информация к отчету'!E76</f>
        <v>0</v>
      </c>
      <c r="F15" s="51">
        <f>'Информация к отчету'!F76</f>
        <v>0</v>
      </c>
      <c r="G15" s="51">
        <f>'Информация к отчету'!G76</f>
        <v>0</v>
      </c>
      <c r="H15" s="51">
        <f>'Информация к отчету'!H76</f>
        <v>0</v>
      </c>
      <c r="I15" s="51">
        <f>'Информация к отчету'!I76</f>
        <v>0</v>
      </c>
      <c r="J15" s="23">
        <f>'Информация к отчету'!J76</f>
        <v>0</v>
      </c>
      <c r="K15" s="51">
        <f>'Информация к отчету'!K76</f>
        <v>0</v>
      </c>
      <c r="L15" s="23">
        <f>'Информация к отчету'!L76</f>
        <v>0</v>
      </c>
      <c r="M15" s="23">
        <f>'Информация к отчету'!M76</f>
        <v>0</v>
      </c>
      <c r="N15" s="51">
        <f>'Информация к отчету'!N76</f>
        <v>0</v>
      </c>
    </row>
    <row r="16" spans="1:14" x14ac:dyDescent="0.25">
      <c r="A16" s="22">
        <v>11</v>
      </c>
      <c r="B16" s="24" t="s">
        <v>13</v>
      </c>
      <c r="C16" s="51">
        <f>'Информация к отчету'!C83</f>
        <v>14</v>
      </c>
      <c r="D16" s="23">
        <f>'Информация к отчету'!D83</f>
        <v>54408160.18</v>
      </c>
      <c r="E16" s="51">
        <f>'Информация к отчету'!E83</f>
        <v>5</v>
      </c>
      <c r="F16" s="51">
        <f>'Информация к отчету'!F83</f>
        <v>4</v>
      </c>
      <c r="G16" s="51">
        <f>'Информация к отчету'!G83</f>
        <v>59</v>
      </c>
      <c r="H16" s="51">
        <f>'Информация к отчету'!H83</f>
        <v>4.2142857142857144</v>
      </c>
      <c r="I16" s="51">
        <f>'Информация к отчету'!I83</f>
        <v>0</v>
      </c>
      <c r="J16" s="23">
        <f>'Информация к отчету'!J83</f>
        <v>0</v>
      </c>
      <c r="K16" s="51">
        <f>'Информация к отчету'!K83</f>
        <v>14</v>
      </c>
      <c r="L16" s="23">
        <f>'Информация к отчету'!L83</f>
        <v>48600639.140000001</v>
      </c>
      <c r="M16" s="23">
        <f>'Информация к отчету'!M83</f>
        <v>5807521.0399999982</v>
      </c>
      <c r="N16" s="51">
        <f>'Информация к отчету'!N83</f>
        <v>0</v>
      </c>
    </row>
    <row r="17" spans="1:14" x14ac:dyDescent="0.25">
      <c r="A17" s="22">
        <v>12</v>
      </c>
      <c r="B17" s="24" t="s">
        <v>24</v>
      </c>
      <c r="C17" s="51">
        <f>'Информация к отчету'!C90</f>
        <v>2</v>
      </c>
      <c r="D17" s="23">
        <f>'Информация к отчету'!D90</f>
        <v>1780800</v>
      </c>
      <c r="E17" s="51">
        <f>'Информация к отчету'!E90</f>
        <v>1</v>
      </c>
      <c r="F17" s="51">
        <f>'Информация к отчету'!F90</f>
        <v>0</v>
      </c>
      <c r="G17" s="51">
        <f>'Информация к отчету'!G90</f>
        <v>4</v>
      </c>
      <c r="H17" s="51">
        <f>'Информация к отчету'!H90</f>
        <v>2</v>
      </c>
      <c r="I17" s="51">
        <f>'Информация к отчету'!I90</f>
        <v>0</v>
      </c>
      <c r="J17" s="23">
        <f>'Информация к отчету'!J90</f>
        <v>0</v>
      </c>
      <c r="K17" s="51">
        <f>'Информация к отчету'!K90</f>
        <v>2</v>
      </c>
      <c r="L17" s="23">
        <f>'Информация к отчету'!L90</f>
        <v>1718008</v>
      </c>
      <c r="M17" s="23">
        <f>'Информация к отчету'!M90</f>
        <v>62792</v>
      </c>
      <c r="N17" s="51">
        <f>'Информация к отчету'!N90</f>
        <v>0</v>
      </c>
    </row>
    <row r="18" spans="1:14" x14ac:dyDescent="0.25">
      <c r="A18" s="63" t="s">
        <v>14</v>
      </c>
      <c r="B18" s="63"/>
      <c r="C18" s="52">
        <f>SUM(C6:C17)</f>
        <v>134</v>
      </c>
      <c r="D18" s="25">
        <f>SUM(D6:D17)</f>
        <v>723603611.01999998</v>
      </c>
      <c r="E18" s="52">
        <f>SUM(E6:E17)</f>
        <v>19</v>
      </c>
      <c r="F18" s="52">
        <f>SUM(F6:F17)</f>
        <v>10</v>
      </c>
      <c r="G18" s="52">
        <f>SUM(G6:G17)</f>
        <v>397</v>
      </c>
      <c r="H18" s="52">
        <f>G18/C18</f>
        <v>2.9626865671641789</v>
      </c>
      <c r="I18" s="52">
        <f t="shared" ref="I18:N18" si="0">SUM(I6:I17)</f>
        <v>13</v>
      </c>
      <c r="J18" s="25">
        <f t="shared" si="0"/>
        <v>60048405.039999999</v>
      </c>
      <c r="K18" s="52">
        <f t="shared" si="0"/>
        <v>121</v>
      </c>
      <c r="L18" s="25">
        <f t="shared" si="0"/>
        <v>608121192.25</v>
      </c>
      <c r="M18" s="25">
        <f t="shared" si="0"/>
        <v>55434013.730000012</v>
      </c>
      <c r="N18" s="52">
        <f t="shared" si="0"/>
        <v>1</v>
      </c>
    </row>
    <row r="19" spans="1:14" ht="9" customHeight="1" x14ac:dyDescent="0.25">
      <c r="A19" s="26"/>
      <c r="B19" s="26"/>
      <c r="C19" s="27"/>
      <c r="D19" s="28"/>
      <c r="E19" s="27"/>
      <c r="F19" s="27"/>
      <c r="G19" s="27"/>
      <c r="H19" s="27"/>
      <c r="I19" s="27"/>
      <c r="J19" s="28"/>
      <c r="K19" s="27"/>
      <c r="L19" s="28"/>
      <c r="M19" s="28"/>
      <c r="N19" s="27"/>
    </row>
    <row r="20" spans="1:14" ht="11.25" customHeight="1" x14ac:dyDescent="0.25">
      <c r="A20" s="33" t="s">
        <v>28</v>
      </c>
      <c r="B20" s="33"/>
      <c r="C20" s="35"/>
      <c r="D20" s="35"/>
      <c r="E20" s="34"/>
      <c r="F20" s="6"/>
      <c r="G20" s="6"/>
      <c r="H20" s="6"/>
    </row>
    <row r="21" spans="1:14" ht="11.25" customHeight="1" x14ac:dyDescent="0.25">
      <c r="A21" s="62" t="s">
        <v>51</v>
      </c>
      <c r="B21" s="62"/>
      <c r="C21" s="62"/>
      <c r="D21" s="62"/>
      <c r="E21" s="62"/>
      <c r="F21" s="9"/>
      <c r="G21" s="6"/>
      <c r="H21" s="6"/>
    </row>
    <row r="22" spans="1:14" ht="11.25" customHeight="1" x14ac:dyDescent="0.25">
      <c r="A22" s="62" t="s">
        <v>15</v>
      </c>
      <c r="B22" s="62"/>
      <c r="C22" s="62"/>
      <c r="D22" s="62"/>
      <c r="E22" s="36"/>
      <c r="F22" s="10"/>
    </row>
    <row r="23" spans="1:14" ht="11.25" customHeight="1" x14ac:dyDescent="0.25">
      <c r="A23" s="62" t="s">
        <v>52</v>
      </c>
      <c r="B23" s="62"/>
      <c r="C23" s="62"/>
      <c r="D23" s="62"/>
      <c r="E23" s="37"/>
    </row>
    <row r="24" spans="1:14" ht="11.25" customHeight="1" x14ac:dyDescent="0.25">
      <c r="A24" s="62" t="s">
        <v>53</v>
      </c>
      <c r="B24" s="62"/>
      <c r="C24" s="62"/>
      <c r="D24" s="62"/>
      <c r="E24" s="37"/>
    </row>
    <row r="25" spans="1:14" x14ac:dyDescent="0.25">
      <c r="B25" s="32"/>
      <c r="C25" s="32"/>
      <c r="D25" s="32"/>
    </row>
    <row r="26" spans="1:14" x14ac:dyDescent="0.25">
      <c r="B26" s="32"/>
      <c r="C26" s="32"/>
      <c r="D26" s="32"/>
    </row>
    <row r="27" spans="1:14" x14ac:dyDescent="0.25">
      <c r="B27" s="32"/>
      <c r="C27" s="32"/>
      <c r="D27" s="32"/>
    </row>
  </sheetData>
  <mergeCells count="15">
    <mergeCell ref="A1:N1"/>
    <mergeCell ref="A2:N2"/>
    <mergeCell ref="A3:A4"/>
    <mergeCell ref="B3:B4"/>
    <mergeCell ref="C3:D3"/>
    <mergeCell ref="E3:F3"/>
    <mergeCell ref="I3:J3"/>
    <mergeCell ref="K3:M3"/>
    <mergeCell ref="N3:N4"/>
    <mergeCell ref="G3:H3"/>
    <mergeCell ref="A21:E21"/>
    <mergeCell ref="A22:D22"/>
    <mergeCell ref="A23:D23"/>
    <mergeCell ref="A24:D24"/>
    <mergeCell ref="A18:B18"/>
  </mergeCells>
  <printOptions horizontalCentered="1"/>
  <pageMargins left="0.19685039370078741" right="0.19685039370078741" top="0.59055118110236227" bottom="0" header="0" footer="0"/>
  <pageSetup paperSize="9" scale="80" orientation="landscape" r:id="rId1"/>
  <rowBreaks count="1" manualBreakCount="1">
    <brk id="24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"/>
  <sheetViews>
    <sheetView view="pageBreakPreview" topLeftCell="A19" zoomScaleNormal="100" zoomScaleSheetLayoutView="100" workbookViewId="0">
      <selection activeCell="H96" sqref="H96"/>
    </sheetView>
  </sheetViews>
  <sheetFormatPr defaultColWidth="9.140625" defaultRowHeight="15" x14ac:dyDescent="0.25"/>
  <cols>
    <col min="1" max="1" width="3.28515625" style="1" customWidth="1"/>
    <col min="2" max="2" width="14.140625" style="1" customWidth="1"/>
    <col min="3" max="3" width="6.28515625" style="50" customWidth="1"/>
    <col min="4" max="4" width="13.85546875" style="1" customWidth="1"/>
    <col min="5" max="5" width="7.85546875" style="1" customWidth="1"/>
    <col min="6" max="6" width="10.7109375" style="1" customWidth="1"/>
    <col min="7" max="8" width="12" style="1" customWidth="1"/>
    <col min="9" max="9" width="6.5703125" style="1" customWidth="1"/>
    <col min="10" max="10" width="13.28515625" style="1" customWidth="1"/>
    <col min="11" max="11" width="7.85546875" style="1" customWidth="1"/>
    <col min="12" max="12" width="14.85546875" style="1" customWidth="1"/>
    <col min="13" max="13" width="13.7109375" style="1" customWidth="1"/>
    <col min="14" max="14" width="8.140625" style="1" customWidth="1"/>
    <col min="15" max="15" width="8" style="1" customWidth="1"/>
    <col min="16" max="16" width="7.7109375" style="1" customWidth="1"/>
    <col min="17" max="17" width="6.7109375" style="1" customWidth="1"/>
    <col min="18" max="18" width="7.7109375" style="1" customWidth="1"/>
    <col min="19" max="19" width="6.7109375" style="1" customWidth="1"/>
    <col min="20" max="22" width="7.7109375" style="1" customWidth="1"/>
    <col min="23" max="23" width="6.7109375" style="1" customWidth="1"/>
    <col min="24" max="24" width="7.7109375" style="1" customWidth="1"/>
    <col min="25" max="25" width="6.7109375" style="1" customWidth="1"/>
    <col min="26" max="26" width="7.7109375" style="1" customWidth="1"/>
    <col min="27" max="16384" width="9.140625" style="1"/>
  </cols>
  <sheetData>
    <row r="1" spans="1:26" x14ac:dyDescent="0.25">
      <c r="A1" s="64" t="s">
        <v>16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</row>
    <row r="2" spans="1:26" x14ac:dyDescent="0.25">
      <c r="A2" s="64" t="s">
        <v>62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</row>
    <row r="3" spans="1:26" ht="6" hidden="1" customHeight="1" x14ac:dyDescent="0.25">
      <c r="A3" s="11"/>
      <c r="B3" s="11"/>
      <c r="C3" s="47"/>
      <c r="D3" s="11"/>
      <c r="E3" s="11"/>
      <c r="F3" s="11"/>
      <c r="G3" s="12"/>
      <c r="H3" s="12"/>
      <c r="I3" s="11"/>
      <c r="J3" s="11"/>
      <c r="K3" s="11"/>
      <c r="L3" s="11"/>
      <c r="M3" s="11"/>
      <c r="N3" s="11"/>
      <c r="O3" s="13"/>
      <c r="P3" s="14"/>
      <c r="Q3" s="14"/>
      <c r="R3" s="14"/>
      <c r="S3" s="58"/>
      <c r="T3" s="14"/>
      <c r="U3" s="14"/>
      <c r="V3" s="14"/>
      <c r="W3" s="11"/>
      <c r="X3" s="11"/>
      <c r="Y3" s="11"/>
      <c r="Z3" s="11"/>
    </row>
    <row r="4" spans="1:26" ht="93.75" customHeight="1" x14ac:dyDescent="0.25">
      <c r="A4" s="68" t="s">
        <v>1</v>
      </c>
      <c r="B4" s="68" t="s">
        <v>2</v>
      </c>
      <c r="C4" s="68" t="s">
        <v>29</v>
      </c>
      <c r="D4" s="68"/>
      <c r="E4" s="68" t="s">
        <v>30</v>
      </c>
      <c r="F4" s="68"/>
      <c r="G4" s="68" t="s">
        <v>31</v>
      </c>
      <c r="H4" s="68"/>
      <c r="I4" s="68" t="s">
        <v>40</v>
      </c>
      <c r="J4" s="68"/>
      <c r="K4" s="68" t="s">
        <v>3</v>
      </c>
      <c r="L4" s="68"/>
      <c r="M4" s="68"/>
      <c r="N4" s="67" t="s">
        <v>4</v>
      </c>
      <c r="O4" s="68" t="s">
        <v>17</v>
      </c>
      <c r="P4" s="68"/>
      <c r="Q4" s="68" t="s">
        <v>47</v>
      </c>
      <c r="R4" s="68"/>
      <c r="S4" s="68" t="s">
        <v>41</v>
      </c>
      <c r="T4" s="68"/>
      <c r="U4" s="69" t="s">
        <v>57</v>
      </c>
      <c r="V4" s="70"/>
      <c r="W4" s="67" t="s">
        <v>43</v>
      </c>
      <c r="X4" s="67"/>
      <c r="Y4" s="67" t="s">
        <v>44</v>
      </c>
      <c r="Z4" s="67"/>
    </row>
    <row r="5" spans="1:26" ht="86.25" customHeight="1" x14ac:dyDescent="0.25">
      <c r="A5" s="68"/>
      <c r="B5" s="68"/>
      <c r="C5" s="48" t="s">
        <v>33</v>
      </c>
      <c r="D5" s="45" t="s">
        <v>34</v>
      </c>
      <c r="E5" s="61" t="s">
        <v>35</v>
      </c>
      <c r="F5" s="61" t="s">
        <v>49</v>
      </c>
      <c r="G5" s="55" t="s">
        <v>55</v>
      </c>
      <c r="H5" s="55" t="s">
        <v>56</v>
      </c>
      <c r="I5" s="61" t="s">
        <v>33</v>
      </c>
      <c r="J5" s="61" t="s">
        <v>34</v>
      </c>
      <c r="K5" s="61" t="s">
        <v>33</v>
      </c>
      <c r="L5" s="61" t="s">
        <v>5</v>
      </c>
      <c r="M5" s="61" t="s">
        <v>6</v>
      </c>
      <c r="N5" s="67"/>
      <c r="O5" s="61" t="s">
        <v>18</v>
      </c>
      <c r="P5" s="61" t="s">
        <v>19</v>
      </c>
      <c r="Q5" s="61" t="s">
        <v>18</v>
      </c>
      <c r="R5" s="61" t="s">
        <v>19</v>
      </c>
      <c r="S5" s="61" t="s">
        <v>18</v>
      </c>
      <c r="T5" s="61" t="s">
        <v>19</v>
      </c>
      <c r="U5" s="61" t="s">
        <v>58</v>
      </c>
      <c r="V5" s="61" t="s">
        <v>19</v>
      </c>
      <c r="W5" s="61" t="s">
        <v>46</v>
      </c>
      <c r="X5" s="61" t="s">
        <v>19</v>
      </c>
      <c r="Y5" s="61" t="s">
        <v>46</v>
      </c>
      <c r="Z5" s="61" t="s">
        <v>19</v>
      </c>
    </row>
    <row r="6" spans="1:26" ht="12" customHeight="1" x14ac:dyDescent="0.25">
      <c r="A6" s="60">
        <v>1</v>
      </c>
      <c r="B6" s="60">
        <v>2</v>
      </c>
      <c r="C6" s="49">
        <v>3</v>
      </c>
      <c r="D6" s="60">
        <v>4</v>
      </c>
      <c r="E6" s="60">
        <v>5</v>
      </c>
      <c r="F6" s="60">
        <v>6</v>
      </c>
      <c r="G6" s="15">
        <v>7</v>
      </c>
      <c r="H6" s="15">
        <v>8</v>
      </c>
      <c r="I6" s="15">
        <v>9</v>
      </c>
      <c r="J6" s="15">
        <v>10</v>
      </c>
      <c r="K6" s="15">
        <v>11</v>
      </c>
      <c r="L6" s="15">
        <v>12</v>
      </c>
      <c r="M6" s="15">
        <v>13</v>
      </c>
      <c r="N6" s="15">
        <v>14</v>
      </c>
      <c r="O6" s="15">
        <v>15</v>
      </c>
      <c r="P6" s="15">
        <v>16</v>
      </c>
      <c r="Q6" s="15">
        <v>17</v>
      </c>
      <c r="R6" s="15">
        <v>18</v>
      </c>
      <c r="S6" s="15">
        <v>19</v>
      </c>
      <c r="T6" s="15">
        <v>20</v>
      </c>
      <c r="U6" s="15">
        <v>21</v>
      </c>
      <c r="V6" s="15">
        <v>22</v>
      </c>
      <c r="W6" s="15">
        <v>23</v>
      </c>
      <c r="X6" s="15">
        <v>24</v>
      </c>
      <c r="Y6" s="15">
        <v>25</v>
      </c>
      <c r="Z6" s="15">
        <v>26</v>
      </c>
    </row>
    <row r="7" spans="1:26" s="31" customFormat="1" ht="13.5" customHeight="1" x14ac:dyDescent="0.25">
      <c r="A7" s="71" t="s">
        <v>27</v>
      </c>
      <c r="B7" s="74" t="s">
        <v>7</v>
      </c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</row>
    <row r="8" spans="1:26" ht="27" customHeight="1" x14ac:dyDescent="0.25">
      <c r="A8" s="72"/>
      <c r="B8" s="46" t="s">
        <v>59</v>
      </c>
      <c r="C8" s="19">
        <v>0</v>
      </c>
      <c r="D8" s="18">
        <v>0</v>
      </c>
      <c r="E8" s="19">
        <v>0</v>
      </c>
      <c r="F8" s="19">
        <v>0</v>
      </c>
      <c r="G8" s="17">
        <v>0</v>
      </c>
      <c r="H8" s="17">
        <v>0</v>
      </c>
      <c r="I8" s="4">
        <v>0</v>
      </c>
      <c r="J8" s="18">
        <v>0</v>
      </c>
      <c r="K8" s="4">
        <v>0</v>
      </c>
      <c r="L8" s="18">
        <v>0</v>
      </c>
      <c r="M8" s="18">
        <v>0</v>
      </c>
      <c r="N8" s="17">
        <v>0</v>
      </c>
      <c r="O8" s="43" t="s">
        <v>22</v>
      </c>
      <c r="P8" s="43" t="s">
        <v>22</v>
      </c>
      <c r="Q8" s="43" t="s">
        <v>22</v>
      </c>
      <c r="R8" s="43" t="s">
        <v>22</v>
      </c>
      <c r="S8" s="43" t="s">
        <v>22</v>
      </c>
      <c r="T8" s="43" t="s">
        <v>22</v>
      </c>
      <c r="U8" s="43" t="s">
        <v>22</v>
      </c>
      <c r="V8" s="43" t="s">
        <v>22</v>
      </c>
      <c r="W8" s="43" t="s">
        <v>22</v>
      </c>
      <c r="X8" s="43" t="s">
        <v>22</v>
      </c>
      <c r="Y8" s="43" t="s">
        <v>22</v>
      </c>
      <c r="Z8" s="43" t="s">
        <v>22</v>
      </c>
    </row>
    <row r="9" spans="1:26" ht="14.25" customHeight="1" x14ac:dyDescent="0.25">
      <c r="A9" s="72"/>
      <c r="B9" s="46" t="s">
        <v>60</v>
      </c>
      <c r="C9" s="19">
        <v>0</v>
      </c>
      <c r="D9" s="18">
        <v>0</v>
      </c>
      <c r="E9" s="19">
        <v>0</v>
      </c>
      <c r="F9" s="19">
        <v>0</v>
      </c>
      <c r="G9" s="17">
        <v>0</v>
      </c>
      <c r="H9" s="17">
        <v>0</v>
      </c>
      <c r="I9" s="4">
        <v>0</v>
      </c>
      <c r="J9" s="18">
        <v>0</v>
      </c>
      <c r="K9" s="4">
        <v>0</v>
      </c>
      <c r="L9" s="18">
        <v>0</v>
      </c>
      <c r="M9" s="18">
        <v>0</v>
      </c>
      <c r="N9" s="17">
        <v>0</v>
      </c>
      <c r="O9" s="43" t="s">
        <v>22</v>
      </c>
      <c r="P9" s="43" t="s">
        <v>22</v>
      </c>
      <c r="Q9" s="43" t="s">
        <v>22</v>
      </c>
      <c r="R9" s="43" t="s">
        <v>22</v>
      </c>
      <c r="S9" s="43" t="s">
        <v>22</v>
      </c>
      <c r="T9" s="43" t="s">
        <v>22</v>
      </c>
      <c r="U9" s="43" t="s">
        <v>22</v>
      </c>
      <c r="V9" s="43" t="s">
        <v>22</v>
      </c>
      <c r="W9" s="43" t="s">
        <v>22</v>
      </c>
      <c r="X9" s="43" t="s">
        <v>22</v>
      </c>
      <c r="Y9" s="43" t="s">
        <v>22</v>
      </c>
      <c r="Z9" s="43" t="s">
        <v>22</v>
      </c>
    </row>
    <row r="10" spans="1:26" s="42" customFormat="1" ht="14.25" customHeight="1" x14ac:dyDescent="0.25">
      <c r="A10" s="72"/>
      <c r="B10" s="38" t="s">
        <v>26</v>
      </c>
      <c r="C10" s="40">
        <f>SUM(C8:C9)</f>
        <v>0</v>
      </c>
      <c r="D10" s="39">
        <f>SUM(D8:D9)</f>
        <v>0</v>
      </c>
      <c r="E10" s="40">
        <f>SUM(E8:E9)</f>
        <v>0</v>
      </c>
      <c r="F10" s="40">
        <f t="shared" ref="F10:G10" si="0">SUM(F8:F9)</f>
        <v>0</v>
      </c>
      <c r="G10" s="40">
        <f t="shared" si="0"/>
        <v>0</v>
      </c>
      <c r="H10" s="40">
        <v>0</v>
      </c>
      <c r="I10" s="40">
        <f t="shared" ref="I10:N10" si="1">SUM(I8:I9)</f>
        <v>0</v>
      </c>
      <c r="J10" s="39">
        <f t="shared" si="1"/>
        <v>0</v>
      </c>
      <c r="K10" s="40">
        <f t="shared" si="1"/>
        <v>0</v>
      </c>
      <c r="L10" s="39">
        <f t="shared" si="1"/>
        <v>0</v>
      </c>
      <c r="M10" s="39">
        <f t="shared" ref="M10" si="2">D10-J10-L10</f>
        <v>0</v>
      </c>
      <c r="N10" s="40">
        <f t="shared" si="1"/>
        <v>0</v>
      </c>
      <c r="O10" s="39" t="s">
        <v>21</v>
      </c>
      <c r="P10" s="41" t="s">
        <v>21</v>
      </c>
      <c r="Q10" s="39" t="s">
        <v>21</v>
      </c>
      <c r="R10" s="41" t="s">
        <v>21</v>
      </c>
      <c r="S10" s="39" t="s">
        <v>21</v>
      </c>
      <c r="T10" s="41" t="s">
        <v>21</v>
      </c>
      <c r="U10" s="40" t="s">
        <v>21</v>
      </c>
      <c r="V10" s="41" t="s">
        <v>21</v>
      </c>
      <c r="W10" s="40" t="s">
        <v>21</v>
      </c>
      <c r="X10" s="41" t="s">
        <v>21</v>
      </c>
      <c r="Y10" s="40" t="s">
        <v>21</v>
      </c>
      <c r="Z10" s="41" t="s">
        <v>21</v>
      </c>
    </row>
    <row r="11" spans="1:26" x14ac:dyDescent="0.25">
      <c r="A11" s="72"/>
      <c r="B11" s="46" t="s">
        <v>60</v>
      </c>
      <c r="C11" s="19">
        <v>0</v>
      </c>
      <c r="D11" s="18">
        <v>0</v>
      </c>
      <c r="E11" s="4">
        <v>0</v>
      </c>
      <c r="F11" s="4">
        <v>0</v>
      </c>
      <c r="G11" s="17">
        <v>0</v>
      </c>
      <c r="H11" s="17">
        <v>0</v>
      </c>
      <c r="I11" s="4">
        <v>0</v>
      </c>
      <c r="J11" s="18">
        <v>0</v>
      </c>
      <c r="K11" s="4">
        <v>0</v>
      </c>
      <c r="L11" s="18">
        <v>0</v>
      </c>
      <c r="M11" s="18">
        <f>D11-J11-L11</f>
        <v>0</v>
      </c>
      <c r="N11" s="17">
        <v>0</v>
      </c>
      <c r="O11" s="43" t="s">
        <v>22</v>
      </c>
      <c r="P11" s="43" t="s">
        <v>22</v>
      </c>
      <c r="Q11" s="43" t="s">
        <v>22</v>
      </c>
      <c r="R11" s="43" t="s">
        <v>22</v>
      </c>
      <c r="S11" s="43" t="s">
        <v>22</v>
      </c>
      <c r="T11" s="43" t="s">
        <v>22</v>
      </c>
      <c r="U11" s="43" t="s">
        <v>22</v>
      </c>
      <c r="V11" s="43" t="s">
        <v>22</v>
      </c>
      <c r="W11" s="43" t="s">
        <v>22</v>
      </c>
      <c r="X11" s="43" t="s">
        <v>22</v>
      </c>
      <c r="Y11" s="43" t="s">
        <v>22</v>
      </c>
      <c r="Z11" s="43" t="s">
        <v>22</v>
      </c>
    </row>
    <row r="12" spans="1:26" ht="14.25" customHeight="1" x14ac:dyDescent="0.25">
      <c r="A12" s="72"/>
      <c r="B12" s="46" t="s">
        <v>64</v>
      </c>
      <c r="C12" s="19">
        <v>7</v>
      </c>
      <c r="D12" s="18">
        <v>21383128.989999998</v>
      </c>
      <c r="E12" s="19">
        <v>0</v>
      </c>
      <c r="F12" s="19">
        <v>0</v>
      </c>
      <c r="G12" s="17">
        <v>8</v>
      </c>
      <c r="H12" s="17">
        <f>G12/C12</f>
        <v>1.1428571428571428</v>
      </c>
      <c r="I12" s="4">
        <v>0</v>
      </c>
      <c r="J12" s="18">
        <v>0</v>
      </c>
      <c r="K12" s="4">
        <v>7</v>
      </c>
      <c r="L12" s="18">
        <v>21383128.989999998</v>
      </c>
      <c r="M12" s="18">
        <f>D12-J12-L12</f>
        <v>0</v>
      </c>
      <c r="N12" s="30">
        <v>0</v>
      </c>
      <c r="O12" s="43" t="s">
        <v>22</v>
      </c>
      <c r="P12" s="43" t="s">
        <v>22</v>
      </c>
      <c r="Q12" s="43" t="s">
        <v>22</v>
      </c>
      <c r="R12" s="43" t="s">
        <v>22</v>
      </c>
      <c r="S12" s="43" t="s">
        <v>22</v>
      </c>
      <c r="T12" s="43" t="s">
        <v>22</v>
      </c>
      <c r="U12" s="43" t="s">
        <v>22</v>
      </c>
      <c r="V12" s="43" t="s">
        <v>22</v>
      </c>
      <c r="W12" s="43" t="s">
        <v>22</v>
      </c>
      <c r="X12" s="43" t="s">
        <v>22</v>
      </c>
      <c r="Y12" s="43" t="s">
        <v>22</v>
      </c>
      <c r="Z12" s="43" t="s">
        <v>22</v>
      </c>
    </row>
    <row r="13" spans="1:26" s="42" customFormat="1" ht="14.25" customHeight="1" x14ac:dyDescent="0.25">
      <c r="A13" s="73"/>
      <c r="B13" s="38" t="s">
        <v>65</v>
      </c>
      <c r="C13" s="40">
        <f>SUM(C10:C12)</f>
        <v>7</v>
      </c>
      <c r="D13" s="39">
        <f t="shared" ref="D13:G13" si="3">SUM(D10:D12)</f>
        <v>21383128.989999998</v>
      </c>
      <c r="E13" s="40">
        <f t="shared" si="3"/>
        <v>0</v>
      </c>
      <c r="F13" s="40">
        <f t="shared" si="3"/>
        <v>0</v>
      </c>
      <c r="G13" s="40">
        <f t="shared" si="3"/>
        <v>8</v>
      </c>
      <c r="H13" s="40">
        <f>G13/C13</f>
        <v>1.1428571428571428</v>
      </c>
      <c r="I13" s="40">
        <f>SUM(I10:I12)</f>
        <v>0</v>
      </c>
      <c r="J13" s="39">
        <f t="shared" ref="J13" si="4">SUM(J10:J12)</f>
        <v>0</v>
      </c>
      <c r="K13" s="40">
        <f>SUM(K10:K12)</f>
        <v>7</v>
      </c>
      <c r="L13" s="39">
        <f>SUM(L10:L12)</f>
        <v>21383128.989999998</v>
      </c>
      <c r="M13" s="39">
        <f>SUM(M10:M12)</f>
        <v>0</v>
      </c>
      <c r="N13" s="40">
        <f>SUM(N10:N12)</f>
        <v>0</v>
      </c>
      <c r="O13" s="39">
        <f>M13/(D13-J13)*100</f>
        <v>0</v>
      </c>
      <c r="P13" s="41">
        <v>9</v>
      </c>
      <c r="Q13" s="39">
        <f>K13/C13*100</f>
        <v>100</v>
      </c>
      <c r="R13" s="41">
        <v>1</v>
      </c>
      <c r="S13" s="39">
        <f>I13/C13*100</f>
        <v>0</v>
      </c>
      <c r="T13" s="41">
        <v>1</v>
      </c>
      <c r="U13" s="40">
        <f>H13</f>
        <v>1.1428571428571428</v>
      </c>
      <c r="V13" s="41">
        <v>4</v>
      </c>
      <c r="W13" s="40">
        <f>E13</f>
        <v>0</v>
      </c>
      <c r="X13" s="41">
        <v>1</v>
      </c>
      <c r="Y13" s="40">
        <f>F13</f>
        <v>0</v>
      </c>
      <c r="Z13" s="41">
        <v>1</v>
      </c>
    </row>
    <row r="14" spans="1:26" s="31" customFormat="1" ht="14.25" customHeight="1" x14ac:dyDescent="0.25">
      <c r="A14" s="71">
        <v>2</v>
      </c>
      <c r="B14" s="74" t="s">
        <v>8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</row>
    <row r="15" spans="1:26" ht="25.5" customHeight="1" x14ac:dyDescent="0.25">
      <c r="A15" s="72"/>
      <c r="B15" s="46" t="s">
        <v>59</v>
      </c>
      <c r="C15" s="19">
        <v>0</v>
      </c>
      <c r="D15" s="18">
        <v>0</v>
      </c>
      <c r="E15" s="19">
        <v>0</v>
      </c>
      <c r="F15" s="19">
        <v>0</v>
      </c>
      <c r="G15" s="17">
        <v>0</v>
      </c>
      <c r="H15" s="17">
        <v>0</v>
      </c>
      <c r="I15" s="4">
        <v>0</v>
      </c>
      <c r="J15" s="18">
        <v>0</v>
      </c>
      <c r="K15" s="4">
        <v>0</v>
      </c>
      <c r="L15" s="18">
        <v>0</v>
      </c>
      <c r="M15" s="18">
        <v>0</v>
      </c>
      <c r="N15" s="17">
        <v>0</v>
      </c>
      <c r="O15" s="43" t="s">
        <v>22</v>
      </c>
      <c r="P15" s="43" t="s">
        <v>22</v>
      </c>
      <c r="Q15" s="43" t="s">
        <v>22</v>
      </c>
      <c r="R15" s="43" t="s">
        <v>22</v>
      </c>
      <c r="S15" s="43" t="s">
        <v>22</v>
      </c>
      <c r="T15" s="43" t="s">
        <v>22</v>
      </c>
      <c r="U15" s="43" t="s">
        <v>22</v>
      </c>
      <c r="V15" s="43" t="s">
        <v>22</v>
      </c>
      <c r="W15" s="43" t="s">
        <v>22</v>
      </c>
      <c r="X15" s="43" t="s">
        <v>22</v>
      </c>
      <c r="Y15" s="43" t="s">
        <v>22</v>
      </c>
      <c r="Z15" s="43" t="s">
        <v>22</v>
      </c>
    </row>
    <row r="16" spans="1:26" ht="14.25" customHeight="1" x14ac:dyDescent="0.25">
      <c r="A16" s="72"/>
      <c r="B16" s="46" t="s">
        <v>60</v>
      </c>
      <c r="C16" s="19">
        <v>0</v>
      </c>
      <c r="D16" s="18">
        <v>0</v>
      </c>
      <c r="E16" s="19">
        <v>0</v>
      </c>
      <c r="F16" s="19">
        <v>0</v>
      </c>
      <c r="G16" s="17">
        <v>0</v>
      </c>
      <c r="H16" s="17">
        <v>0</v>
      </c>
      <c r="I16" s="4">
        <v>0</v>
      </c>
      <c r="J16" s="18">
        <v>0</v>
      </c>
      <c r="K16" s="4">
        <v>0</v>
      </c>
      <c r="L16" s="18">
        <v>0</v>
      </c>
      <c r="M16" s="18">
        <v>0</v>
      </c>
      <c r="N16" s="17">
        <v>0</v>
      </c>
      <c r="O16" s="43" t="s">
        <v>22</v>
      </c>
      <c r="P16" s="43" t="s">
        <v>22</v>
      </c>
      <c r="Q16" s="43" t="s">
        <v>22</v>
      </c>
      <c r="R16" s="43" t="s">
        <v>22</v>
      </c>
      <c r="S16" s="43" t="s">
        <v>22</v>
      </c>
      <c r="T16" s="43" t="s">
        <v>22</v>
      </c>
      <c r="U16" s="43" t="s">
        <v>22</v>
      </c>
      <c r="V16" s="43" t="s">
        <v>22</v>
      </c>
      <c r="W16" s="43" t="s">
        <v>22</v>
      </c>
      <c r="X16" s="43" t="s">
        <v>22</v>
      </c>
      <c r="Y16" s="43" t="s">
        <v>22</v>
      </c>
      <c r="Z16" s="43" t="s">
        <v>22</v>
      </c>
    </row>
    <row r="17" spans="1:26" s="42" customFormat="1" ht="14.25" customHeight="1" x14ac:dyDescent="0.25">
      <c r="A17" s="72"/>
      <c r="B17" s="38" t="s">
        <v>26</v>
      </c>
      <c r="C17" s="40">
        <f>SUM(C15:C16)</f>
        <v>0</v>
      </c>
      <c r="D17" s="39">
        <f>SUM(D15:D16)</f>
        <v>0</v>
      </c>
      <c r="E17" s="40">
        <f>SUM(E15:E16)</f>
        <v>0</v>
      </c>
      <c r="F17" s="40">
        <f t="shared" ref="F17:G17" si="5">SUM(F15:F16)</f>
        <v>0</v>
      </c>
      <c r="G17" s="40">
        <f t="shared" si="5"/>
        <v>0</v>
      </c>
      <c r="H17" s="40">
        <v>0</v>
      </c>
      <c r="I17" s="40">
        <f t="shared" ref="I17:L17" si="6">SUM(I15:I16)</f>
        <v>0</v>
      </c>
      <c r="J17" s="39">
        <f t="shared" si="6"/>
        <v>0</v>
      </c>
      <c r="K17" s="40">
        <f t="shared" si="6"/>
        <v>0</v>
      </c>
      <c r="L17" s="39">
        <f t="shared" si="6"/>
        <v>0</v>
      </c>
      <c r="M17" s="39">
        <f t="shared" ref="M17" si="7">D17-J17-L17</f>
        <v>0</v>
      </c>
      <c r="N17" s="40">
        <f t="shared" ref="N17" si="8">SUM(N15:N16)</f>
        <v>0</v>
      </c>
      <c r="O17" s="39" t="s">
        <v>21</v>
      </c>
      <c r="P17" s="41" t="s">
        <v>21</v>
      </c>
      <c r="Q17" s="39" t="s">
        <v>21</v>
      </c>
      <c r="R17" s="41" t="s">
        <v>21</v>
      </c>
      <c r="S17" s="39" t="s">
        <v>21</v>
      </c>
      <c r="T17" s="41" t="s">
        <v>21</v>
      </c>
      <c r="U17" s="40" t="s">
        <v>21</v>
      </c>
      <c r="V17" s="41" t="s">
        <v>21</v>
      </c>
      <c r="W17" s="40" t="s">
        <v>21</v>
      </c>
      <c r="X17" s="41" t="s">
        <v>21</v>
      </c>
      <c r="Y17" s="40" t="s">
        <v>21</v>
      </c>
      <c r="Z17" s="41" t="s">
        <v>21</v>
      </c>
    </row>
    <row r="18" spans="1:26" x14ac:dyDescent="0.25">
      <c r="A18" s="72"/>
      <c r="B18" s="46" t="s">
        <v>60</v>
      </c>
      <c r="C18" s="19">
        <v>0</v>
      </c>
      <c r="D18" s="18">
        <v>0</v>
      </c>
      <c r="E18" s="19">
        <v>0</v>
      </c>
      <c r="F18" s="19">
        <v>0</v>
      </c>
      <c r="G18" s="17">
        <v>0</v>
      </c>
      <c r="H18" s="17">
        <v>0</v>
      </c>
      <c r="I18" s="4">
        <v>0</v>
      </c>
      <c r="J18" s="18">
        <v>0</v>
      </c>
      <c r="K18" s="4">
        <v>0</v>
      </c>
      <c r="L18" s="18">
        <v>0</v>
      </c>
      <c r="M18" s="18">
        <v>0</v>
      </c>
      <c r="N18" s="17">
        <v>0</v>
      </c>
      <c r="O18" s="43" t="s">
        <v>22</v>
      </c>
      <c r="P18" s="43" t="s">
        <v>22</v>
      </c>
      <c r="Q18" s="43" t="s">
        <v>22</v>
      </c>
      <c r="R18" s="43" t="s">
        <v>22</v>
      </c>
      <c r="S18" s="43" t="s">
        <v>22</v>
      </c>
      <c r="T18" s="43" t="s">
        <v>22</v>
      </c>
      <c r="U18" s="43" t="s">
        <v>22</v>
      </c>
      <c r="V18" s="43" t="s">
        <v>22</v>
      </c>
      <c r="W18" s="43" t="s">
        <v>22</v>
      </c>
      <c r="X18" s="43" t="s">
        <v>22</v>
      </c>
      <c r="Y18" s="43" t="s">
        <v>22</v>
      </c>
      <c r="Z18" s="43" t="s">
        <v>22</v>
      </c>
    </row>
    <row r="19" spans="1:26" ht="14.25" customHeight="1" x14ac:dyDescent="0.25">
      <c r="A19" s="72"/>
      <c r="B19" s="46" t="s">
        <v>64</v>
      </c>
      <c r="C19" s="19">
        <v>0</v>
      </c>
      <c r="D19" s="18">
        <v>0</v>
      </c>
      <c r="E19" s="19">
        <v>0</v>
      </c>
      <c r="F19" s="19">
        <v>0</v>
      </c>
      <c r="G19" s="17">
        <v>0</v>
      </c>
      <c r="H19" s="17">
        <v>0</v>
      </c>
      <c r="I19" s="4">
        <v>0</v>
      </c>
      <c r="J19" s="18">
        <v>0</v>
      </c>
      <c r="K19" s="4">
        <v>0</v>
      </c>
      <c r="L19" s="18">
        <v>0</v>
      </c>
      <c r="M19" s="18">
        <v>0</v>
      </c>
      <c r="N19" s="17">
        <v>0</v>
      </c>
      <c r="O19" s="43" t="s">
        <v>22</v>
      </c>
      <c r="P19" s="43" t="s">
        <v>22</v>
      </c>
      <c r="Q19" s="43" t="s">
        <v>22</v>
      </c>
      <c r="R19" s="43" t="s">
        <v>22</v>
      </c>
      <c r="S19" s="43" t="s">
        <v>22</v>
      </c>
      <c r="T19" s="43" t="s">
        <v>22</v>
      </c>
      <c r="U19" s="43" t="s">
        <v>22</v>
      </c>
      <c r="V19" s="43" t="s">
        <v>22</v>
      </c>
      <c r="W19" s="43" t="s">
        <v>22</v>
      </c>
      <c r="X19" s="43" t="s">
        <v>22</v>
      </c>
      <c r="Y19" s="43" t="s">
        <v>22</v>
      </c>
      <c r="Z19" s="43" t="s">
        <v>22</v>
      </c>
    </row>
    <row r="20" spans="1:26" s="42" customFormat="1" ht="14.25" customHeight="1" x14ac:dyDescent="0.25">
      <c r="A20" s="73"/>
      <c r="B20" s="38" t="s">
        <v>65</v>
      </c>
      <c r="C20" s="40">
        <f>SUM(C17:C19)</f>
        <v>0</v>
      </c>
      <c r="D20" s="39">
        <f t="shared" ref="D20:G20" si="9">SUM(D17:D19)</f>
        <v>0</v>
      </c>
      <c r="E20" s="40">
        <f t="shared" si="9"/>
        <v>0</v>
      </c>
      <c r="F20" s="40">
        <f t="shared" si="9"/>
        <v>0</v>
      </c>
      <c r="G20" s="40">
        <f t="shared" si="9"/>
        <v>0</v>
      </c>
      <c r="H20" s="40">
        <v>0</v>
      </c>
      <c r="I20" s="40">
        <f>SUM(I17:I19)</f>
        <v>0</v>
      </c>
      <c r="J20" s="39">
        <f t="shared" ref="J20" si="10">SUM(J17:J19)</f>
        <v>0</v>
      </c>
      <c r="K20" s="40">
        <f>SUM(K17:K19)</f>
        <v>0</v>
      </c>
      <c r="L20" s="39">
        <f>SUM(L17:L19)</f>
        <v>0</v>
      </c>
      <c r="M20" s="39">
        <f>SUM(M17:M19)</f>
        <v>0</v>
      </c>
      <c r="N20" s="40">
        <f>SUM(N17:N19)</f>
        <v>0</v>
      </c>
      <c r="O20" s="39" t="s">
        <v>21</v>
      </c>
      <c r="P20" s="41" t="s">
        <v>21</v>
      </c>
      <c r="Q20" s="39" t="s">
        <v>21</v>
      </c>
      <c r="R20" s="41" t="s">
        <v>21</v>
      </c>
      <c r="S20" s="39" t="s">
        <v>21</v>
      </c>
      <c r="T20" s="41" t="s">
        <v>21</v>
      </c>
      <c r="U20" s="40" t="s">
        <v>21</v>
      </c>
      <c r="V20" s="41" t="s">
        <v>21</v>
      </c>
      <c r="W20" s="40" t="s">
        <v>21</v>
      </c>
      <c r="X20" s="41" t="s">
        <v>21</v>
      </c>
      <c r="Y20" s="40" t="s">
        <v>21</v>
      </c>
      <c r="Z20" s="41" t="s">
        <v>21</v>
      </c>
    </row>
    <row r="21" spans="1:26" s="31" customFormat="1" ht="16.5" customHeight="1" x14ac:dyDescent="0.25">
      <c r="A21" s="71">
        <v>3</v>
      </c>
      <c r="B21" s="75" t="s">
        <v>20</v>
      </c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7"/>
    </row>
    <row r="22" spans="1:26" ht="24" x14ac:dyDescent="0.25">
      <c r="A22" s="72"/>
      <c r="B22" s="46" t="s">
        <v>59</v>
      </c>
      <c r="C22" s="19">
        <v>0</v>
      </c>
      <c r="D22" s="18">
        <v>0</v>
      </c>
      <c r="E22" s="19">
        <v>0</v>
      </c>
      <c r="F22" s="19">
        <v>0</v>
      </c>
      <c r="G22" s="17">
        <v>0</v>
      </c>
      <c r="H22" s="17">
        <v>0</v>
      </c>
      <c r="I22" s="4">
        <v>0</v>
      </c>
      <c r="J22" s="18">
        <v>0</v>
      </c>
      <c r="K22" s="4">
        <v>0</v>
      </c>
      <c r="L22" s="18">
        <v>0</v>
      </c>
      <c r="M22" s="18">
        <v>0</v>
      </c>
      <c r="N22" s="17">
        <v>0</v>
      </c>
      <c r="O22" s="43" t="s">
        <v>22</v>
      </c>
      <c r="P22" s="43" t="s">
        <v>22</v>
      </c>
      <c r="Q22" s="43" t="s">
        <v>22</v>
      </c>
      <c r="R22" s="43" t="s">
        <v>22</v>
      </c>
      <c r="S22" s="43" t="s">
        <v>22</v>
      </c>
      <c r="T22" s="43" t="s">
        <v>22</v>
      </c>
      <c r="U22" s="43" t="s">
        <v>22</v>
      </c>
      <c r="V22" s="43" t="s">
        <v>22</v>
      </c>
      <c r="W22" s="43" t="s">
        <v>22</v>
      </c>
      <c r="X22" s="43" t="s">
        <v>22</v>
      </c>
      <c r="Y22" s="43" t="s">
        <v>22</v>
      </c>
      <c r="Z22" s="43" t="s">
        <v>22</v>
      </c>
    </row>
    <row r="23" spans="1:26" ht="14.25" customHeight="1" x14ac:dyDescent="0.25">
      <c r="A23" s="72"/>
      <c r="B23" s="46" t="s">
        <v>60</v>
      </c>
      <c r="C23" s="19">
        <v>0</v>
      </c>
      <c r="D23" s="18">
        <v>0</v>
      </c>
      <c r="E23" s="19">
        <v>0</v>
      </c>
      <c r="F23" s="19">
        <v>0</v>
      </c>
      <c r="G23" s="17">
        <v>0</v>
      </c>
      <c r="H23" s="17">
        <v>0</v>
      </c>
      <c r="I23" s="4">
        <v>0</v>
      </c>
      <c r="J23" s="18">
        <v>0</v>
      </c>
      <c r="K23" s="4">
        <v>0</v>
      </c>
      <c r="L23" s="18">
        <v>0</v>
      </c>
      <c r="M23" s="18">
        <v>0</v>
      </c>
      <c r="N23" s="17">
        <v>0</v>
      </c>
      <c r="O23" s="43" t="s">
        <v>22</v>
      </c>
      <c r="P23" s="43" t="s">
        <v>22</v>
      </c>
      <c r="Q23" s="43" t="s">
        <v>22</v>
      </c>
      <c r="R23" s="43" t="s">
        <v>22</v>
      </c>
      <c r="S23" s="43" t="s">
        <v>22</v>
      </c>
      <c r="T23" s="43" t="s">
        <v>22</v>
      </c>
      <c r="U23" s="43" t="s">
        <v>22</v>
      </c>
      <c r="V23" s="43" t="s">
        <v>22</v>
      </c>
      <c r="W23" s="43" t="s">
        <v>22</v>
      </c>
      <c r="X23" s="43" t="s">
        <v>22</v>
      </c>
      <c r="Y23" s="43" t="s">
        <v>22</v>
      </c>
      <c r="Z23" s="43" t="s">
        <v>22</v>
      </c>
    </row>
    <row r="24" spans="1:26" s="42" customFormat="1" ht="14.25" customHeight="1" x14ac:dyDescent="0.25">
      <c r="A24" s="72"/>
      <c r="B24" s="38" t="s">
        <v>26</v>
      </c>
      <c r="C24" s="40">
        <f>SUM(C22:C23)</f>
        <v>0</v>
      </c>
      <c r="D24" s="39">
        <f>SUM(D22:D23)</f>
        <v>0</v>
      </c>
      <c r="E24" s="40">
        <f>SUM(E22:E23)</f>
        <v>0</v>
      </c>
      <c r="F24" s="40">
        <f t="shared" ref="F24:G24" si="11">SUM(F22:F23)</f>
        <v>0</v>
      </c>
      <c r="G24" s="40">
        <f t="shared" si="11"/>
        <v>0</v>
      </c>
      <c r="H24" s="40">
        <v>0</v>
      </c>
      <c r="I24" s="40">
        <f t="shared" ref="I24:L24" si="12">SUM(I22:I23)</f>
        <v>0</v>
      </c>
      <c r="J24" s="39">
        <f t="shared" si="12"/>
        <v>0</v>
      </c>
      <c r="K24" s="40">
        <f t="shared" si="12"/>
        <v>0</v>
      </c>
      <c r="L24" s="39">
        <f t="shared" si="12"/>
        <v>0</v>
      </c>
      <c r="M24" s="39">
        <f t="shared" ref="M24" si="13">D24-J24-L24</f>
        <v>0</v>
      </c>
      <c r="N24" s="40">
        <f t="shared" ref="N24" si="14">SUM(N22:N23)</f>
        <v>0</v>
      </c>
      <c r="O24" s="39" t="s">
        <v>21</v>
      </c>
      <c r="P24" s="41" t="s">
        <v>21</v>
      </c>
      <c r="Q24" s="39" t="s">
        <v>21</v>
      </c>
      <c r="R24" s="41" t="s">
        <v>21</v>
      </c>
      <c r="S24" s="39" t="s">
        <v>21</v>
      </c>
      <c r="T24" s="41" t="s">
        <v>21</v>
      </c>
      <c r="U24" s="40" t="s">
        <v>21</v>
      </c>
      <c r="V24" s="41" t="s">
        <v>21</v>
      </c>
      <c r="W24" s="40" t="s">
        <v>21</v>
      </c>
      <c r="X24" s="41" t="s">
        <v>21</v>
      </c>
      <c r="Y24" s="40" t="s">
        <v>21</v>
      </c>
      <c r="Z24" s="41" t="s">
        <v>21</v>
      </c>
    </row>
    <row r="25" spans="1:26" x14ac:dyDescent="0.25">
      <c r="A25" s="72"/>
      <c r="B25" s="46" t="s">
        <v>60</v>
      </c>
      <c r="C25" s="19">
        <v>0</v>
      </c>
      <c r="D25" s="18">
        <v>0</v>
      </c>
      <c r="E25" s="19">
        <v>0</v>
      </c>
      <c r="F25" s="19">
        <v>0</v>
      </c>
      <c r="G25" s="17">
        <v>0</v>
      </c>
      <c r="H25" s="17">
        <v>0</v>
      </c>
      <c r="I25" s="4">
        <v>0</v>
      </c>
      <c r="J25" s="18">
        <v>0</v>
      </c>
      <c r="K25" s="4">
        <v>0</v>
      </c>
      <c r="L25" s="18">
        <v>0</v>
      </c>
      <c r="M25" s="18">
        <v>0</v>
      </c>
      <c r="N25" s="17">
        <v>0</v>
      </c>
      <c r="O25" s="43" t="s">
        <v>22</v>
      </c>
      <c r="P25" s="43" t="s">
        <v>22</v>
      </c>
      <c r="Q25" s="43" t="s">
        <v>22</v>
      </c>
      <c r="R25" s="43" t="s">
        <v>22</v>
      </c>
      <c r="S25" s="43" t="s">
        <v>22</v>
      </c>
      <c r="T25" s="43" t="s">
        <v>22</v>
      </c>
      <c r="U25" s="43" t="s">
        <v>22</v>
      </c>
      <c r="V25" s="43" t="s">
        <v>22</v>
      </c>
      <c r="W25" s="43" t="s">
        <v>22</v>
      </c>
      <c r="X25" s="43" t="s">
        <v>22</v>
      </c>
      <c r="Y25" s="43" t="s">
        <v>22</v>
      </c>
      <c r="Z25" s="43" t="s">
        <v>22</v>
      </c>
    </row>
    <row r="26" spans="1:26" ht="14.25" customHeight="1" x14ac:dyDescent="0.25">
      <c r="A26" s="72"/>
      <c r="B26" s="46" t="s">
        <v>64</v>
      </c>
      <c r="C26" s="19">
        <v>0</v>
      </c>
      <c r="D26" s="18">
        <v>0</v>
      </c>
      <c r="E26" s="19">
        <v>0</v>
      </c>
      <c r="F26" s="19">
        <v>0</v>
      </c>
      <c r="G26" s="17">
        <v>0</v>
      </c>
      <c r="H26" s="17">
        <v>0</v>
      </c>
      <c r="I26" s="4">
        <v>0</v>
      </c>
      <c r="J26" s="18">
        <v>0</v>
      </c>
      <c r="K26" s="4">
        <v>0</v>
      </c>
      <c r="L26" s="18">
        <v>0</v>
      </c>
      <c r="M26" s="18">
        <v>0</v>
      </c>
      <c r="N26" s="17">
        <v>0</v>
      </c>
      <c r="O26" s="43" t="s">
        <v>22</v>
      </c>
      <c r="P26" s="43" t="s">
        <v>22</v>
      </c>
      <c r="Q26" s="43" t="s">
        <v>22</v>
      </c>
      <c r="R26" s="43" t="s">
        <v>22</v>
      </c>
      <c r="S26" s="43" t="s">
        <v>22</v>
      </c>
      <c r="T26" s="43" t="s">
        <v>22</v>
      </c>
      <c r="U26" s="43" t="s">
        <v>22</v>
      </c>
      <c r="V26" s="43" t="s">
        <v>22</v>
      </c>
      <c r="W26" s="43" t="s">
        <v>22</v>
      </c>
      <c r="X26" s="43" t="s">
        <v>22</v>
      </c>
      <c r="Y26" s="43" t="s">
        <v>22</v>
      </c>
      <c r="Z26" s="43" t="s">
        <v>22</v>
      </c>
    </row>
    <row r="27" spans="1:26" s="42" customFormat="1" ht="14.25" customHeight="1" x14ac:dyDescent="0.25">
      <c r="A27" s="73"/>
      <c r="B27" s="38" t="s">
        <v>65</v>
      </c>
      <c r="C27" s="40">
        <f>SUM(C24:C26)</f>
        <v>0</v>
      </c>
      <c r="D27" s="39">
        <f t="shared" ref="D27:G27" si="15">SUM(D24:D26)</f>
        <v>0</v>
      </c>
      <c r="E27" s="40">
        <f t="shared" si="15"/>
        <v>0</v>
      </c>
      <c r="F27" s="40">
        <f t="shared" si="15"/>
        <v>0</v>
      </c>
      <c r="G27" s="40">
        <f t="shared" si="15"/>
        <v>0</v>
      </c>
      <c r="H27" s="40">
        <v>0</v>
      </c>
      <c r="I27" s="40">
        <f>SUM(I24:I26)</f>
        <v>0</v>
      </c>
      <c r="J27" s="39">
        <f t="shared" ref="J27" si="16">SUM(J24:J26)</f>
        <v>0</v>
      </c>
      <c r="K27" s="40">
        <f>SUM(K24:K26)</f>
        <v>0</v>
      </c>
      <c r="L27" s="39">
        <f>SUM(L24:L26)</f>
        <v>0</v>
      </c>
      <c r="M27" s="39">
        <f>SUM(M24:M26)</f>
        <v>0</v>
      </c>
      <c r="N27" s="40">
        <f>SUM(N24:N26)</f>
        <v>0</v>
      </c>
      <c r="O27" s="39" t="s">
        <v>21</v>
      </c>
      <c r="P27" s="41" t="s">
        <v>21</v>
      </c>
      <c r="Q27" s="39" t="s">
        <v>21</v>
      </c>
      <c r="R27" s="41" t="s">
        <v>21</v>
      </c>
      <c r="S27" s="39" t="s">
        <v>21</v>
      </c>
      <c r="T27" s="41" t="s">
        <v>21</v>
      </c>
      <c r="U27" s="40" t="s">
        <v>21</v>
      </c>
      <c r="V27" s="41" t="s">
        <v>21</v>
      </c>
      <c r="W27" s="40" t="s">
        <v>21</v>
      </c>
      <c r="X27" s="41" t="s">
        <v>21</v>
      </c>
      <c r="Y27" s="40" t="s">
        <v>21</v>
      </c>
      <c r="Z27" s="41" t="s">
        <v>21</v>
      </c>
    </row>
    <row r="28" spans="1:26" s="31" customFormat="1" ht="13.5" customHeight="1" x14ac:dyDescent="0.25">
      <c r="A28" s="71">
        <v>4</v>
      </c>
      <c r="B28" s="74" t="s">
        <v>36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</row>
    <row r="29" spans="1:26" ht="24" x14ac:dyDescent="0.25">
      <c r="A29" s="72"/>
      <c r="B29" s="46" t="s">
        <v>59</v>
      </c>
      <c r="C29" s="19">
        <v>0</v>
      </c>
      <c r="D29" s="18">
        <v>0</v>
      </c>
      <c r="E29" s="19">
        <v>0</v>
      </c>
      <c r="F29" s="19">
        <v>0</v>
      </c>
      <c r="G29" s="17">
        <v>0</v>
      </c>
      <c r="H29" s="17">
        <v>0</v>
      </c>
      <c r="I29" s="4">
        <v>0</v>
      </c>
      <c r="J29" s="18">
        <v>0</v>
      </c>
      <c r="K29" s="4">
        <v>0</v>
      </c>
      <c r="L29" s="18">
        <v>0</v>
      </c>
      <c r="M29" s="18">
        <v>0</v>
      </c>
      <c r="N29" s="17">
        <v>0</v>
      </c>
      <c r="O29" s="43" t="s">
        <v>22</v>
      </c>
      <c r="P29" s="43" t="s">
        <v>22</v>
      </c>
      <c r="Q29" s="43" t="s">
        <v>22</v>
      </c>
      <c r="R29" s="43" t="s">
        <v>22</v>
      </c>
      <c r="S29" s="43" t="s">
        <v>22</v>
      </c>
      <c r="T29" s="43" t="s">
        <v>22</v>
      </c>
      <c r="U29" s="43" t="s">
        <v>22</v>
      </c>
      <c r="V29" s="43" t="s">
        <v>22</v>
      </c>
      <c r="W29" s="43" t="s">
        <v>22</v>
      </c>
      <c r="X29" s="43" t="s">
        <v>22</v>
      </c>
      <c r="Y29" s="43" t="s">
        <v>22</v>
      </c>
      <c r="Z29" s="43" t="s">
        <v>22</v>
      </c>
    </row>
    <row r="30" spans="1:26" ht="14.25" customHeight="1" x14ac:dyDescent="0.25">
      <c r="A30" s="72"/>
      <c r="B30" s="46" t="s">
        <v>60</v>
      </c>
      <c r="C30" s="19">
        <v>9</v>
      </c>
      <c r="D30" s="18">
        <v>3586313.87</v>
      </c>
      <c r="E30" s="19">
        <v>0</v>
      </c>
      <c r="F30" s="19">
        <v>0</v>
      </c>
      <c r="G30" s="17">
        <v>41</v>
      </c>
      <c r="H30" s="17">
        <f>G30/C30</f>
        <v>4.5555555555555554</v>
      </c>
      <c r="I30" s="4">
        <v>2</v>
      </c>
      <c r="J30" s="18">
        <v>272400</v>
      </c>
      <c r="K30" s="4">
        <v>7</v>
      </c>
      <c r="L30" s="18">
        <v>1386633.82</v>
      </c>
      <c r="M30" s="18">
        <f>D30-J30-L30</f>
        <v>1927280.05</v>
      </c>
      <c r="N30" s="30">
        <v>0</v>
      </c>
      <c r="O30" s="43" t="s">
        <v>22</v>
      </c>
      <c r="P30" s="43" t="s">
        <v>22</v>
      </c>
      <c r="Q30" s="43" t="s">
        <v>22</v>
      </c>
      <c r="R30" s="43" t="s">
        <v>22</v>
      </c>
      <c r="S30" s="43" t="s">
        <v>22</v>
      </c>
      <c r="T30" s="43" t="s">
        <v>22</v>
      </c>
      <c r="U30" s="43" t="s">
        <v>22</v>
      </c>
      <c r="V30" s="43" t="s">
        <v>22</v>
      </c>
      <c r="W30" s="43" t="s">
        <v>22</v>
      </c>
      <c r="X30" s="43" t="s">
        <v>22</v>
      </c>
      <c r="Y30" s="43" t="s">
        <v>22</v>
      </c>
      <c r="Z30" s="43" t="s">
        <v>22</v>
      </c>
    </row>
    <row r="31" spans="1:26" s="42" customFormat="1" ht="14.25" customHeight="1" x14ac:dyDescent="0.25">
      <c r="A31" s="72"/>
      <c r="B31" s="38" t="s">
        <v>26</v>
      </c>
      <c r="C31" s="40">
        <f>SUM(C29:C30)</f>
        <v>9</v>
      </c>
      <c r="D31" s="39">
        <f>SUM(D29:D30)</f>
        <v>3586313.87</v>
      </c>
      <c r="E31" s="40">
        <f>SUM(E29:E30)</f>
        <v>0</v>
      </c>
      <c r="F31" s="40">
        <f t="shared" ref="F31:G31" si="17">SUM(F29:F30)</f>
        <v>0</v>
      </c>
      <c r="G31" s="40">
        <f t="shared" si="17"/>
        <v>41</v>
      </c>
      <c r="H31" s="40">
        <f>G31/C31</f>
        <v>4.5555555555555554</v>
      </c>
      <c r="I31" s="40">
        <f t="shared" ref="I31:L31" si="18">SUM(I29:I30)</f>
        <v>2</v>
      </c>
      <c r="J31" s="39">
        <f t="shared" si="18"/>
        <v>272400</v>
      </c>
      <c r="K31" s="40">
        <f t="shared" si="18"/>
        <v>7</v>
      </c>
      <c r="L31" s="39">
        <f t="shared" si="18"/>
        <v>1386633.82</v>
      </c>
      <c r="M31" s="39">
        <f t="shared" ref="M31" si="19">D31-J31-L31</f>
        <v>1927280.05</v>
      </c>
      <c r="N31" s="40">
        <f t="shared" ref="N31" si="20">SUM(N29:N30)</f>
        <v>0</v>
      </c>
      <c r="O31" s="39" t="s">
        <v>21</v>
      </c>
      <c r="P31" s="41" t="s">
        <v>21</v>
      </c>
      <c r="Q31" s="39" t="s">
        <v>21</v>
      </c>
      <c r="R31" s="41" t="s">
        <v>21</v>
      </c>
      <c r="S31" s="39" t="s">
        <v>21</v>
      </c>
      <c r="T31" s="41" t="s">
        <v>21</v>
      </c>
      <c r="U31" s="40" t="s">
        <v>21</v>
      </c>
      <c r="V31" s="41" t="s">
        <v>21</v>
      </c>
      <c r="W31" s="40" t="s">
        <v>21</v>
      </c>
      <c r="X31" s="41" t="s">
        <v>21</v>
      </c>
      <c r="Y31" s="40" t="s">
        <v>21</v>
      </c>
      <c r="Z31" s="41" t="s">
        <v>21</v>
      </c>
    </row>
    <row r="32" spans="1:26" x14ac:dyDescent="0.25">
      <c r="A32" s="72"/>
      <c r="B32" s="46" t="s">
        <v>60</v>
      </c>
      <c r="C32" s="19">
        <v>12</v>
      </c>
      <c r="D32" s="18">
        <v>5933204.9699999997</v>
      </c>
      <c r="E32" s="4">
        <v>0</v>
      </c>
      <c r="F32" s="4">
        <v>0</v>
      </c>
      <c r="G32" s="17">
        <v>50</v>
      </c>
      <c r="H32" s="17">
        <f>G32/C32</f>
        <v>4.166666666666667</v>
      </c>
      <c r="I32" s="4">
        <v>0</v>
      </c>
      <c r="J32" s="18">
        <v>0</v>
      </c>
      <c r="K32" s="4">
        <v>12</v>
      </c>
      <c r="L32" s="18">
        <v>3489708.08</v>
      </c>
      <c r="M32" s="18">
        <f>D32-J32-L32</f>
        <v>2443496.8899999997</v>
      </c>
      <c r="N32" s="17">
        <v>0</v>
      </c>
      <c r="O32" s="43" t="s">
        <v>22</v>
      </c>
      <c r="P32" s="43" t="s">
        <v>22</v>
      </c>
      <c r="Q32" s="43" t="s">
        <v>22</v>
      </c>
      <c r="R32" s="43" t="s">
        <v>22</v>
      </c>
      <c r="S32" s="43" t="s">
        <v>22</v>
      </c>
      <c r="T32" s="43" t="s">
        <v>22</v>
      </c>
      <c r="U32" s="43" t="s">
        <v>22</v>
      </c>
      <c r="V32" s="43" t="s">
        <v>22</v>
      </c>
      <c r="W32" s="43" t="s">
        <v>22</v>
      </c>
      <c r="X32" s="43" t="s">
        <v>22</v>
      </c>
      <c r="Y32" s="43" t="s">
        <v>22</v>
      </c>
      <c r="Z32" s="43" t="s">
        <v>22</v>
      </c>
    </row>
    <row r="33" spans="1:26" ht="14.25" customHeight="1" x14ac:dyDescent="0.25">
      <c r="A33" s="72"/>
      <c r="B33" s="46" t="s">
        <v>64</v>
      </c>
      <c r="C33" s="19">
        <v>19</v>
      </c>
      <c r="D33" s="18">
        <v>4094723.54</v>
      </c>
      <c r="E33" s="19">
        <v>3</v>
      </c>
      <c r="F33" s="19">
        <v>1</v>
      </c>
      <c r="G33" s="17">
        <v>46</v>
      </c>
      <c r="H33" s="17">
        <f>G33/C33</f>
        <v>2.4210526315789473</v>
      </c>
      <c r="I33" s="4">
        <v>2</v>
      </c>
      <c r="J33" s="18">
        <v>544600</v>
      </c>
      <c r="K33" s="4">
        <v>17</v>
      </c>
      <c r="L33" s="18">
        <v>3129597.65</v>
      </c>
      <c r="M33" s="18">
        <f>D33-J33-L33</f>
        <v>420525.89000000013</v>
      </c>
      <c r="N33" s="30">
        <v>0</v>
      </c>
      <c r="O33" s="43" t="s">
        <v>22</v>
      </c>
      <c r="P33" s="43" t="s">
        <v>22</v>
      </c>
      <c r="Q33" s="43" t="s">
        <v>22</v>
      </c>
      <c r="R33" s="43" t="s">
        <v>22</v>
      </c>
      <c r="S33" s="43" t="s">
        <v>22</v>
      </c>
      <c r="T33" s="43" t="s">
        <v>22</v>
      </c>
      <c r="U33" s="43" t="s">
        <v>22</v>
      </c>
      <c r="V33" s="43" t="s">
        <v>22</v>
      </c>
      <c r="W33" s="43" t="s">
        <v>22</v>
      </c>
      <c r="X33" s="43" t="s">
        <v>22</v>
      </c>
      <c r="Y33" s="43" t="s">
        <v>22</v>
      </c>
      <c r="Z33" s="43" t="s">
        <v>22</v>
      </c>
    </row>
    <row r="34" spans="1:26" s="42" customFormat="1" ht="14.25" customHeight="1" x14ac:dyDescent="0.25">
      <c r="A34" s="73"/>
      <c r="B34" s="38" t="s">
        <v>65</v>
      </c>
      <c r="C34" s="40">
        <f>SUM(C31:C33)</f>
        <v>40</v>
      </c>
      <c r="D34" s="39">
        <f t="shared" ref="D34:G34" si="21">SUM(D31:D33)</f>
        <v>13614242.379999999</v>
      </c>
      <c r="E34" s="40">
        <f t="shared" si="21"/>
        <v>3</v>
      </c>
      <c r="F34" s="40">
        <f t="shared" si="21"/>
        <v>1</v>
      </c>
      <c r="G34" s="40">
        <f t="shared" si="21"/>
        <v>137</v>
      </c>
      <c r="H34" s="40">
        <f>G34/C34</f>
        <v>3.4249999999999998</v>
      </c>
      <c r="I34" s="40">
        <f>SUM(I31:I33)</f>
        <v>4</v>
      </c>
      <c r="J34" s="39">
        <f t="shared" ref="J34" si="22">SUM(J31:J33)</f>
        <v>817000</v>
      </c>
      <c r="K34" s="40">
        <f>SUM(K31:K33)</f>
        <v>36</v>
      </c>
      <c r="L34" s="39">
        <f>SUM(L31:L33)</f>
        <v>8005939.5500000007</v>
      </c>
      <c r="M34" s="39">
        <f>SUM(M31:M33)</f>
        <v>4791302.83</v>
      </c>
      <c r="N34" s="40">
        <f>SUM(N31:N33)</f>
        <v>0</v>
      </c>
      <c r="O34" s="39">
        <f>M34/(D34-J34)*100</f>
        <v>37.440119423603512</v>
      </c>
      <c r="P34" s="41">
        <v>1</v>
      </c>
      <c r="Q34" s="39">
        <f>K34/C34*100</f>
        <v>90</v>
      </c>
      <c r="R34" s="41">
        <v>3</v>
      </c>
      <c r="S34" s="39">
        <f>I34/C34*100</f>
        <v>10</v>
      </c>
      <c r="T34" s="41">
        <v>3</v>
      </c>
      <c r="U34" s="40">
        <f>H34</f>
        <v>3.4249999999999998</v>
      </c>
      <c r="V34" s="41">
        <v>2</v>
      </c>
      <c r="W34" s="40">
        <f>E34</f>
        <v>3</v>
      </c>
      <c r="X34" s="41">
        <v>3</v>
      </c>
      <c r="Y34" s="40">
        <f>F34</f>
        <v>1</v>
      </c>
      <c r="Z34" s="41">
        <v>2</v>
      </c>
    </row>
    <row r="35" spans="1:26" s="31" customFormat="1" ht="15" customHeight="1" x14ac:dyDescent="0.25">
      <c r="A35" s="71">
        <v>5</v>
      </c>
      <c r="B35" s="74" t="s">
        <v>50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</row>
    <row r="36" spans="1:26" ht="24" x14ac:dyDescent="0.25">
      <c r="A36" s="72"/>
      <c r="B36" s="46" t="s">
        <v>59</v>
      </c>
      <c r="C36" s="53">
        <v>0</v>
      </c>
      <c r="D36" s="54">
        <v>0</v>
      </c>
      <c r="E36" s="54">
        <v>0</v>
      </c>
      <c r="F36" s="54">
        <v>0</v>
      </c>
      <c r="G36" s="54">
        <v>0</v>
      </c>
      <c r="H36" s="17">
        <v>0</v>
      </c>
      <c r="I36" s="4">
        <v>0</v>
      </c>
      <c r="J36" s="20">
        <v>0</v>
      </c>
      <c r="K36" s="4">
        <v>0</v>
      </c>
      <c r="L36" s="18">
        <v>0</v>
      </c>
      <c r="M36" s="18">
        <v>0</v>
      </c>
      <c r="N36" s="17">
        <v>0</v>
      </c>
      <c r="O36" s="43" t="s">
        <v>22</v>
      </c>
      <c r="P36" s="43" t="s">
        <v>22</v>
      </c>
      <c r="Q36" s="43" t="s">
        <v>22</v>
      </c>
      <c r="R36" s="43" t="s">
        <v>22</v>
      </c>
      <c r="S36" s="43" t="s">
        <v>22</v>
      </c>
      <c r="T36" s="43" t="s">
        <v>22</v>
      </c>
      <c r="U36" s="43" t="s">
        <v>22</v>
      </c>
      <c r="V36" s="43" t="s">
        <v>22</v>
      </c>
      <c r="W36" s="43" t="s">
        <v>22</v>
      </c>
      <c r="X36" s="43" t="s">
        <v>22</v>
      </c>
      <c r="Y36" s="43" t="s">
        <v>22</v>
      </c>
      <c r="Z36" s="43" t="s">
        <v>22</v>
      </c>
    </row>
    <row r="37" spans="1:26" ht="14.25" customHeight="1" x14ac:dyDescent="0.25">
      <c r="A37" s="72"/>
      <c r="B37" s="46" t="s">
        <v>60</v>
      </c>
      <c r="C37" s="19">
        <v>12</v>
      </c>
      <c r="D37" s="18">
        <v>436263885.83999997</v>
      </c>
      <c r="E37" s="19">
        <v>0</v>
      </c>
      <c r="F37" s="19">
        <v>1</v>
      </c>
      <c r="G37" s="17">
        <v>49</v>
      </c>
      <c r="H37" s="17">
        <f t="shared" ref="H37" si="23">G37/C37</f>
        <v>4.083333333333333</v>
      </c>
      <c r="I37" s="4">
        <v>0</v>
      </c>
      <c r="J37" s="18">
        <v>0</v>
      </c>
      <c r="K37" s="4">
        <v>12</v>
      </c>
      <c r="L37" s="18">
        <v>412779478.13999999</v>
      </c>
      <c r="M37" s="18">
        <f>D37-J37-L37</f>
        <v>23484407.699999988</v>
      </c>
      <c r="N37" s="30">
        <v>0</v>
      </c>
      <c r="O37" s="43" t="s">
        <v>22</v>
      </c>
      <c r="P37" s="43" t="s">
        <v>22</v>
      </c>
      <c r="Q37" s="43" t="s">
        <v>22</v>
      </c>
      <c r="R37" s="43" t="s">
        <v>22</v>
      </c>
      <c r="S37" s="43" t="s">
        <v>22</v>
      </c>
      <c r="T37" s="43" t="s">
        <v>22</v>
      </c>
      <c r="U37" s="43" t="s">
        <v>22</v>
      </c>
      <c r="V37" s="43" t="s">
        <v>22</v>
      </c>
      <c r="W37" s="43" t="s">
        <v>22</v>
      </c>
      <c r="X37" s="43" t="s">
        <v>22</v>
      </c>
      <c r="Y37" s="43" t="s">
        <v>22</v>
      </c>
      <c r="Z37" s="43" t="s">
        <v>22</v>
      </c>
    </row>
    <row r="38" spans="1:26" s="42" customFormat="1" ht="14.25" customHeight="1" x14ac:dyDescent="0.25">
      <c r="A38" s="72"/>
      <c r="B38" s="38" t="s">
        <v>26</v>
      </c>
      <c r="C38" s="40">
        <f>SUM(C36:C37)</f>
        <v>12</v>
      </c>
      <c r="D38" s="39">
        <f>SUM(D36:D37)</f>
        <v>436263885.83999997</v>
      </c>
      <c r="E38" s="40">
        <f>SUM(E36:E37)</f>
        <v>0</v>
      </c>
      <c r="F38" s="40">
        <f t="shared" ref="F38:G38" si="24">SUM(F36:F37)</f>
        <v>1</v>
      </c>
      <c r="G38" s="40">
        <f t="shared" si="24"/>
        <v>49</v>
      </c>
      <c r="H38" s="40">
        <f>G38/C38</f>
        <v>4.083333333333333</v>
      </c>
      <c r="I38" s="40">
        <f t="shared" ref="I38:J38" si="25">SUM(I36:I37)</f>
        <v>0</v>
      </c>
      <c r="J38" s="39">
        <f t="shared" si="25"/>
        <v>0</v>
      </c>
      <c r="K38" s="40">
        <f>SUM(K36:K37)</f>
        <v>12</v>
      </c>
      <c r="L38" s="39">
        <f>SUM(L36:L37)</f>
        <v>412779478.13999999</v>
      </c>
      <c r="M38" s="39">
        <f t="shared" ref="M38" si="26">D38-J38-L38</f>
        <v>23484407.699999988</v>
      </c>
      <c r="N38" s="40">
        <f t="shared" ref="N38" si="27">SUM(N36:N37)</f>
        <v>0</v>
      </c>
      <c r="O38" s="39" t="s">
        <v>21</v>
      </c>
      <c r="P38" s="41" t="s">
        <v>21</v>
      </c>
      <c r="Q38" s="39" t="s">
        <v>21</v>
      </c>
      <c r="R38" s="41" t="s">
        <v>21</v>
      </c>
      <c r="S38" s="39" t="s">
        <v>21</v>
      </c>
      <c r="T38" s="41" t="s">
        <v>21</v>
      </c>
      <c r="U38" s="40" t="s">
        <v>21</v>
      </c>
      <c r="V38" s="41" t="s">
        <v>21</v>
      </c>
      <c r="W38" s="40" t="s">
        <v>21</v>
      </c>
      <c r="X38" s="41" t="s">
        <v>21</v>
      </c>
      <c r="Y38" s="40" t="s">
        <v>21</v>
      </c>
      <c r="Z38" s="41" t="s">
        <v>21</v>
      </c>
    </row>
    <row r="39" spans="1:26" x14ac:dyDescent="0.25">
      <c r="A39" s="72"/>
      <c r="B39" s="46" t="s">
        <v>60</v>
      </c>
      <c r="C39" s="19">
        <v>5</v>
      </c>
      <c r="D39" s="18">
        <v>33698309.380000003</v>
      </c>
      <c r="E39" s="4">
        <v>0</v>
      </c>
      <c r="F39" s="4">
        <v>1</v>
      </c>
      <c r="G39" s="17">
        <v>11</v>
      </c>
      <c r="H39" s="17">
        <f>G39/C39</f>
        <v>2.2000000000000002</v>
      </c>
      <c r="I39" s="4">
        <v>0</v>
      </c>
      <c r="J39" s="18">
        <v>0</v>
      </c>
      <c r="K39" s="4">
        <v>5</v>
      </c>
      <c r="L39" s="18">
        <v>30710329.469999999</v>
      </c>
      <c r="M39" s="18">
        <f>D39-J39-L39</f>
        <v>2987979.9100000039</v>
      </c>
      <c r="N39" s="17">
        <v>0</v>
      </c>
      <c r="O39" s="43" t="s">
        <v>22</v>
      </c>
      <c r="P39" s="43" t="s">
        <v>22</v>
      </c>
      <c r="Q39" s="43" t="s">
        <v>22</v>
      </c>
      <c r="R39" s="43" t="s">
        <v>22</v>
      </c>
      <c r="S39" s="43" t="s">
        <v>22</v>
      </c>
      <c r="T39" s="43" t="s">
        <v>22</v>
      </c>
      <c r="U39" s="43" t="s">
        <v>22</v>
      </c>
      <c r="V39" s="43" t="s">
        <v>22</v>
      </c>
      <c r="W39" s="43" t="s">
        <v>22</v>
      </c>
      <c r="X39" s="43" t="s">
        <v>22</v>
      </c>
      <c r="Y39" s="43" t="s">
        <v>22</v>
      </c>
      <c r="Z39" s="43" t="s">
        <v>22</v>
      </c>
    </row>
    <row r="40" spans="1:26" ht="14.25" customHeight="1" x14ac:dyDescent="0.25">
      <c r="A40" s="72"/>
      <c r="B40" s="46" t="s">
        <v>64</v>
      </c>
      <c r="C40" s="19">
        <v>24</v>
      </c>
      <c r="D40" s="18">
        <v>141499746.27000001</v>
      </c>
      <c r="E40" s="19">
        <v>4</v>
      </c>
      <c r="F40" s="19">
        <v>1</v>
      </c>
      <c r="G40" s="17">
        <v>53</v>
      </c>
      <c r="H40" s="17">
        <f>G40/C40</f>
        <v>2.2083333333333335</v>
      </c>
      <c r="I40" s="4">
        <v>8</v>
      </c>
      <c r="J40" s="18">
        <v>58910708.039999999</v>
      </c>
      <c r="K40" s="4">
        <v>16</v>
      </c>
      <c r="L40" s="18">
        <v>65910265.07</v>
      </c>
      <c r="M40" s="18">
        <f>D40-J40-L40</f>
        <v>16678773.160000019</v>
      </c>
      <c r="N40" s="30">
        <v>1</v>
      </c>
      <c r="O40" s="43" t="s">
        <v>22</v>
      </c>
      <c r="P40" s="43" t="s">
        <v>22</v>
      </c>
      <c r="Q40" s="43" t="s">
        <v>22</v>
      </c>
      <c r="R40" s="43" t="s">
        <v>22</v>
      </c>
      <c r="S40" s="43" t="s">
        <v>22</v>
      </c>
      <c r="T40" s="43" t="s">
        <v>22</v>
      </c>
      <c r="U40" s="43" t="s">
        <v>22</v>
      </c>
      <c r="V40" s="43" t="s">
        <v>22</v>
      </c>
      <c r="W40" s="43" t="s">
        <v>22</v>
      </c>
      <c r="X40" s="43" t="s">
        <v>22</v>
      </c>
      <c r="Y40" s="43" t="s">
        <v>22</v>
      </c>
      <c r="Z40" s="43" t="s">
        <v>22</v>
      </c>
    </row>
    <row r="41" spans="1:26" s="42" customFormat="1" ht="14.25" customHeight="1" x14ac:dyDescent="0.25">
      <c r="A41" s="73"/>
      <c r="B41" s="38" t="s">
        <v>65</v>
      </c>
      <c r="C41" s="40">
        <f>SUM(C38:C40)</f>
        <v>41</v>
      </c>
      <c r="D41" s="39">
        <f t="shared" ref="D41:G41" si="28">SUM(D38:D40)</f>
        <v>611461941.49000001</v>
      </c>
      <c r="E41" s="40">
        <f t="shared" si="28"/>
        <v>4</v>
      </c>
      <c r="F41" s="40">
        <f t="shared" si="28"/>
        <v>3</v>
      </c>
      <c r="G41" s="40">
        <f t="shared" si="28"/>
        <v>113</v>
      </c>
      <c r="H41" s="40">
        <f>G41/C41</f>
        <v>2.7560975609756095</v>
      </c>
      <c r="I41" s="40">
        <f>SUM(I38:I40)</f>
        <v>8</v>
      </c>
      <c r="J41" s="39">
        <f t="shared" ref="J41" si="29">SUM(J38:J40)</f>
        <v>58910708.039999999</v>
      </c>
      <c r="K41" s="40">
        <f>SUM(K38:K40)</f>
        <v>33</v>
      </c>
      <c r="L41" s="39">
        <f>SUM(L38:L40)</f>
        <v>509400072.68000001</v>
      </c>
      <c r="M41" s="39">
        <f>SUM(M38:M40)</f>
        <v>43151160.770000011</v>
      </c>
      <c r="N41" s="40">
        <f>SUM(N38:N40)</f>
        <v>1</v>
      </c>
      <c r="O41" s="39">
        <f>M41/(D41-J41)*100</f>
        <v>7.8094406740483233</v>
      </c>
      <c r="P41" s="41">
        <v>5</v>
      </c>
      <c r="Q41" s="39">
        <f>K41/C41*100</f>
        <v>80.487804878048792</v>
      </c>
      <c r="R41" s="41">
        <v>4</v>
      </c>
      <c r="S41" s="39">
        <f>I41/C41*100</f>
        <v>19.512195121951219</v>
      </c>
      <c r="T41" s="41">
        <v>4</v>
      </c>
      <c r="U41" s="40">
        <f>H41</f>
        <v>2.7560975609756095</v>
      </c>
      <c r="V41" s="41">
        <v>2</v>
      </c>
      <c r="W41" s="40">
        <f>E41</f>
        <v>4</v>
      </c>
      <c r="X41" s="41">
        <v>4</v>
      </c>
      <c r="Y41" s="40">
        <f>F41</f>
        <v>3</v>
      </c>
      <c r="Z41" s="41">
        <v>3</v>
      </c>
    </row>
    <row r="42" spans="1:26" s="31" customFormat="1" ht="15" customHeight="1" x14ac:dyDescent="0.25">
      <c r="A42" s="71">
        <v>6</v>
      </c>
      <c r="B42" s="74" t="s">
        <v>9</v>
      </c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4"/>
    </row>
    <row r="43" spans="1:26" ht="24" x14ac:dyDescent="0.25">
      <c r="A43" s="72"/>
      <c r="B43" s="46" t="s">
        <v>59</v>
      </c>
      <c r="C43" s="19">
        <v>0</v>
      </c>
      <c r="D43" s="18">
        <v>0</v>
      </c>
      <c r="E43" s="19">
        <v>0</v>
      </c>
      <c r="F43" s="19">
        <v>0</v>
      </c>
      <c r="G43" s="17">
        <v>0</v>
      </c>
      <c r="H43" s="17">
        <v>0</v>
      </c>
      <c r="I43" s="4">
        <v>0</v>
      </c>
      <c r="J43" s="18">
        <v>0</v>
      </c>
      <c r="K43" s="4">
        <v>0</v>
      </c>
      <c r="L43" s="18">
        <v>0</v>
      </c>
      <c r="M43" s="18">
        <v>0</v>
      </c>
      <c r="N43" s="17">
        <v>0</v>
      </c>
      <c r="O43" s="43" t="s">
        <v>22</v>
      </c>
      <c r="P43" s="43" t="s">
        <v>22</v>
      </c>
      <c r="Q43" s="43" t="s">
        <v>22</v>
      </c>
      <c r="R43" s="43" t="s">
        <v>22</v>
      </c>
      <c r="S43" s="43" t="s">
        <v>22</v>
      </c>
      <c r="T43" s="43" t="s">
        <v>22</v>
      </c>
      <c r="U43" s="43" t="s">
        <v>22</v>
      </c>
      <c r="V43" s="43" t="s">
        <v>22</v>
      </c>
      <c r="W43" s="43" t="s">
        <v>22</v>
      </c>
      <c r="X43" s="43" t="s">
        <v>22</v>
      </c>
      <c r="Y43" s="43" t="s">
        <v>22</v>
      </c>
      <c r="Z43" s="43" t="s">
        <v>22</v>
      </c>
    </row>
    <row r="44" spans="1:26" ht="14.25" customHeight="1" x14ac:dyDescent="0.25">
      <c r="A44" s="72"/>
      <c r="B44" s="46" t="s">
        <v>60</v>
      </c>
      <c r="C44" s="19">
        <v>0</v>
      </c>
      <c r="D44" s="18">
        <v>0</v>
      </c>
      <c r="E44" s="19">
        <v>0</v>
      </c>
      <c r="F44" s="19">
        <v>0</v>
      </c>
      <c r="G44" s="17">
        <v>0</v>
      </c>
      <c r="H44" s="17">
        <v>0</v>
      </c>
      <c r="I44" s="4">
        <v>0</v>
      </c>
      <c r="J44" s="18">
        <v>0</v>
      </c>
      <c r="K44" s="4">
        <v>0</v>
      </c>
      <c r="L44" s="18">
        <v>0</v>
      </c>
      <c r="M44" s="18">
        <v>0</v>
      </c>
      <c r="N44" s="17">
        <v>0</v>
      </c>
      <c r="O44" s="43" t="s">
        <v>22</v>
      </c>
      <c r="P44" s="43" t="s">
        <v>22</v>
      </c>
      <c r="Q44" s="43" t="s">
        <v>22</v>
      </c>
      <c r="R44" s="43" t="s">
        <v>22</v>
      </c>
      <c r="S44" s="43" t="s">
        <v>22</v>
      </c>
      <c r="T44" s="43" t="s">
        <v>22</v>
      </c>
      <c r="U44" s="43" t="s">
        <v>22</v>
      </c>
      <c r="V44" s="43" t="s">
        <v>22</v>
      </c>
      <c r="W44" s="43" t="s">
        <v>22</v>
      </c>
      <c r="X44" s="43" t="s">
        <v>22</v>
      </c>
      <c r="Y44" s="43" t="s">
        <v>22</v>
      </c>
      <c r="Z44" s="43" t="s">
        <v>22</v>
      </c>
    </row>
    <row r="45" spans="1:26" s="42" customFormat="1" ht="14.25" customHeight="1" x14ac:dyDescent="0.25">
      <c r="A45" s="72"/>
      <c r="B45" s="38" t="s">
        <v>26</v>
      </c>
      <c r="C45" s="40">
        <f>SUM(C43:C44)</f>
        <v>0</v>
      </c>
      <c r="D45" s="39">
        <f>SUM(D43:D44)</f>
        <v>0</v>
      </c>
      <c r="E45" s="40">
        <f>SUM(E43:E44)</f>
        <v>0</v>
      </c>
      <c r="F45" s="40">
        <f t="shared" ref="F45:G45" si="30">SUM(F43:F44)</f>
        <v>0</v>
      </c>
      <c r="G45" s="40">
        <f t="shared" si="30"/>
        <v>0</v>
      </c>
      <c r="H45" s="40">
        <v>0</v>
      </c>
      <c r="I45" s="40">
        <f t="shared" ref="I45:J45" si="31">SUM(I43:I44)</f>
        <v>0</v>
      </c>
      <c r="J45" s="39">
        <f t="shared" si="31"/>
        <v>0</v>
      </c>
      <c r="K45" s="40">
        <f>SUM(K43:K44)</f>
        <v>0</v>
      </c>
      <c r="L45" s="39">
        <f>SUM(L43:L44)</f>
        <v>0</v>
      </c>
      <c r="M45" s="39">
        <f t="shared" ref="M45" si="32">D45-J45-L45</f>
        <v>0</v>
      </c>
      <c r="N45" s="40">
        <f t="shared" ref="N45" si="33">SUM(N43:N44)</f>
        <v>0</v>
      </c>
      <c r="O45" s="39" t="s">
        <v>21</v>
      </c>
      <c r="P45" s="41" t="s">
        <v>21</v>
      </c>
      <c r="Q45" s="39" t="s">
        <v>21</v>
      </c>
      <c r="R45" s="41" t="s">
        <v>21</v>
      </c>
      <c r="S45" s="39" t="s">
        <v>21</v>
      </c>
      <c r="T45" s="41" t="s">
        <v>21</v>
      </c>
      <c r="U45" s="40" t="s">
        <v>21</v>
      </c>
      <c r="V45" s="41" t="s">
        <v>21</v>
      </c>
      <c r="W45" s="40" t="s">
        <v>21</v>
      </c>
      <c r="X45" s="41" t="s">
        <v>21</v>
      </c>
      <c r="Y45" s="40" t="s">
        <v>21</v>
      </c>
      <c r="Z45" s="41" t="s">
        <v>21</v>
      </c>
    </row>
    <row r="46" spans="1:26" x14ac:dyDescent="0.25">
      <c r="A46" s="72"/>
      <c r="B46" s="46" t="s">
        <v>60</v>
      </c>
      <c r="C46" s="19">
        <v>3</v>
      </c>
      <c r="D46" s="18">
        <v>1523976</v>
      </c>
      <c r="E46" s="4">
        <v>0</v>
      </c>
      <c r="F46" s="4">
        <v>0</v>
      </c>
      <c r="G46" s="17">
        <v>3</v>
      </c>
      <c r="H46" s="17">
        <f>G46/C46</f>
        <v>1</v>
      </c>
      <c r="I46" s="4">
        <v>0</v>
      </c>
      <c r="J46" s="18">
        <v>0</v>
      </c>
      <c r="K46" s="4">
        <v>3</v>
      </c>
      <c r="L46" s="18">
        <v>1523976</v>
      </c>
      <c r="M46" s="18">
        <f>D46-J46-L46</f>
        <v>0</v>
      </c>
      <c r="N46" s="17">
        <v>0</v>
      </c>
      <c r="O46" s="43" t="s">
        <v>22</v>
      </c>
      <c r="P46" s="43" t="s">
        <v>22</v>
      </c>
      <c r="Q46" s="43" t="s">
        <v>22</v>
      </c>
      <c r="R46" s="43" t="s">
        <v>22</v>
      </c>
      <c r="S46" s="43" t="s">
        <v>22</v>
      </c>
      <c r="T46" s="43" t="s">
        <v>22</v>
      </c>
      <c r="U46" s="43" t="s">
        <v>22</v>
      </c>
      <c r="V46" s="43" t="s">
        <v>22</v>
      </c>
      <c r="W46" s="43" t="s">
        <v>22</v>
      </c>
      <c r="X46" s="43" t="s">
        <v>22</v>
      </c>
      <c r="Y46" s="43" t="s">
        <v>22</v>
      </c>
      <c r="Z46" s="43" t="s">
        <v>22</v>
      </c>
    </row>
    <row r="47" spans="1:26" ht="14.25" customHeight="1" x14ac:dyDescent="0.25">
      <c r="A47" s="72"/>
      <c r="B47" s="46" t="s">
        <v>64</v>
      </c>
      <c r="C47" s="19">
        <v>3</v>
      </c>
      <c r="D47" s="18">
        <v>8362284</v>
      </c>
      <c r="E47" s="19">
        <v>0</v>
      </c>
      <c r="F47" s="19">
        <v>0</v>
      </c>
      <c r="G47" s="17">
        <v>4</v>
      </c>
      <c r="H47" s="17">
        <f>G47/C47</f>
        <v>1.3333333333333333</v>
      </c>
      <c r="I47" s="4">
        <v>0</v>
      </c>
      <c r="J47" s="18">
        <v>0</v>
      </c>
      <c r="K47" s="4">
        <v>3</v>
      </c>
      <c r="L47" s="18">
        <v>8361462</v>
      </c>
      <c r="M47" s="18">
        <f>D47-J47-L47</f>
        <v>822</v>
      </c>
      <c r="N47" s="30">
        <v>0</v>
      </c>
      <c r="O47" s="43" t="s">
        <v>22</v>
      </c>
      <c r="P47" s="43" t="s">
        <v>22</v>
      </c>
      <c r="Q47" s="43" t="s">
        <v>22</v>
      </c>
      <c r="R47" s="43" t="s">
        <v>22</v>
      </c>
      <c r="S47" s="43" t="s">
        <v>22</v>
      </c>
      <c r="T47" s="43" t="s">
        <v>22</v>
      </c>
      <c r="U47" s="43" t="s">
        <v>22</v>
      </c>
      <c r="V47" s="43" t="s">
        <v>22</v>
      </c>
      <c r="W47" s="43" t="s">
        <v>22</v>
      </c>
      <c r="X47" s="43" t="s">
        <v>22</v>
      </c>
      <c r="Y47" s="43" t="s">
        <v>22</v>
      </c>
      <c r="Z47" s="43" t="s">
        <v>22</v>
      </c>
    </row>
    <row r="48" spans="1:26" s="42" customFormat="1" ht="14.25" customHeight="1" x14ac:dyDescent="0.25">
      <c r="A48" s="73"/>
      <c r="B48" s="38" t="s">
        <v>65</v>
      </c>
      <c r="C48" s="40">
        <f>SUM(C45:C47)</f>
        <v>6</v>
      </c>
      <c r="D48" s="39">
        <f t="shared" ref="D48:G48" si="34">SUM(D45:D47)</f>
        <v>9886260</v>
      </c>
      <c r="E48" s="40">
        <f t="shared" si="34"/>
        <v>0</v>
      </c>
      <c r="F48" s="40">
        <f t="shared" si="34"/>
        <v>0</v>
      </c>
      <c r="G48" s="40">
        <f t="shared" si="34"/>
        <v>7</v>
      </c>
      <c r="H48" s="40">
        <f>G48/C48</f>
        <v>1.1666666666666667</v>
      </c>
      <c r="I48" s="40">
        <f>SUM(I45:I47)</f>
        <v>0</v>
      </c>
      <c r="J48" s="39">
        <f t="shared" ref="J48" si="35">SUM(J45:J47)</f>
        <v>0</v>
      </c>
      <c r="K48" s="40">
        <f>SUM(K45:K47)</f>
        <v>6</v>
      </c>
      <c r="L48" s="39">
        <f>SUM(L45:L47)</f>
        <v>9885438</v>
      </c>
      <c r="M48" s="39">
        <f>SUM(M45:M47)</f>
        <v>822</v>
      </c>
      <c r="N48" s="40">
        <f>SUM(N45:N47)</f>
        <v>0</v>
      </c>
      <c r="O48" s="39">
        <f>M48/(D48-J48)*100</f>
        <v>8.3145699182501781E-3</v>
      </c>
      <c r="P48" s="41">
        <v>8</v>
      </c>
      <c r="Q48" s="39">
        <f>K48/C48*100</f>
        <v>100</v>
      </c>
      <c r="R48" s="41">
        <v>1</v>
      </c>
      <c r="S48" s="39">
        <f>I48/C48*100</f>
        <v>0</v>
      </c>
      <c r="T48" s="41">
        <v>1</v>
      </c>
      <c r="U48" s="40">
        <f>H48</f>
        <v>1.1666666666666667</v>
      </c>
      <c r="V48" s="41">
        <v>4</v>
      </c>
      <c r="W48" s="40">
        <f>E48</f>
        <v>0</v>
      </c>
      <c r="X48" s="41">
        <v>1</v>
      </c>
      <c r="Y48" s="40">
        <f>F48</f>
        <v>0</v>
      </c>
      <c r="Z48" s="41">
        <v>1</v>
      </c>
    </row>
    <row r="49" spans="1:26" s="31" customFormat="1" x14ac:dyDescent="0.25">
      <c r="A49" s="71">
        <v>7</v>
      </c>
      <c r="B49" s="74" t="s">
        <v>37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</row>
    <row r="50" spans="1:26" ht="24" x14ac:dyDescent="0.25">
      <c r="A50" s="72"/>
      <c r="B50" s="46" t="s">
        <v>59</v>
      </c>
      <c r="C50" s="19">
        <v>0</v>
      </c>
      <c r="D50" s="18">
        <v>0</v>
      </c>
      <c r="E50" s="19">
        <v>0</v>
      </c>
      <c r="F50" s="19">
        <v>0</v>
      </c>
      <c r="G50" s="17">
        <v>0</v>
      </c>
      <c r="H50" s="17">
        <v>0</v>
      </c>
      <c r="I50" s="4">
        <v>0</v>
      </c>
      <c r="J50" s="18">
        <v>0</v>
      </c>
      <c r="K50" s="4">
        <v>0</v>
      </c>
      <c r="L50" s="18">
        <v>0</v>
      </c>
      <c r="M50" s="18">
        <v>0</v>
      </c>
      <c r="N50" s="17">
        <v>0</v>
      </c>
      <c r="O50" s="43" t="s">
        <v>22</v>
      </c>
      <c r="P50" s="43" t="s">
        <v>22</v>
      </c>
      <c r="Q50" s="43" t="s">
        <v>22</v>
      </c>
      <c r="R50" s="43" t="s">
        <v>22</v>
      </c>
      <c r="S50" s="43" t="s">
        <v>22</v>
      </c>
      <c r="T50" s="43" t="s">
        <v>22</v>
      </c>
      <c r="U50" s="43" t="s">
        <v>22</v>
      </c>
      <c r="V50" s="43" t="s">
        <v>22</v>
      </c>
      <c r="W50" s="43" t="s">
        <v>22</v>
      </c>
      <c r="X50" s="43" t="s">
        <v>22</v>
      </c>
      <c r="Y50" s="43" t="s">
        <v>22</v>
      </c>
      <c r="Z50" s="43" t="s">
        <v>22</v>
      </c>
    </row>
    <row r="51" spans="1:26" ht="14.25" customHeight="1" x14ac:dyDescent="0.25">
      <c r="A51" s="72"/>
      <c r="B51" s="46" t="s">
        <v>60</v>
      </c>
      <c r="C51" s="19">
        <v>3</v>
      </c>
      <c r="D51" s="18">
        <v>3062933.92</v>
      </c>
      <c r="E51" s="19">
        <v>4</v>
      </c>
      <c r="F51" s="19">
        <v>0</v>
      </c>
      <c r="G51" s="17">
        <v>14</v>
      </c>
      <c r="H51" s="17">
        <f t="shared" ref="H51" si="36">G51/C51</f>
        <v>4.666666666666667</v>
      </c>
      <c r="I51" s="4">
        <v>1</v>
      </c>
      <c r="J51" s="18">
        <v>320697</v>
      </c>
      <c r="K51" s="4">
        <v>2</v>
      </c>
      <c r="L51" s="18">
        <v>2012227.13</v>
      </c>
      <c r="M51" s="18">
        <v>0</v>
      </c>
      <c r="N51" s="17">
        <v>0</v>
      </c>
      <c r="O51" s="43" t="s">
        <v>22</v>
      </c>
      <c r="P51" s="43" t="s">
        <v>22</v>
      </c>
      <c r="Q51" s="43" t="s">
        <v>22</v>
      </c>
      <c r="R51" s="43" t="s">
        <v>22</v>
      </c>
      <c r="S51" s="43" t="s">
        <v>22</v>
      </c>
      <c r="T51" s="43" t="s">
        <v>22</v>
      </c>
      <c r="U51" s="43" t="s">
        <v>22</v>
      </c>
      <c r="V51" s="43" t="s">
        <v>22</v>
      </c>
      <c r="W51" s="43" t="s">
        <v>22</v>
      </c>
      <c r="X51" s="43" t="s">
        <v>22</v>
      </c>
      <c r="Y51" s="43" t="s">
        <v>22</v>
      </c>
      <c r="Z51" s="43" t="s">
        <v>22</v>
      </c>
    </row>
    <row r="52" spans="1:26" s="42" customFormat="1" ht="14.25" customHeight="1" x14ac:dyDescent="0.25">
      <c r="A52" s="72"/>
      <c r="B52" s="38" t="s">
        <v>26</v>
      </c>
      <c r="C52" s="40">
        <f>SUM(C50:C51)</f>
        <v>3</v>
      </c>
      <c r="D52" s="39">
        <f>SUM(D50:D51)</f>
        <v>3062933.92</v>
      </c>
      <c r="E52" s="40">
        <f>SUM(E50:E51)</f>
        <v>4</v>
      </c>
      <c r="F52" s="40">
        <f t="shared" ref="F52:G52" si="37">SUM(F50:F51)</f>
        <v>0</v>
      </c>
      <c r="G52" s="40">
        <f t="shared" si="37"/>
        <v>14</v>
      </c>
      <c r="H52" s="40">
        <f>G52/C52</f>
        <v>4.666666666666667</v>
      </c>
      <c r="I52" s="40">
        <f t="shared" ref="I52:L52" si="38">SUM(I50:I51)</f>
        <v>1</v>
      </c>
      <c r="J52" s="39">
        <f t="shared" si="38"/>
        <v>320697</v>
      </c>
      <c r="K52" s="40">
        <f t="shared" si="38"/>
        <v>2</v>
      </c>
      <c r="L52" s="39">
        <f t="shared" si="38"/>
        <v>2012227.13</v>
      </c>
      <c r="M52" s="39">
        <f t="shared" ref="M52" si="39">D52-J52-L52</f>
        <v>730009.79</v>
      </c>
      <c r="N52" s="40">
        <f t="shared" ref="N52" si="40">SUM(N50:N51)</f>
        <v>0</v>
      </c>
      <c r="O52" s="39" t="s">
        <v>21</v>
      </c>
      <c r="P52" s="41" t="s">
        <v>21</v>
      </c>
      <c r="Q52" s="39" t="s">
        <v>21</v>
      </c>
      <c r="R52" s="41" t="s">
        <v>21</v>
      </c>
      <c r="S52" s="39" t="s">
        <v>21</v>
      </c>
      <c r="T52" s="41" t="s">
        <v>21</v>
      </c>
      <c r="U52" s="40" t="s">
        <v>21</v>
      </c>
      <c r="V52" s="41" t="s">
        <v>21</v>
      </c>
      <c r="W52" s="40" t="s">
        <v>21</v>
      </c>
      <c r="X52" s="41" t="s">
        <v>21</v>
      </c>
      <c r="Y52" s="40" t="s">
        <v>21</v>
      </c>
      <c r="Z52" s="41" t="s">
        <v>21</v>
      </c>
    </row>
    <row r="53" spans="1:26" x14ac:dyDescent="0.25">
      <c r="A53" s="72"/>
      <c r="B53" s="46" t="s">
        <v>60</v>
      </c>
      <c r="C53" s="19">
        <v>1</v>
      </c>
      <c r="D53" s="18">
        <v>320697</v>
      </c>
      <c r="E53" s="4">
        <v>0</v>
      </c>
      <c r="F53" s="4">
        <v>0</v>
      </c>
      <c r="G53" s="17">
        <v>1</v>
      </c>
      <c r="H53" s="17">
        <f>G53/C53</f>
        <v>1</v>
      </c>
      <c r="I53" s="4">
        <v>0</v>
      </c>
      <c r="J53" s="18">
        <v>0</v>
      </c>
      <c r="K53" s="4">
        <v>1</v>
      </c>
      <c r="L53" s="18">
        <v>320697</v>
      </c>
      <c r="M53" s="18">
        <f>D53-J53-L53</f>
        <v>0</v>
      </c>
      <c r="N53" s="17">
        <v>0</v>
      </c>
      <c r="O53" s="43" t="s">
        <v>22</v>
      </c>
      <c r="P53" s="43" t="s">
        <v>22</v>
      </c>
      <c r="Q53" s="43" t="s">
        <v>22</v>
      </c>
      <c r="R53" s="43" t="s">
        <v>22</v>
      </c>
      <c r="S53" s="43" t="s">
        <v>22</v>
      </c>
      <c r="T53" s="43" t="s">
        <v>22</v>
      </c>
      <c r="U53" s="43" t="s">
        <v>22</v>
      </c>
      <c r="V53" s="43" t="s">
        <v>22</v>
      </c>
      <c r="W53" s="43" t="s">
        <v>22</v>
      </c>
      <c r="X53" s="43" t="s">
        <v>22</v>
      </c>
      <c r="Y53" s="43" t="s">
        <v>22</v>
      </c>
      <c r="Z53" s="43" t="s">
        <v>22</v>
      </c>
    </row>
    <row r="54" spans="1:26" ht="14.25" customHeight="1" x14ac:dyDescent="0.25">
      <c r="A54" s="72"/>
      <c r="B54" s="46" t="s">
        <v>64</v>
      </c>
      <c r="C54" s="19">
        <v>12</v>
      </c>
      <c r="D54" s="18">
        <v>4301314.32</v>
      </c>
      <c r="E54" s="19">
        <v>2</v>
      </c>
      <c r="F54" s="19">
        <v>1</v>
      </c>
      <c r="G54" s="17">
        <v>32</v>
      </c>
      <c r="H54" s="17">
        <f>G54/C54</f>
        <v>2.6666666666666665</v>
      </c>
      <c r="I54" s="4">
        <v>0</v>
      </c>
      <c r="J54" s="18">
        <v>0</v>
      </c>
      <c r="K54" s="4">
        <v>12</v>
      </c>
      <c r="L54" s="18">
        <v>3626928.6</v>
      </c>
      <c r="M54" s="18">
        <f>D54-J54-L54</f>
        <v>674385.7200000002</v>
      </c>
      <c r="N54" s="30">
        <v>0</v>
      </c>
      <c r="O54" s="43" t="s">
        <v>22</v>
      </c>
      <c r="P54" s="43" t="s">
        <v>22</v>
      </c>
      <c r="Q54" s="43" t="s">
        <v>22</v>
      </c>
      <c r="R54" s="43" t="s">
        <v>22</v>
      </c>
      <c r="S54" s="43" t="s">
        <v>22</v>
      </c>
      <c r="T54" s="43" t="s">
        <v>22</v>
      </c>
      <c r="U54" s="43" t="s">
        <v>22</v>
      </c>
      <c r="V54" s="43" t="s">
        <v>22</v>
      </c>
      <c r="W54" s="43" t="s">
        <v>22</v>
      </c>
      <c r="X54" s="43" t="s">
        <v>22</v>
      </c>
      <c r="Y54" s="43" t="s">
        <v>22</v>
      </c>
      <c r="Z54" s="43" t="s">
        <v>22</v>
      </c>
    </row>
    <row r="55" spans="1:26" s="42" customFormat="1" ht="14.25" customHeight="1" x14ac:dyDescent="0.25">
      <c r="A55" s="73"/>
      <c r="B55" s="38" t="s">
        <v>65</v>
      </c>
      <c r="C55" s="40">
        <f>SUM(C52:C54)</f>
        <v>16</v>
      </c>
      <c r="D55" s="39">
        <f t="shared" ref="D55:G55" si="41">SUM(D52:D54)</f>
        <v>7684945.2400000002</v>
      </c>
      <c r="E55" s="40">
        <f t="shared" si="41"/>
        <v>6</v>
      </c>
      <c r="F55" s="40">
        <f t="shared" si="41"/>
        <v>1</v>
      </c>
      <c r="G55" s="40">
        <f t="shared" si="41"/>
        <v>47</v>
      </c>
      <c r="H55" s="40">
        <f>G55/C55</f>
        <v>2.9375</v>
      </c>
      <c r="I55" s="40">
        <f>SUM(I52:I54)</f>
        <v>1</v>
      </c>
      <c r="J55" s="39">
        <f t="shared" ref="J55" si="42">SUM(J52:J54)</f>
        <v>320697</v>
      </c>
      <c r="K55" s="40">
        <f>SUM(K52:K54)</f>
        <v>15</v>
      </c>
      <c r="L55" s="39">
        <f>SUM(L52:L54)</f>
        <v>5959852.7300000004</v>
      </c>
      <c r="M55" s="39">
        <f>SUM(M52:M54)</f>
        <v>1404395.5100000002</v>
      </c>
      <c r="N55" s="40">
        <f>SUM(N52:N54)</f>
        <v>0</v>
      </c>
      <c r="O55" s="39">
        <f>M55/(D55-J55)*100</f>
        <v>19.07045314376855</v>
      </c>
      <c r="P55" s="41">
        <v>2</v>
      </c>
      <c r="Q55" s="39">
        <f>K55/C55*100</f>
        <v>93.75</v>
      </c>
      <c r="R55" s="41">
        <v>2</v>
      </c>
      <c r="S55" s="39">
        <f>I55/C55*100</f>
        <v>6.25</v>
      </c>
      <c r="T55" s="41">
        <v>2</v>
      </c>
      <c r="U55" s="40">
        <f>H55</f>
        <v>2.9375</v>
      </c>
      <c r="V55" s="41">
        <v>2</v>
      </c>
      <c r="W55" s="40">
        <f>E55</f>
        <v>6</v>
      </c>
      <c r="X55" s="41">
        <v>6</v>
      </c>
      <c r="Y55" s="40">
        <f>F55</f>
        <v>1</v>
      </c>
      <c r="Z55" s="41">
        <v>2</v>
      </c>
    </row>
    <row r="56" spans="1:26" s="31" customFormat="1" ht="14.25" customHeight="1" x14ac:dyDescent="0.25">
      <c r="A56" s="71">
        <v>8</v>
      </c>
      <c r="B56" s="74" t="s">
        <v>39</v>
      </c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</row>
    <row r="57" spans="1:26" ht="24" x14ac:dyDescent="0.25">
      <c r="A57" s="72"/>
      <c r="B57" s="46" t="s">
        <v>59</v>
      </c>
      <c r="C57" s="19">
        <v>0</v>
      </c>
      <c r="D57" s="18">
        <v>0</v>
      </c>
      <c r="E57" s="19">
        <v>0</v>
      </c>
      <c r="F57" s="19">
        <v>0</v>
      </c>
      <c r="G57" s="17">
        <v>0</v>
      </c>
      <c r="H57" s="17">
        <v>0</v>
      </c>
      <c r="I57" s="4">
        <v>0</v>
      </c>
      <c r="J57" s="18">
        <v>0</v>
      </c>
      <c r="K57" s="4">
        <v>0</v>
      </c>
      <c r="L57" s="18">
        <v>0</v>
      </c>
      <c r="M57" s="18">
        <v>0</v>
      </c>
      <c r="N57" s="17">
        <v>0</v>
      </c>
      <c r="O57" s="43" t="s">
        <v>22</v>
      </c>
      <c r="P57" s="43" t="s">
        <v>22</v>
      </c>
      <c r="Q57" s="43" t="s">
        <v>22</v>
      </c>
      <c r="R57" s="43" t="s">
        <v>22</v>
      </c>
      <c r="S57" s="43" t="s">
        <v>22</v>
      </c>
      <c r="T57" s="43" t="s">
        <v>22</v>
      </c>
      <c r="U57" s="43" t="s">
        <v>22</v>
      </c>
      <c r="V57" s="43" t="s">
        <v>22</v>
      </c>
      <c r="W57" s="43" t="s">
        <v>22</v>
      </c>
      <c r="X57" s="43" t="s">
        <v>22</v>
      </c>
      <c r="Y57" s="43" t="s">
        <v>22</v>
      </c>
      <c r="Z57" s="43" t="s">
        <v>22</v>
      </c>
    </row>
    <row r="58" spans="1:26" ht="14.25" customHeight="1" x14ac:dyDescent="0.25">
      <c r="A58" s="72"/>
      <c r="B58" s="46" t="s">
        <v>60</v>
      </c>
      <c r="C58" s="19">
        <v>1</v>
      </c>
      <c r="D58" s="18">
        <v>987683.4</v>
      </c>
      <c r="E58" s="19">
        <v>0</v>
      </c>
      <c r="F58" s="19">
        <v>0</v>
      </c>
      <c r="G58" s="17">
        <v>1</v>
      </c>
      <c r="H58" s="17">
        <f t="shared" ref="H58" si="43">G58/C58</f>
        <v>1</v>
      </c>
      <c r="I58" s="4">
        <v>0</v>
      </c>
      <c r="J58" s="18">
        <v>0</v>
      </c>
      <c r="K58" s="19">
        <v>1</v>
      </c>
      <c r="L58" s="18">
        <v>987683.4</v>
      </c>
      <c r="M58" s="18">
        <v>0</v>
      </c>
      <c r="N58" s="17">
        <v>0</v>
      </c>
      <c r="O58" s="43" t="s">
        <v>22</v>
      </c>
      <c r="P58" s="43" t="s">
        <v>22</v>
      </c>
      <c r="Q58" s="43" t="s">
        <v>22</v>
      </c>
      <c r="R58" s="43" t="s">
        <v>22</v>
      </c>
      <c r="S58" s="43" t="s">
        <v>22</v>
      </c>
      <c r="T58" s="43" t="s">
        <v>22</v>
      </c>
      <c r="U58" s="43" t="s">
        <v>22</v>
      </c>
      <c r="V58" s="43" t="s">
        <v>22</v>
      </c>
      <c r="W58" s="43" t="s">
        <v>22</v>
      </c>
      <c r="X58" s="43" t="s">
        <v>22</v>
      </c>
      <c r="Y58" s="43" t="s">
        <v>22</v>
      </c>
      <c r="Z58" s="43" t="s">
        <v>22</v>
      </c>
    </row>
    <row r="59" spans="1:26" s="42" customFormat="1" ht="14.25" customHeight="1" x14ac:dyDescent="0.25">
      <c r="A59" s="72"/>
      <c r="B59" s="38" t="s">
        <v>26</v>
      </c>
      <c r="C59" s="40">
        <f>SUM(C57:C58)</f>
        <v>1</v>
      </c>
      <c r="D59" s="39">
        <f>SUM(D57:D58)</f>
        <v>987683.4</v>
      </c>
      <c r="E59" s="40">
        <f>SUM(E57:E58)</f>
        <v>0</v>
      </c>
      <c r="F59" s="40">
        <f t="shared" ref="F59:G59" si="44">SUM(F57:F58)</f>
        <v>0</v>
      </c>
      <c r="G59" s="40">
        <f t="shared" si="44"/>
        <v>1</v>
      </c>
      <c r="H59" s="40">
        <f>G59/C59</f>
        <v>1</v>
      </c>
      <c r="I59" s="40">
        <f t="shared" ref="I59:L59" si="45">SUM(I57:I58)</f>
        <v>0</v>
      </c>
      <c r="J59" s="39">
        <f t="shared" si="45"/>
        <v>0</v>
      </c>
      <c r="K59" s="40">
        <f t="shared" si="45"/>
        <v>1</v>
      </c>
      <c r="L59" s="39">
        <f t="shared" si="45"/>
        <v>987683.4</v>
      </c>
      <c r="M59" s="39">
        <f t="shared" ref="M59" si="46">D59-J59-L59</f>
        <v>0</v>
      </c>
      <c r="N59" s="40">
        <f t="shared" ref="N59" si="47">SUM(N57:N58)</f>
        <v>0</v>
      </c>
      <c r="O59" s="39" t="s">
        <v>21</v>
      </c>
      <c r="P59" s="41" t="s">
        <v>21</v>
      </c>
      <c r="Q59" s="39" t="s">
        <v>21</v>
      </c>
      <c r="R59" s="41" t="s">
        <v>21</v>
      </c>
      <c r="S59" s="39" t="s">
        <v>21</v>
      </c>
      <c r="T59" s="41" t="s">
        <v>21</v>
      </c>
      <c r="U59" s="40" t="s">
        <v>21</v>
      </c>
      <c r="V59" s="41" t="s">
        <v>21</v>
      </c>
      <c r="W59" s="40" t="s">
        <v>21</v>
      </c>
      <c r="X59" s="41" t="s">
        <v>21</v>
      </c>
      <c r="Y59" s="40" t="s">
        <v>21</v>
      </c>
      <c r="Z59" s="41" t="s">
        <v>21</v>
      </c>
    </row>
    <row r="60" spans="1:26" x14ac:dyDescent="0.25">
      <c r="A60" s="72"/>
      <c r="B60" s="46" t="s">
        <v>60</v>
      </c>
      <c r="C60" s="19">
        <v>5</v>
      </c>
      <c r="D60" s="18">
        <v>1606716.04</v>
      </c>
      <c r="E60" s="4">
        <v>0</v>
      </c>
      <c r="F60" s="4">
        <v>1</v>
      </c>
      <c r="G60" s="17">
        <v>15</v>
      </c>
      <c r="H60" s="17">
        <f>G60/C60</f>
        <v>3</v>
      </c>
      <c r="I60" s="4">
        <v>0</v>
      </c>
      <c r="J60" s="18">
        <v>0</v>
      </c>
      <c r="K60" s="4">
        <v>5</v>
      </c>
      <c r="L60" s="18">
        <v>1453129.73</v>
      </c>
      <c r="M60" s="18">
        <f>D60-J60-L60</f>
        <v>153586.31000000006</v>
      </c>
      <c r="N60" s="17">
        <v>0</v>
      </c>
      <c r="O60" s="43" t="s">
        <v>22</v>
      </c>
      <c r="P60" s="43" t="s">
        <v>22</v>
      </c>
      <c r="Q60" s="43" t="s">
        <v>22</v>
      </c>
      <c r="R60" s="43" t="s">
        <v>22</v>
      </c>
      <c r="S60" s="43" t="s">
        <v>22</v>
      </c>
      <c r="T60" s="43" t="s">
        <v>22</v>
      </c>
      <c r="U60" s="43" t="s">
        <v>22</v>
      </c>
      <c r="V60" s="43" t="s">
        <v>22</v>
      </c>
      <c r="W60" s="43" t="s">
        <v>22</v>
      </c>
      <c r="X60" s="43" t="s">
        <v>22</v>
      </c>
      <c r="Y60" s="43" t="s">
        <v>22</v>
      </c>
      <c r="Z60" s="43" t="s">
        <v>22</v>
      </c>
    </row>
    <row r="61" spans="1:26" ht="14.25" customHeight="1" x14ac:dyDescent="0.25">
      <c r="A61" s="72"/>
      <c r="B61" s="46" t="s">
        <v>64</v>
      </c>
      <c r="C61" s="19">
        <v>1</v>
      </c>
      <c r="D61" s="18">
        <v>256109.3</v>
      </c>
      <c r="E61" s="19">
        <v>0</v>
      </c>
      <c r="F61" s="19">
        <v>0</v>
      </c>
      <c r="G61" s="17">
        <v>4</v>
      </c>
      <c r="H61" s="17">
        <f>G61/C61</f>
        <v>4</v>
      </c>
      <c r="I61" s="4">
        <v>0</v>
      </c>
      <c r="J61" s="18">
        <v>0</v>
      </c>
      <c r="K61" s="4">
        <v>1</v>
      </c>
      <c r="L61" s="18">
        <v>249706.55</v>
      </c>
      <c r="M61" s="18">
        <f>D61-J61-L61</f>
        <v>6402.75</v>
      </c>
      <c r="N61" s="30">
        <v>0</v>
      </c>
      <c r="O61" s="43" t="s">
        <v>22</v>
      </c>
      <c r="P61" s="43" t="s">
        <v>22</v>
      </c>
      <c r="Q61" s="43" t="s">
        <v>22</v>
      </c>
      <c r="R61" s="43" t="s">
        <v>22</v>
      </c>
      <c r="S61" s="43" t="s">
        <v>22</v>
      </c>
      <c r="T61" s="43" t="s">
        <v>22</v>
      </c>
      <c r="U61" s="43" t="s">
        <v>22</v>
      </c>
      <c r="V61" s="43" t="s">
        <v>22</v>
      </c>
      <c r="W61" s="43" t="s">
        <v>22</v>
      </c>
      <c r="X61" s="43" t="s">
        <v>22</v>
      </c>
      <c r="Y61" s="43" t="s">
        <v>22</v>
      </c>
      <c r="Z61" s="43" t="s">
        <v>22</v>
      </c>
    </row>
    <row r="62" spans="1:26" s="42" customFormat="1" ht="14.25" customHeight="1" x14ac:dyDescent="0.25">
      <c r="A62" s="73"/>
      <c r="B62" s="38" t="s">
        <v>65</v>
      </c>
      <c r="C62" s="40">
        <f>SUM(C59:C61)</f>
        <v>7</v>
      </c>
      <c r="D62" s="39">
        <f t="shared" ref="D62:G62" si="48">SUM(D59:D61)</f>
        <v>2850508.7399999998</v>
      </c>
      <c r="E62" s="40">
        <f t="shared" si="48"/>
        <v>0</v>
      </c>
      <c r="F62" s="40">
        <f t="shared" si="48"/>
        <v>1</v>
      </c>
      <c r="G62" s="40">
        <f t="shared" si="48"/>
        <v>20</v>
      </c>
      <c r="H62" s="40">
        <f>G62/C62</f>
        <v>2.8571428571428572</v>
      </c>
      <c r="I62" s="40">
        <f>SUM(I59:I61)</f>
        <v>0</v>
      </c>
      <c r="J62" s="39">
        <f t="shared" ref="J62" si="49">SUM(J59:J61)</f>
        <v>0</v>
      </c>
      <c r="K62" s="40">
        <f>SUM(K59:K61)</f>
        <v>7</v>
      </c>
      <c r="L62" s="39">
        <f>SUM(L59:L61)</f>
        <v>2690519.6799999997</v>
      </c>
      <c r="M62" s="39">
        <f>SUM(M59:M61)</f>
        <v>159989.06000000006</v>
      </c>
      <c r="N62" s="40">
        <f>SUM(N59:N61)</f>
        <v>0</v>
      </c>
      <c r="O62" s="39">
        <f>M62/(D62-J62)*100</f>
        <v>5.6126493406226174</v>
      </c>
      <c r="P62" s="41">
        <v>6</v>
      </c>
      <c r="Q62" s="39">
        <f>K62/C62*100</f>
        <v>100</v>
      </c>
      <c r="R62" s="41">
        <v>1</v>
      </c>
      <c r="S62" s="39">
        <f>I62/C62*100</f>
        <v>0</v>
      </c>
      <c r="T62" s="41">
        <v>1</v>
      </c>
      <c r="U62" s="40">
        <f>H62</f>
        <v>2.8571428571428572</v>
      </c>
      <c r="V62" s="41">
        <v>2</v>
      </c>
      <c r="W62" s="40">
        <f>E62</f>
        <v>0</v>
      </c>
      <c r="X62" s="41">
        <v>1</v>
      </c>
      <c r="Y62" s="40">
        <f>F62</f>
        <v>1</v>
      </c>
      <c r="Z62" s="41">
        <v>2</v>
      </c>
    </row>
    <row r="63" spans="1:26" x14ac:dyDescent="0.25">
      <c r="A63" s="71">
        <v>9</v>
      </c>
      <c r="B63" s="74" t="s">
        <v>11</v>
      </c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4"/>
      <c r="Z63" s="74"/>
    </row>
    <row r="64" spans="1:26" ht="24" x14ac:dyDescent="0.25">
      <c r="A64" s="72"/>
      <c r="B64" s="46" t="s">
        <v>59</v>
      </c>
      <c r="C64" s="19">
        <v>0</v>
      </c>
      <c r="D64" s="18">
        <v>0</v>
      </c>
      <c r="E64" s="19">
        <v>0</v>
      </c>
      <c r="F64" s="19">
        <v>0</v>
      </c>
      <c r="G64" s="17">
        <v>0</v>
      </c>
      <c r="H64" s="17">
        <v>0</v>
      </c>
      <c r="I64" s="4">
        <v>0</v>
      </c>
      <c r="J64" s="18">
        <v>0</v>
      </c>
      <c r="K64" s="4">
        <v>0</v>
      </c>
      <c r="L64" s="18">
        <v>0</v>
      </c>
      <c r="M64" s="18">
        <v>0</v>
      </c>
      <c r="N64" s="17">
        <v>0</v>
      </c>
      <c r="O64" s="43" t="s">
        <v>22</v>
      </c>
      <c r="P64" s="43" t="s">
        <v>22</v>
      </c>
      <c r="Q64" s="43" t="s">
        <v>22</v>
      </c>
      <c r="R64" s="43" t="s">
        <v>22</v>
      </c>
      <c r="S64" s="43" t="s">
        <v>22</v>
      </c>
      <c r="T64" s="43" t="s">
        <v>22</v>
      </c>
      <c r="U64" s="43" t="s">
        <v>22</v>
      </c>
      <c r="V64" s="43" t="s">
        <v>22</v>
      </c>
      <c r="W64" s="43" t="s">
        <v>22</v>
      </c>
      <c r="X64" s="43" t="s">
        <v>22</v>
      </c>
      <c r="Y64" s="43" t="s">
        <v>22</v>
      </c>
      <c r="Z64" s="43" t="s">
        <v>22</v>
      </c>
    </row>
    <row r="65" spans="1:26" ht="14.25" customHeight="1" x14ac:dyDescent="0.25">
      <c r="A65" s="72"/>
      <c r="B65" s="46" t="s">
        <v>60</v>
      </c>
      <c r="C65" s="19">
        <v>0</v>
      </c>
      <c r="D65" s="18">
        <v>0</v>
      </c>
      <c r="E65" s="19">
        <v>0</v>
      </c>
      <c r="F65" s="19">
        <v>0</v>
      </c>
      <c r="G65" s="17">
        <v>0</v>
      </c>
      <c r="H65" s="17">
        <v>0</v>
      </c>
      <c r="I65" s="4">
        <v>0</v>
      </c>
      <c r="J65" s="18">
        <v>0</v>
      </c>
      <c r="K65" s="4">
        <v>0</v>
      </c>
      <c r="L65" s="18">
        <v>0</v>
      </c>
      <c r="M65" s="18">
        <v>0</v>
      </c>
      <c r="N65" s="17">
        <v>0</v>
      </c>
      <c r="O65" s="43" t="s">
        <v>22</v>
      </c>
      <c r="P65" s="43" t="s">
        <v>22</v>
      </c>
      <c r="Q65" s="43" t="s">
        <v>22</v>
      </c>
      <c r="R65" s="43" t="s">
        <v>22</v>
      </c>
      <c r="S65" s="43" t="s">
        <v>22</v>
      </c>
      <c r="T65" s="43" t="s">
        <v>22</v>
      </c>
      <c r="U65" s="43" t="s">
        <v>22</v>
      </c>
      <c r="V65" s="43" t="s">
        <v>22</v>
      </c>
      <c r="W65" s="43" t="s">
        <v>22</v>
      </c>
      <c r="X65" s="43" t="s">
        <v>22</v>
      </c>
      <c r="Y65" s="43" t="s">
        <v>22</v>
      </c>
      <c r="Z65" s="43" t="s">
        <v>22</v>
      </c>
    </row>
    <row r="66" spans="1:26" s="42" customFormat="1" ht="14.25" customHeight="1" x14ac:dyDescent="0.25">
      <c r="A66" s="72"/>
      <c r="B66" s="38" t="s">
        <v>26</v>
      </c>
      <c r="C66" s="40">
        <f>SUM(C64:C65)</f>
        <v>0</v>
      </c>
      <c r="D66" s="39">
        <f>SUM(D64:D65)</f>
        <v>0</v>
      </c>
      <c r="E66" s="40">
        <f>SUM(E64:E65)</f>
        <v>0</v>
      </c>
      <c r="F66" s="40">
        <f t="shared" ref="F66:G66" si="50">SUM(F64:F65)</f>
        <v>0</v>
      </c>
      <c r="G66" s="40">
        <f t="shared" si="50"/>
        <v>0</v>
      </c>
      <c r="H66" s="40">
        <v>0</v>
      </c>
      <c r="I66" s="40">
        <f t="shared" ref="I66:L66" si="51">SUM(I64:I65)</f>
        <v>0</v>
      </c>
      <c r="J66" s="39">
        <f t="shared" si="51"/>
        <v>0</v>
      </c>
      <c r="K66" s="40">
        <f t="shared" si="51"/>
        <v>0</v>
      </c>
      <c r="L66" s="39">
        <f t="shared" si="51"/>
        <v>0</v>
      </c>
      <c r="M66" s="39">
        <f t="shared" ref="M66" si="52">D66-J66-L66</f>
        <v>0</v>
      </c>
      <c r="N66" s="40">
        <f t="shared" ref="N66" si="53">SUM(N64:N65)</f>
        <v>0</v>
      </c>
      <c r="O66" s="39" t="s">
        <v>21</v>
      </c>
      <c r="P66" s="41" t="s">
        <v>21</v>
      </c>
      <c r="Q66" s="39" t="s">
        <v>21</v>
      </c>
      <c r="R66" s="41" t="s">
        <v>21</v>
      </c>
      <c r="S66" s="39" t="s">
        <v>21</v>
      </c>
      <c r="T66" s="41" t="s">
        <v>21</v>
      </c>
      <c r="U66" s="40" t="s">
        <v>21</v>
      </c>
      <c r="V66" s="41" t="s">
        <v>21</v>
      </c>
      <c r="W66" s="40" t="s">
        <v>21</v>
      </c>
      <c r="X66" s="41" t="s">
        <v>21</v>
      </c>
      <c r="Y66" s="40" t="s">
        <v>21</v>
      </c>
      <c r="Z66" s="41" t="s">
        <v>21</v>
      </c>
    </row>
    <row r="67" spans="1:26" x14ac:dyDescent="0.25">
      <c r="A67" s="72"/>
      <c r="B67" s="46" t="s">
        <v>60</v>
      </c>
      <c r="C67" s="19">
        <v>0</v>
      </c>
      <c r="D67" s="18">
        <v>0</v>
      </c>
      <c r="E67" s="4">
        <v>0</v>
      </c>
      <c r="F67" s="4">
        <v>0</v>
      </c>
      <c r="G67" s="17">
        <v>0</v>
      </c>
      <c r="H67" s="17">
        <v>0</v>
      </c>
      <c r="I67" s="4">
        <v>0</v>
      </c>
      <c r="J67" s="18">
        <v>0</v>
      </c>
      <c r="K67" s="4">
        <v>0</v>
      </c>
      <c r="L67" s="18">
        <v>0</v>
      </c>
      <c r="M67" s="18" t="s">
        <v>67</v>
      </c>
      <c r="N67" s="17">
        <v>0</v>
      </c>
      <c r="O67" s="43" t="s">
        <v>22</v>
      </c>
      <c r="P67" s="43" t="s">
        <v>22</v>
      </c>
      <c r="Q67" s="43" t="s">
        <v>22</v>
      </c>
      <c r="R67" s="43" t="s">
        <v>22</v>
      </c>
      <c r="S67" s="43" t="s">
        <v>22</v>
      </c>
      <c r="T67" s="43" t="s">
        <v>22</v>
      </c>
      <c r="U67" s="43" t="s">
        <v>22</v>
      </c>
      <c r="V67" s="43" t="s">
        <v>22</v>
      </c>
      <c r="W67" s="43" t="s">
        <v>22</v>
      </c>
      <c r="X67" s="43" t="s">
        <v>22</v>
      </c>
      <c r="Y67" s="43" t="s">
        <v>22</v>
      </c>
      <c r="Z67" s="43" t="s">
        <v>22</v>
      </c>
    </row>
    <row r="68" spans="1:26" ht="14.25" customHeight="1" x14ac:dyDescent="0.25">
      <c r="A68" s="72"/>
      <c r="B68" s="46" t="s">
        <v>64</v>
      </c>
      <c r="C68" s="19">
        <v>1</v>
      </c>
      <c r="D68" s="18">
        <v>533624</v>
      </c>
      <c r="E68" s="19">
        <v>0</v>
      </c>
      <c r="F68" s="19">
        <v>0</v>
      </c>
      <c r="G68" s="17">
        <v>2</v>
      </c>
      <c r="H68" s="17">
        <f>G68/C68</f>
        <v>2</v>
      </c>
      <c r="I68" s="4">
        <v>0</v>
      </c>
      <c r="J68" s="18">
        <v>0</v>
      </c>
      <c r="K68" s="4">
        <v>1</v>
      </c>
      <c r="L68" s="18">
        <v>477593.48</v>
      </c>
      <c r="M68" s="18">
        <f>D68-J68-L68</f>
        <v>56030.520000000019</v>
      </c>
      <c r="N68" s="30">
        <v>0</v>
      </c>
      <c r="O68" s="43" t="s">
        <v>22</v>
      </c>
      <c r="P68" s="43" t="s">
        <v>22</v>
      </c>
      <c r="Q68" s="43" t="s">
        <v>22</v>
      </c>
      <c r="R68" s="43" t="s">
        <v>22</v>
      </c>
      <c r="S68" s="43" t="s">
        <v>22</v>
      </c>
      <c r="T68" s="43" t="s">
        <v>22</v>
      </c>
      <c r="U68" s="43" t="s">
        <v>22</v>
      </c>
      <c r="V68" s="43" t="s">
        <v>22</v>
      </c>
      <c r="W68" s="43" t="s">
        <v>22</v>
      </c>
      <c r="X68" s="43" t="s">
        <v>22</v>
      </c>
      <c r="Y68" s="43" t="s">
        <v>22</v>
      </c>
      <c r="Z68" s="43" t="s">
        <v>22</v>
      </c>
    </row>
    <row r="69" spans="1:26" s="42" customFormat="1" ht="14.25" customHeight="1" x14ac:dyDescent="0.25">
      <c r="A69" s="73"/>
      <c r="B69" s="38" t="s">
        <v>65</v>
      </c>
      <c r="C69" s="40">
        <f>SUM(C66:C68)</f>
        <v>1</v>
      </c>
      <c r="D69" s="39">
        <f t="shared" ref="D69:G69" si="54">SUM(D66:D68)</f>
        <v>533624</v>
      </c>
      <c r="E69" s="40">
        <f t="shared" si="54"/>
        <v>0</v>
      </c>
      <c r="F69" s="40">
        <f t="shared" si="54"/>
        <v>0</v>
      </c>
      <c r="G69" s="40">
        <f t="shared" si="54"/>
        <v>2</v>
      </c>
      <c r="H69" s="40">
        <f>G69/C69</f>
        <v>2</v>
      </c>
      <c r="I69" s="40">
        <f>SUM(I66:I68)</f>
        <v>0</v>
      </c>
      <c r="J69" s="39">
        <f t="shared" ref="J69" si="55">SUM(J66:J68)</f>
        <v>0</v>
      </c>
      <c r="K69" s="40">
        <f>SUM(K66:K68)</f>
        <v>1</v>
      </c>
      <c r="L69" s="39">
        <f>SUM(L66:L68)</f>
        <v>477593.48</v>
      </c>
      <c r="M69" s="39">
        <f>SUM(M66:M68)</f>
        <v>56030.520000000019</v>
      </c>
      <c r="N69" s="40">
        <f>SUM(N66:N68)</f>
        <v>0</v>
      </c>
      <c r="O69" s="39">
        <f>M69/(D69-J69)*100</f>
        <v>10.500000000000004</v>
      </c>
      <c r="P69" s="41">
        <v>4</v>
      </c>
      <c r="Q69" s="39">
        <f>K69/C69*100</f>
        <v>100</v>
      </c>
      <c r="R69" s="41">
        <v>1</v>
      </c>
      <c r="S69" s="39">
        <f>I69/C69*100</f>
        <v>0</v>
      </c>
      <c r="T69" s="41">
        <v>1</v>
      </c>
      <c r="U69" s="40">
        <f>H69</f>
        <v>2</v>
      </c>
      <c r="V69" s="41">
        <v>3</v>
      </c>
      <c r="W69" s="40">
        <f>E69</f>
        <v>0</v>
      </c>
      <c r="X69" s="41">
        <v>1</v>
      </c>
      <c r="Y69" s="40">
        <f>F69</f>
        <v>0</v>
      </c>
      <c r="Z69" s="41">
        <v>1</v>
      </c>
    </row>
    <row r="70" spans="1:26" ht="14.25" customHeight="1" x14ac:dyDescent="0.25">
      <c r="A70" s="71">
        <v>10</v>
      </c>
      <c r="B70" s="74" t="s">
        <v>66</v>
      </c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  <c r="O70" s="74"/>
      <c r="P70" s="74"/>
      <c r="Q70" s="74"/>
      <c r="R70" s="74"/>
      <c r="S70" s="74"/>
      <c r="T70" s="74"/>
      <c r="U70" s="74"/>
      <c r="V70" s="74"/>
      <c r="W70" s="74"/>
      <c r="X70" s="74"/>
      <c r="Y70" s="74"/>
      <c r="Z70" s="74"/>
    </row>
    <row r="71" spans="1:26" ht="25.5" customHeight="1" x14ac:dyDescent="0.25">
      <c r="A71" s="72"/>
      <c r="B71" s="46" t="s">
        <v>59</v>
      </c>
      <c r="C71" s="19">
        <v>0</v>
      </c>
      <c r="D71" s="18">
        <v>0</v>
      </c>
      <c r="E71" s="19">
        <v>0</v>
      </c>
      <c r="F71" s="19">
        <v>0</v>
      </c>
      <c r="G71" s="17">
        <v>0</v>
      </c>
      <c r="H71" s="17">
        <v>0</v>
      </c>
      <c r="I71" s="4">
        <v>0</v>
      </c>
      <c r="J71" s="18">
        <v>0</v>
      </c>
      <c r="K71" s="4">
        <v>0</v>
      </c>
      <c r="L71" s="18">
        <v>0</v>
      </c>
      <c r="M71" s="18">
        <v>0</v>
      </c>
      <c r="N71" s="17">
        <v>0</v>
      </c>
      <c r="O71" s="43" t="s">
        <v>22</v>
      </c>
      <c r="P71" s="43" t="s">
        <v>22</v>
      </c>
      <c r="Q71" s="43" t="s">
        <v>22</v>
      </c>
      <c r="R71" s="43" t="s">
        <v>22</v>
      </c>
      <c r="S71" s="43" t="s">
        <v>22</v>
      </c>
      <c r="T71" s="43" t="s">
        <v>22</v>
      </c>
      <c r="U71" s="43" t="s">
        <v>22</v>
      </c>
      <c r="V71" s="43" t="s">
        <v>22</v>
      </c>
      <c r="W71" s="43" t="s">
        <v>22</v>
      </c>
      <c r="X71" s="43" t="s">
        <v>22</v>
      </c>
      <c r="Y71" s="43" t="s">
        <v>22</v>
      </c>
      <c r="Z71" s="43" t="s">
        <v>22</v>
      </c>
    </row>
    <row r="72" spans="1:26" ht="14.25" customHeight="1" x14ac:dyDescent="0.25">
      <c r="A72" s="72"/>
      <c r="B72" s="46" t="s">
        <v>60</v>
      </c>
      <c r="C72" s="19">
        <v>0</v>
      </c>
      <c r="D72" s="18">
        <v>0</v>
      </c>
      <c r="E72" s="19">
        <v>0</v>
      </c>
      <c r="F72" s="19">
        <v>0</v>
      </c>
      <c r="G72" s="17">
        <v>0</v>
      </c>
      <c r="H72" s="17">
        <v>0</v>
      </c>
      <c r="I72" s="4">
        <v>0</v>
      </c>
      <c r="J72" s="18">
        <v>0</v>
      </c>
      <c r="K72" s="4">
        <v>0</v>
      </c>
      <c r="L72" s="18">
        <v>0</v>
      </c>
      <c r="M72" s="18">
        <v>0</v>
      </c>
      <c r="N72" s="17">
        <v>0</v>
      </c>
      <c r="O72" s="43" t="s">
        <v>22</v>
      </c>
      <c r="P72" s="43" t="s">
        <v>22</v>
      </c>
      <c r="Q72" s="43" t="s">
        <v>22</v>
      </c>
      <c r="R72" s="43" t="s">
        <v>22</v>
      </c>
      <c r="S72" s="43" t="s">
        <v>22</v>
      </c>
      <c r="T72" s="43" t="s">
        <v>22</v>
      </c>
      <c r="U72" s="43" t="s">
        <v>22</v>
      </c>
      <c r="V72" s="43" t="s">
        <v>22</v>
      </c>
      <c r="W72" s="43" t="s">
        <v>22</v>
      </c>
      <c r="X72" s="43" t="s">
        <v>22</v>
      </c>
      <c r="Y72" s="43" t="s">
        <v>22</v>
      </c>
      <c r="Z72" s="43" t="s">
        <v>22</v>
      </c>
    </row>
    <row r="73" spans="1:26" s="42" customFormat="1" ht="14.25" customHeight="1" x14ac:dyDescent="0.25">
      <c r="A73" s="72"/>
      <c r="B73" s="38" t="s">
        <v>26</v>
      </c>
      <c r="C73" s="40">
        <f>SUM(C71:C72)</f>
        <v>0</v>
      </c>
      <c r="D73" s="39">
        <f>SUM(D71:D72)</f>
        <v>0</v>
      </c>
      <c r="E73" s="40">
        <f>SUM(E71:E72)</f>
        <v>0</v>
      </c>
      <c r="F73" s="40">
        <f t="shared" ref="F73:G73" si="56">SUM(F71:F72)</f>
        <v>0</v>
      </c>
      <c r="G73" s="40">
        <f t="shared" si="56"/>
        <v>0</v>
      </c>
      <c r="H73" s="40">
        <v>0</v>
      </c>
      <c r="I73" s="40">
        <f t="shared" ref="I73:L73" si="57">SUM(I71:I72)</f>
        <v>0</v>
      </c>
      <c r="J73" s="39">
        <f t="shared" si="57"/>
        <v>0</v>
      </c>
      <c r="K73" s="40">
        <f t="shared" si="57"/>
        <v>0</v>
      </c>
      <c r="L73" s="39">
        <f t="shared" si="57"/>
        <v>0</v>
      </c>
      <c r="M73" s="39">
        <f t="shared" ref="M73" si="58">D73-J73-L73</f>
        <v>0</v>
      </c>
      <c r="N73" s="40">
        <f t="shared" ref="N73" si="59">SUM(N71:N72)</f>
        <v>0</v>
      </c>
      <c r="O73" s="39" t="s">
        <v>21</v>
      </c>
      <c r="P73" s="41" t="s">
        <v>21</v>
      </c>
      <c r="Q73" s="39" t="s">
        <v>21</v>
      </c>
      <c r="R73" s="41" t="s">
        <v>21</v>
      </c>
      <c r="S73" s="39" t="s">
        <v>21</v>
      </c>
      <c r="T73" s="41" t="s">
        <v>21</v>
      </c>
      <c r="U73" s="40" t="s">
        <v>21</v>
      </c>
      <c r="V73" s="41" t="s">
        <v>21</v>
      </c>
      <c r="W73" s="40" t="s">
        <v>21</v>
      </c>
      <c r="X73" s="41" t="s">
        <v>21</v>
      </c>
      <c r="Y73" s="40" t="s">
        <v>21</v>
      </c>
      <c r="Z73" s="41" t="s">
        <v>21</v>
      </c>
    </row>
    <row r="74" spans="1:26" x14ac:dyDescent="0.25">
      <c r="A74" s="72"/>
      <c r="B74" s="46" t="s">
        <v>60</v>
      </c>
      <c r="C74" s="19">
        <v>0</v>
      </c>
      <c r="D74" s="18">
        <v>0</v>
      </c>
      <c r="E74" s="19">
        <v>0</v>
      </c>
      <c r="F74" s="19">
        <v>0</v>
      </c>
      <c r="G74" s="17">
        <v>0</v>
      </c>
      <c r="H74" s="17">
        <v>0</v>
      </c>
      <c r="I74" s="4">
        <v>0</v>
      </c>
      <c r="J74" s="18">
        <v>0</v>
      </c>
      <c r="K74" s="4">
        <v>0</v>
      </c>
      <c r="L74" s="18">
        <v>0</v>
      </c>
      <c r="M74" s="18">
        <v>0</v>
      </c>
      <c r="N74" s="17">
        <v>0</v>
      </c>
      <c r="O74" s="43" t="s">
        <v>22</v>
      </c>
      <c r="P74" s="43" t="s">
        <v>22</v>
      </c>
      <c r="Q74" s="43" t="s">
        <v>22</v>
      </c>
      <c r="R74" s="43" t="s">
        <v>22</v>
      </c>
      <c r="S74" s="43" t="s">
        <v>22</v>
      </c>
      <c r="T74" s="43" t="s">
        <v>22</v>
      </c>
      <c r="U74" s="43" t="s">
        <v>22</v>
      </c>
      <c r="V74" s="43" t="s">
        <v>22</v>
      </c>
      <c r="W74" s="43" t="s">
        <v>22</v>
      </c>
      <c r="X74" s="43" t="s">
        <v>22</v>
      </c>
      <c r="Y74" s="43" t="s">
        <v>22</v>
      </c>
      <c r="Z74" s="43" t="s">
        <v>22</v>
      </c>
    </row>
    <row r="75" spans="1:26" ht="14.25" customHeight="1" x14ac:dyDescent="0.25">
      <c r="A75" s="72"/>
      <c r="B75" s="46" t="s">
        <v>64</v>
      </c>
      <c r="C75" s="19">
        <v>0</v>
      </c>
      <c r="D75" s="18">
        <v>0</v>
      </c>
      <c r="E75" s="19">
        <v>0</v>
      </c>
      <c r="F75" s="19">
        <v>0</v>
      </c>
      <c r="G75" s="17">
        <v>0</v>
      </c>
      <c r="H75" s="17">
        <v>0</v>
      </c>
      <c r="I75" s="4">
        <v>0</v>
      </c>
      <c r="J75" s="18">
        <v>0</v>
      </c>
      <c r="K75" s="4">
        <v>0</v>
      </c>
      <c r="L75" s="18">
        <v>0</v>
      </c>
      <c r="M75" s="18">
        <v>0</v>
      </c>
      <c r="N75" s="17">
        <v>0</v>
      </c>
      <c r="O75" s="43" t="s">
        <v>22</v>
      </c>
      <c r="P75" s="43" t="s">
        <v>22</v>
      </c>
      <c r="Q75" s="43" t="s">
        <v>22</v>
      </c>
      <c r="R75" s="43" t="s">
        <v>22</v>
      </c>
      <c r="S75" s="43" t="s">
        <v>22</v>
      </c>
      <c r="T75" s="43" t="s">
        <v>22</v>
      </c>
      <c r="U75" s="43" t="s">
        <v>22</v>
      </c>
      <c r="V75" s="43" t="s">
        <v>22</v>
      </c>
      <c r="W75" s="43" t="s">
        <v>22</v>
      </c>
      <c r="X75" s="43" t="s">
        <v>22</v>
      </c>
      <c r="Y75" s="43" t="s">
        <v>22</v>
      </c>
      <c r="Z75" s="43" t="s">
        <v>22</v>
      </c>
    </row>
    <row r="76" spans="1:26" s="42" customFormat="1" ht="14.25" customHeight="1" x14ac:dyDescent="0.25">
      <c r="A76" s="73"/>
      <c r="B76" s="38" t="s">
        <v>65</v>
      </c>
      <c r="C76" s="40">
        <f>SUM(C73:C75)</f>
        <v>0</v>
      </c>
      <c r="D76" s="39">
        <f t="shared" ref="D76:G76" si="60">SUM(D73:D75)</f>
        <v>0</v>
      </c>
      <c r="E76" s="40">
        <f t="shared" si="60"/>
        <v>0</v>
      </c>
      <c r="F76" s="40">
        <f t="shared" si="60"/>
        <v>0</v>
      </c>
      <c r="G76" s="40">
        <f t="shared" si="60"/>
        <v>0</v>
      </c>
      <c r="H76" s="40">
        <v>0</v>
      </c>
      <c r="I76" s="40">
        <f>SUM(I73:I75)</f>
        <v>0</v>
      </c>
      <c r="J76" s="39">
        <f t="shared" ref="J76" si="61">SUM(J73:J75)</f>
        <v>0</v>
      </c>
      <c r="K76" s="40">
        <f>SUM(K73:K75)</f>
        <v>0</v>
      </c>
      <c r="L76" s="39">
        <f>SUM(L73:L75)</f>
        <v>0</v>
      </c>
      <c r="M76" s="39">
        <f>SUM(M73:M75)</f>
        <v>0</v>
      </c>
      <c r="N76" s="40">
        <f>SUM(N73:N75)</f>
        <v>0</v>
      </c>
      <c r="O76" s="39" t="s">
        <v>21</v>
      </c>
      <c r="P76" s="41" t="s">
        <v>21</v>
      </c>
      <c r="Q76" s="39" t="s">
        <v>21</v>
      </c>
      <c r="R76" s="41" t="s">
        <v>21</v>
      </c>
      <c r="S76" s="39" t="s">
        <v>21</v>
      </c>
      <c r="T76" s="41" t="s">
        <v>21</v>
      </c>
      <c r="U76" s="40" t="s">
        <v>21</v>
      </c>
      <c r="V76" s="41" t="s">
        <v>21</v>
      </c>
      <c r="W76" s="40" t="s">
        <v>21</v>
      </c>
      <c r="X76" s="41" t="s">
        <v>21</v>
      </c>
      <c r="Y76" s="40" t="s">
        <v>21</v>
      </c>
      <c r="Z76" s="41" t="s">
        <v>21</v>
      </c>
    </row>
    <row r="77" spans="1:26" x14ac:dyDescent="0.25">
      <c r="A77" s="71">
        <v>11</v>
      </c>
      <c r="B77" s="74" t="s">
        <v>13</v>
      </c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  <c r="P77" s="74"/>
      <c r="Q77" s="74"/>
      <c r="R77" s="74"/>
      <c r="S77" s="74"/>
      <c r="T77" s="74"/>
      <c r="U77" s="74"/>
      <c r="V77" s="74"/>
      <c r="W77" s="74"/>
      <c r="X77" s="74"/>
      <c r="Y77" s="74"/>
      <c r="Z77" s="74"/>
    </row>
    <row r="78" spans="1:26" ht="27.75" customHeight="1" x14ac:dyDescent="0.25">
      <c r="A78" s="72"/>
      <c r="B78" s="46" t="s">
        <v>59</v>
      </c>
      <c r="C78" s="19">
        <v>1</v>
      </c>
      <c r="D78" s="18">
        <v>1000000</v>
      </c>
      <c r="E78" s="4">
        <v>0</v>
      </c>
      <c r="F78" s="4">
        <v>0</v>
      </c>
      <c r="G78" s="17">
        <v>1</v>
      </c>
      <c r="H78" s="17">
        <f t="shared" ref="H78:H83" si="62">G78/C78</f>
        <v>1</v>
      </c>
      <c r="I78" s="4">
        <v>0</v>
      </c>
      <c r="J78" s="18">
        <v>0</v>
      </c>
      <c r="K78" s="4">
        <v>1</v>
      </c>
      <c r="L78" s="18">
        <v>1000000</v>
      </c>
      <c r="M78" s="18">
        <f>D78-J78-L78</f>
        <v>0</v>
      </c>
      <c r="N78" s="17">
        <v>0</v>
      </c>
      <c r="O78" s="43" t="s">
        <v>22</v>
      </c>
      <c r="P78" s="43" t="s">
        <v>22</v>
      </c>
      <c r="Q78" s="43" t="s">
        <v>22</v>
      </c>
      <c r="R78" s="43" t="s">
        <v>22</v>
      </c>
      <c r="S78" s="43" t="s">
        <v>22</v>
      </c>
      <c r="T78" s="43" t="s">
        <v>22</v>
      </c>
      <c r="U78" s="43" t="s">
        <v>22</v>
      </c>
      <c r="V78" s="43" t="s">
        <v>22</v>
      </c>
      <c r="W78" s="43" t="s">
        <v>22</v>
      </c>
      <c r="X78" s="43" t="s">
        <v>22</v>
      </c>
      <c r="Y78" s="43" t="s">
        <v>22</v>
      </c>
      <c r="Z78" s="43" t="s">
        <v>22</v>
      </c>
    </row>
    <row r="79" spans="1:26" ht="14.25" customHeight="1" x14ac:dyDescent="0.25">
      <c r="A79" s="72"/>
      <c r="B79" s="46" t="s">
        <v>60</v>
      </c>
      <c r="C79" s="19">
        <v>3</v>
      </c>
      <c r="D79" s="18">
        <v>13207462.6</v>
      </c>
      <c r="E79" s="19">
        <v>0</v>
      </c>
      <c r="F79" s="19">
        <v>0</v>
      </c>
      <c r="G79" s="17">
        <v>10</v>
      </c>
      <c r="H79" s="17">
        <f t="shared" si="62"/>
        <v>3.3333333333333335</v>
      </c>
      <c r="I79" s="4">
        <v>0</v>
      </c>
      <c r="J79" s="18">
        <v>0</v>
      </c>
      <c r="K79" s="4">
        <v>3</v>
      </c>
      <c r="L79" s="18">
        <v>12606035.710000001</v>
      </c>
      <c r="M79" s="18">
        <f>D79-J79-L79</f>
        <v>601426.88999999873</v>
      </c>
      <c r="N79" s="30">
        <v>0</v>
      </c>
      <c r="O79" s="43" t="s">
        <v>22</v>
      </c>
      <c r="P79" s="43" t="s">
        <v>22</v>
      </c>
      <c r="Q79" s="43" t="s">
        <v>22</v>
      </c>
      <c r="R79" s="43" t="s">
        <v>22</v>
      </c>
      <c r="S79" s="43" t="s">
        <v>22</v>
      </c>
      <c r="T79" s="43" t="s">
        <v>22</v>
      </c>
      <c r="U79" s="43" t="s">
        <v>22</v>
      </c>
      <c r="V79" s="43" t="s">
        <v>22</v>
      </c>
      <c r="W79" s="43" t="s">
        <v>22</v>
      </c>
      <c r="X79" s="43" t="s">
        <v>22</v>
      </c>
      <c r="Y79" s="43" t="s">
        <v>22</v>
      </c>
      <c r="Z79" s="43" t="s">
        <v>22</v>
      </c>
    </row>
    <row r="80" spans="1:26" s="42" customFormat="1" ht="14.25" customHeight="1" x14ac:dyDescent="0.25">
      <c r="A80" s="72"/>
      <c r="B80" s="38" t="s">
        <v>26</v>
      </c>
      <c r="C80" s="40">
        <f>SUM(C78:C79)</f>
        <v>4</v>
      </c>
      <c r="D80" s="39">
        <f>SUM(D78:D79)</f>
        <v>14207462.6</v>
      </c>
      <c r="E80" s="40">
        <f>SUM(E78:E79)</f>
        <v>0</v>
      </c>
      <c r="F80" s="40">
        <f t="shared" ref="F80:G80" si="63">SUM(F78:F79)</f>
        <v>0</v>
      </c>
      <c r="G80" s="40">
        <f t="shared" si="63"/>
        <v>11</v>
      </c>
      <c r="H80" s="40">
        <f t="shared" si="62"/>
        <v>2.75</v>
      </c>
      <c r="I80" s="40">
        <f t="shared" ref="I80:L80" si="64">SUM(I78:I79)</f>
        <v>0</v>
      </c>
      <c r="J80" s="39">
        <f t="shared" si="64"/>
        <v>0</v>
      </c>
      <c r="K80" s="40">
        <f t="shared" si="64"/>
        <v>4</v>
      </c>
      <c r="L80" s="39">
        <f t="shared" si="64"/>
        <v>13606035.710000001</v>
      </c>
      <c r="M80" s="39">
        <f t="shared" ref="M80" si="65">D80-J80-L80</f>
        <v>601426.88999999873</v>
      </c>
      <c r="N80" s="40">
        <f t="shared" ref="N80" si="66">SUM(N78:N79)</f>
        <v>0</v>
      </c>
      <c r="O80" s="39" t="s">
        <v>21</v>
      </c>
      <c r="P80" s="41" t="s">
        <v>21</v>
      </c>
      <c r="Q80" s="39" t="s">
        <v>21</v>
      </c>
      <c r="R80" s="41" t="s">
        <v>21</v>
      </c>
      <c r="S80" s="39" t="s">
        <v>21</v>
      </c>
      <c r="T80" s="41" t="s">
        <v>21</v>
      </c>
      <c r="U80" s="40" t="s">
        <v>21</v>
      </c>
      <c r="V80" s="41" t="s">
        <v>21</v>
      </c>
      <c r="W80" s="40" t="s">
        <v>21</v>
      </c>
      <c r="X80" s="41" t="s">
        <v>21</v>
      </c>
      <c r="Y80" s="40" t="s">
        <v>21</v>
      </c>
      <c r="Z80" s="41" t="s">
        <v>21</v>
      </c>
    </row>
    <row r="81" spans="1:26" x14ac:dyDescent="0.25">
      <c r="A81" s="72"/>
      <c r="B81" s="46" t="s">
        <v>60</v>
      </c>
      <c r="C81" s="19">
        <v>6</v>
      </c>
      <c r="D81" s="18">
        <v>31882170.379999999</v>
      </c>
      <c r="E81" s="4">
        <v>3</v>
      </c>
      <c r="F81" s="4">
        <v>2</v>
      </c>
      <c r="G81" s="17">
        <v>26</v>
      </c>
      <c r="H81" s="17">
        <f t="shared" si="62"/>
        <v>4.333333333333333</v>
      </c>
      <c r="I81" s="4">
        <v>0</v>
      </c>
      <c r="J81" s="18">
        <v>0</v>
      </c>
      <c r="K81" s="4">
        <v>6</v>
      </c>
      <c r="L81" s="18">
        <v>30267147.93</v>
      </c>
      <c r="M81" s="18">
        <f>D81-J81-L81</f>
        <v>1615022.4499999993</v>
      </c>
      <c r="N81" s="17">
        <v>0</v>
      </c>
      <c r="O81" s="43" t="s">
        <v>22</v>
      </c>
      <c r="P81" s="43" t="s">
        <v>22</v>
      </c>
      <c r="Q81" s="43" t="s">
        <v>22</v>
      </c>
      <c r="R81" s="43" t="s">
        <v>22</v>
      </c>
      <c r="S81" s="43" t="s">
        <v>22</v>
      </c>
      <c r="T81" s="43" t="s">
        <v>22</v>
      </c>
      <c r="U81" s="43" t="s">
        <v>22</v>
      </c>
      <c r="V81" s="43" t="s">
        <v>22</v>
      </c>
      <c r="W81" s="43" t="s">
        <v>22</v>
      </c>
      <c r="X81" s="43" t="s">
        <v>22</v>
      </c>
      <c r="Y81" s="43" t="s">
        <v>22</v>
      </c>
      <c r="Z81" s="43" t="s">
        <v>22</v>
      </c>
    </row>
    <row r="82" spans="1:26" ht="14.25" customHeight="1" x14ac:dyDescent="0.25">
      <c r="A82" s="72"/>
      <c r="B82" s="46" t="s">
        <v>64</v>
      </c>
      <c r="C82" s="19">
        <v>4</v>
      </c>
      <c r="D82" s="18">
        <v>8318527.2000000002</v>
      </c>
      <c r="E82" s="19">
        <v>2</v>
      </c>
      <c r="F82" s="19">
        <v>2</v>
      </c>
      <c r="G82" s="17">
        <v>22</v>
      </c>
      <c r="H82" s="17">
        <f t="shared" si="62"/>
        <v>5.5</v>
      </c>
      <c r="I82" s="4">
        <v>0</v>
      </c>
      <c r="J82" s="18">
        <v>0</v>
      </c>
      <c r="K82" s="4">
        <v>4</v>
      </c>
      <c r="L82" s="18">
        <v>4727455.5</v>
      </c>
      <c r="M82" s="18">
        <f>D82-J82-L82</f>
        <v>3591071.7</v>
      </c>
      <c r="N82" s="30">
        <v>0</v>
      </c>
      <c r="O82" s="43" t="s">
        <v>22</v>
      </c>
      <c r="P82" s="43" t="s">
        <v>22</v>
      </c>
      <c r="Q82" s="43" t="s">
        <v>22</v>
      </c>
      <c r="R82" s="43" t="s">
        <v>22</v>
      </c>
      <c r="S82" s="43" t="s">
        <v>22</v>
      </c>
      <c r="T82" s="43" t="s">
        <v>22</v>
      </c>
      <c r="U82" s="43" t="s">
        <v>22</v>
      </c>
      <c r="V82" s="43" t="s">
        <v>22</v>
      </c>
      <c r="W82" s="43" t="s">
        <v>22</v>
      </c>
      <c r="X82" s="43" t="s">
        <v>22</v>
      </c>
      <c r="Y82" s="43" t="s">
        <v>22</v>
      </c>
      <c r="Z82" s="43" t="s">
        <v>22</v>
      </c>
    </row>
    <row r="83" spans="1:26" s="42" customFormat="1" ht="14.25" customHeight="1" x14ac:dyDescent="0.25">
      <c r="A83" s="73"/>
      <c r="B83" s="38" t="s">
        <v>65</v>
      </c>
      <c r="C83" s="40">
        <f>SUM(C80:C82)</f>
        <v>14</v>
      </c>
      <c r="D83" s="39">
        <f t="shared" ref="D83:G83" si="67">SUM(D80:D82)</f>
        <v>54408160.18</v>
      </c>
      <c r="E83" s="40">
        <f t="shared" si="67"/>
        <v>5</v>
      </c>
      <c r="F83" s="40">
        <f t="shared" si="67"/>
        <v>4</v>
      </c>
      <c r="G83" s="40">
        <f t="shared" si="67"/>
        <v>59</v>
      </c>
      <c r="H83" s="40">
        <f t="shared" si="62"/>
        <v>4.2142857142857144</v>
      </c>
      <c r="I83" s="40">
        <f>SUM(I80:I82)</f>
        <v>0</v>
      </c>
      <c r="J83" s="39">
        <f t="shared" ref="J83" si="68">SUM(J80:J82)</f>
        <v>0</v>
      </c>
      <c r="K83" s="40">
        <f>SUM(K80:K82)</f>
        <v>14</v>
      </c>
      <c r="L83" s="39">
        <f>SUM(L80:L82)</f>
        <v>48600639.140000001</v>
      </c>
      <c r="M83" s="39">
        <f>SUM(M80:M82)</f>
        <v>5807521.0399999982</v>
      </c>
      <c r="N83" s="40">
        <f>SUM(N80:N82)</f>
        <v>0</v>
      </c>
      <c r="O83" s="39">
        <f>M83/(D83-J83)*100</f>
        <v>10.673989013388466</v>
      </c>
      <c r="P83" s="41">
        <v>3</v>
      </c>
      <c r="Q83" s="39">
        <f>K83/C83*100</f>
        <v>100</v>
      </c>
      <c r="R83" s="41">
        <v>1</v>
      </c>
      <c r="S83" s="39">
        <f>I83/C83*100</f>
        <v>0</v>
      </c>
      <c r="T83" s="41">
        <v>1</v>
      </c>
      <c r="U83" s="40">
        <f>H83</f>
        <v>4.2142857142857144</v>
      </c>
      <c r="V83" s="41">
        <v>1</v>
      </c>
      <c r="W83" s="40">
        <f>E83</f>
        <v>5</v>
      </c>
      <c r="X83" s="41">
        <v>5</v>
      </c>
      <c r="Y83" s="40">
        <f>F83</f>
        <v>4</v>
      </c>
      <c r="Z83" s="41">
        <v>4</v>
      </c>
    </row>
    <row r="84" spans="1:26" ht="14.25" customHeight="1" x14ac:dyDescent="0.25">
      <c r="A84" s="71">
        <v>12</v>
      </c>
      <c r="B84" s="74" t="s">
        <v>38</v>
      </c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</row>
    <row r="85" spans="1:26" ht="25.5" customHeight="1" x14ac:dyDescent="0.25">
      <c r="A85" s="72"/>
      <c r="B85" s="46" t="s">
        <v>59</v>
      </c>
      <c r="C85" s="19">
        <v>0</v>
      </c>
      <c r="D85" s="18">
        <v>0</v>
      </c>
      <c r="E85" s="19">
        <v>0</v>
      </c>
      <c r="F85" s="19">
        <v>0</v>
      </c>
      <c r="G85" s="17">
        <v>0</v>
      </c>
      <c r="H85" s="17">
        <v>0</v>
      </c>
      <c r="I85" s="4">
        <v>0</v>
      </c>
      <c r="J85" s="18">
        <v>0</v>
      </c>
      <c r="K85" s="4">
        <v>0</v>
      </c>
      <c r="L85" s="18">
        <v>0</v>
      </c>
      <c r="M85" s="18">
        <v>0</v>
      </c>
      <c r="N85" s="17">
        <v>0</v>
      </c>
      <c r="O85" s="43" t="s">
        <v>22</v>
      </c>
      <c r="P85" s="43" t="s">
        <v>22</v>
      </c>
      <c r="Q85" s="43" t="s">
        <v>22</v>
      </c>
      <c r="R85" s="43" t="s">
        <v>22</v>
      </c>
      <c r="S85" s="43" t="s">
        <v>22</v>
      </c>
      <c r="T85" s="43" t="s">
        <v>22</v>
      </c>
      <c r="U85" s="43" t="s">
        <v>22</v>
      </c>
      <c r="V85" s="43" t="s">
        <v>22</v>
      </c>
      <c r="W85" s="43" t="s">
        <v>22</v>
      </c>
      <c r="X85" s="43" t="s">
        <v>22</v>
      </c>
      <c r="Y85" s="43" t="s">
        <v>22</v>
      </c>
      <c r="Z85" s="43" t="s">
        <v>22</v>
      </c>
    </row>
    <row r="86" spans="1:26" ht="14.25" customHeight="1" x14ac:dyDescent="0.25">
      <c r="A86" s="72"/>
      <c r="B86" s="46" t="s">
        <v>60</v>
      </c>
      <c r="C86" s="19">
        <v>0</v>
      </c>
      <c r="D86" s="18">
        <v>0</v>
      </c>
      <c r="E86" s="19">
        <v>0</v>
      </c>
      <c r="F86" s="19">
        <v>0</v>
      </c>
      <c r="G86" s="17">
        <v>0</v>
      </c>
      <c r="H86" s="17">
        <v>0</v>
      </c>
      <c r="I86" s="4">
        <v>0</v>
      </c>
      <c r="J86" s="18">
        <v>0</v>
      </c>
      <c r="K86" s="4">
        <v>0</v>
      </c>
      <c r="L86" s="18">
        <v>0</v>
      </c>
      <c r="M86" s="18">
        <v>0</v>
      </c>
      <c r="N86" s="17">
        <v>0</v>
      </c>
      <c r="O86" s="43" t="s">
        <v>22</v>
      </c>
      <c r="P86" s="43" t="s">
        <v>22</v>
      </c>
      <c r="Q86" s="43" t="s">
        <v>22</v>
      </c>
      <c r="R86" s="43" t="s">
        <v>22</v>
      </c>
      <c r="S86" s="43" t="s">
        <v>22</v>
      </c>
      <c r="T86" s="43" t="s">
        <v>22</v>
      </c>
      <c r="U86" s="43" t="s">
        <v>22</v>
      </c>
      <c r="V86" s="43" t="s">
        <v>22</v>
      </c>
      <c r="W86" s="43" t="s">
        <v>22</v>
      </c>
      <c r="X86" s="43" t="s">
        <v>22</v>
      </c>
      <c r="Y86" s="43" t="s">
        <v>22</v>
      </c>
      <c r="Z86" s="43" t="s">
        <v>22</v>
      </c>
    </row>
    <row r="87" spans="1:26" s="42" customFormat="1" ht="14.25" customHeight="1" x14ac:dyDescent="0.25">
      <c r="A87" s="72"/>
      <c r="B87" s="38" t="s">
        <v>26</v>
      </c>
      <c r="C87" s="40">
        <f>SUM(C85:C86)</f>
        <v>0</v>
      </c>
      <c r="D87" s="39">
        <f>SUM(D85:D86)</f>
        <v>0</v>
      </c>
      <c r="E87" s="40">
        <f>SUM(E85:E86)</f>
        <v>0</v>
      </c>
      <c r="F87" s="40">
        <f t="shared" ref="F87:G87" si="69">SUM(F85:F86)</f>
        <v>0</v>
      </c>
      <c r="G87" s="40">
        <f t="shared" si="69"/>
        <v>0</v>
      </c>
      <c r="H87" s="40">
        <v>0</v>
      </c>
      <c r="I87" s="40">
        <f t="shared" ref="I87:L87" si="70">SUM(I85:I86)</f>
        <v>0</v>
      </c>
      <c r="J87" s="39">
        <f t="shared" si="70"/>
        <v>0</v>
      </c>
      <c r="K87" s="40">
        <f t="shared" si="70"/>
        <v>0</v>
      </c>
      <c r="L87" s="39">
        <f t="shared" si="70"/>
        <v>0</v>
      </c>
      <c r="M87" s="39">
        <f t="shared" ref="M87" si="71">D87-J87-L87</f>
        <v>0</v>
      </c>
      <c r="N87" s="40">
        <f t="shared" ref="N87" si="72">SUM(N85:N86)</f>
        <v>0</v>
      </c>
      <c r="O87" s="39" t="s">
        <v>21</v>
      </c>
      <c r="P87" s="41" t="s">
        <v>21</v>
      </c>
      <c r="Q87" s="39" t="s">
        <v>21</v>
      </c>
      <c r="R87" s="41" t="s">
        <v>21</v>
      </c>
      <c r="S87" s="39" t="s">
        <v>21</v>
      </c>
      <c r="T87" s="41" t="s">
        <v>21</v>
      </c>
      <c r="U87" s="40" t="s">
        <v>21</v>
      </c>
      <c r="V87" s="41" t="s">
        <v>21</v>
      </c>
      <c r="W87" s="40" t="s">
        <v>21</v>
      </c>
      <c r="X87" s="41" t="s">
        <v>21</v>
      </c>
      <c r="Y87" s="40" t="s">
        <v>21</v>
      </c>
      <c r="Z87" s="41" t="s">
        <v>21</v>
      </c>
    </row>
    <row r="88" spans="1:26" x14ac:dyDescent="0.25">
      <c r="A88" s="72"/>
      <c r="B88" s="46" t="s">
        <v>60</v>
      </c>
      <c r="C88" s="19">
        <v>1</v>
      </c>
      <c r="D88" s="18">
        <v>1420000</v>
      </c>
      <c r="E88" s="4">
        <v>0</v>
      </c>
      <c r="F88" s="4">
        <v>0</v>
      </c>
      <c r="G88" s="17">
        <v>2</v>
      </c>
      <c r="H88" s="17">
        <f t="shared" ref="H88:H95" si="73">G88/C88</f>
        <v>2</v>
      </c>
      <c r="I88" s="4">
        <v>0</v>
      </c>
      <c r="J88" s="18">
        <v>0</v>
      </c>
      <c r="K88" s="4">
        <v>1</v>
      </c>
      <c r="L88" s="18">
        <v>1398700</v>
      </c>
      <c r="M88" s="18">
        <f>D88-J88-L88</f>
        <v>21300</v>
      </c>
      <c r="N88" s="17">
        <v>0</v>
      </c>
      <c r="O88" s="43" t="s">
        <v>22</v>
      </c>
      <c r="P88" s="43" t="s">
        <v>22</v>
      </c>
      <c r="Q88" s="43" t="s">
        <v>22</v>
      </c>
      <c r="R88" s="43" t="s">
        <v>22</v>
      </c>
      <c r="S88" s="43" t="s">
        <v>22</v>
      </c>
      <c r="T88" s="43" t="s">
        <v>22</v>
      </c>
      <c r="U88" s="43" t="s">
        <v>22</v>
      </c>
      <c r="V88" s="43" t="s">
        <v>22</v>
      </c>
      <c r="W88" s="43" t="s">
        <v>22</v>
      </c>
      <c r="X88" s="43" t="s">
        <v>22</v>
      </c>
      <c r="Y88" s="43" t="s">
        <v>22</v>
      </c>
      <c r="Z88" s="43" t="s">
        <v>22</v>
      </c>
    </row>
    <row r="89" spans="1:26" ht="14.25" customHeight="1" x14ac:dyDescent="0.25">
      <c r="A89" s="72"/>
      <c r="B89" s="46" t="s">
        <v>64</v>
      </c>
      <c r="C89" s="19">
        <v>1</v>
      </c>
      <c r="D89" s="18">
        <v>360800</v>
      </c>
      <c r="E89" s="19">
        <v>1</v>
      </c>
      <c r="F89" s="19">
        <v>0</v>
      </c>
      <c r="G89" s="17">
        <v>2</v>
      </c>
      <c r="H89" s="17">
        <f t="shared" si="73"/>
        <v>2</v>
      </c>
      <c r="I89" s="4">
        <v>0</v>
      </c>
      <c r="J89" s="18">
        <v>0</v>
      </c>
      <c r="K89" s="4">
        <v>1</v>
      </c>
      <c r="L89" s="18">
        <v>319308</v>
      </c>
      <c r="M89" s="18">
        <f>D89-J89-L89</f>
        <v>41492</v>
      </c>
      <c r="N89" s="30">
        <v>0</v>
      </c>
      <c r="O89" s="43" t="s">
        <v>22</v>
      </c>
      <c r="P89" s="43" t="s">
        <v>22</v>
      </c>
      <c r="Q89" s="43" t="s">
        <v>22</v>
      </c>
      <c r="R89" s="43" t="s">
        <v>22</v>
      </c>
      <c r="S89" s="43" t="s">
        <v>22</v>
      </c>
      <c r="T89" s="43" t="s">
        <v>22</v>
      </c>
      <c r="U89" s="43" t="s">
        <v>22</v>
      </c>
      <c r="V89" s="43" t="s">
        <v>22</v>
      </c>
      <c r="W89" s="43" t="s">
        <v>22</v>
      </c>
      <c r="X89" s="43" t="s">
        <v>22</v>
      </c>
      <c r="Y89" s="43" t="s">
        <v>22</v>
      </c>
      <c r="Z89" s="43" t="s">
        <v>22</v>
      </c>
    </row>
    <row r="90" spans="1:26" s="42" customFormat="1" ht="14.25" customHeight="1" x14ac:dyDescent="0.25">
      <c r="A90" s="73"/>
      <c r="B90" s="38" t="s">
        <v>65</v>
      </c>
      <c r="C90" s="40">
        <f>SUM(C87:C89)</f>
        <v>2</v>
      </c>
      <c r="D90" s="39">
        <f t="shared" ref="D90:G90" si="74">SUM(D87:D89)</f>
        <v>1780800</v>
      </c>
      <c r="E90" s="40">
        <f t="shared" si="74"/>
        <v>1</v>
      </c>
      <c r="F90" s="40">
        <f t="shared" si="74"/>
        <v>0</v>
      </c>
      <c r="G90" s="40">
        <f t="shared" si="74"/>
        <v>4</v>
      </c>
      <c r="H90" s="40">
        <f t="shared" si="73"/>
        <v>2</v>
      </c>
      <c r="I90" s="40">
        <f>SUM(I87:I89)</f>
        <v>0</v>
      </c>
      <c r="J90" s="39">
        <f t="shared" ref="J90" si="75">SUM(J87:J89)</f>
        <v>0</v>
      </c>
      <c r="K90" s="40">
        <f>SUM(K87:K89)</f>
        <v>2</v>
      </c>
      <c r="L90" s="39">
        <f>SUM(L87:L89)</f>
        <v>1718008</v>
      </c>
      <c r="M90" s="39">
        <f>SUM(M87:M89)</f>
        <v>62792</v>
      </c>
      <c r="N90" s="40">
        <f>SUM(N87:N89)</f>
        <v>0</v>
      </c>
      <c r="O90" s="39">
        <f>M90/(D90-J90)*100</f>
        <v>3.5260557053009887</v>
      </c>
      <c r="P90" s="41">
        <v>7</v>
      </c>
      <c r="Q90" s="39">
        <f>K90/C90*100</f>
        <v>100</v>
      </c>
      <c r="R90" s="41">
        <v>1</v>
      </c>
      <c r="S90" s="39">
        <f>I90/C90*100</f>
        <v>0</v>
      </c>
      <c r="T90" s="41">
        <v>1</v>
      </c>
      <c r="U90" s="40">
        <f>H90</f>
        <v>2</v>
      </c>
      <c r="V90" s="41">
        <v>3</v>
      </c>
      <c r="W90" s="40">
        <f>E90</f>
        <v>1</v>
      </c>
      <c r="X90" s="41">
        <v>2</v>
      </c>
      <c r="Y90" s="40">
        <f>F90</f>
        <v>0</v>
      </c>
      <c r="Z90" s="41">
        <v>1</v>
      </c>
    </row>
    <row r="91" spans="1:26" ht="15" customHeight="1" x14ac:dyDescent="0.25">
      <c r="A91" s="74" t="s">
        <v>14</v>
      </c>
      <c r="B91" s="74"/>
      <c r="C91" s="21">
        <f>C13+C20+C27+C34+C41+C48+C55+C62+C69+C76+C83+C90</f>
        <v>134</v>
      </c>
      <c r="D91" s="5">
        <f t="shared" ref="D91:G91" si="76">D13+D20+D27+D34+D41+D48+D55+D62+D69+D76+D83+D90</f>
        <v>723603611.01999998</v>
      </c>
      <c r="E91" s="21">
        <f t="shared" si="76"/>
        <v>19</v>
      </c>
      <c r="F91" s="21">
        <f>F13+F20+F27+F34+F41+F48+F55+F62+F69+F76+F83+F90</f>
        <v>10</v>
      </c>
      <c r="G91" s="21">
        <f t="shared" si="76"/>
        <v>397</v>
      </c>
      <c r="H91" s="21">
        <f t="shared" si="73"/>
        <v>2.9626865671641789</v>
      </c>
      <c r="I91" s="21">
        <f>I13+I20+I27+I34+I41+I48+I55+I62+I69+I76+I83+I90</f>
        <v>13</v>
      </c>
      <c r="J91" s="5">
        <f t="shared" ref="J91" si="77">J13+J20+J27+J34+J41+J48+J55+J62+J69+J76+J83+J90</f>
        <v>60048405.039999999</v>
      </c>
      <c r="K91" s="21">
        <f>K13+K20+K27+K34+K41+K48+K55+K62+K69+K76+K83+K90</f>
        <v>121</v>
      </c>
      <c r="L91" s="5">
        <f t="shared" ref="L91" si="78">L13+L20+L27+L34+L41+L48+L55+L62+L69+L76+L83+L90</f>
        <v>608121192.25</v>
      </c>
      <c r="M91" s="5">
        <f>D91-J91-L91</f>
        <v>55434013.730000019</v>
      </c>
      <c r="N91" s="21">
        <f>N13+N20+N27+N34+N41+N48+N55+N62+N69+N76+N83+N90</f>
        <v>1</v>
      </c>
      <c r="O91" s="43" t="s">
        <v>22</v>
      </c>
      <c r="P91" s="43" t="s">
        <v>22</v>
      </c>
      <c r="Q91" s="43" t="s">
        <v>22</v>
      </c>
      <c r="R91" s="43" t="s">
        <v>22</v>
      </c>
      <c r="S91" s="43" t="s">
        <v>22</v>
      </c>
      <c r="T91" s="43" t="s">
        <v>22</v>
      </c>
      <c r="U91" s="43" t="s">
        <v>22</v>
      </c>
      <c r="V91" s="43" t="s">
        <v>22</v>
      </c>
      <c r="W91" s="43" t="s">
        <v>22</v>
      </c>
      <c r="X91" s="43" t="s">
        <v>22</v>
      </c>
      <c r="Y91" s="43" t="s">
        <v>22</v>
      </c>
      <c r="Z91" s="43" t="s">
        <v>22</v>
      </c>
    </row>
    <row r="92" spans="1:26" ht="25.5" customHeight="1" x14ac:dyDescent="0.25">
      <c r="A92" s="78" t="s">
        <v>59</v>
      </c>
      <c r="B92" s="79"/>
      <c r="C92" s="19">
        <f>C8+C15+C22+C29+C36+C43+C50+C57+C64+C78+C85</f>
        <v>1</v>
      </c>
      <c r="D92" s="18">
        <f>D8+D15+D22+D29+D36+D43+D50+D57+D64+D78+D85</f>
        <v>1000000</v>
      </c>
      <c r="E92" s="19">
        <f>E8+E15+E22+E29+E36+E43+E50+E57+E64+E78+E85</f>
        <v>0</v>
      </c>
      <c r="F92" s="19">
        <f>F8+F15+F22+F29+F36+F43+F50+F57+F64+F78+F85</f>
        <v>0</v>
      </c>
      <c r="G92" s="19">
        <f>G15+G78+G64+G57+G29+G36+G43+G50+G22+G8+G85</f>
        <v>1</v>
      </c>
      <c r="H92" s="19">
        <f t="shared" si="73"/>
        <v>1</v>
      </c>
      <c r="I92" s="19">
        <f>I15+I177+I78+I64+I57+I29+I36+I43+I50+I22+I8+I85</f>
        <v>0</v>
      </c>
      <c r="J92" s="18">
        <f>J15+J78+J64+J57+J29+J36+J43+J50+J22+J8+J85</f>
        <v>0</v>
      </c>
      <c r="K92" s="19">
        <f>K15+K78+K64+K57+K29+K36+K43+K50+K22+K8+K85</f>
        <v>1</v>
      </c>
      <c r="L92" s="18">
        <f>L15+L78+L64+L57+L29+L36+L43+L50+L22+L8+L85</f>
        <v>1000000</v>
      </c>
      <c r="M92" s="18">
        <f>D92-J92-L92</f>
        <v>0</v>
      </c>
      <c r="N92" s="17">
        <f>N15+N78+N64+N57+N29+N36+N43+N50+N22+N8+N85</f>
        <v>0</v>
      </c>
      <c r="O92" s="43" t="s">
        <v>22</v>
      </c>
      <c r="P92" s="43" t="s">
        <v>22</v>
      </c>
      <c r="Q92" s="43" t="s">
        <v>22</v>
      </c>
      <c r="R92" s="43" t="s">
        <v>22</v>
      </c>
      <c r="S92" s="43" t="s">
        <v>22</v>
      </c>
      <c r="T92" s="43" t="s">
        <v>22</v>
      </c>
      <c r="U92" s="43" t="s">
        <v>22</v>
      </c>
      <c r="V92" s="43" t="s">
        <v>22</v>
      </c>
      <c r="W92" s="43" t="s">
        <v>22</v>
      </c>
      <c r="X92" s="43" t="s">
        <v>22</v>
      </c>
      <c r="Y92" s="43" t="s">
        <v>22</v>
      </c>
      <c r="Z92" s="43" t="s">
        <v>22</v>
      </c>
    </row>
    <row r="93" spans="1:26" ht="15" customHeight="1" x14ac:dyDescent="0.25">
      <c r="A93" s="78" t="s">
        <v>60</v>
      </c>
      <c r="B93" s="79"/>
      <c r="C93" s="19">
        <f>C9+C16+C23+C30+C37+C44+C51+C58+C65+C79+C86+C11+C18+C25+C32+C39+C46+C53+C60+C67+C72+C74+C81+C88</f>
        <v>61</v>
      </c>
      <c r="D93" s="18">
        <f t="shared" ref="D93:G93" si="79">D9+D16+D23+D30+D37+D44+D51+D58+D65+D79+D86+D11+D18+D25+D32+D39+D46+D53+D60+D67+D72+D74+D81+D88</f>
        <v>533493353.40000004</v>
      </c>
      <c r="E93" s="19">
        <f t="shared" si="79"/>
        <v>7</v>
      </c>
      <c r="F93" s="19">
        <f t="shared" si="79"/>
        <v>5</v>
      </c>
      <c r="G93" s="19">
        <f t="shared" si="79"/>
        <v>223</v>
      </c>
      <c r="H93" s="19">
        <f t="shared" si="73"/>
        <v>3.6557377049180326</v>
      </c>
      <c r="I93" s="19">
        <f>I9+I16+I23+I30+I37+I44+I51+I58+I65+I79+I86+I11+I18+I25+I32+I39+I46+I53+I60+I67+I72+I74+I81+I88</f>
        <v>3</v>
      </c>
      <c r="J93" s="18">
        <f t="shared" ref="J93" si="80">J9+J16+J23+J30+J37+J44+J51+J58+J65+J79+J86+J11+J18+J25+J32+J39+J46+J53+J60+J67+J72+J74+J81+J88</f>
        <v>593097</v>
      </c>
      <c r="K93" s="19">
        <f>K9+K16+K23+K30+K37+K44+K51+K58+K65+K79+K86+K11+K18+K25+K32+K39+K46+K53+K60+K67+K72+K74+K81+K88</f>
        <v>58</v>
      </c>
      <c r="L93" s="18">
        <f>L9+L16+L23+L30+L37+L44+L51+L58+L65+L79+L86+L11+L18+L25+L32+L39+L46+L53+L60+L67+L72+L74+L81+L88</f>
        <v>498935746.40999991</v>
      </c>
      <c r="M93" s="18">
        <f>D93-J93-L93</f>
        <v>33964509.990000129</v>
      </c>
      <c r="N93" s="19">
        <f>N9+N16+N23+N30+N37+N44+N51+N58+N65+N79+N86+N11+N18+N25+N32+N39+N46+N53+N60+N67+N72+N74+N81+N88</f>
        <v>0</v>
      </c>
      <c r="O93" s="43" t="s">
        <v>22</v>
      </c>
      <c r="P93" s="43" t="s">
        <v>22</v>
      </c>
      <c r="Q93" s="43" t="s">
        <v>22</v>
      </c>
      <c r="R93" s="43" t="s">
        <v>22</v>
      </c>
      <c r="S93" s="43" t="s">
        <v>22</v>
      </c>
      <c r="T93" s="43" t="s">
        <v>22</v>
      </c>
      <c r="U93" s="43" t="s">
        <v>22</v>
      </c>
      <c r="V93" s="43" t="s">
        <v>22</v>
      </c>
      <c r="W93" s="43" t="s">
        <v>22</v>
      </c>
      <c r="X93" s="43" t="s">
        <v>22</v>
      </c>
      <c r="Y93" s="43" t="s">
        <v>22</v>
      </c>
      <c r="Z93" s="43" t="s">
        <v>22</v>
      </c>
    </row>
    <row r="94" spans="1:26" ht="15" customHeight="1" x14ac:dyDescent="0.25">
      <c r="A94" s="78" t="s">
        <v>64</v>
      </c>
      <c r="B94" s="79"/>
      <c r="C94" s="19">
        <f>C12+C19+C26+C33+C40+C47+C54+C61+C68+C75+C82+C89</f>
        <v>72</v>
      </c>
      <c r="D94" s="18">
        <f t="shared" ref="D94:N94" si="81">D12+D19+D26+D33+D40+D47+D54+D61+D68+D75+D82+D89</f>
        <v>189110257.62</v>
      </c>
      <c r="E94" s="19">
        <f t="shared" si="81"/>
        <v>12</v>
      </c>
      <c r="F94" s="19">
        <f t="shared" si="81"/>
        <v>5</v>
      </c>
      <c r="G94" s="19">
        <f t="shared" si="81"/>
        <v>173</v>
      </c>
      <c r="H94" s="19">
        <f t="shared" si="73"/>
        <v>2.4027777777777777</v>
      </c>
      <c r="I94" s="19">
        <f t="shared" si="81"/>
        <v>10</v>
      </c>
      <c r="J94" s="18">
        <f t="shared" si="81"/>
        <v>59455308.039999999</v>
      </c>
      <c r="K94" s="19">
        <f t="shared" si="81"/>
        <v>62</v>
      </c>
      <c r="L94" s="18">
        <f t="shared" si="81"/>
        <v>108185445.83999999</v>
      </c>
      <c r="M94" s="18">
        <f>D94-J94-L94</f>
        <v>21469503.740000024</v>
      </c>
      <c r="N94" s="17">
        <f t="shared" si="81"/>
        <v>1</v>
      </c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</row>
    <row r="95" spans="1:26" ht="14.25" customHeight="1" x14ac:dyDescent="0.25">
      <c r="A95" s="80" t="s">
        <v>48</v>
      </c>
      <c r="B95" s="81" t="s">
        <v>26</v>
      </c>
      <c r="C95" s="40">
        <f>SUM(C92:C94)</f>
        <v>134</v>
      </c>
      <c r="D95" s="39">
        <f>SUM(D92:D94)</f>
        <v>723603611.01999998</v>
      </c>
      <c r="E95" s="40">
        <f>SUM(E92:E94)</f>
        <v>19</v>
      </c>
      <c r="F95" s="40">
        <f>SUM(F92:F94)</f>
        <v>10</v>
      </c>
      <c r="G95" s="40">
        <f>SUM(G92:G94)</f>
        <v>397</v>
      </c>
      <c r="H95" s="40">
        <f>G95/C95</f>
        <v>2.9626865671641789</v>
      </c>
      <c r="I95" s="40">
        <f>SUM(I92:I94)</f>
        <v>13</v>
      </c>
      <c r="J95" s="39">
        <f>SUM(J92:J94)</f>
        <v>60048405.039999999</v>
      </c>
      <c r="K95" s="40">
        <f>SUM(K92:K94)</f>
        <v>121</v>
      </c>
      <c r="L95" s="39">
        <f>SUM(L92:L94)</f>
        <v>608121192.24999988</v>
      </c>
      <c r="M95" s="39">
        <f>D95-J95-L95</f>
        <v>55434013.730000138</v>
      </c>
      <c r="N95" s="40">
        <f>SUM(N92:N94)</f>
        <v>1</v>
      </c>
      <c r="O95" s="39" t="s">
        <v>21</v>
      </c>
      <c r="P95" s="41" t="s">
        <v>21</v>
      </c>
      <c r="Q95" s="39" t="s">
        <v>21</v>
      </c>
      <c r="R95" s="41" t="s">
        <v>21</v>
      </c>
      <c r="S95" s="39" t="s">
        <v>21</v>
      </c>
      <c r="T95" s="41" t="s">
        <v>21</v>
      </c>
      <c r="U95" s="40" t="s">
        <v>21</v>
      </c>
      <c r="V95" s="41" t="s">
        <v>21</v>
      </c>
      <c r="W95" s="40" t="s">
        <v>21</v>
      </c>
      <c r="X95" s="41" t="s">
        <v>21</v>
      </c>
      <c r="Y95" s="40" t="s">
        <v>21</v>
      </c>
      <c r="Z95" s="41" t="s">
        <v>21</v>
      </c>
    </row>
    <row r="96" spans="1:26" ht="11.25" customHeight="1" x14ac:dyDescent="0.25">
      <c r="A96" s="59" t="s">
        <v>28</v>
      </c>
      <c r="B96" s="59"/>
      <c r="C96" s="35"/>
      <c r="D96" s="35"/>
      <c r="E96" s="34"/>
      <c r="F96" s="7"/>
      <c r="G96" s="6"/>
      <c r="H96" s="6"/>
      <c r="K96" s="50"/>
      <c r="L96" s="50"/>
      <c r="M96" s="50"/>
    </row>
    <row r="97" spans="1:12" ht="11.25" customHeight="1" x14ac:dyDescent="0.25">
      <c r="A97" s="62" t="s">
        <v>51</v>
      </c>
      <c r="B97" s="62"/>
      <c r="C97" s="62"/>
      <c r="D97" s="62"/>
      <c r="E97" s="62"/>
      <c r="F97" s="7"/>
      <c r="G97" s="6"/>
      <c r="H97" s="6"/>
      <c r="J97" s="8"/>
      <c r="L97" s="8"/>
    </row>
    <row r="98" spans="1:12" ht="11.25" customHeight="1" x14ac:dyDescent="0.25">
      <c r="A98" s="62" t="s">
        <v>15</v>
      </c>
      <c r="B98" s="62"/>
      <c r="C98" s="62"/>
      <c r="D98" s="62"/>
      <c r="E98" s="36"/>
      <c r="F98" s="7"/>
      <c r="G98" s="6"/>
      <c r="H98" s="6"/>
    </row>
    <row r="99" spans="1:12" ht="11.25" customHeight="1" x14ac:dyDescent="0.25">
      <c r="A99" s="62" t="s">
        <v>52</v>
      </c>
      <c r="B99" s="62"/>
      <c r="C99" s="62"/>
      <c r="D99" s="62"/>
      <c r="E99" s="37"/>
      <c r="F99" s="6"/>
      <c r="G99" s="6"/>
      <c r="H99" s="6"/>
    </row>
    <row r="100" spans="1:12" ht="11.25" customHeight="1" x14ac:dyDescent="0.25">
      <c r="A100" s="62" t="s">
        <v>53</v>
      </c>
      <c r="B100" s="62"/>
      <c r="C100" s="62"/>
      <c r="D100" s="62"/>
      <c r="E100" s="37"/>
      <c r="F100" s="9"/>
      <c r="G100" s="6"/>
      <c r="H100" s="6"/>
    </row>
  </sheetData>
  <mergeCells count="49">
    <mergeCell ref="A98:D98"/>
    <mergeCell ref="A99:D99"/>
    <mergeCell ref="A100:D100"/>
    <mergeCell ref="A91:B91"/>
    <mergeCell ref="A92:B92"/>
    <mergeCell ref="A93:B93"/>
    <mergeCell ref="A94:B94"/>
    <mergeCell ref="A95:B95"/>
    <mergeCell ref="A97:E97"/>
    <mergeCell ref="A70:A76"/>
    <mergeCell ref="B70:Z70"/>
    <mergeCell ref="A77:A83"/>
    <mergeCell ref="B77:Z77"/>
    <mergeCell ref="A84:A90"/>
    <mergeCell ref="B84:Z84"/>
    <mergeCell ref="A49:A55"/>
    <mergeCell ref="B49:Z49"/>
    <mergeCell ref="A56:A62"/>
    <mergeCell ref="B56:Z56"/>
    <mergeCell ref="A63:A69"/>
    <mergeCell ref="B63:Z63"/>
    <mergeCell ref="A28:A34"/>
    <mergeCell ref="B28:Z28"/>
    <mergeCell ref="A35:A41"/>
    <mergeCell ref="B35:Z35"/>
    <mergeCell ref="A42:A48"/>
    <mergeCell ref="B42:Z42"/>
    <mergeCell ref="A7:A13"/>
    <mergeCell ref="B7:Z7"/>
    <mergeCell ref="A14:A20"/>
    <mergeCell ref="B14:Z14"/>
    <mergeCell ref="A21:A27"/>
    <mergeCell ref="B21:Z21"/>
    <mergeCell ref="Y4:Z4"/>
    <mergeCell ref="A1:Z1"/>
    <mergeCell ref="A2:Z2"/>
    <mergeCell ref="A4:A5"/>
    <mergeCell ref="B4:B5"/>
    <mergeCell ref="C4:D4"/>
    <mergeCell ref="E4:F4"/>
    <mergeCell ref="G4:H4"/>
    <mergeCell ref="I4:J4"/>
    <mergeCell ref="K4:M4"/>
    <mergeCell ref="N4:N5"/>
    <mergeCell ref="O4:P4"/>
    <mergeCell ref="Q4:R4"/>
    <mergeCell ref="S4:T4"/>
    <mergeCell ref="U4:V4"/>
    <mergeCell ref="W4:X4"/>
  </mergeCells>
  <printOptions horizontalCentered="1"/>
  <pageMargins left="0.19685039370078741" right="0" top="0.19685039370078741" bottom="0.19685039370078741" header="0" footer="0"/>
  <pageSetup paperSize="9" scale="61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Информация к отчету</vt:lpstr>
      <vt:lpstr>'Информация к отчету'!Заголовки_для_печати</vt:lpstr>
      <vt:lpstr>'Информация к отчету'!Область_печати</vt:lpstr>
      <vt:lpstr>ОТЧЕТ!Область_печати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Аюпова Ирина Юрьевна</dc:creator>
  <cp:lastModifiedBy>Сидорова Александра Викторовна</cp:lastModifiedBy>
  <cp:lastPrinted>2025-07-14T10:00:55Z</cp:lastPrinted>
  <dcterms:created xsi:type="dcterms:W3CDTF">2020-01-24T05:12:31Z</dcterms:created>
  <dcterms:modified xsi:type="dcterms:W3CDTF">2025-07-23T10:22:25Z</dcterms:modified>
</cp:coreProperties>
</file>