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УК\- ОТДЕЛ КУЛЬТУРЫ -\СЕТЕВЫЕ ГРАФИКИ И ТЕХЗАДАНИЯ\2024\Годовой отчет\"/>
    </mc:Choice>
  </mc:AlternateContent>
  <bookViews>
    <workbookView xWindow="0" yWindow="0" windowWidth="14445" windowHeight="11565" tabRatio="836" firstSheet="7" activeTab="7"/>
  </bookViews>
  <sheets>
    <sheet name="МП Экстремизм" sheetId="1" state="hidden" r:id="rId1"/>
    <sheet name="МП РО" sheetId="2" state="hidden" r:id="rId2"/>
    <sheet name="МП СОГХ" sheetId="3" state="hidden" r:id="rId3"/>
    <sheet name="МП ФКГС" sheetId="4" state="hidden" r:id="rId4"/>
    <sheet name="Лист1" sheetId="20" state="hidden" r:id="rId5"/>
    <sheet name="Лист2" sheetId="21" state="hidden" r:id="rId6"/>
    <sheet name="Лист3" sheetId="22" state="hidden" r:id="rId7"/>
    <sheet name="МП КП" sheetId="5" r:id="rId8"/>
    <sheet name="МП РФКиС" sheetId="6" state="hidden" r:id="rId9"/>
    <sheet name="МП СЗН" sheetId="7" state="hidden" r:id="rId10"/>
    <sheet name="МП АПК" sheetId="8" state="hidden" r:id="rId11"/>
    <sheet name="МП РЖС" sheetId="9" state="hidden" r:id="rId12"/>
    <sheet name="МП РЖКК" sheetId="10" state="hidden" r:id="rId13"/>
    <sheet name="МП ППиООПГ" sheetId="11" state="hidden" r:id="rId14"/>
    <sheet name="МП БЖД" sheetId="12" state="hidden" r:id="rId15"/>
    <sheet name="МП ЭБ" sheetId="13" state="hidden" r:id="rId16"/>
    <sheet name="МП СЭР" sheetId="14" state="hidden" r:id="rId17"/>
    <sheet name="МП РТС" sheetId="15" state="hidden" r:id="rId18"/>
    <sheet name="МП УМФ" sheetId="16" state="hidden" r:id="rId19"/>
    <sheet name="МП РИГО" sheetId="17" state="hidden" r:id="rId20"/>
    <sheet name="МП УМИ" sheetId="18" state="hidden" r:id="rId21"/>
    <sheet name="МП РМС" sheetId="19" state="hidden" r:id="rId22"/>
  </sheets>
  <definedNames>
    <definedName name="_ftnref1" localSheetId="10">'МП АПК'!$C$8</definedName>
    <definedName name="_ftnref2" localSheetId="10">'МП АПК'!$C$9</definedName>
    <definedName name="_ftnref3" localSheetId="10">'МП АПК'!#REF!</definedName>
    <definedName name="Z_06A69783_2FAA_4B05_9CD3_C97C7DF94659_.wvu.Cols" localSheetId="10" hidden="1">'МП АПК'!$S:$S</definedName>
    <definedName name="Z_06A69783_2FAA_4B05_9CD3_C97C7DF94659_.wvu.Cols" localSheetId="14" hidden="1">'МП БЖД'!$S:$S</definedName>
    <definedName name="Z_06A69783_2FAA_4B05_9CD3_C97C7DF94659_.wvu.Cols" localSheetId="7" hidden="1">'МП КП'!$S:$S</definedName>
    <definedName name="Z_06A69783_2FAA_4B05_9CD3_C97C7DF94659_.wvu.Cols" localSheetId="13" hidden="1">'МП ППиООПГ'!$S:$S</definedName>
    <definedName name="Z_06A69783_2FAA_4B05_9CD3_C97C7DF94659_.wvu.Cols" localSheetId="12" hidden="1">'МП РЖКК'!$S:$S</definedName>
    <definedName name="Z_06A69783_2FAA_4B05_9CD3_C97C7DF94659_.wvu.Cols" localSheetId="11" hidden="1">'МП РЖС'!$S:$S</definedName>
    <definedName name="Z_06A69783_2FAA_4B05_9CD3_C97C7DF94659_.wvu.Cols" localSheetId="19" hidden="1">'МП РИГО'!$S:$S</definedName>
    <definedName name="Z_06A69783_2FAA_4B05_9CD3_C97C7DF94659_.wvu.Cols" localSheetId="21" hidden="1">'МП РМС'!$S:$S</definedName>
    <definedName name="Z_06A69783_2FAA_4B05_9CD3_C97C7DF94659_.wvu.Cols" localSheetId="1" hidden="1">'МП РО'!$S:$S</definedName>
    <definedName name="Z_06A69783_2FAA_4B05_9CD3_C97C7DF94659_.wvu.Cols" localSheetId="17" hidden="1">'МП РТС'!$S:$S</definedName>
    <definedName name="Z_06A69783_2FAA_4B05_9CD3_C97C7DF94659_.wvu.Cols" localSheetId="8" hidden="1">'МП РФКиС'!$S:$S</definedName>
    <definedName name="Z_06A69783_2FAA_4B05_9CD3_C97C7DF94659_.wvu.Cols" localSheetId="9" hidden="1">'МП СЗН'!$S:$S</definedName>
    <definedName name="Z_06A69783_2FAA_4B05_9CD3_C97C7DF94659_.wvu.Cols" localSheetId="2" hidden="1">'МП СОГХ'!$S:$S</definedName>
    <definedName name="Z_06A69783_2FAA_4B05_9CD3_C97C7DF94659_.wvu.Cols" localSheetId="16" hidden="1">'МП СЭР'!$S:$S</definedName>
    <definedName name="Z_06A69783_2FAA_4B05_9CD3_C97C7DF94659_.wvu.Cols" localSheetId="20" hidden="1">'МП УМИ'!$S:$S</definedName>
    <definedName name="Z_06A69783_2FAA_4B05_9CD3_C97C7DF94659_.wvu.Cols" localSheetId="18" hidden="1">'МП УМФ'!$S:$S</definedName>
    <definedName name="Z_06A69783_2FAA_4B05_9CD3_C97C7DF94659_.wvu.Cols" localSheetId="3" hidden="1">'МП ФКГС'!$S:$S</definedName>
    <definedName name="Z_06A69783_2FAA_4B05_9CD3_C97C7DF94659_.wvu.Cols" localSheetId="15" hidden="1">'МП ЭБ'!$S:$S</definedName>
    <definedName name="Z_06A69783_2FAA_4B05_9CD3_C97C7DF94659_.wvu.Cols" localSheetId="0" hidden="1">'МП Экстремизм'!$S:$S</definedName>
    <definedName name="Z_0A7892A9_C788_4A52_B70F_E061EF7EBA75_.wvu.Cols" localSheetId="10" hidden="1">'МП АПК'!$S:$S</definedName>
    <definedName name="Z_0A7892A9_C788_4A52_B70F_E061EF7EBA75_.wvu.Cols" localSheetId="14" hidden="1">'МП БЖД'!$S:$S</definedName>
    <definedName name="Z_0A7892A9_C788_4A52_B70F_E061EF7EBA75_.wvu.Cols" localSheetId="7" hidden="1">'МП КП'!$S:$S</definedName>
    <definedName name="Z_0A7892A9_C788_4A52_B70F_E061EF7EBA75_.wvu.Cols" localSheetId="13" hidden="1">'МП ППиООПГ'!$S:$S</definedName>
    <definedName name="Z_0A7892A9_C788_4A52_B70F_E061EF7EBA75_.wvu.Cols" localSheetId="12" hidden="1">'МП РЖКК'!$S:$S</definedName>
    <definedName name="Z_0A7892A9_C788_4A52_B70F_E061EF7EBA75_.wvu.Cols" localSheetId="11" hidden="1">'МП РЖС'!$S:$S</definedName>
    <definedName name="Z_0A7892A9_C788_4A52_B70F_E061EF7EBA75_.wvu.Cols" localSheetId="19" hidden="1">'МП РИГО'!$S:$S</definedName>
    <definedName name="Z_0A7892A9_C788_4A52_B70F_E061EF7EBA75_.wvu.Cols" localSheetId="21" hidden="1">'МП РМС'!$S:$S</definedName>
    <definedName name="Z_0A7892A9_C788_4A52_B70F_E061EF7EBA75_.wvu.Cols" localSheetId="1" hidden="1">'МП РО'!$S:$S</definedName>
    <definedName name="Z_0A7892A9_C788_4A52_B70F_E061EF7EBA75_.wvu.Cols" localSheetId="17" hidden="1">'МП РТС'!$S:$S</definedName>
    <definedName name="Z_0A7892A9_C788_4A52_B70F_E061EF7EBA75_.wvu.Cols" localSheetId="8" hidden="1">'МП РФКиС'!$S:$S</definedName>
    <definedName name="Z_0A7892A9_C788_4A52_B70F_E061EF7EBA75_.wvu.Cols" localSheetId="9" hidden="1">'МП СЗН'!$S:$S</definedName>
    <definedName name="Z_0A7892A9_C788_4A52_B70F_E061EF7EBA75_.wvu.Cols" localSheetId="2" hidden="1">'МП СОГХ'!$S:$S</definedName>
    <definedName name="Z_0A7892A9_C788_4A52_B70F_E061EF7EBA75_.wvu.Cols" localSheetId="16" hidden="1">'МП СЭР'!$S:$S</definedName>
    <definedName name="Z_0A7892A9_C788_4A52_B70F_E061EF7EBA75_.wvu.Cols" localSheetId="20" hidden="1">'МП УМИ'!$S:$S</definedName>
    <definedName name="Z_0A7892A9_C788_4A52_B70F_E061EF7EBA75_.wvu.Cols" localSheetId="18" hidden="1">'МП УМФ'!$S:$S</definedName>
    <definedName name="Z_0A7892A9_C788_4A52_B70F_E061EF7EBA75_.wvu.Cols" localSheetId="3" hidden="1">'МП ФКГС'!$S:$S</definedName>
    <definedName name="Z_0A7892A9_C788_4A52_B70F_E061EF7EBA75_.wvu.Cols" localSheetId="15" hidden="1">'МП ЭБ'!$S:$S</definedName>
    <definedName name="Z_0A7892A9_C788_4A52_B70F_E061EF7EBA75_.wvu.Cols" localSheetId="0" hidden="1">'МП Экстремизм'!$S:$S</definedName>
    <definedName name="Z_0E67524B_A824_49FB_A67D_C1771603425D_.wvu.Cols" localSheetId="10" hidden="1">'МП АПК'!$S:$S</definedName>
    <definedName name="Z_0E67524B_A824_49FB_A67D_C1771603425D_.wvu.Cols" localSheetId="14" hidden="1">'МП БЖД'!$S:$S</definedName>
    <definedName name="Z_0E67524B_A824_49FB_A67D_C1771603425D_.wvu.Cols" localSheetId="7" hidden="1">'МП КП'!$S:$S</definedName>
    <definedName name="Z_0E67524B_A824_49FB_A67D_C1771603425D_.wvu.Cols" localSheetId="13" hidden="1">'МП ППиООПГ'!$S:$S</definedName>
    <definedName name="Z_0E67524B_A824_49FB_A67D_C1771603425D_.wvu.Cols" localSheetId="12" hidden="1">'МП РЖКК'!$S:$S</definedName>
    <definedName name="Z_0E67524B_A824_49FB_A67D_C1771603425D_.wvu.Cols" localSheetId="11" hidden="1">'МП РЖС'!$S:$S</definedName>
    <definedName name="Z_0E67524B_A824_49FB_A67D_C1771603425D_.wvu.Cols" localSheetId="21" hidden="1">'МП РМС'!$S:$S</definedName>
    <definedName name="Z_0E67524B_A824_49FB_A67D_C1771603425D_.wvu.Cols" localSheetId="1" hidden="1">'МП РО'!$S:$S</definedName>
    <definedName name="Z_0E67524B_A824_49FB_A67D_C1771603425D_.wvu.Cols" localSheetId="17" hidden="1">'МП РТС'!$S:$S</definedName>
    <definedName name="Z_0E67524B_A824_49FB_A67D_C1771603425D_.wvu.Cols" localSheetId="8" hidden="1">'МП РФКиС'!$S:$S</definedName>
    <definedName name="Z_0E67524B_A824_49FB_A67D_C1771603425D_.wvu.Cols" localSheetId="9" hidden="1">'МП СЗН'!$A:$A,'МП СЗН'!$S:$S</definedName>
    <definedName name="Z_0E67524B_A824_49FB_A67D_C1771603425D_.wvu.Cols" localSheetId="2" hidden="1">'МП СОГХ'!$S:$S</definedName>
    <definedName name="Z_0E67524B_A824_49FB_A67D_C1771603425D_.wvu.Cols" localSheetId="16" hidden="1">'МП СЭР'!$S:$S</definedName>
    <definedName name="Z_0E67524B_A824_49FB_A67D_C1771603425D_.wvu.Cols" localSheetId="20" hidden="1">'МП УМИ'!$S:$S</definedName>
    <definedName name="Z_0E67524B_A824_49FB_A67D_C1771603425D_.wvu.Cols" localSheetId="18" hidden="1">'МП УМФ'!$A:$A,'МП УМФ'!$S:$S</definedName>
    <definedName name="Z_0E67524B_A824_49FB_A67D_C1771603425D_.wvu.Cols" localSheetId="3" hidden="1">'МП ФКГС'!$S:$S</definedName>
    <definedName name="Z_0E67524B_A824_49FB_A67D_C1771603425D_.wvu.Cols" localSheetId="15" hidden="1">'МП ЭБ'!$S:$S</definedName>
    <definedName name="Z_0E67524B_A824_49FB_A67D_C1771603425D_.wvu.Cols" localSheetId="0" hidden="1">'МП Экстремизм'!$S:$S</definedName>
    <definedName name="Z_0E67524B_A824_49FB_A67D_C1771603425D_.wvu.PrintArea" localSheetId="19" hidden="1">'МП РИГО'!$A$3:$T$13</definedName>
    <definedName name="Z_2632A833_96F5_4A25_97EB_81ED19BC2F66_.wvu.Cols" localSheetId="10" hidden="1">'МП АПК'!$S:$S</definedName>
    <definedName name="Z_2632A833_96F5_4A25_97EB_81ED19BC2F66_.wvu.Cols" localSheetId="14" hidden="1">'МП БЖД'!$S:$S</definedName>
    <definedName name="Z_2632A833_96F5_4A25_97EB_81ED19BC2F66_.wvu.Cols" localSheetId="7" hidden="1">'МП КП'!$S:$S</definedName>
    <definedName name="Z_2632A833_96F5_4A25_97EB_81ED19BC2F66_.wvu.Cols" localSheetId="13" hidden="1">'МП ППиООПГ'!$S:$S</definedName>
    <definedName name="Z_2632A833_96F5_4A25_97EB_81ED19BC2F66_.wvu.Cols" localSheetId="12" hidden="1">'МП РЖКК'!$S:$S</definedName>
    <definedName name="Z_2632A833_96F5_4A25_97EB_81ED19BC2F66_.wvu.Cols" localSheetId="11" hidden="1">'МП РЖС'!$S:$S</definedName>
    <definedName name="Z_2632A833_96F5_4A25_97EB_81ED19BC2F66_.wvu.Cols" localSheetId="19" hidden="1">'МП РИГО'!$S:$S</definedName>
    <definedName name="Z_2632A833_96F5_4A25_97EB_81ED19BC2F66_.wvu.Cols" localSheetId="21" hidden="1">'МП РМС'!$S:$S</definedName>
    <definedName name="Z_2632A833_96F5_4A25_97EB_81ED19BC2F66_.wvu.Cols" localSheetId="1" hidden="1">'МП РО'!$S:$S</definedName>
    <definedName name="Z_2632A833_96F5_4A25_97EB_81ED19BC2F66_.wvu.Cols" localSheetId="17" hidden="1">'МП РТС'!$S:$S</definedName>
    <definedName name="Z_2632A833_96F5_4A25_97EB_81ED19BC2F66_.wvu.Cols" localSheetId="8" hidden="1">'МП РФКиС'!$S:$S</definedName>
    <definedName name="Z_2632A833_96F5_4A25_97EB_81ED19BC2F66_.wvu.Cols" localSheetId="9" hidden="1">'МП СЗН'!$S:$S</definedName>
    <definedName name="Z_2632A833_96F5_4A25_97EB_81ED19BC2F66_.wvu.Cols" localSheetId="2" hidden="1">'МП СОГХ'!$S:$S</definedName>
    <definedName name="Z_2632A833_96F5_4A25_97EB_81ED19BC2F66_.wvu.Cols" localSheetId="16" hidden="1">'МП СЭР'!$S:$S</definedName>
    <definedName name="Z_2632A833_96F5_4A25_97EB_81ED19BC2F66_.wvu.Cols" localSheetId="20" hidden="1">'МП УМИ'!$S:$S</definedName>
    <definedName name="Z_2632A833_96F5_4A25_97EB_81ED19BC2F66_.wvu.Cols" localSheetId="18" hidden="1">'МП УМФ'!$S:$S</definedName>
    <definedName name="Z_2632A833_96F5_4A25_97EB_81ED19BC2F66_.wvu.Cols" localSheetId="3" hidden="1">'МП ФКГС'!$S:$S</definedName>
    <definedName name="Z_2632A833_96F5_4A25_97EB_81ED19BC2F66_.wvu.Cols" localSheetId="15" hidden="1">'МП ЭБ'!$S:$S</definedName>
    <definedName name="Z_2632A833_96F5_4A25_97EB_81ED19BC2F66_.wvu.Cols" localSheetId="0" hidden="1">'МП Экстремизм'!$S:$S</definedName>
    <definedName name="Z_289EDABA_C5A9_419A_80C6_5151B0E77175_.wvu.Cols" localSheetId="10" hidden="1">'МП АПК'!$S:$S</definedName>
    <definedName name="Z_289EDABA_C5A9_419A_80C6_5151B0E77175_.wvu.Cols" localSheetId="14" hidden="1">'МП БЖД'!$S:$S</definedName>
    <definedName name="Z_289EDABA_C5A9_419A_80C6_5151B0E77175_.wvu.Cols" localSheetId="7" hidden="1">'МП КП'!$S:$S</definedName>
    <definedName name="Z_289EDABA_C5A9_419A_80C6_5151B0E77175_.wvu.Cols" localSheetId="13" hidden="1">'МП ППиООПГ'!$S:$S</definedName>
    <definedName name="Z_289EDABA_C5A9_419A_80C6_5151B0E77175_.wvu.Cols" localSheetId="12" hidden="1">'МП РЖКК'!$S:$S</definedName>
    <definedName name="Z_289EDABA_C5A9_419A_80C6_5151B0E77175_.wvu.Cols" localSheetId="11" hidden="1">'МП РЖС'!$S:$S</definedName>
    <definedName name="Z_289EDABA_C5A9_419A_80C6_5151B0E77175_.wvu.Cols" localSheetId="19" hidden="1">'МП РИГО'!$S:$S</definedName>
    <definedName name="Z_289EDABA_C5A9_419A_80C6_5151B0E77175_.wvu.Cols" localSheetId="21" hidden="1">'МП РМС'!$S:$S</definedName>
    <definedName name="Z_289EDABA_C5A9_419A_80C6_5151B0E77175_.wvu.Cols" localSheetId="1" hidden="1">'МП РО'!$S:$S</definedName>
    <definedName name="Z_289EDABA_C5A9_419A_80C6_5151B0E77175_.wvu.Cols" localSheetId="17" hidden="1">'МП РТС'!$S:$S</definedName>
    <definedName name="Z_289EDABA_C5A9_419A_80C6_5151B0E77175_.wvu.Cols" localSheetId="8" hidden="1">'МП РФКиС'!$S:$S</definedName>
    <definedName name="Z_289EDABA_C5A9_419A_80C6_5151B0E77175_.wvu.Cols" localSheetId="9" hidden="1">'МП СЗН'!$S:$S</definedName>
    <definedName name="Z_289EDABA_C5A9_419A_80C6_5151B0E77175_.wvu.Cols" localSheetId="2" hidden="1">'МП СОГХ'!$S:$S</definedName>
    <definedName name="Z_289EDABA_C5A9_419A_80C6_5151B0E77175_.wvu.Cols" localSheetId="16" hidden="1">'МП СЭР'!$S:$S</definedName>
    <definedName name="Z_289EDABA_C5A9_419A_80C6_5151B0E77175_.wvu.Cols" localSheetId="20" hidden="1">'МП УМИ'!$S:$S</definedName>
    <definedName name="Z_289EDABA_C5A9_419A_80C6_5151B0E77175_.wvu.Cols" localSheetId="18" hidden="1">'МП УМФ'!$S:$S</definedName>
    <definedName name="Z_289EDABA_C5A9_419A_80C6_5151B0E77175_.wvu.Cols" localSheetId="3" hidden="1">'МП ФКГС'!$S:$S</definedName>
    <definedName name="Z_289EDABA_C5A9_419A_80C6_5151B0E77175_.wvu.Cols" localSheetId="15" hidden="1">'МП ЭБ'!$S:$S</definedName>
    <definedName name="Z_289EDABA_C5A9_419A_80C6_5151B0E77175_.wvu.Cols" localSheetId="0" hidden="1">'МП Экстремизм'!$S:$S</definedName>
    <definedName name="Z_289EDABA_C5A9_419A_80C6_5151B0E77175_.wvu.PrintArea" localSheetId="21" hidden="1">'МП РМС'!$A$1:$T$11</definedName>
    <definedName name="Z_29B41C1A_DE4D_4DEA_B90B_19C46C754CB5_.wvu.Cols" localSheetId="10" hidden="1">'МП АПК'!$S:$S</definedName>
    <definedName name="Z_29B41C1A_DE4D_4DEA_B90B_19C46C754CB5_.wvu.Cols" localSheetId="14" hidden="1">'МП БЖД'!$S:$S</definedName>
    <definedName name="Z_29B41C1A_DE4D_4DEA_B90B_19C46C754CB5_.wvu.Cols" localSheetId="7" hidden="1">'МП КП'!$S:$S</definedName>
    <definedName name="Z_29B41C1A_DE4D_4DEA_B90B_19C46C754CB5_.wvu.Cols" localSheetId="13" hidden="1">'МП ППиООПГ'!$S:$S</definedName>
    <definedName name="Z_29B41C1A_DE4D_4DEA_B90B_19C46C754CB5_.wvu.Cols" localSheetId="12" hidden="1">'МП РЖКК'!$S:$S</definedName>
    <definedName name="Z_29B41C1A_DE4D_4DEA_B90B_19C46C754CB5_.wvu.Cols" localSheetId="11" hidden="1">'МП РЖС'!$S:$S</definedName>
    <definedName name="Z_29B41C1A_DE4D_4DEA_B90B_19C46C754CB5_.wvu.Cols" localSheetId="19" hidden="1">'МП РИГО'!$S:$S</definedName>
    <definedName name="Z_29B41C1A_DE4D_4DEA_B90B_19C46C754CB5_.wvu.Cols" localSheetId="21" hidden="1">'МП РМС'!$S:$S</definedName>
    <definedName name="Z_29B41C1A_DE4D_4DEA_B90B_19C46C754CB5_.wvu.Cols" localSheetId="1" hidden="1">'МП РО'!$S:$S</definedName>
    <definedName name="Z_29B41C1A_DE4D_4DEA_B90B_19C46C754CB5_.wvu.Cols" localSheetId="17" hidden="1">'МП РТС'!$S:$S</definedName>
    <definedName name="Z_29B41C1A_DE4D_4DEA_B90B_19C46C754CB5_.wvu.Cols" localSheetId="8" hidden="1">'МП РФКиС'!$S:$S</definedName>
    <definedName name="Z_29B41C1A_DE4D_4DEA_B90B_19C46C754CB5_.wvu.Cols" localSheetId="9" hidden="1">'МП СЗН'!$S:$S</definedName>
    <definedName name="Z_29B41C1A_DE4D_4DEA_B90B_19C46C754CB5_.wvu.Cols" localSheetId="2" hidden="1">'МП СОГХ'!$S:$S</definedName>
    <definedName name="Z_29B41C1A_DE4D_4DEA_B90B_19C46C754CB5_.wvu.Cols" localSheetId="16" hidden="1">'МП СЭР'!$S:$S</definedName>
    <definedName name="Z_29B41C1A_DE4D_4DEA_B90B_19C46C754CB5_.wvu.Cols" localSheetId="20" hidden="1">'МП УМИ'!$S:$S</definedName>
    <definedName name="Z_29B41C1A_DE4D_4DEA_B90B_19C46C754CB5_.wvu.Cols" localSheetId="18" hidden="1">'МП УМФ'!$S:$S</definedName>
    <definedName name="Z_29B41C1A_DE4D_4DEA_B90B_19C46C754CB5_.wvu.Cols" localSheetId="3" hidden="1">'МП ФКГС'!$S:$S</definedName>
    <definedName name="Z_29B41C1A_DE4D_4DEA_B90B_19C46C754CB5_.wvu.Cols" localSheetId="15" hidden="1">'МП ЭБ'!$S:$S</definedName>
    <definedName name="Z_29B41C1A_DE4D_4DEA_B90B_19C46C754CB5_.wvu.Cols" localSheetId="0" hidden="1">'МП Экстремизм'!$S:$S</definedName>
    <definedName name="Z_29B41C1A_DE4D_4DEA_B90B_19C46C754CB5_.wvu.PrintArea" localSheetId="17" hidden="1">'МП РТС'!$A$1:$T$17</definedName>
    <definedName name="Z_29B41C1A_DE4D_4DEA_B90B_19C46C754CB5_.wvu.PrintArea" localSheetId="2" hidden="1">'МП СОГХ'!$A$1:$T$14</definedName>
    <definedName name="Z_29B41C1A_DE4D_4DEA_B90B_19C46C754CB5_.wvu.PrintArea" localSheetId="3" hidden="1">'МП ФКГС'!$A$1:$T$11</definedName>
    <definedName name="Z_2BD323B3_0AFD_4A0F_92BE_DE4822DF2931_.wvu.Cols" localSheetId="10" hidden="1">'МП АПК'!$S:$S</definedName>
    <definedName name="Z_2BD323B3_0AFD_4A0F_92BE_DE4822DF2931_.wvu.Cols" localSheetId="14" hidden="1">'МП БЖД'!$S:$S</definedName>
    <definedName name="Z_2BD323B3_0AFD_4A0F_92BE_DE4822DF2931_.wvu.Cols" localSheetId="7" hidden="1">'МП КП'!$S:$S</definedName>
    <definedName name="Z_2BD323B3_0AFD_4A0F_92BE_DE4822DF2931_.wvu.Cols" localSheetId="13" hidden="1">'МП ППиООПГ'!$S:$S</definedName>
    <definedName name="Z_2BD323B3_0AFD_4A0F_92BE_DE4822DF2931_.wvu.Cols" localSheetId="12" hidden="1">'МП РЖКК'!$S:$S</definedName>
    <definedName name="Z_2BD323B3_0AFD_4A0F_92BE_DE4822DF2931_.wvu.Cols" localSheetId="11" hidden="1">'МП РЖС'!$S:$S</definedName>
    <definedName name="Z_2BD323B3_0AFD_4A0F_92BE_DE4822DF2931_.wvu.Cols" localSheetId="19" hidden="1">'МП РИГО'!$S:$S</definedName>
    <definedName name="Z_2BD323B3_0AFD_4A0F_92BE_DE4822DF2931_.wvu.Cols" localSheetId="21" hidden="1">'МП РМС'!$S:$S</definedName>
    <definedName name="Z_2BD323B3_0AFD_4A0F_92BE_DE4822DF2931_.wvu.Cols" localSheetId="1" hidden="1">'МП РО'!$S:$S</definedName>
    <definedName name="Z_2BD323B3_0AFD_4A0F_92BE_DE4822DF2931_.wvu.Cols" localSheetId="17" hidden="1">'МП РТС'!$S:$S</definedName>
    <definedName name="Z_2BD323B3_0AFD_4A0F_92BE_DE4822DF2931_.wvu.Cols" localSheetId="8" hidden="1">'МП РФКиС'!$S:$S</definedName>
    <definedName name="Z_2BD323B3_0AFD_4A0F_92BE_DE4822DF2931_.wvu.Cols" localSheetId="9" hidden="1">'МП СЗН'!$S:$S</definedName>
    <definedName name="Z_2BD323B3_0AFD_4A0F_92BE_DE4822DF2931_.wvu.Cols" localSheetId="2" hidden="1">'МП СОГХ'!$S:$S</definedName>
    <definedName name="Z_2BD323B3_0AFD_4A0F_92BE_DE4822DF2931_.wvu.Cols" localSheetId="16" hidden="1">'МП СЭР'!$S:$S</definedName>
    <definedName name="Z_2BD323B3_0AFD_4A0F_92BE_DE4822DF2931_.wvu.Cols" localSheetId="20" hidden="1">'МП УМИ'!$S:$S</definedName>
    <definedName name="Z_2BD323B3_0AFD_4A0F_92BE_DE4822DF2931_.wvu.Cols" localSheetId="18" hidden="1">'МП УМФ'!$S:$S</definedName>
    <definedName name="Z_2BD323B3_0AFD_4A0F_92BE_DE4822DF2931_.wvu.Cols" localSheetId="3" hidden="1">'МП ФКГС'!$S:$S</definedName>
    <definedName name="Z_2BD323B3_0AFD_4A0F_92BE_DE4822DF2931_.wvu.Cols" localSheetId="15" hidden="1">'МП ЭБ'!$S:$S</definedName>
    <definedName name="Z_2BD323B3_0AFD_4A0F_92BE_DE4822DF2931_.wvu.Cols" localSheetId="0" hidden="1">'МП Экстремизм'!$S:$S</definedName>
    <definedName name="Z_2BD323B3_0AFD_4A0F_92BE_DE4822DF2931_.wvu.PrintArea" localSheetId="21" hidden="1">'МП РМС'!$A$1:$T$10</definedName>
    <definedName name="Z_31939B30_5917_45B1_8F19_7A02A2F96ACC_.wvu.Cols" localSheetId="10" hidden="1">'МП АПК'!$S:$S</definedName>
    <definedName name="Z_31939B30_5917_45B1_8F19_7A02A2F96ACC_.wvu.Cols" localSheetId="14" hidden="1">'МП БЖД'!$S:$S</definedName>
    <definedName name="Z_31939B30_5917_45B1_8F19_7A02A2F96ACC_.wvu.Cols" localSheetId="7" hidden="1">'МП КП'!$S:$S</definedName>
    <definedName name="Z_31939B30_5917_45B1_8F19_7A02A2F96ACC_.wvu.Cols" localSheetId="13" hidden="1">'МП ППиООПГ'!$S:$S</definedName>
    <definedName name="Z_31939B30_5917_45B1_8F19_7A02A2F96ACC_.wvu.Cols" localSheetId="12" hidden="1">'МП РЖКК'!$S:$S</definedName>
    <definedName name="Z_31939B30_5917_45B1_8F19_7A02A2F96ACC_.wvu.Cols" localSheetId="11" hidden="1">'МП РЖС'!$S:$S</definedName>
    <definedName name="Z_31939B30_5917_45B1_8F19_7A02A2F96ACC_.wvu.Cols" localSheetId="19" hidden="1">'МП РИГО'!$S:$S</definedName>
    <definedName name="Z_31939B30_5917_45B1_8F19_7A02A2F96ACC_.wvu.Cols" localSheetId="21" hidden="1">'МП РМС'!$S:$S</definedName>
    <definedName name="Z_31939B30_5917_45B1_8F19_7A02A2F96ACC_.wvu.Cols" localSheetId="1" hidden="1">'МП РО'!$S:$S</definedName>
    <definedName name="Z_31939B30_5917_45B1_8F19_7A02A2F96ACC_.wvu.Cols" localSheetId="17" hidden="1">'МП РТС'!$S:$S</definedName>
    <definedName name="Z_31939B30_5917_45B1_8F19_7A02A2F96ACC_.wvu.Cols" localSheetId="8" hidden="1">'МП РФКиС'!$S:$S</definedName>
    <definedName name="Z_31939B30_5917_45B1_8F19_7A02A2F96ACC_.wvu.Cols" localSheetId="9" hidden="1">'МП СЗН'!$A:$A,'МП СЗН'!$S:$S</definedName>
    <definedName name="Z_31939B30_5917_45B1_8F19_7A02A2F96ACC_.wvu.Cols" localSheetId="2" hidden="1">'МП СОГХ'!$S:$S</definedName>
    <definedName name="Z_31939B30_5917_45B1_8F19_7A02A2F96ACC_.wvu.Cols" localSheetId="16" hidden="1">'МП СЭР'!$S:$S</definedName>
    <definedName name="Z_31939B30_5917_45B1_8F19_7A02A2F96ACC_.wvu.Cols" localSheetId="20" hidden="1">'МП УМИ'!$S:$S</definedName>
    <definedName name="Z_31939B30_5917_45B1_8F19_7A02A2F96ACC_.wvu.Cols" localSheetId="18" hidden="1">'МП УМФ'!$A:$A,'МП УМФ'!$S:$S</definedName>
    <definedName name="Z_31939B30_5917_45B1_8F19_7A02A2F96ACC_.wvu.Cols" localSheetId="3" hidden="1">'МП ФКГС'!$S:$S</definedName>
    <definedName name="Z_31939B30_5917_45B1_8F19_7A02A2F96ACC_.wvu.Cols" localSheetId="15" hidden="1">'МП ЭБ'!$S:$S</definedName>
    <definedName name="Z_31939B30_5917_45B1_8F19_7A02A2F96ACC_.wvu.Cols" localSheetId="0" hidden="1">'МП Экстремизм'!$S:$S</definedName>
    <definedName name="Z_368E2DFC_3BA5_4D0C_BA65_005B75FF238F_.wvu.Cols" localSheetId="10" hidden="1">'МП АПК'!$S:$S</definedName>
    <definedName name="Z_368E2DFC_3BA5_4D0C_BA65_005B75FF238F_.wvu.Cols" localSheetId="14" hidden="1">'МП БЖД'!$S:$S</definedName>
    <definedName name="Z_368E2DFC_3BA5_4D0C_BA65_005B75FF238F_.wvu.Cols" localSheetId="7" hidden="1">'МП КП'!$S:$S</definedName>
    <definedName name="Z_368E2DFC_3BA5_4D0C_BA65_005B75FF238F_.wvu.Cols" localSheetId="13" hidden="1">'МП ППиООПГ'!$S:$S</definedName>
    <definedName name="Z_368E2DFC_3BA5_4D0C_BA65_005B75FF238F_.wvu.Cols" localSheetId="12" hidden="1">'МП РЖКК'!$S:$S</definedName>
    <definedName name="Z_368E2DFC_3BA5_4D0C_BA65_005B75FF238F_.wvu.Cols" localSheetId="11" hidden="1">'МП РЖС'!$S:$S</definedName>
    <definedName name="Z_368E2DFC_3BA5_4D0C_BA65_005B75FF238F_.wvu.Cols" localSheetId="19" hidden="1">'МП РИГО'!$S:$S</definedName>
    <definedName name="Z_368E2DFC_3BA5_4D0C_BA65_005B75FF238F_.wvu.Cols" localSheetId="21" hidden="1">'МП РМС'!$S:$S</definedName>
    <definedName name="Z_368E2DFC_3BA5_4D0C_BA65_005B75FF238F_.wvu.Cols" localSheetId="1" hidden="1">'МП РО'!$S:$S</definedName>
    <definedName name="Z_368E2DFC_3BA5_4D0C_BA65_005B75FF238F_.wvu.Cols" localSheetId="17" hidden="1">'МП РТС'!$S:$S</definedName>
    <definedName name="Z_368E2DFC_3BA5_4D0C_BA65_005B75FF238F_.wvu.Cols" localSheetId="8" hidden="1">'МП РФКиС'!$S:$S</definedName>
    <definedName name="Z_368E2DFC_3BA5_4D0C_BA65_005B75FF238F_.wvu.Cols" localSheetId="9" hidden="1">'МП СЗН'!$S:$S</definedName>
    <definedName name="Z_368E2DFC_3BA5_4D0C_BA65_005B75FF238F_.wvu.Cols" localSheetId="2" hidden="1">'МП СОГХ'!$S:$S</definedName>
    <definedName name="Z_368E2DFC_3BA5_4D0C_BA65_005B75FF238F_.wvu.Cols" localSheetId="16" hidden="1">'МП СЭР'!$S:$S</definedName>
    <definedName name="Z_368E2DFC_3BA5_4D0C_BA65_005B75FF238F_.wvu.Cols" localSheetId="20" hidden="1">'МП УМИ'!$S:$S</definedName>
    <definedName name="Z_368E2DFC_3BA5_4D0C_BA65_005B75FF238F_.wvu.Cols" localSheetId="18" hidden="1">'МП УМФ'!$S:$S</definedName>
    <definedName name="Z_368E2DFC_3BA5_4D0C_BA65_005B75FF238F_.wvu.Cols" localSheetId="3" hidden="1">'МП ФКГС'!$S:$S</definedName>
    <definedName name="Z_368E2DFC_3BA5_4D0C_BA65_005B75FF238F_.wvu.Cols" localSheetId="15" hidden="1">'МП ЭБ'!$S:$S</definedName>
    <definedName name="Z_368E2DFC_3BA5_4D0C_BA65_005B75FF238F_.wvu.Cols" localSheetId="0" hidden="1">'МП Экстремизм'!$S:$S</definedName>
    <definedName name="Z_368E2DFC_3BA5_4D0C_BA65_005B75FF238F_.wvu.PrintArea" localSheetId="17" hidden="1">'МП РТС'!$A$1:$T$17</definedName>
    <definedName name="Z_368E2DFC_3BA5_4D0C_BA65_005B75FF238F_.wvu.PrintArea" localSheetId="2" hidden="1">'МП СОГХ'!$A$1:$T$14</definedName>
    <definedName name="Z_368E2DFC_3BA5_4D0C_BA65_005B75FF238F_.wvu.PrintArea" localSheetId="3" hidden="1">'МП ФКГС'!$A$1:$T$11</definedName>
    <definedName name="Z_3A1AD47D_D360_494C_B851_D14B33F8032B_.wvu.Cols" localSheetId="10" hidden="1">'МП АПК'!$S:$S</definedName>
    <definedName name="Z_3A1AD47D_D360_494C_B851_D14B33F8032B_.wvu.Cols" localSheetId="14" hidden="1">'МП БЖД'!$S:$S</definedName>
    <definedName name="Z_3A1AD47D_D360_494C_B851_D14B33F8032B_.wvu.Cols" localSheetId="7" hidden="1">'МП КП'!$S:$S</definedName>
    <definedName name="Z_3A1AD47D_D360_494C_B851_D14B33F8032B_.wvu.Cols" localSheetId="13" hidden="1">'МП ППиООПГ'!$S:$S</definedName>
    <definedName name="Z_3A1AD47D_D360_494C_B851_D14B33F8032B_.wvu.Cols" localSheetId="12" hidden="1">'МП РЖКК'!$S:$S</definedName>
    <definedName name="Z_3A1AD47D_D360_494C_B851_D14B33F8032B_.wvu.Cols" localSheetId="11" hidden="1">'МП РЖС'!$S:$S</definedName>
    <definedName name="Z_3A1AD47D_D360_494C_B851_D14B33F8032B_.wvu.Cols" localSheetId="19" hidden="1">'МП РИГО'!$S:$S</definedName>
    <definedName name="Z_3A1AD47D_D360_494C_B851_D14B33F8032B_.wvu.Cols" localSheetId="21" hidden="1">'МП РМС'!$S:$S</definedName>
    <definedName name="Z_3A1AD47D_D360_494C_B851_D14B33F8032B_.wvu.Cols" localSheetId="1" hidden="1">'МП РО'!$S:$S</definedName>
    <definedName name="Z_3A1AD47D_D360_494C_B851_D14B33F8032B_.wvu.Cols" localSheetId="17" hidden="1">'МП РТС'!$S:$S</definedName>
    <definedName name="Z_3A1AD47D_D360_494C_B851_D14B33F8032B_.wvu.Cols" localSheetId="8" hidden="1">'МП РФКиС'!$S:$S</definedName>
    <definedName name="Z_3A1AD47D_D360_494C_B851_D14B33F8032B_.wvu.Cols" localSheetId="9" hidden="1">'МП СЗН'!$A:$A,'МП СЗН'!$S:$S</definedName>
    <definedName name="Z_3A1AD47D_D360_494C_B851_D14B33F8032B_.wvu.Cols" localSheetId="2" hidden="1">'МП СОГХ'!$S:$S</definedName>
    <definedName name="Z_3A1AD47D_D360_494C_B851_D14B33F8032B_.wvu.Cols" localSheetId="16" hidden="1">'МП СЭР'!$S:$S</definedName>
    <definedName name="Z_3A1AD47D_D360_494C_B851_D14B33F8032B_.wvu.Cols" localSheetId="20" hidden="1">'МП УМИ'!$S:$S</definedName>
    <definedName name="Z_3A1AD47D_D360_494C_B851_D14B33F8032B_.wvu.Cols" localSheetId="18" hidden="1">'МП УМФ'!$A:$A,'МП УМФ'!$S:$S</definedName>
    <definedName name="Z_3A1AD47D_D360_494C_B851_D14B33F8032B_.wvu.Cols" localSheetId="3" hidden="1">'МП ФКГС'!$S:$S</definedName>
    <definedName name="Z_3A1AD47D_D360_494C_B851_D14B33F8032B_.wvu.Cols" localSheetId="15" hidden="1">'МП ЭБ'!$S:$S</definedName>
    <definedName name="Z_3A1AD47D_D360_494C_B851_D14B33F8032B_.wvu.Cols" localSheetId="0" hidden="1">'МП Экстремизм'!$S:$S</definedName>
    <definedName name="Z_459390C8_C5DF_49F1_A77C_C618340F3CD1_.wvu.Cols" localSheetId="10" hidden="1">'МП АПК'!$S:$S</definedName>
    <definedName name="Z_459390C8_C5DF_49F1_A77C_C618340F3CD1_.wvu.Cols" localSheetId="14" hidden="1">'МП БЖД'!$S:$S</definedName>
    <definedName name="Z_459390C8_C5DF_49F1_A77C_C618340F3CD1_.wvu.Cols" localSheetId="7" hidden="1">'МП КП'!$S:$S</definedName>
    <definedName name="Z_459390C8_C5DF_49F1_A77C_C618340F3CD1_.wvu.Cols" localSheetId="13" hidden="1">'МП ППиООПГ'!$S:$S</definedName>
    <definedName name="Z_459390C8_C5DF_49F1_A77C_C618340F3CD1_.wvu.Cols" localSheetId="12" hidden="1">'МП РЖКК'!$S:$S</definedName>
    <definedName name="Z_459390C8_C5DF_49F1_A77C_C618340F3CD1_.wvu.Cols" localSheetId="11" hidden="1">'МП РЖС'!$S:$S</definedName>
    <definedName name="Z_459390C8_C5DF_49F1_A77C_C618340F3CD1_.wvu.Cols" localSheetId="19" hidden="1">'МП РИГО'!$S:$S</definedName>
    <definedName name="Z_459390C8_C5DF_49F1_A77C_C618340F3CD1_.wvu.Cols" localSheetId="21" hidden="1">'МП РМС'!$S:$S</definedName>
    <definedName name="Z_459390C8_C5DF_49F1_A77C_C618340F3CD1_.wvu.Cols" localSheetId="1" hidden="1">'МП РО'!$S:$S</definedName>
    <definedName name="Z_459390C8_C5DF_49F1_A77C_C618340F3CD1_.wvu.Cols" localSheetId="17" hidden="1">'МП РТС'!$S:$S</definedName>
    <definedName name="Z_459390C8_C5DF_49F1_A77C_C618340F3CD1_.wvu.Cols" localSheetId="8" hidden="1">'МП РФКиС'!$S:$S</definedName>
    <definedName name="Z_459390C8_C5DF_49F1_A77C_C618340F3CD1_.wvu.Cols" localSheetId="9" hidden="1">'МП СЗН'!$S:$S</definedName>
    <definedName name="Z_459390C8_C5DF_49F1_A77C_C618340F3CD1_.wvu.Cols" localSheetId="2" hidden="1">'МП СОГХ'!$S:$S</definedName>
    <definedName name="Z_459390C8_C5DF_49F1_A77C_C618340F3CD1_.wvu.Cols" localSheetId="16" hidden="1">'МП СЭР'!$S:$S</definedName>
    <definedName name="Z_459390C8_C5DF_49F1_A77C_C618340F3CD1_.wvu.Cols" localSheetId="20" hidden="1">'МП УМИ'!$S:$S</definedName>
    <definedName name="Z_459390C8_C5DF_49F1_A77C_C618340F3CD1_.wvu.Cols" localSheetId="18" hidden="1">'МП УМФ'!$S:$S</definedName>
    <definedName name="Z_459390C8_C5DF_49F1_A77C_C618340F3CD1_.wvu.Cols" localSheetId="3" hidden="1">'МП ФКГС'!$S:$S</definedName>
    <definedName name="Z_459390C8_C5DF_49F1_A77C_C618340F3CD1_.wvu.Cols" localSheetId="15" hidden="1">'МП ЭБ'!$S:$S</definedName>
    <definedName name="Z_459390C8_C5DF_49F1_A77C_C618340F3CD1_.wvu.Cols" localSheetId="0" hidden="1">'МП Экстремизм'!$S:$S</definedName>
    <definedName name="Z_459390C8_C5DF_49F1_A77C_C618340F3CD1_.wvu.PrintArea" localSheetId="21" hidden="1">'МП РМС'!$A$1:$T$10</definedName>
    <definedName name="Z_4D639A26_081E_47BF_848E_AC3B928B0246_.wvu.Cols" localSheetId="10" hidden="1">'МП АПК'!$S:$S</definedName>
    <definedName name="Z_4D639A26_081E_47BF_848E_AC3B928B0246_.wvu.Cols" localSheetId="14" hidden="1">'МП БЖД'!$S:$S</definedName>
    <definedName name="Z_4D639A26_081E_47BF_848E_AC3B928B0246_.wvu.Cols" localSheetId="7" hidden="1">'МП КП'!$S:$S</definedName>
    <definedName name="Z_4D639A26_081E_47BF_848E_AC3B928B0246_.wvu.Cols" localSheetId="13" hidden="1">'МП ППиООПГ'!$S:$S</definedName>
    <definedName name="Z_4D639A26_081E_47BF_848E_AC3B928B0246_.wvu.Cols" localSheetId="12" hidden="1">'МП РЖКК'!$S:$S</definedName>
    <definedName name="Z_4D639A26_081E_47BF_848E_AC3B928B0246_.wvu.Cols" localSheetId="11" hidden="1">'МП РЖС'!$S:$S</definedName>
    <definedName name="Z_4D639A26_081E_47BF_848E_AC3B928B0246_.wvu.Cols" localSheetId="19" hidden="1">'МП РИГО'!$S:$S</definedName>
    <definedName name="Z_4D639A26_081E_47BF_848E_AC3B928B0246_.wvu.Cols" localSheetId="21" hidden="1">'МП РМС'!$S:$S</definedName>
    <definedName name="Z_4D639A26_081E_47BF_848E_AC3B928B0246_.wvu.Cols" localSheetId="1" hidden="1">'МП РО'!$S:$S</definedName>
    <definedName name="Z_4D639A26_081E_47BF_848E_AC3B928B0246_.wvu.Cols" localSheetId="17" hidden="1">'МП РТС'!$S:$S</definedName>
    <definedName name="Z_4D639A26_081E_47BF_848E_AC3B928B0246_.wvu.Cols" localSheetId="8" hidden="1">'МП РФКиС'!$S:$S</definedName>
    <definedName name="Z_4D639A26_081E_47BF_848E_AC3B928B0246_.wvu.Cols" localSheetId="9" hidden="1">'МП СЗН'!$S:$S</definedName>
    <definedName name="Z_4D639A26_081E_47BF_848E_AC3B928B0246_.wvu.Cols" localSheetId="2" hidden="1">'МП СОГХ'!$S:$S</definedName>
    <definedName name="Z_4D639A26_081E_47BF_848E_AC3B928B0246_.wvu.Cols" localSheetId="16" hidden="1">'МП СЭР'!$S:$S</definedName>
    <definedName name="Z_4D639A26_081E_47BF_848E_AC3B928B0246_.wvu.Cols" localSheetId="20" hidden="1">'МП УМИ'!$S:$S</definedName>
    <definedName name="Z_4D639A26_081E_47BF_848E_AC3B928B0246_.wvu.Cols" localSheetId="18" hidden="1">'МП УМФ'!$S:$S</definedName>
    <definedName name="Z_4D639A26_081E_47BF_848E_AC3B928B0246_.wvu.Cols" localSheetId="3" hidden="1">'МП ФКГС'!$S:$S</definedName>
    <definedName name="Z_4D639A26_081E_47BF_848E_AC3B928B0246_.wvu.Cols" localSheetId="15" hidden="1">'МП ЭБ'!$S:$S</definedName>
    <definedName name="Z_4D639A26_081E_47BF_848E_AC3B928B0246_.wvu.Cols" localSheetId="0" hidden="1">'МП Экстремизм'!$S:$S</definedName>
    <definedName name="Z_4D639A26_081E_47BF_848E_AC3B928B0246_.wvu.PrintArea" localSheetId="21" hidden="1">'МП РМС'!$A$1:$T$11</definedName>
    <definedName name="Z_4FCF4851_1FFB_4291_9E63_B5ADD52F8DBE_.wvu.Cols" localSheetId="10" hidden="1">'МП АПК'!$S:$S</definedName>
    <definedName name="Z_4FCF4851_1FFB_4291_9E63_B5ADD52F8DBE_.wvu.Cols" localSheetId="14" hidden="1">'МП БЖД'!$S:$S</definedName>
    <definedName name="Z_4FCF4851_1FFB_4291_9E63_B5ADD52F8DBE_.wvu.Cols" localSheetId="7" hidden="1">'МП КП'!$S:$S</definedName>
    <definedName name="Z_4FCF4851_1FFB_4291_9E63_B5ADD52F8DBE_.wvu.Cols" localSheetId="13" hidden="1">'МП ППиООПГ'!$S:$S</definedName>
    <definedName name="Z_4FCF4851_1FFB_4291_9E63_B5ADD52F8DBE_.wvu.Cols" localSheetId="12" hidden="1">'МП РЖКК'!$S:$S</definedName>
    <definedName name="Z_4FCF4851_1FFB_4291_9E63_B5ADD52F8DBE_.wvu.Cols" localSheetId="11" hidden="1">'МП РЖС'!$S:$S</definedName>
    <definedName name="Z_4FCF4851_1FFB_4291_9E63_B5ADD52F8DBE_.wvu.Cols" localSheetId="19" hidden="1">'МП РИГО'!$S:$S</definedName>
    <definedName name="Z_4FCF4851_1FFB_4291_9E63_B5ADD52F8DBE_.wvu.Cols" localSheetId="21" hidden="1">'МП РМС'!$S:$S</definedName>
    <definedName name="Z_4FCF4851_1FFB_4291_9E63_B5ADD52F8DBE_.wvu.Cols" localSheetId="1" hidden="1">'МП РО'!$S:$S</definedName>
    <definedName name="Z_4FCF4851_1FFB_4291_9E63_B5ADD52F8DBE_.wvu.Cols" localSheetId="17" hidden="1">'МП РТС'!$S:$S</definedName>
    <definedName name="Z_4FCF4851_1FFB_4291_9E63_B5ADD52F8DBE_.wvu.Cols" localSheetId="8" hidden="1">'МП РФКиС'!$S:$S</definedName>
    <definedName name="Z_4FCF4851_1FFB_4291_9E63_B5ADD52F8DBE_.wvu.Cols" localSheetId="9" hidden="1">'МП СЗН'!$S:$S</definedName>
    <definedName name="Z_4FCF4851_1FFB_4291_9E63_B5ADD52F8DBE_.wvu.Cols" localSheetId="2" hidden="1">'МП СОГХ'!$S:$S</definedName>
    <definedName name="Z_4FCF4851_1FFB_4291_9E63_B5ADD52F8DBE_.wvu.Cols" localSheetId="16" hidden="1">'МП СЭР'!$S:$S</definedName>
    <definedName name="Z_4FCF4851_1FFB_4291_9E63_B5ADD52F8DBE_.wvu.Cols" localSheetId="20" hidden="1">'МП УМИ'!$S:$S</definedName>
    <definedName name="Z_4FCF4851_1FFB_4291_9E63_B5ADD52F8DBE_.wvu.Cols" localSheetId="18" hidden="1">'МП УМФ'!$S:$S</definedName>
    <definedName name="Z_4FCF4851_1FFB_4291_9E63_B5ADD52F8DBE_.wvu.Cols" localSheetId="3" hidden="1">'МП ФКГС'!$S:$S</definedName>
    <definedName name="Z_4FCF4851_1FFB_4291_9E63_B5ADD52F8DBE_.wvu.Cols" localSheetId="15" hidden="1">'МП ЭБ'!$S:$S</definedName>
    <definedName name="Z_4FCF4851_1FFB_4291_9E63_B5ADD52F8DBE_.wvu.Cols" localSheetId="0" hidden="1">'МП Экстремизм'!$S:$S</definedName>
    <definedName name="Z_4FCF4851_1FFB_4291_9E63_B5ADD52F8DBE_.wvu.PrintArea" localSheetId="21" hidden="1">'МП РМС'!$A$1:$T$11</definedName>
    <definedName name="Z_536E4AEA_F618_4F85_8552_BC1DB5601AA9_.wvu.Cols" localSheetId="10" hidden="1">'МП АПК'!$S:$S</definedName>
    <definedName name="Z_536E4AEA_F618_4F85_8552_BC1DB5601AA9_.wvu.Cols" localSheetId="14" hidden="1">'МП БЖД'!$S:$S</definedName>
    <definedName name="Z_536E4AEA_F618_4F85_8552_BC1DB5601AA9_.wvu.Cols" localSheetId="7" hidden="1">'МП КП'!$S:$S</definedName>
    <definedName name="Z_536E4AEA_F618_4F85_8552_BC1DB5601AA9_.wvu.Cols" localSheetId="13" hidden="1">'МП ППиООПГ'!$S:$S</definedName>
    <definedName name="Z_536E4AEA_F618_4F85_8552_BC1DB5601AA9_.wvu.Cols" localSheetId="12" hidden="1">'МП РЖКК'!$S:$S</definedName>
    <definedName name="Z_536E4AEA_F618_4F85_8552_BC1DB5601AA9_.wvu.Cols" localSheetId="11" hidden="1">'МП РЖС'!$S:$S</definedName>
    <definedName name="Z_536E4AEA_F618_4F85_8552_BC1DB5601AA9_.wvu.Cols" localSheetId="19" hidden="1">'МП РИГО'!$S:$S</definedName>
    <definedName name="Z_536E4AEA_F618_4F85_8552_BC1DB5601AA9_.wvu.Cols" localSheetId="21" hidden="1">'МП РМС'!$S:$S</definedName>
    <definedName name="Z_536E4AEA_F618_4F85_8552_BC1DB5601AA9_.wvu.Cols" localSheetId="1" hidden="1">'МП РО'!$S:$S</definedName>
    <definedName name="Z_536E4AEA_F618_4F85_8552_BC1DB5601AA9_.wvu.Cols" localSheetId="17" hidden="1">'МП РТС'!$S:$S</definedName>
    <definedName name="Z_536E4AEA_F618_4F85_8552_BC1DB5601AA9_.wvu.Cols" localSheetId="8" hidden="1">'МП РФКиС'!$S:$S</definedName>
    <definedName name="Z_536E4AEA_F618_4F85_8552_BC1DB5601AA9_.wvu.Cols" localSheetId="9" hidden="1">'МП СЗН'!$S:$S</definedName>
    <definedName name="Z_536E4AEA_F618_4F85_8552_BC1DB5601AA9_.wvu.Cols" localSheetId="2" hidden="1">'МП СОГХ'!$S:$S</definedName>
    <definedName name="Z_536E4AEA_F618_4F85_8552_BC1DB5601AA9_.wvu.Cols" localSheetId="16" hidden="1">'МП СЭР'!$S:$S</definedName>
    <definedName name="Z_536E4AEA_F618_4F85_8552_BC1DB5601AA9_.wvu.Cols" localSheetId="20" hidden="1">'МП УМИ'!$S:$S</definedName>
    <definedName name="Z_536E4AEA_F618_4F85_8552_BC1DB5601AA9_.wvu.Cols" localSheetId="18" hidden="1">'МП УМФ'!$S:$S</definedName>
    <definedName name="Z_536E4AEA_F618_4F85_8552_BC1DB5601AA9_.wvu.Cols" localSheetId="3" hidden="1">'МП ФКГС'!$S:$S</definedName>
    <definedName name="Z_536E4AEA_F618_4F85_8552_BC1DB5601AA9_.wvu.Cols" localSheetId="15" hidden="1">'МП ЭБ'!$S:$S</definedName>
    <definedName name="Z_536E4AEA_F618_4F85_8552_BC1DB5601AA9_.wvu.Cols" localSheetId="0" hidden="1">'МП Экстремизм'!$S:$S</definedName>
    <definedName name="Z_536E4AEA_F618_4F85_8552_BC1DB5601AA9_.wvu.PrintArea" localSheetId="17" hidden="1">'МП РТС'!$A$1:$T$17</definedName>
    <definedName name="Z_536E4AEA_F618_4F85_8552_BC1DB5601AA9_.wvu.PrintArea" localSheetId="2" hidden="1">'МП СОГХ'!$A$1:$T$14</definedName>
    <definedName name="Z_536E4AEA_F618_4F85_8552_BC1DB5601AA9_.wvu.PrintArea" localSheetId="3" hidden="1">'МП ФКГС'!$A$1:$T$11</definedName>
    <definedName name="Z_5F1BE36F_0832_42CE_A3FC_1A76BC593CBA_.wvu.Cols" localSheetId="10" hidden="1">'МП АПК'!$S:$S</definedName>
    <definedName name="Z_5F1BE36F_0832_42CE_A3FC_1A76BC593CBA_.wvu.Cols" localSheetId="14" hidden="1">'МП БЖД'!$S:$S</definedName>
    <definedName name="Z_5F1BE36F_0832_42CE_A3FC_1A76BC593CBA_.wvu.Cols" localSheetId="7" hidden="1">'МП КП'!$S:$S</definedName>
    <definedName name="Z_5F1BE36F_0832_42CE_A3FC_1A76BC593CBA_.wvu.Cols" localSheetId="13" hidden="1">'МП ППиООПГ'!$S:$S</definedName>
    <definedName name="Z_5F1BE36F_0832_42CE_A3FC_1A76BC593CBA_.wvu.Cols" localSheetId="12" hidden="1">'МП РЖКК'!$S:$S</definedName>
    <definedName name="Z_5F1BE36F_0832_42CE_A3FC_1A76BC593CBA_.wvu.Cols" localSheetId="11" hidden="1">'МП РЖС'!$S:$S</definedName>
    <definedName name="Z_5F1BE36F_0832_42CE_A3FC_1A76BC593CBA_.wvu.Cols" localSheetId="19" hidden="1">'МП РИГО'!$S:$S</definedName>
    <definedName name="Z_5F1BE36F_0832_42CE_A3FC_1A76BC593CBA_.wvu.Cols" localSheetId="21" hidden="1">'МП РМС'!$S:$S</definedName>
    <definedName name="Z_5F1BE36F_0832_42CE_A3FC_1A76BC593CBA_.wvu.Cols" localSheetId="1" hidden="1">'МП РО'!$S:$S</definedName>
    <definedName name="Z_5F1BE36F_0832_42CE_A3FC_1A76BC593CBA_.wvu.Cols" localSheetId="17" hidden="1">'МП РТС'!$S:$S</definedName>
    <definedName name="Z_5F1BE36F_0832_42CE_A3FC_1A76BC593CBA_.wvu.Cols" localSheetId="8" hidden="1">'МП РФКиС'!$S:$S</definedName>
    <definedName name="Z_5F1BE36F_0832_42CE_A3FC_1A76BC593CBA_.wvu.Cols" localSheetId="9" hidden="1">'МП СЗН'!$S:$S</definedName>
    <definedName name="Z_5F1BE36F_0832_42CE_A3FC_1A76BC593CBA_.wvu.Cols" localSheetId="2" hidden="1">'МП СОГХ'!$S:$S</definedName>
    <definedName name="Z_5F1BE36F_0832_42CE_A3FC_1A76BC593CBA_.wvu.Cols" localSheetId="16" hidden="1">'МП СЭР'!$S:$S</definedName>
    <definedName name="Z_5F1BE36F_0832_42CE_A3FC_1A76BC593CBA_.wvu.Cols" localSheetId="20" hidden="1">'МП УМИ'!$S:$S</definedName>
    <definedName name="Z_5F1BE36F_0832_42CE_A3FC_1A76BC593CBA_.wvu.Cols" localSheetId="18" hidden="1">'МП УМФ'!$S:$S</definedName>
    <definedName name="Z_5F1BE36F_0832_42CE_A3FC_1A76BC593CBA_.wvu.Cols" localSheetId="3" hidden="1">'МП ФКГС'!$S:$S</definedName>
    <definedName name="Z_5F1BE36F_0832_42CE_A3FC_1A76BC593CBA_.wvu.Cols" localSheetId="15" hidden="1">'МП ЭБ'!$S:$S</definedName>
    <definedName name="Z_5F1BE36F_0832_42CE_A3FC_1A76BC593CBA_.wvu.Cols" localSheetId="0" hidden="1">'МП Экстремизм'!$S:$S</definedName>
    <definedName name="Z_62E99341_31CC_4B22_ACCE_D0C55385ECC0_.wvu.Cols" localSheetId="10" hidden="1">'МП АПК'!$S:$S</definedName>
    <definedName name="Z_62E99341_31CC_4B22_ACCE_D0C55385ECC0_.wvu.Cols" localSheetId="14" hidden="1">'МП БЖД'!$S:$S</definedName>
    <definedName name="Z_62E99341_31CC_4B22_ACCE_D0C55385ECC0_.wvu.Cols" localSheetId="7" hidden="1">'МП КП'!$S:$S</definedName>
    <definedName name="Z_62E99341_31CC_4B22_ACCE_D0C55385ECC0_.wvu.Cols" localSheetId="13" hidden="1">'МП ППиООПГ'!$S:$S</definedName>
    <definedName name="Z_62E99341_31CC_4B22_ACCE_D0C55385ECC0_.wvu.Cols" localSheetId="12" hidden="1">'МП РЖКК'!$S:$S</definedName>
    <definedName name="Z_62E99341_31CC_4B22_ACCE_D0C55385ECC0_.wvu.Cols" localSheetId="11" hidden="1">'МП РЖС'!$S:$S</definedName>
    <definedName name="Z_62E99341_31CC_4B22_ACCE_D0C55385ECC0_.wvu.Cols" localSheetId="19" hidden="1">'МП РИГО'!$S:$S</definedName>
    <definedName name="Z_62E99341_31CC_4B22_ACCE_D0C55385ECC0_.wvu.Cols" localSheetId="21" hidden="1">'МП РМС'!$S:$S</definedName>
    <definedName name="Z_62E99341_31CC_4B22_ACCE_D0C55385ECC0_.wvu.Cols" localSheetId="1" hidden="1">'МП РО'!$S:$S</definedName>
    <definedName name="Z_62E99341_31CC_4B22_ACCE_D0C55385ECC0_.wvu.Cols" localSheetId="17" hidden="1">'МП РТС'!$S:$S</definedName>
    <definedName name="Z_62E99341_31CC_4B22_ACCE_D0C55385ECC0_.wvu.Cols" localSheetId="8" hidden="1">'МП РФКиС'!$S:$S</definedName>
    <definedName name="Z_62E99341_31CC_4B22_ACCE_D0C55385ECC0_.wvu.Cols" localSheetId="9" hidden="1">'МП СЗН'!$S:$S</definedName>
    <definedName name="Z_62E99341_31CC_4B22_ACCE_D0C55385ECC0_.wvu.Cols" localSheetId="2" hidden="1">'МП СОГХ'!$S:$S</definedName>
    <definedName name="Z_62E99341_31CC_4B22_ACCE_D0C55385ECC0_.wvu.Cols" localSheetId="16" hidden="1">'МП СЭР'!$S:$S</definedName>
    <definedName name="Z_62E99341_31CC_4B22_ACCE_D0C55385ECC0_.wvu.Cols" localSheetId="20" hidden="1">'МП УМИ'!$S:$S</definedName>
    <definedName name="Z_62E99341_31CC_4B22_ACCE_D0C55385ECC0_.wvu.Cols" localSheetId="18" hidden="1">'МП УМФ'!$S:$S</definedName>
    <definedName name="Z_62E99341_31CC_4B22_ACCE_D0C55385ECC0_.wvu.Cols" localSheetId="3" hidden="1">'МП ФКГС'!$S:$S</definedName>
    <definedName name="Z_62E99341_31CC_4B22_ACCE_D0C55385ECC0_.wvu.Cols" localSheetId="15" hidden="1">'МП ЭБ'!$S:$S</definedName>
    <definedName name="Z_62E99341_31CC_4B22_ACCE_D0C55385ECC0_.wvu.Cols" localSheetId="0" hidden="1">'МП Экстремизм'!$S:$S</definedName>
    <definedName name="Z_62E99341_31CC_4B22_ACCE_D0C55385ECC0_.wvu.PrintArea" localSheetId="20" hidden="1">'МП УМИ'!$A$1:$T$11</definedName>
    <definedName name="Z_64EE95D5_D217_4566_B6AE_1F08753E5CD7_.wvu.Cols" localSheetId="10" hidden="1">'МП АПК'!$S:$S</definedName>
    <definedName name="Z_64EE95D5_D217_4566_B6AE_1F08753E5CD7_.wvu.Cols" localSheetId="14" hidden="1">'МП БЖД'!$S:$S</definedName>
    <definedName name="Z_64EE95D5_D217_4566_B6AE_1F08753E5CD7_.wvu.Cols" localSheetId="7" hidden="1">'МП КП'!$S:$S</definedName>
    <definedName name="Z_64EE95D5_D217_4566_B6AE_1F08753E5CD7_.wvu.Cols" localSheetId="13" hidden="1">'МП ППиООПГ'!$S:$S</definedName>
    <definedName name="Z_64EE95D5_D217_4566_B6AE_1F08753E5CD7_.wvu.Cols" localSheetId="12" hidden="1">'МП РЖКК'!$S:$S</definedName>
    <definedName name="Z_64EE95D5_D217_4566_B6AE_1F08753E5CD7_.wvu.Cols" localSheetId="11" hidden="1">'МП РЖС'!$S:$S</definedName>
    <definedName name="Z_64EE95D5_D217_4566_B6AE_1F08753E5CD7_.wvu.Cols" localSheetId="19" hidden="1">'МП РИГО'!$S:$S</definedName>
    <definedName name="Z_64EE95D5_D217_4566_B6AE_1F08753E5CD7_.wvu.Cols" localSheetId="21" hidden="1">'МП РМС'!$S:$S</definedName>
    <definedName name="Z_64EE95D5_D217_4566_B6AE_1F08753E5CD7_.wvu.Cols" localSheetId="1" hidden="1">'МП РО'!$S:$S</definedName>
    <definedName name="Z_64EE95D5_D217_4566_B6AE_1F08753E5CD7_.wvu.Cols" localSheetId="17" hidden="1">'МП РТС'!$S:$S</definedName>
    <definedName name="Z_64EE95D5_D217_4566_B6AE_1F08753E5CD7_.wvu.Cols" localSheetId="8" hidden="1">'МП РФКиС'!$S:$S</definedName>
    <definedName name="Z_64EE95D5_D217_4566_B6AE_1F08753E5CD7_.wvu.Cols" localSheetId="9" hidden="1">'МП СЗН'!$A:$A,'МП СЗН'!$S:$S</definedName>
    <definedName name="Z_64EE95D5_D217_4566_B6AE_1F08753E5CD7_.wvu.Cols" localSheetId="2" hidden="1">'МП СОГХ'!$S:$S</definedName>
    <definedName name="Z_64EE95D5_D217_4566_B6AE_1F08753E5CD7_.wvu.Cols" localSheetId="16" hidden="1">'МП СЭР'!$S:$S</definedName>
    <definedName name="Z_64EE95D5_D217_4566_B6AE_1F08753E5CD7_.wvu.Cols" localSheetId="20" hidden="1">'МП УМИ'!$S:$S</definedName>
    <definedName name="Z_64EE95D5_D217_4566_B6AE_1F08753E5CD7_.wvu.Cols" localSheetId="18" hidden="1">'МП УМФ'!$A:$A,'МП УМФ'!$S:$S</definedName>
    <definedName name="Z_64EE95D5_D217_4566_B6AE_1F08753E5CD7_.wvu.Cols" localSheetId="3" hidden="1">'МП ФКГС'!$S:$S</definedName>
    <definedName name="Z_64EE95D5_D217_4566_B6AE_1F08753E5CD7_.wvu.Cols" localSheetId="15" hidden="1">'МП ЭБ'!$S:$S</definedName>
    <definedName name="Z_64EE95D5_D217_4566_B6AE_1F08753E5CD7_.wvu.Cols" localSheetId="0" hidden="1">'МП Экстремизм'!$S:$S</definedName>
    <definedName name="Z_64EE95D5_D217_4566_B6AE_1F08753E5CD7_.wvu.PrintArea" localSheetId="19" hidden="1">'МП РИГО'!$A$3:$T$13</definedName>
    <definedName name="Z_6A6C9703_C16B_46D2_8CEE_AD24BCFE6CF3_.wvu.Cols" localSheetId="10" hidden="1">'МП АПК'!$S:$S</definedName>
    <definedName name="Z_6A6C9703_C16B_46D2_8CEE_AD24BCFE6CF3_.wvu.Cols" localSheetId="14" hidden="1">'МП БЖД'!$S:$S</definedName>
    <definedName name="Z_6A6C9703_C16B_46D2_8CEE_AD24BCFE6CF3_.wvu.Cols" localSheetId="7" hidden="1">'МП КП'!$S:$S</definedName>
    <definedName name="Z_6A6C9703_C16B_46D2_8CEE_AD24BCFE6CF3_.wvu.Cols" localSheetId="13" hidden="1">'МП ППиООПГ'!$S:$S</definedName>
    <definedName name="Z_6A6C9703_C16B_46D2_8CEE_AD24BCFE6CF3_.wvu.Cols" localSheetId="12" hidden="1">'МП РЖКК'!$S:$S</definedName>
    <definedName name="Z_6A6C9703_C16B_46D2_8CEE_AD24BCFE6CF3_.wvu.Cols" localSheetId="11" hidden="1">'МП РЖС'!$S:$S</definedName>
    <definedName name="Z_6A6C9703_C16B_46D2_8CEE_AD24BCFE6CF3_.wvu.Cols" localSheetId="19" hidden="1">'МП РИГО'!$S:$S</definedName>
    <definedName name="Z_6A6C9703_C16B_46D2_8CEE_AD24BCFE6CF3_.wvu.Cols" localSheetId="21" hidden="1">'МП РМС'!$S:$S</definedName>
    <definedName name="Z_6A6C9703_C16B_46D2_8CEE_AD24BCFE6CF3_.wvu.Cols" localSheetId="1" hidden="1">'МП РО'!$S:$S</definedName>
    <definedName name="Z_6A6C9703_C16B_46D2_8CEE_AD24BCFE6CF3_.wvu.Cols" localSheetId="17" hidden="1">'МП РТС'!$S:$S</definedName>
    <definedName name="Z_6A6C9703_C16B_46D2_8CEE_AD24BCFE6CF3_.wvu.Cols" localSheetId="8" hidden="1">'МП РФКиС'!$S:$S</definedName>
    <definedName name="Z_6A6C9703_C16B_46D2_8CEE_AD24BCFE6CF3_.wvu.Cols" localSheetId="9" hidden="1">'МП СЗН'!$S:$S</definedName>
    <definedName name="Z_6A6C9703_C16B_46D2_8CEE_AD24BCFE6CF3_.wvu.Cols" localSheetId="2" hidden="1">'МП СОГХ'!$S:$S</definedName>
    <definedName name="Z_6A6C9703_C16B_46D2_8CEE_AD24BCFE6CF3_.wvu.Cols" localSheetId="16" hidden="1">'МП СЭР'!$S:$S</definedName>
    <definedName name="Z_6A6C9703_C16B_46D2_8CEE_AD24BCFE6CF3_.wvu.Cols" localSheetId="20" hidden="1">'МП УМИ'!$S:$S</definedName>
    <definedName name="Z_6A6C9703_C16B_46D2_8CEE_AD24BCFE6CF3_.wvu.Cols" localSheetId="18" hidden="1">'МП УМФ'!$S:$S</definedName>
    <definedName name="Z_6A6C9703_C16B_46D2_8CEE_AD24BCFE6CF3_.wvu.Cols" localSheetId="3" hidden="1">'МП ФКГС'!$S:$S</definedName>
    <definedName name="Z_6A6C9703_C16B_46D2_8CEE_AD24BCFE6CF3_.wvu.Cols" localSheetId="15" hidden="1">'МП ЭБ'!$S:$S</definedName>
    <definedName name="Z_6A6C9703_C16B_46D2_8CEE_AD24BCFE6CF3_.wvu.Cols" localSheetId="0" hidden="1">'МП Экстремизм'!$S:$S</definedName>
    <definedName name="Z_6A6C9703_C16B_46D2_8CEE_AD24BCFE6CF3_.wvu.PrintArea" localSheetId="2" hidden="1">'МП СОГХ'!$A$1:$T$14</definedName>
    <definedName name="Z_6A6C9703_C16B_46D2_8CEE_AD24BCFE6CF3_.wvu.PrintArea" localSheetId="3" hidden="1">'МП ФКГС'!$A$1:$T$11</definedName>
    <definedName name="Z_6AC0ED22_CCBF_444B_9F29_F3EDD4234483_.wvu.Cols" localSheetId="10" hidden="1">'МП АПК'!$A:$A,'МП АПК'!$S:$S</definedName>
    <definedName name="Z_6AC0ED22_CCBF_444B_9F29_F3EDD4234483_.wvu.Cols" localSheetId="14" hidden="1">'МП БЖД'!$S:$S</definedName>
    <definedName name="Z_6AC0ED22_CCBF_444B_9F29_F3EDD4234483_.wvu.Cols" localSheetId="7" hidden="1">'МП КП'!$S:$S</definedName>
    <definedName name="Z_6AC0ED22_CCBF_444B_9F29_F3EDD4234483_.wvu.Cols" localSheetId="13" hidden="1">'МП ППиООПГ'!$S:$S</definedName>
    <definedName name="Z_6AC0ED22_CCBF_444B_9F29_F3EDD4234483_.wvu.Cols" localSheetId="12" hidden="1">'МП РЖКК'!$S:$S</definedName>
    <definedName name="Z_6AC0ED22_CCBF_444B_9F29_F3EDD4234483_.wvu.Cols" localSheetId="11" hidden="1">'МП РЖС'!$S:$S</definedName>
    <definedName name="Z_6AC0ED22_CCBF_444B_9F29_F3EDD4234483_.wvu.Cols" localSheetId="19" hidden="1">'МП РИГО'!$S:$S</definedName>
    <definedName name="Z_6AC0ED22_CCBF_444B_9F29_F3EDD4234483_.wvu.Cols" localSheetId="21" hidden="1">'МП РМС'!$S:$S</definedName>
    <definedName name="Z_6AC0ED22_CCBF_444B_9F29_F3EDD4234483_.wvu.Cols" localSheetId="1" hidden="1">'МП РО'!$S:$S</definedName>
    <definedName name="Z_6AC0ED22_CCBF_444B_9F29_F3EDD4234483_.wvu.Cols" localSheetId="17" hidden="1">'МП РТС'!$S:$S</definedName>
    <definedName name="Z_6AC0ED22_CCBF_444B_9F29_F3EDD4234483_.wvu.Cols" localSheetId="8" hidden="1">'МП РФКиС'!$S:$S</definedName>
    <definedName name="Z_6AC0ED22_CCBF_444B_9F29_F3EDD4234483_.wvu.Cols" localSheetId="9" hidden="1">'МП СЗН'!$S:$S</definedName>
    <definedName name="Z_6AC0ED22_CCBF_444B_9F29_F3EDD4234483_.wvu.Cols" localSheetId="2" hidden="1">'МП СОГХ'!$S:$S</definedName>
    <definedName name="Z_6AC0ED22_CCBF_444B_9F29_F3EDD4234483_.wvu.Cols" localSheetId="16" hidden="1">'МП СЭР'!$S:$S</definedName>
    <definedName name="Z_6AC0ED22_CCBF_444B_9F29_F3EDD4234483_.wvu.Cols" localSheetId="20" hidden="1">'МП УМИ'!$S:$S</definedName>
    <definedName name="Z_6AC0ED22_CCBF_444B_9F29_F3EDD4234483_.wvu.Cols" localSheetId="18" hidden="1">'МП УМФ'!$S:$S</definedName>
    <definedName name="Z_6AC0ED22_CCBF_444B_9F29_F3EDD4234483_.wvu.Cols" localSheetId="3" hidden="1">'МП ФКГС'!$S:$S</definedName>
    <definedName name="Z_6AC0ED22_CCBF_444B_9F29_F3EDD4234483_.wvu.Cols" localSheetId="15" hidden="1">'МП ЭБ'!$S:$S</definedName>
    <definedName name="Z_6AC0ED22_CCBF_444B_9F29_F3EDD4234483_.wvu.Cols" localSheetId="0" hidden="1">'МП Экстремизм'!$S:$S</definedName>
    <definedName name="Z_73C3B9D4_9210_43F5_9883_0E949EA0E341_.wvu.Cols" localSheetId="10" hidden="1">'МП АПК'!$S:$S</definedName>
    <definedName name="Z_73C3B9D4_9210_43F5_9883_0E949EA0E341_.wvu.Cols" localSheetId="14" hidden="1">'МП БЖД'!$S:$S</definedName>
    <definedName name="Z_73C3B9D4_9210_43F5_9883_0E949EA0E341_.wvu.Cols" localSheetId="7" hidden="1">'МП КП'!$S:$S</definedName>
    <definedName name="Z_73C3B9D4_9210_43F5_9883_0E949EA0E341_.wvu.Cols" localSheetId="13" hidden="1">'МП ППиООПГ'!$S:$S</definedName>
    <definedName name="Z_73C3B9D4_9210_43F5_9883_0E949EA0E341_.wvu.Cols" localSheetId="12" hidden="1">'МП РЖКК'!$S:$S</definedName>
    <definedName name="Z_73C3B9D4_9210_43F5_9883_0E949EA0E341_.wvu.Cols" localSheetId="11" hidden="1">'МП РЖС'!$S:$S</definedName>
    <definedName name="Z_73C3B9D4_9210_43F5_9883_0E949EA0E341_.wvu.Cols" localSheetId="19" hidden="1">'МП РИГО'!$S:$S</definedName>
    <definedName name="Z_73C3B9D4_9210_43F5_9883_0E949EA0E341_.wvu.Cols" localSheetId="21" hidden="1">'МП РМС'!$S:$S</definedName>
    <definedName name="Z_73C3B9D4_9210_43F5_9883_0E949EA0E341_.wvu.Cols" localSheetId="1" hidden="1">'МП РО'!$S:$S</definedName>
    <definedName name="Z_73C3B9D4_9210_43F5_9883_0E949EA0E341_.wvu.Cols" localSheetId="17" hidden="1">'МП РТС'!$S:$S</definedName>
    <definedName name="Z_73C3B9D4_9210_43F5_9883_0E949EA0E341_.wvu.Cols" localSheetId="8" hidden="1">'МП РФКиС'!$S:$S</definedName>
    <definedName name="Z_73C3B9D4_9210_43F5_9883_0E949EA0E341_.wvu.Cols" localSheetId="9" hidden="1">'МП СЗН'!$S:$S</definedName>
    <definedName name="Z_73C3B9D4_9210_43F5_9883_0E949EA0E341_.wvu.Cols" localSheetId="2" hidden="1">'МП СОГХ'!$S:$S</definedName>
    <definedName name="Z_73C3B9D4_9210_43F5_9883_0E949EA0E341_.wvu.Cols" localSheetId="16" hidden="1">'МП СЭР'!$S:$S</definedName>
    <definedName name="Z_73C3B9D4_9210_43F5_9883_0E949EA0E341_.wvu.Cols" localSheetId="20" hidden="1">'МП УМИ'!$S:$S</definedName>
    <definedName name="Z_73C3B9D4_9210_43F5_9883_0E949EA0E341_.wvu.Cols" localSheetId="18" hidden="1">'МП УМФ'!$S:$S</definedName>
    <definedName name="Z_73C3B9D4_9210_43F5_9883_0E949EA0E341_.wvu.Cols" localSheetId="3" hidden="1">'МП ФКГС'!$S:$S</definedName>
    <definedName name="Z_73C3B9D4_9210_43F5_9883_0E949EA0E341_.wvu.Cols" localSheetId="15" hidden="1">'МП ЭБ'!$S:$S</definedName>
    <definedName name="Z_73C3B9D4_9210_43F5_9883_0E949EA0E341_.wvu.Cols" localSheetId="0" hidden="1">'МП Экстремизм'!$S:$S</definedName>
    <definedName name="Z_73C3B9D4_9210_43F5_9883_0E949EA0E341_.wvu.PrintArea" localSheetId="21" hidden="1">'МП РМС'!$A$1:$T$11</definedName>
    <definedName name="Z_78BEB479_57CC_4BBB_8F3F_73AA0BAD3F3D_.wvu.Cols" localSheetId="10" hidden="1">'МП АПК'!$S:$S</definedName>
    <definedName name="Z_78BEB479_57CC_4BBB_8F3F_73AA0BAD3F3D_.wvu.Cols" localSheetId="14" hidden="1">'МП БЖД'!$S:$S</definedName>
    <definedName name="Z_78BEB479_57CC_4BBB_8F3F_73AA0BAD3F3D_.wvu.Cols" localSheetId="7" hidden="1">'МП КП'!$S:$S</definedName>
    <definedName name="Z_78BEB479_57CC_4BBB_8F3F_73AA0BAD3F3D_.wvu.Cols" localSheetId="13" hidden="1">'МП ППиООПГ'!$S:$S</definedName>
    <definedName name="Z_78BEB479_57CC_4BBB_8F3F_73AA0BAD3F3D_.wvu.Cols" localSheetId="12" hidden="1">'МП РЖКК'!$S:$S</definedName>
    <definedName name="Z_78BEB479_57CC_4BBB_8F3F_73AA0BAD3F3D_.wvu.Cols" localSheetId="11" hidden="1">'МП РЖС'!$S:$S</definedName>
    <definedName name="Z_78BEB479_57CC_4BBB_8F3F_73AA0BAD3F3D_.wvu.Cols" localSheetId="19" hidden="1">'МП РИГО'!$S:$S</definedName>
    <definedName name="Z_78BEB479_57CC_4BBB_8F3F_73AA0BAD3F3D_.wvu.Cols" localSheetId="21" hidden="1">'МП РМС'!$S:$S</definedName>
    <definedName name="Z_78BEB479_57CC_4BBB_8F3F_73AA0BAD3F3D_.wvu.Cols" localSheetId="1" hidden="1">'МП РО'!$S:$S</definedName>
    <definedName name="Z_78BEB479_57CC_4BBB_8F3F_73AA0BAD3F3D_.wvu.Cols" localSheetId="17" hidden="1">'МП РТС'!$S:$S</definedName>
    <definedName name="Z_78BEB479_57CC_4BBB_8F3F_73AA0BAD3F3D_.wvu.Cols" localSheetId="8" hidden="1">'МП РФКиС'!$S:$S</definedName>
    <definedName name="Z_78BEB479_57CC_4BBB_8F3F_73AA0BAD3F3D_.wvu.Cols" localSheetId="9" hidden="1">'МП СЗН'!$S:$S</definedName>
    <definedName name="Z_78BEB479_57CC_4BBB_8F3F_73AA0BAD3F3D_.wvu.Cols" localSheetId="2" hidden="1">'МП СОГХ'!$S:$S</definedName>
    <definedName name="Z_78BEB479_57CC_4BBB_8F3F_73AA0BAD3F3D_.wvu.Cols" localSheetId="16" hidden="1">'МП СЭР'!$S:$S</definedName>
    <definedName name="Z_78BEB479_57CC_4BBB_8F3F_73AA0BAD3F3D_.wvu.Cols" localSheetId="20" hidden="1">'МП УМИ'!$S:$S</definedName>
    <definedName name="Z_78BEB479_57CC_4BBB_8F3F_73AA0BAD3F3D_.wvu.Cols" localSheetId="18" hidden="1">'МП УМФ'!$S:$S</definedName>
    <definedName name="Z_78BEB479_57CC_4BBB_8F3F_73AA0BAD3F3D_.wvu.Cols" localSheetId="3" hidden="1">'МП ФКГС'!$S:$S</definedName>
    <definedName name="Z_78BEB479_57CC_4BBB_8F3F_73AA0BAD3F3D_.wvu.Cols" localSheetId="15" hidden="1">'МП ЭБ'!$S:$S</definedName>
    <definedName name="Z_78BEB479_57CC_4BBB_8F3F_73AA0BAD3F3D_.wvu.Cols" localSheetId="0" hidden="1">'МП Экстремизм'!$S:$S</definedName>
    <definedName name="Z_7ECADF5B_4174_4035_8137_3D83A4A93CD5_.wvu.Cols" localSheetId="10" hidden="1">'МП АПК'!$S:$S</definedName>
    <definedName name="Z_7ECADF5B_4174_4035_8137_3D83A4A93CD5_.wvu.Cols" localSheetId="14" hidden="1">'МП БЖД'!$S:$S</definedName>
    <definedName name="Z_7ECADF5B_4174_4035_8137_3D83A4A93CD5_.wvu.Cols" localSheetId="7" hidden="1">'МП КП'!$S:$S</definedName>
    <definedName name="Z_7ECADF5B_4174_4035_8137_3D83A4A93CD5_.wvu.Cols" localSheetId="13" hidden="1">'МП ППиООПГ'!$S:$S</definedName>
    <definedName name="Z_7ECADF5B_4174_4035_8137_3D83A4A93CD5_.wvu.Cols" localSheetId="12" hidden="1">'МП РЖКК'!$S:$S</definedName>
    <definedName name="Z_7ECADF5B_4174_4035_8137_3D83A4A93CD5_.wvu.Cols" localSheetId="11" hidden="1">'МП РЖС'!$S:$S</definedName>
    <definedName name="Z_7ECADF5B_4174_4035_8137_3D83A4A93CD5_.wvu.Cols" localSheetId="19" hidden="1">'МП РИГО'!$S:$S</definedName>
    <definedName name="Z_7ECADF5B_4174_4035_8137_3D83A4A93CD5_.wvu.Cols" localSheetId="21" hidden="1">'МП РМС'!$S:$S</definedName>
    <definedName name="Z_7ECADF5B_4174_4035_8137_3D83A4A93CD5_.wvu.Cols" localSheetId="1" hidden="1">'МП РО'!$S:$S</definedName>
    <definedName name="Z_7ECADF5B_4174_4035_8137_3D83A4A93CD5_.wvu.Cols" localSheetId="17" hidden="1">'МП РТС'!$S:$S</definedName>
    <definedName name="Z_7ECADF5B_4174_4035_8137_3D83A4A93CD5_.wvu.Cols" localSheetId="8" hidden="1">'МП РФКиС'!$S:$S</definedName>
    <definedName name="Z_7ECADF5B_4174_4035_8137_3D83A4A93CD5_.wvu.Cols" localSheetId="9" hidden="1">'МП СЗН'!$S:$S</definedName>
    <definedName name="Z_7ECADF5B_4174_4035_8137_3D83A4A93CD5_.wvu.Cols" localSheetId="2" hidden="1">'МП СОГХ'!$S:$S</definedName>
    <definedName name="Z_7ECADF5B_4174_4035_8137_3D83A4A93CD5_.wvu.Cols" localSheetId="16" hidden="1">'МП СЭР'!$S:$S</definedName>
    <definedName name="Z_7ECADF5B_4174_4035_8137_3D83A4A93CD5_.wvu.Cols" localSheetId="20" hidden="1">'МП УМИ'!$S:$S</definedName>
    <definedName name="Z_7ECADF5B_4174_4035_8137_3D83A4A93CD5_.wvu.Cols" localSheetId="18" hidden="1">'МП УМФ'!$S:$S</definedName>
    <definedName name="Z_7ECADF5B_4174_4035_8137_3D83A4A93CD5_.wvu.Cols" localSheetId="3" hidden="1">'МП ФКГС'!$S:$S</definedName>
    <definedName name="Z_7ECADF5B_4174_4035_8137_3D83A4A93CD5_.wvu.Cols" localSheetId="15" hidden="1">'МП ЭБ'!$S:$S</definedName>
    <definedName name="Z_7ECADF5B_4174_4035_8137_3D83A4A93CD5_.wvu.Cols" localSheetId="0" hidden="1">'МП Экстремизм'!$S:$S</definedName>
    <definedName name="Z_80AD08A8_345A_453A_A104_5E3DA1078B6F_.wvu.Cols" localSheetId="10" hidden="1">'МП АПК'!$S:$S</definedName>
    <definedName name="Z_80AD08A8_345A_453A_A104_5E3DA1078B6F_.wvu.Cols" localSheetId="14" hidden="1">'МП БЖД'!$S:$S</definedName>
    <definedName name="Z_80AD08A8_345A_453A_A104_5E3DA1078B6F_.wvu.Cols" localSheetId="7" hidden="1">'МП КП'!$S:$S</definedName>
    <definedName name="Z_80AD08A8_345A_453A_A104_5E3DA1078B6F_.wvu.Cols" localSheetId="13" hidden="1">'МП ППиООПГ'!$S:$S</definedName>
    <definedName name="Z_80AD08A8_345A_453A_A104_5E3DA1078B6F_.wvu.Cols" localSheetId="12" hidden="1">'МП РЖКК'!$S:$S</definedName>
    <definedName name="Z_80AD08A8_345A_453A_A104_5E3DA1078B6F_.wvu.Cols" localSheetId="11" hidden="1">'МП РЖС'!$S:$S</definedName>
    <definedName name="Z_80AD08A8_345A_453A_A104_5E3DA1078B6F_.wvu.Cols" localSheetId="19" hidden="1">'МП РИГО'!$S:$S</definedName>
    <definedName name="Z_80AD08A8_345A_453A_A104_5E3DA1078B6F_.wvu.Cols" localSheetId="21" hidden="1">'МП РМС'!$S:$S</definedName>
    <definedName name="Z_80AD08A8_345A_453A_A104_5E3DA1078B6F_.wvu.Cols" localSheetId="1" hidden="1">'МП РО'!$S:$S</definedName>
    <definedName name="Z_80AD08A8_345A_453A_A104_5E3DA1078B6F_.wvu.Cols" localSheetId="17" hidden="1">'МП РТС'!$S:$S</definedName>
    <definedName name="Z_80AD08A8_345A_453A_A104_5E3DA1078B6F_.wvu.Cols" localSheetId="8" hidden="1">'МП РФКиС'!$S:$S</definedName>
    <definedName name="Z_80AD08A8_345A_453A_A104_5E3DA1078B6F_.wvu.Cols" localSheetId="9" hidden="1">'МП СЗН'!$A:$A,'МП СЗН'!$S:$S</definedName>
    <definedName name="Z_80AD08A8_345A_453A_A104_5E3DA1078B6F_.wvu.Cols" localSheetId="2" hidden="1">'МП СОГХ'!$S:$S</definedName>
    <definedName name="Z_80AD08A8_345A_453A_A104_5E3DA1078B6F_.wvu.Cols" localSheetId="16" hidden="1">'МП СЭР'!$S:$S</definedName>
    <definedName name="Z_80AD08A8_345A_453A_A104_5E3DA1078B6F_.wvu.Cols" localSheetId="20" hidden="1">'МП УМИ'!$S:$S</definedName>
    <definedName name="Z_80AD08A8_345A_453A_A104_5E3DA1078B6F_.wvu.Cols" localSheetId="18" hidden="1">'МП УМФ'!$A:$A,'МП УМФ'!$S:$S</definedName>
    <definedName name="Z_80AD08A8_345A_453A_A104_5E3DA1078B6F_.wvu.Cols" localSheetId="3" hidden="1">'МП ФКГС'!$S:$S</definedName>
    <definedName name="Z_80AD08A8_345A_453A_A104_5E3DA1078B6F_.wvu.Cols" localSheetId="15" hidden="1">'МП ЭБ'!$S:$S</definedName>
    <definedName name="Z_80AD08A8_345A_453A_A104_5E3DA1078B6F_.wvu.Cols" localSheetId="0" hidden="1">'МП Экстремизм'!$S:$S</definedName>
    <definedName name="Z_82F8E746_A746_4368_B31A_F7995B350DCA_.wvu.Cols" localSheetId="10" hidden="1">'МП АПК'!$S:$S</definedName>
    <definedName name="Z_82F8E746_A746_4368_B31A_F7995B350DCA_.wvu.Cols" localSheetId="14" hidden="1">'МП БЖД'!$S:$S</definedName>
    <definedName name="Z_82F8E746_A746_4368_B31A_F7995B350DCA_.wvu.Cols" localSheetId="7" hidden="1">'МП КП'!$S:$S</definedName>
    <definedName name="Z_82F8E746_A746_4368_B31A_F7995B350DCA_.wvu.Cols" localSheetId="13" hidden="1">'МП ППиООПГ'!$S:$S</definedName>
    <definedName name="Z_82F8E746_A746_4368_B31A_F7995B350DCA_.wvu.Cols" localSheetId="12" hidden="1">'МП РЖКК'!$S:$S</definedName>
    <definedName name="Z_82F8E746_A746_4368_B31A_F7995B350DCA_.wvu.Cols" localSheetId="11" hidden="1">'МП РЖС'!$S:$S</definedName>
    <definedName name="Z_82F8E746_A746_4368_B31A_F7995B350DCA_.wvu.Cols" localSheetId="19" hidden="1">'МП РИГО'!$S:$S</definedName>
    <definedName name="Z_82F8E746_A746_4368_B31A_F7995B350DCA_.wvu.Cols" localSheetId="21" hidden="1">'МП РМС'!$S:$S</definedName>
    <definedName name="Z_82F8E746_A746_4368_B31A_F7995B350DCA_.wvu.Cols" localSheetId="1" hidden="1">'МП РО'!$S:$S</definedName>
    <definedName name="Z_82F8E746_A746_4368_B31A_F7995B350DCA_.wvu.Cols" localSheetId="17" hidden="1">'МП РТС'!$S:$S</definedName>
    <definedName name="Z_82F8E746_A746_4368_B31A_F7995B350DCA_.wvu.Cols" localSheetId="8" hidden="1">'МП РФКиС'!$S:$S</definedName>
    <definedName name="Z_82F8E746_A746_4368_B31A_F7995B350DCA_.wvu.Cols" localSheetId="9" hidden="1">'МП СЗН'!$S:$S</definedName>
    <definedName name="Z_82F8E746_A746_4368_B31A_F7995B350DCA_.wvu.Cols" localSheetId="2" hidden="1">'МП СОГХ'!$S:$S</definedName>
    <definedName name="Z_82F8E746_A746_4368_B31A_F7995B350DCA_.wvu.Cols" localSheetId="16" hidden="1">'МП СЭР'!$S:$S</definedName>
    <definedName name="Z_82F8E746_A746_4368_B31A_F7995B350DCA_.wvu.Cols" localSheetId="20" hidden="1">'МП УМИ'!$S:$S</definedName>
    <definedName name="Z_82F8E746_A746_4368_B31A_F7995B350DCA_.wvu.Cols" localSheetId="18" hidden="1">'МП УМФ'!$S:$S</definedName>
    <definedName name="Z_82F8E746_A746_4368_B31A_F7995B350DCA_.wvu.Cols" localSheetId="3" hidden="1">'МП ФКГС'!$S:$S</definedName>
    <definedName name="Z_82F8E746_A746_4368_B31A_F7995B350DCA_.wvu.Cols" localSheetId="15" hidden="1">'МП ЭБ'!$S:$S</definedName>
    <definedName name="Z_82F8E746_A746_4368_B31A_F7995B350DCA_.wvu.Cols" localSheetId="0" hidden="1">'МП Экстремизм'!$S:$S</definedName>
    <definedName name="Z_8E7CBF92_2A8A_4486_AE31_320A2A4BD935_.wvu.Cols" localSheetId="10" hidden="1">'МП АПК'!$S:$S</definedName>
    <definedName name="Z_8E7CBF92_2A8A_4486_AE31_320A2A4BD935_.wvu.Cols" localSheetId="14" hidden="1">'МП БЖД'!$S:$S</definedName>
    <definedName name="Z_8E7CBF92_2A8A_4486_AE31_320A2A4BD935_.wvu.Cols" localSheetId="7" hidden="1">'МП КП'!$S:$S</definedName>
    <definedName name="Z_8E7CBF92_2A8A_4486_AE31_320A2A4BD935_.wvu.Cols" localSheetId="13" hidden="1">'МП ППиООПГ'!$S:$S</definedName>
    <definedName name="Z_8E7CBF92_2A8A_4486_AE31_320A2A4BD935_.wvu.Cols" localSheetId="12" hidden="1">'МП РЖКК'!$S:$S</definedName>
    <definedName name="Z_8E7CBF92_2A8A_4486_AE31_320A2A4BD935_.wvu.Cols" localSheetId="11" hidden="1">'МП РЖС'!$S:$S</definedName>
    <definedName name="Z_8E7CBF92_2A8A_4486_AE31_320A2A4BD935_.wvu.Cols" localSheetId="19" hidden="1">'МП РИГО'!$S:$S</definedName>
    <definedName name="Z_8E7CBF92_2A8A_4486_AE31_320A2A4BD935_.wvu.Cols" localSheetId="21" hidden="1">'МП РМС'!$S:$S</definedName>
    <definedName name="Z_8E7CBF92_2A8A_4486_AE31_320A2A4BD935_.wvu.Cols" localSheetId="1" hidden="1">'МП РО'!$S:$S</definedName>
    <definedName name="Z_8E7CBF92_2A8A_4486_AE31_320A2A4BD935_.wvu.Cols" localSheetId="17" hidden="1">'МП РТС'!$S:$S</definedName>
    <definedName name="Z_8E7CBF92_2A8A_4486_AE31_320A2A4BD935_.wvu.Cols" localSheetId="9" hidden="1">'МП СЗН'!$S:$S</definedName>
    <definedName name="Z_8E7CBF92_2A8A_4486_AE31_320A2A4BD935_.wvu.Cols" localSheetId="2" hidden="1">'МП СОГХ'!$S:$S</definedName>
    <definedName name="Z_8E7CBF92_2A8A_4486_AE31_320A2A4BD935_.wvu.Cols" localSheetId="16" hidden="1">'МП СЭР'!$S:$S</definedName>
    <definedName name="Z_8E7CBF92_2A8A_4486_AE31_320A2A4BD935_.wvu.Cols" localSheetId="20" hidden="1">'МП УМИ'!$S:$S</definedName>
    <definedName name="Z_8E7CBF92_2A8A_4486_AE31_320A2A4BD935_.wvu.Cols" localSheetId="18" hidden="1">'МП УМФ'!$S:$S</definedName>
    <definedName name="Z_8E7CBF92_2A8A_4486_AE31_320A2A4BD935_.wvu.Cols" localSheetId="3" hidden="1">'МП ФКГС'!$S:$S</definedName>
    <definedName name="Z_8E7CBF92_2A8A_4486_AE31_320A2A4BD935_.wvu.Cols" localSheetId="15" hidden="1">'МП ЭБ'!$S:$S</definedName>
    <definedName name="Z_8E7CBF92_2A8A_4486_AE31_320A2A4BD935_.wvu.Cols" localSheetId="0" hidden="1">'МП Экстремизм'!$S:$S</definedName>
    <definedName name="Z_8E7CBF92_2A8A_4486_AE31_320A2A4BD935_.wvu.PrintArea" localSheetId="21" hidden="1">'МП РМС'!$A$1:$T$11</definedName>
    <definedName name="Z_A0A236D8_DD59_41E7_B037_84EE00D00310_.wvu.Cols" localSheetId="10" hidden="1">'МП АПК'!$S:$S</definedName>
    <definedName name="Z_A0A236D8_DD59_41E7_B037_84EE00D00310_.wvu.Cols" localSheetId="14" hidden="1">'МП БЖД'!$S:$S</definedName>
    <definedName name="Z_A0A236D8_DD59_41E7_B037_84EE00D00310_.wvu.Cols" localSheetId="7" hidden="1">'МП КП'!$S:$S</definedName>
    <definedName name="Z_A0A236D8_DD59_41E7_B037_84EE00D00310_.wvu.Cols" localSheetId="13" hidden="1">'МП ППиООПГ'!$S:$S</definedName>
    <definedName name="Z_A0A236D8_DD59_41E7_B037_84EE00D00310_.wvu.Cols" localSheetId="12" hidden="1">'МП РЖКК'!$S:$S</definedName>
    <definedName name="Z_A0A236D8_DD59_41E7_B037_84EE00D00310_.wvu.Cols" localSheetId="11" hidden="1">'МП РЖС'!$S:$S</definedName>
    <definedName name="Z_A0A236D8_DD59_41E7_B037_84EE00D00310_.wvu.Cols" localSheetId="19" hidden="1">'МП РИГО'!$S:$S</definedName>
    <definedName name="Z_A0A236D8_DD59_41E7_B037_84EE00D00310_.wvu.Cols" localSheetId="21" hidden="1">'МП РМС'!$S:$S</definedName>
    <definedName name="Z_A0A236D8_DD59_41E7_B037_84EE00D00310_.wvu.Cols" localSheetId="1" hidden="1">'МП РО'!$S:$S</definedName>
    <definedName name="Z_A0A236D8_DD59_41E7_B037_84EE00D00310_.wvu.Cols" localSheetId="17" hidden="1">'МП РТС'!$S:$S</definedName>
    <definedName name="Z_A0A236D8_DD59_41E7_B037_84EE00D00310_.wvu.Cols" localSheetId="8" hidden="1">'МП РФКиС'!$S:$S</definedName>
    <definedName name="Z_A0A236D8_DD59_41E7_B037_84EE00D00310_.wvu.Cols" localSheetId="9" hidden="1">'МП СЗН'!$S:$S</definedName>
    <definedName name="Z_A0A236D8_DD59_41E7_B037_84EE00D00310_.wvu.Cols" localSheetId="2" hidden="1">'МП СОГХ'!$S:$S</definedName>
    <definedName name="Z_A0A236D8_DD59_41E7_B037_84EE00D00310_.wvu.Cols" localSheetId="16" hidden="1">'МП СЭР'!$S:$S</definedName>
    <definedName name="Z_A0A236D8_DD59_41E7_B037_84EE00D00310_.wvu.Cols" localSheetId="20" hidden="1">'МП УМИ'!$S:$S</definedName>
    <definedName name="Z_A0A236D8_DD59_41E7_B037_84EE00D00310_.wvu.Cols" localSheetId="18" hidden="1">'МП УМФ'!$S:$S</definedName>
    <definedName name="Z_A0A236D8_DD59_41E7_B037_84EE00D00310_.wvu.Cols" localSheetId="3" hidden="1">'МП ФКГС'!$S:$S</definedName>
    <definedName name="Z_A0A236D8_DD59_41E7_B037_84EE00D00310_.wvu.Cols" localSheetId="15" hidden="1">'МП ЭБ'!$S:$S</definedName>
    <definedName name="Z_A0A236D8_DD59_41E7_B037_84EE00D00310_.wvu.Cols" localSheetId="0" hidden="1">'МП Экстремизм'!$S:$S</definedName>
    <definedName name="Z_A0A236D8_DD59_41E7_B037_84EE00D00310_.wvu.PrintArea" localSheetId="21" hidden="1">'МП РМС'!$A$1:$T$11</definedName>
    <definedName name="Z_A5DFC301_5C67_4FC6_85AF_FDF62108DB8C_.wvu.Cols" localSheetId="10" hidden="1">'МП АПК'!$S:$S</definedName>
    <definedName name="Z_A5DFC301_5C67_4FC6_85AF_FDF62108DB8C_.wvu.Cols" localSheetId="14" hidden="1">'МП БЖД'!$S:$S</definedName>
    <definedName name="Z_A5DFC301_5C67_4FC6_85AF_FDF62108DB8C_.wvu.Cols" localSheetId="7" hidden="1">'МП КП'!$S:$S</definedName>
    <definedName name="Z_A5DFC301_5C67_4FC6_85AF_FDF62108DB8C_.wvu.Cols" localSheetId="13" hidden="1">'МП ППиООПГ'!$S:$S</definedName>
    <definedName name="Z_A5DFC301_5C67_4FC6_85AF_FDF62108DB8C_.wvu.Cols" localSheetId="12" hidden="1">'МП РЖКК'!$S:$S</definedName>
    <definedName name="Z_A5DFC301_5C67_4FC6_85AF_FDF62108DB8C_.wvu.Cols" localSheetId="11" hidden="1">'МП РЖС'!$S:$S</definedName>
    <definedName name="Z_A5DFC301_5C67_4FC6_85AF_FDF62108DB8C_.wvu.Cols" localSheetId="19" hidden="1">'МП РИГО'!$S:$S</definedName>
    <definedName name="Z_A5DFC301_5C67_4FC6_85AF_FDF62108DB8C_.wvu.Cols" localSheetId="21" hidden="1">'МП РМС'!$S:$S</definedName>
    <definedName name="Z_A5DFC301_5C67_4FC6_85AF_FDF62108DB8C_.wvu.Cols" localSheetId="1" hidden="1">'МП РО'!$S:$S</definedName>
    <definedName name="Z_A5DFC301_5C67_4FC6_85AF_FDF62108DB8C_.wvu.Cols" localSheetId="17" hidden="1">'МП РТС'!$S:$S</definedName>
    <definedName name="Z_A5DFC301_5C67_4FC6_85AF_FDF62108DB8C_.wvu.Cols" localSheetId="8" hidden="1">'МП РФКиС'!$S:$S</definedName>
    <definedName name="Z_A5DFC301_5C67_4FC6_85AF_FDF62108DB8C_.wvu.Cols" localSheetId="9" hidden="1">'МП СЗН'!$S:$S</definedName>
    <definedName name="Z_A5DFC301_5C67_4FC6_85AF_FDF62108DB8C_.wvu.Cols" localSheetId="2" hidden="1">'МП СОГХ'!$S:$S</definedName>
    <definedName name="Z_A5DFC301_5C67_4FC6_85AF_FDF62108DB8C_.wvu.Cols" localSheetId="16" hidden="1">'МП СЭР'!$S:$S</definedName>
    <definedName name="Z_A5DFC301_5C67_4FC6_85AF_FDF62108DB8C_.wvu.Cols" localSheetId="20" hidden="1">'МП УМИ'!$S:$S</definedName>
    <definedName name="Z_A5DFC301_5C67_4FC6_85AF_FDF62108DB8C_.wvu.Cols" localSheetId="18" hidden="1">'МП УМФ'!$S:$S</definedName>
    <definedName name="Z_A5DFC301_5C67_4FC6_85AF_FDF62108DB8C_.wvu.Cols" localSheetId="3" hidden="1">'МП ФКГС'!$S:$S</definedName>
    <definedName name="Z_A5DFC301_5C67_4FC6_85AF_FDF62108DB8C_.wvu.Cols" localSheetId="15" hidden="1">'МП ЭБ'!$S:$S</definedName>
    <definedName name="Z_A5DFC301_5C67_4FC6_85AF_FDF62108DB8C_.wvu.Cols" localSheetId="0" hidden="1">'МП Экстремизм'!$S:$S</definedName>
    <definedName name="Z_AA1E88D6_B765_4D8A_BB20_FCE31C48857F_.wvu.Cols" localSheetId="10" hidden="1">'МП АПК'!$S:$S</definedName>
    <definedName name="Z_AA1E88D6_B765_4D8A_BB20_FCE31C48857F_.wvu.Cols" localSheetId="14" hidden="1">'МП БЖД'!$S:$S</definedName>
    <definedName name="Z_AA1E88D6_B765_4D8A_BB20_FCE31C48857F_.wvu.Cols" localSheetId="7" hidden="1">'МП КП'!$S:$S</definedName>
    <definedName name="Z_AA1E88D6_B765_4D8A_BB20_FCE31C48857F_.wvu.Cols" localSheetId="13" hidden="1">'МП ППиООПГ'!$S:$S</definedName>
    <definedName name="Z_AA1E88D6_B765_4D8A_BB20_FCE31C48857F_.wvu.Cols" localSheetId="12" hidden="1">'МП РЖКК'!$S:$S</definedName>
    <definedName name="Z_AA1E88D6_B765_4D8A_BB20_FCE31C48857F_.wvu.Cols" localSheetId="11" hidden="1">'МП РЖС'!$S:$S</definedName>
    <definedName name="Z_AA1E88D6_B765_4D8A_BB20_FCE31C48857F_.wvu.Cols" localSheetId="19" hidden="1">'МП РИГО'!$S:$S</definedName>
    <definedName name="Z_AA1E88D6_B765_4D8A_BB20_FCE31C48857F_.wvu.Cols" localSheetId="21" hidden="1">'МП РМС'!$S:$S</definedName>
    <definedName name="Z_AA1E88D6_B765_4D8A_BB20_FCE31C48857F_.wvu.Cols" localSheetId="1" hidden="1">'МП РО'!$S:$S</definedName>
    <definedName name="Z_AA1E88D6_B765_4D8A_BB20_FCE31C48857F_.wvu.Cols" localSheetId="17" hidden="1">'МП РТС'!$S:$S</definedName>
    <definedName name="Z_AA1E88D6_B765_4D8A_BB20_FCE31C48857F_.wvu.Cols" localSheetId="8" hidden="1">'МП РФКиС'!$S:$S</definedName>
    <definedName name="Z_AA1E88D6_B765_4D8A_BB20_FCE31C48857F_.wvu.Cols" localSheetId="9" hidden="1">'МП СЗН'!$A:$A,'МП СЗН'!$S:$S</definedName>
    <definedName name="Z_AA1E88D6_B765_4D8A_BB20_FCE31C48857F_.wvu.Cols" localSheetId="2" hidden="1">'МП СОГХ'!$S:$S</definedName>
    <definedName name="Z_AA1E88D6_B765_4D8A_BB20_FCE31C48857F_.wvu.Cols" localSheetId="16" hidden="1">'МП СЭР'!$S:$S</definedName>
    <definedName name="Z_AA1E88D6_B765_4D8A_BB20_FCE31C48857F_.wvu.Cols" localSheetId="20" hidden="1">'МП УМИ'!$S:$S</definedName>
    <definedName name="Z_AA1E88D6_B765_4D8A_BB20_FCE31C48857F_.wvu.Cols" localSheetId="18" hidden="1">'МП УМФ'!$S:$S</definedName>
    <definedName name="Z_AA1E88D6_B765_4D8A_BB20_FCE31C48857F_.wvu.Cols" localSheetId="3" hidden="1">'МП ФКГС'!$S:$S</definedName>
    <definedName name="Z_AA1E88D6_B765_4D8A_BB20_FCE31C48857F_.wvu.Cols" localSheetId="15" hidden="1">'МП ЭБ'!$S:$S</definedName>
    <definedName name="Z_AA1E88D6_B765_4D8A_BB20_FCE31C48857F_.wvu.Cols" localSheetId="0" hidden="1">'МП Экстремизм'!$S:$S</definedName>
    <definedName name="Z_AF8A7EC1_5680_4411_8CA7_5C7F5D245B03_.wvu.Cols" localSheetId="10" hidden="1">'МП АПК'!$S:$S</definedName>
    <definedName name="Z_AF8A7EC1_5680_4411_8CA7_5C7F5D245B03_.wvu.Cols" localSheetId="14" hidden="1">'МП БЖД'!$S:$S</definedName>
    <definedName name="Z_AF8A7EC1_5680_4411_8CA7_5C7F5D245B03_.wvu.Cols" localSheetId="7" hidden="1">'МП КП'!$S:$S</definedName>
    <definedName name="Z_AF8A7EC1_5680_4411_8CA7_5C7F5D245B03_.wvu.Cols" localSheetId="12" hidden="1">'МП РЖКК'!$S:$S</definedName>
    <definedName name="Z_AF8A7EC1_5680_4411_8CA7_5C7F5D245B03_.wvu.Cols" localSheetId="11" hidden="1">'МП РЖС'!$S:$S</definedName>
    <definedName name="Z_AF8A7EC1_5680_4411_8CA7_5C7F5D245B03_.wvu.Cols" localSheetId="19" hidden="1">'МП РИГО'!$S:$S</definedName>
    <definedName name="Z_AF8A7EC1_5680_4411_8CA7_5C7F5D245B03_.wvu.Cols" localSheetId="21" hidden="1">'МП РМС'!$S:$S</definedName>
    <definedName name="Z_AF8A7EC1_5680_4411_8CA7_5C7F5D245B03_.wvu.Cols" localSheetId="17" hidden="1">'МП РТС'!$S:$S</definedName>
    <definedName name="Z_AF8A7EC1_5680_4411_8CA7_5C7F5D245B03_.wvu.Cols" localSheetId="8" hidden="1">'МП РФКиС'!$S:$S</definedName>
    <definedName name="Z_AF8A7EC1_5680_4411_8CA7_5C7F5D245B03_.wvu.Cols" localSheetId="9" hidden="1">'МП СЗН'!$S:$S</definedName>
    <definedName name="Z_AF8A7EC1_5680_4411_8CA7_5C7F5D245B03_.wvu.Cols" localSheetId="2" hidden="1">'МП СОГХ'!$S:$S</definedName>
    <definedName name="Z_AF8A7EC1_5680_4411_8CA7_5C7F5D245B03_.wvu.Cols" localSheetId="16" hidden="1">'МП СЭР'!$S:$S</definedName>
    <definedName name="Z_AF8A7EC1_5680_4411_8CA7_5C7F5D245B03_.wvu.Cols" localSheetId="20" hidden="1">'МП УМИ'!$S:$S</definedName>
    <definedName name="Z_AF8A7EC1_5680_4411_8CA7_5C7F5D245B03_.wvu.Cols" localSheetId="18" hidden="1">'МП УМФ'!$S:$S</definedName>
    <definedName name="Z_AF8A7EC1_5680_4411_8CA7_5C7F5D245B03_.wvu.Cols" localSheetId="3" hidden="1">'МП ФКГС'!$S:$S</definedName>
    <definedName name="Z_AF8A7EC1_5680_4411_8CA7_5C7F5D245B03_.wvu.Cols" localSheetId="15" hidden="1">'МП ЭБ'!$S:$S</definedName>
    <definedName name="Z_AF8A7EC1_5680_4411_8CA7_5C7F5D245B03_.wvu.PrintArea" localSheetId="21" hidden="1">'МП РМС'!$A$1:$T$11</definedName>
    <definedName name="Z_B08D60EB_17AC_43BC_A2EA_BCC34DA15115_.wvu.Cols" localSheetId="10" hidden="1">'МП АПК'!$S:$S</definedName>
    <definedName name="Z_B08D60EB_17AC_43BC_A2EA_BCC34DA15115_.wvu.Cols" localSheetId="14" hidden="1">'МП БЖД'!$S:$S</definedName>
    <definedName name="Z_B08D60EB_17AC_43BC_A2EA_BCC34DA15115_.wvu.Cols" localSheetId="7" hidden="1">'МП КП'!$S:$S</definedName>
    <definedName name="Z_B08D60EB_17AC_43BC_A2EA_BCC34DA15115_.wvu.Cols" localSheetId="13" hidden="1">'МП ППиООПГ'!$S:$S</definedName>
    <definedName name="Z_B08D60EB_17AC_43BC_A2EA_BCC34DA15115_.wvu.Cols" localSheetId="12" hidden="1">'МП РЖКК'!$S:$S</definedName>
    <definedName name="Z_B08D60EB_17AC_43BC_A2EA_BCC34DA15115_.wvu.Cols" localSheetId="11" hidden="1">'МП РЖС'!$S:$S</definedName>
    <definedName name="Z_B08D60EB_17AC_43BC_A2EA_BCC34DA15115_.wvu.Cols" localSheetId="19" hidden="1">'МП РИГО'!$S:$S</definedName>
    <definedName name="Z_B08D60EB_17AC_43BC_A2EA_BCC34DA15115_.wvu.Cols" localSheetId="21" hidden="1">'МП РМС'!$S:$S</definedName>
    <definedName name="Z_B08D60EB_17AC_43BC_A2EA_BCC34DA15115_.wvu.Cols" localSheetId="1" hidden="1">'МП РО'!$S:$S</definedName>
    <definedName name="Z_B08D60EB_17AC_43BC_A2EA_BCC34DA15115_.wvu.Cols" localSheetId="17" hidden="1">'МП РТС'!$S:$S</definedName>
    <definedName name="Z_B08D60EB_17AC_43BC_A2EA_BCC34DA15115_.wvu.Cols" localSheetId="8" hidden="1">'МП РФКиС'!$S:$S</definedName>
    <definedName name="Z_B08D60EB_17AC_43BC_A2EA_BCC34DA15115_.wvu.Cols" localSheetId="9" hidden="1">'МП СЗН'!$S:$S</definedName>
    <definedName name="Z_B08D60EB_17AC_43BC_A2EA_BCC34DA15115_.wvu.Cols" localSheetId="2" hidden="1">'МП СОГХ'!$S:$S</definedName>
    <definedName name="Z_B08D60EB_17AC_43BC_A2EA_BCC34DA15115_.wvu.Cols" localSheetId="16" hidden="1">'МП СЭР'!$S:$S</definedName>
    <definedName name="Z_B08D60EB_17AC_43BC_A2EA_BCC34DA15115_.wvu.Cols" localSheetId="20" hidden="1">'МП УМИ'!$S:$S</definedName>
    <definedName name="Z_B08D60EB_17AC_43BC_A2EA_BCC34DA15115_.wvu.Cols" localSheetId="18" hidden="1">'МП УМФ'!$S:$S</definedName>
    <definedName name="Z_B08D60EB_17AC_43BC_A2EA_BCC34DA15115_.wvu.Cols" localSheetId="3" hidden="1">'МП ФКГС'!$S:$S</definedName>
    <definedName name="Z_B08D60EB_17AC_43BC_A2EA_BCC34DA15115_.wvu.Cols" localSheetId="15" hidden="1">'МП ЭБ'!$S:$S</definedName>
    <definedName name="Z_B08D60EB_17AC_43BC_A2EA_BCC34DA15115_.wvu.Cols" localSheetId="0" hidden="1">'МП Экстремизм'!$S:$S</definedName>
    <definedName name="Z_B429D517_42D1_45D3_9EB5_95DCC9C5EFE9_.wvu.PrintArea" localSheetId="21" hidden="1">'МП РМС'!$A$1:$T$10</definedName>
    <definedName name="Z_B56945C8_F29B_4C9B_8329_FA9ECE32E132_.wvu.Cols" localSheetId="10" hidden="1">'МП АПК'!$S:$S</definedName>
    <definedName name="Z_B56945C8_F29B_4C9B_8329_FA9ECE32E132_.wvu.Cols" localSheetId="14" hidden="1">'МП БЖД'!$S:$S</definedName>
    <definedName name="Z_B56945C8_F29B_4C9B_8329_FA9ECE32E132_.wvu.Cols" localSheetId="7" hidden="1">'МП КП'!$S:$S</definedName>
    <definedName name="Z_B56945C8_F29B_4C9B_8329_FA9ECE32E132_.wvu.Cols" localSheetId="13" hidden="1">'МП ППиООПГ'!$S:$S</definedName>
    <definedName name="Z_B56945C8_F29B_4C9B_8329_FA9ECE32E132_.wvu.Cols" localSheetId="12" hidden="1">'МП РЖКК'!$S:$S</definedName>
    <definedName name="Z_B56945C8_F29B_4C9B_8329_FA9ECE32E132_.wvu.Cols" localSheetId="11" hidden="1">'МП РЖС'!$S:$S</definedName>
    <definedName name="Z_B56945C8_F29B_4C9B_8329_FA9ECE32E132_.wvu.Cols" localSheetId="19" hidden="1">'МП РИГО'!$S:$S</definedName>
    <definedName name="Z_B56945C8_F29B_4C9B_8329_FA9ECE32E132_.wvu.Cols" localSheetId="21" hidden="1">'МП РМС'!$S:$S</definedName>
    <definedName name="Z_B56945C8_F29B_4C9B_8329_FA9ECE32E132_.wvu.Cols" localSheetId="1" hidden="1">'МП РО'!$S:$S</definedName>
    <definedName name="Z_B56945C8_F29B_4C9B_8329_FA9ECE32E132_.wvu.Cols" localSheetId="17" hidden="1">'МП РТС'!$S:$S</definedName>
    <definedName name="Z_B56945C8_F29B_4C9B_8329_FA9ECE32E132_.wvu.Cols" localSheetId="8" hidden="1">'МП РФКиС'!$S:$S</definedName>
    <definedName name="Z_B56945C8_F29B_4C9B_8329_FA9ECE32E132_.wvu.Cols" localSheetId="9" hidden="1">'МП СЗН'!$A:$A,'МП СЗН'!$S:$S</definedName>
    <definedName name="Z_B56945C8_F29B_4C9B_8329_FA9ECE32E132_.wvu.Cols" localSheetId="2" hidden="1">'МП СОГХ'!$S:$S</definedName>
    <definedName name="Z_B56945C8_F29B_4C9B_8329_FA9ECE32E132_.wvu.Cols" localSheetId="16" hidden="1">'МП СЭР'!$S:$S</definedName>
    <definedName name="Z_B56945C8_F29B_4C9B_8329_FA9ECE32E132_.wvu.Cols" localSheetId="20" hidden="1">'МП УМИ'!$S:$S</definedName>
    <definedName name="Z_B56945C8_F29B_4C9B_8329_FA9ECE32E132_.wvu.Cols" localSheetId="18" hidden="1">'МП УМФ'!$S:$S</definedName>
    <definedName name="Z_B56945C8_F29B_4C9B_8329_FA9ECE32E132_.wvu.Cols" localSheetId="3" hidden="1">'МП ФКГС'!$S:$S</definedName>
    <definedName name="Z_B56945C8_F29B_4C9B_8329_FA9ECE32E132_.wvu.Cols" localSheetId="15" hidden="1">'МП ЭБ'!$S:$S</definedName>
    <definedName name="Z_B56945C8_F29B_4C9B_8329_FA9ECE32E132_.wvu.Cols" localSheetId="0" hidden="1">'МП Экстремизм'!$S:$S</definedName>
    <definedName name="Z_BC0D032C_B7DF_4F2E_B1DC_6C55D32E50A7_.wvu.Cols" localSheetId="10" hidden="1">'МП АПК'!$S:$S</definedName>
    <definedName name="Z_BC0D032C_B7DF_4F2E_B1DC_6C55D32E50A7_.wvu.Cols" localSheetId="14" hidden="1">'МП БЖД'!$S:$S</definedName>
    <definedName name="Z_BC0D032C_B7DF_4F2E_B1DC_6C55D32E50A7_.wvu.Cols" localSheetId="7" hidden="1">'МП КП'!$S:$S</definedName>
    <definedName name="Z_BC0D032C_B7DF_4F2E_B1DC_6C55D32E50A7_.wvu.Cols" localSheetId="12" hidden="1">'МП РЖКК'!$S:$S</definedName>
    <definedName name="Z_BC0D032C_B7DF_4F2E_B1DC_6C55D32E50A7_.wvu.Cols" localSheetId="11" hidden="1">'МП РЖС'!$S:$S</definedName>
    <definedName name="Z_BC0D032C_B7DF_4F2E_B1DC_6C55D32E50A7_.wvu.Cols" localSheetId="19" hidden="1">'МП РИГО'!$S:$S</definedName>
    <definedName name="Z_BC0D032C_B7DF_4F2E_B1DC_6C55D32E50A7_.wvu.Cols" localSheetId="21" hidden="1">'МП РМС'!$S:$S</definedName>
    <definedName name="Z_BC0D032C_B7DF_4F2E_B1DC_6C55D32E50A7_.wvu.Cols" localSheetId="1" hidden="1">'МП РО'!$S:$S</definedName>
    <definedName name="Z_BC0D032C_B7DF_4F2E_B1DC_6C55D32E50A7_.wvu.Cols" localSheetId="17" hidden="1">'МП РТС'!$S:$S</definedName>
    <definedName name="Z_BC0D032C_B7DF_4F2E_B1DC_6C55D32E50A7_.wvu.Cols" localSheetId="8" hidden="1">'МП РФКиС'!$S:$S</definedName>
    <definedName name="Z_BC0D032C_B7DF_4F2E_B1DC_6C55D32E50A7_.wvu.Cols" localSheetId="9" hidden="1">'МП СЗН'!$S:$S</definedName>
    <definedName name="Z_BC0D032C_B7DF_4F2E_B1DC_6C55D32E50A7_.wvu.Cols" localSheetId="2" hidden="1">'МП СОГХ'!$S:$S</definedName>
    <definedName name="Z_BC0D032C_B7DF_4F2E_B1DC_6C55D32E50A7_.wvu.Cols" localSheetId="16" hidden="1">'МП СЭР'!$S:$S</definedName>
    <definedName name="Z_BC0D032C_B7DF_4F2E_B1DC_6C55D32E50A7_.wvu.Cols" localSheetId="20" hidden="1">'МП УМИ'!$S:$S</definedName>
    <definedName name="Z_BC0D032C_B7DF_4F2E_B1DC_6C55D32E50A7_.wvu.Cols" localSheetId="18" hidden="1">'МП УМФ'!$S:$S</definedName>
    <definedName name="Z_BC0D032C_B7DF_4F2E_B1DC_6C55D32E50A7_.wvu.Cols" localSheetId="3" hidden="1">'МП ФКГС'!$S:$S</definedName>
    <definedName name="Z_BC0D032C_B7DF_4F2E_B1DC_6C55D32E50A7_.wvu.Cols" localSheetId="15" hidden="1">'МП ЭБ'!$S:$S</definedName>
    <definedName name="Z_BC0D032C_B7DF_4F2E_B1DC_6C55D32E50A7_.wvu.Cols" localSheetId="0" hidden="1">'МП Экстремизм'!$S:$S</definedName>
    <definedName name="Z_BC0D032C_B7DF_4F2E_B1DC_6C55D32E50A7_.wvu.PrintArea" localSheetId="19" hidden="1">'МП РИГО'!$A$3:$T$13</definedName>
    <definedName name="Z_BDED3506_9430_4352_8E58_74A02AA55749_.wvu.Cols" localSheetId="10" hidden="1">'МП АПК'!$S:$S</definedName>
    <definedName name="Z_BDED3506_9430_4352_8E58_74A02AA55749_.wvu.Cols" localSheetId="14" hidden="1">'МП БЖД'!$S:$S</definedName>
    <definedName name="Z_BDED3506_9430_4352_8E58_74A02AA55749_.wvu.Cols" localSheetId="7" hidden="1">'МП КП'!$S:$S</definedName>
    <definedName name="Z_BDED3506_9430_4352_8E58_74A02AA55749_.wvu.Cols" localSheetId="13" hidden="1">'МП ППиООПГ'!$S:$S</definedName>
    <definedName name="Z_BDED3506_9430_4352_8E58_74A02AA55749_.wvu.Cols" localSheetId="12" hidden="1">'МП РЖКК'!$S:$S</definedName>
    <definedName name="Z_BDED3506_9430_4352_8E58_74A02AA55749_.wvu.Cols" localSheetId="11" hidden="1">'МП РЖС'!$S:$S</definedName>
    <definedName name="Z_BDED3506_9430_4352_8E58_74A02AA55749_.wvu.Cols" localSheetId="19" hidden="1">'МП РИГО'!$S:$S</definedName>
    <definedName name="Z_BDED3506_9430_4352_8E58_74A02AA55749_.wvu.Cols" localSheetId="21" hidden="1">'МП РМС'!$S:$S</definedName>
    <definedName name="Z_BDED3506_9430_4352_8E58_74A02AA55749_.wvu.Cols" localSheetId="1" hidden="1">'МП РО'!$S:$S</definedName>
    <definedName name="Z_BDED3506_9430_4352_8E58_74A02AA55749_.wvu.Cols" localSheetId="17" hidden="1">'МП РТС'!$S:$S</definedName>
    <definedName name="Z_BDED3506_9430_4352_8E58_74A02AA55749_.wvu.Cols" localSheetId="8" hidden="1">'МП РФКиС'!$S:$S</definedName>
    <definedName name="Z_BDED3506_9430_4352_8E58_74A02AA55749_.wvu.Cols" localSheetId="9" hidden="1">'МП СЗН'!$A:$A,'МП СЗН'!$S:$S</definedName>
    <definedName name="Z_BDED3506_9430_4352_8E58_74A02AA55749_.wvu.Cols" localSheetId="2" hidden="1">'МП СОГХ'!$S:$S</definedName>
    <definedName name="Z_BDED3506_9430_4352_8E58_74A02AA55749_.wvu.Cols" localSheetId="16" hidden="1">'МП СЭР'!$S:$S</definedName>
    <definedName name="Z_BDED3506_9430_4352_8E58_74A02AA55749_.wvu.Cols" localSheetId="20" hidden="1">'МП УМИ'!$S:$S</definedName>
    <definedName name="Z_BDED3506_9430_4352_8E58_74A02AA55749_.wvu.Cols" localSheetId="18" hidden="1">'МП УМФ'!$S:$S</definedName>
    <definedName name="Z_BDED3506_9430_4352_8E58_74A02AA55749_.wvu.Cols" localSheetId="3" hidden="1">'МП ФКГС'!$S:$S</definedName>
    <definedName name="Z_BDED3506_9430_4352_8E58_74A02AA55749_.wvu.Cols" localSheetId="15" hidden="1">'МП ЭБ'!$S:$S</definedName>
    <definedName name="Z_BDED3506_9430_4352_8E58_74A02AA55749_.wvu.Cols" localSheetId="0" hidden="1">'МП Экстремизм'!$S:$S</definedName>
    <definedName name="Z_BEF67C10_7FC6_4F33_B3F9_204F29E3E218_.wvu.Cols" localSheetId="10" hidden="1">'МП АПК'!$S:$S</definedName>
    <definedName name="Z_BEF67C10_7FC6_4F33_B3F9_204F29E3E218_.wvu.Cols" localSheetId="14" hidden="1">'МП БЖД'!$S:$S</definedName>
    <definedName name="Z_BEF67C10_7FC6_4F33_B3F9_204F29E3E218_.wvu.Cols" localSheetId="7" hidden="1">'МП КП'!$S:$S</definedName>
    <definedName name="Z_BEF67C10_7FC6_4F33_B3F9_204F29E3E218_.wvu.Cols" localSheetId="13" hidden="1">'МП ППиООПГ'!$S:$S</definedName>
    <definedName name="Z_BEF67C10_7FC6_4F33_B3F9_204F29E3E218_.wvu.Cols" localSheetId="12" hidden="1">'МП РЖКК'!$S:$S</definedName>
    <definedName name="Z_BEF67C10_7FC6_4F33_B3F9_204F29E3E218_.wvu.Cols" localSheetId="11" hidden="1">'МП РЖС'!$S:$S</definedName>
    <definedName name="Z_BEF67C10_7FC6_4F33_B3F9_204F29E3E218_.wvu.Cols" localSheetId="19" hidden="1">'МП РИГО'!$S:$S</definedName>
    <definedName name="Z_BEF67C10_7FC6_4F33_B3F9_204F29E3E218_.wvu.Cols" localSheetId="21" hidden="1">'МП РМС'!$S:$S</definedName>
    <definedName name="Z_BEF67C10_7FC6_4F33_B3F9_204F29E3E218_.wvu.Cols" localSheetId="1" hidden="1">'МП РО'!$S:$S</definedName>
    <definedName name="Z_BEF67C10_7FC6_4F33_B3F9_204F29E3E218_.wvu.Cols" localSheetId="17" hidden="1">'МП РТС'!$S:$S</definedName>
    <definedName name="Z_BEF67C10_7FC6_4F33_B3F9_204F29E3E218_.wvu.Cols" localSheetId="8" hidden="1">'МП РФКиС'!$S:$S</definedName>
    <definedName name="Z_BEF67C10_7FC6_4F33_B3F9_204F29E3E218_.wvu.Cols" localSheetId="9" hidden="1">'МП СЗН'!$A:$A,'МП СЗН'!$S:$S</definedName>
    <definedName name="Z_BEF67C10_7FC6_4F33_B3F9_204F29E3E218_.wvu.Cols" localSheetId="2" hidden="1">'МП СОГХ'!$S:$S</definedName>
    <definedName name="Z_BEF67C10_7FC6_4F33_B3F9_204F29E3E218_.wvu.Cols" localSheetId="16" hidden="1">'МП СЭР'!$S:$S</definedName>
    <definedName name="Z_BEF67C10_7FC6_4F33_B3F9_204F29E3E218_.wvu.Cols" localSheetId="20" hidden="1">'МП УМИ'!$S:$S</definedName>
    <definedName name="Z_BEF67C10_7FC6_4F33_B3F9_204F29E3E218_.wvu.Cols" localSheetId="18" hidden="1">'МП УМФ'!$A:$A,'МП УМФ'!$S:$S</definedName>
    <definedName name="Z_BEF67C10_7FC6_4F33_B3F9_204F29E3E218_.wvu.Cols" localSheetId="3" hidden="1">'МП ФКГС'!$S:$S</definedName>
    <definedName name="Z_BEF67C10_7FC6_4F33_B3F9_204F29E3E218_.wvu.Cols" localSheetId="15" hidden="1">'МП ЭБ'!$S:$S</definedName>
    <definedName name="Z_BEF67C10_7FC6_4F33_B3F9_204F29E3E218_.wvu.Cols" localSheetId="0" hidden="1">'МП Экстремизм'!$S:$S</definedName>
    <definedName name="Z_C8D19BE7_BEDD_4964_9D09_341310B3D400_.wvu.Cols" localSheetId="10" hidden="1">'МП АПК'!$S:$S</definedName>
    <definedName name="Z_C8D19BE7_BEDD_4964_9D09_341310B3D400_.wvu.Cols" localSheetId="14" hidden="1">'МП БЖД'!$S:$S</definedName>
    <definedName name="Z_C8D19BE7_BEDD_4964_9D09_341310B3D400_.wvu.Cols" localSheetId="7" hidden="1">'МП КП'!$S:$S</definedName>
    <definedName name="Z_C8D19BE7_BEDD_4964_9D09_341310B3D400_.wvu.Cols" localSheetId="12" hidden="1">'МП РЖКК'!$S:$S</definedName>
    <definedName name="Z_C8D19BE7_BEDD_4964_9D09_341310B3D400_.wvu.Cols" localSheetId="11" hidden="1">'МП РЖС'!$S:$S</definedName>
    <definedName name="Z_C8D19BE7_BEDD_4964_9D09_341310B3D400_.wvu.Cols" localSheetId="19" hidden="1">'МП РИГО'!$S:$S</definedName>
    <definedName name="Z_C8D19BE7_BEDD_4964_9D09_341310B3D400_.wvu.Cols" localSheetId="21" hidden="1">'МП РМС'!$S:$S</definedName>
    <definedName name="Z_C8D19BE7_BEDD_4964_9D09_341310B3D400_.wvu.Cols" localSheetId="1" hidden="1">'МП РО'!$S:$S</definedName>
    <definedName name="Z_C8D19BE7_BEDD_4964_9D09_341310B3D400_.wvu.Cols" localSheetId="17" hidden="1">'МП РТС'!$S:$S</definedName>
    <definedName name="Z_C8D19BE7_BEDD_4964_9D09_341310B3D400_.wvu.Cols" localSheetId="8" hidden="1">'МП РФКиС'!$S:$S</definedName>
    <definedName name="Z_C8D19BE7_BEDD_4964_9D09_341310B3D400_.wvu.Cols" localSheetId="9" hidden="1">'МП СЗН'!$S:$S</definedName>
    <definedName name="Z_C8D19BE7_BEDD_4964_9D09_341310B3D400_.wvu.Cols" localSheetId="2" hidden="1">'МП СОГХ'!$S:$S</definedName>
    <definedName name="Z_C8D19BE7_BEDD_4964_9D09_341310B3D400_.wvu.Cols" localSheetId="16" hidden="1">'МП СЭР'!$S:$S</definedName>
    <definedName name="Z_C8D19BE7_BEDD_4964_9D09_341310B3D400_.wvu.Cols" localSheetId="20" hidden="1">'МП УМИ'!$S:$S</definedName>
    <definedName name="Z_C8D19BE7_BEDD_4964_9D09_341310B3D400_.wvu.Cols" localSheetId="18" hidden="1">'МП УМФ'!$S:$S</definedName>
    <definedName name="Z_C8D19BE7_BEDD_4964_9D09_341310B3D400_.wvu.Cols" localSheetId="3" hidden="1">'МП ФКГС'!$S:$S</definedName>
    <definedName name="Z_C8D19BE7_BEDD_4964_9D09_341310B3D400_.wvu.Cols" localSheetId="15" hidden="1">'МП ЭБ'!$S:$S</definedName>
    <definedName name="Z_C8D19BE7_BEDD_4964_9D09_341310B3D400_.wvu.Cols" localSheetId="0" hidden="1">'МП Экстремизм'!$S:$S</definedName>
    <definedName name="Z_CC311ED5_8E9A_4A74_AF81_E2B2B6EAD85B_.wvu.Cols" localSheetId="10" hidden="1">'МП АПК'!$S:$S</definedName>
    <definedName name="Z_CC311ED5_8E9A_4A74_AF81_E2B2B6EAD85B_.wvu.Cols" localSheetId="14" hidden="1">'МП БЖД'!$S:$S</definedName>
    <definedName name="Z_CC311ED5_8E9A_4A74_AF81_E2B2B6EAD85B_.wvu.Cols" localSheetId="7" hidden="1">'МП КП'!$S:$S</definedName>
    <definedName name="Z_CC311ED5_8E9A_4A74_AF81_E2B2B6EAD85B_.wvu.Cols" localSheetId="13" hidden="1">'МП ППиООПГ'!$S:$S</definedName>
    <definedName name="Z_CC311ED5_8E9A_4A74_AF81_E2B2B6EAD85B_.wvu.Cols" localSheetId="12" hidden="1">'МП РЖКК'!$S:$S</definedName>
    <definedName name="Z_CC311ED5_8E9A_4A74_AF81_E2B2B6EAD85B_.wvu.Cols" localSheetId="11" hidden="1">'МП РЖС'!$S:$S</definedName>
    <definedName name="Z_CC311ED5_8E9A_4A74_AF81_E2B2B6EAD85B_.wvu.Cols" localSheetId="19" hidden="1">'МП РИГО'!$S:$S</definedName>
    <definedName name="Z_CC311ED5_8E9A_4A74_AF81_E2B2B6EAD85B_.wvu.Cols" localSheetId="21" hidden="1">'МП РМС'!$S:$S</definedName>
    <definedName name="Z_CC311ED5_8E9A_4A74_AF81_E2B2B6EAD85B_.wvu.Cols" localSheetId="1" hidden="1">'МП РО'!$S:$S</definedName>
    <definedName name="Z_CC311ED5_8E9A_4A74_AF81_E2B2B6EAD85B_.wvu.Cols" localSheetId="17" hidden="1">'МП РТС'!$S:$S</definedName>
    <definedName name="Z_CC311ED5_8E9A_4A74_AF81_E2B2B6EAD85B_.wvu.Cols" localSheetId="8" hidden="1">'МП РФКиС'!$S:$S</definedName>
    <definedName name="Z_CC311ED5_8E9A_4A74_AF81_E2B2B6EAD85B_.wvu.Cols" localSheetId="9" hidden="1">'МП СЗН'!$S:$S</definedName>
    <definedName name="Z_CC311ED5_8E9A_4A74_AF81_E2B2B6EAD85B_.wvu.Cols" localSheetId="2" hidden="1">'МП СОГХ'!$S:$S</definedName>
    <definedName name="Z_CC311ED5_8E9A_4A74_AF81_E2B2B6EAD85B_.wvu.Cols" localSheetId="16" hidden="1">'МП СЭР'!$S:$S</definedName>
    <definedName name="Z_CC311ED5_8E9A_4A74_AF81_E2B2B6EAD85B_.wvu.Cols" localSheetId="20" hidden="1">'МП УМИ'!$S:$S</definedName>
    <definedName name="Z_CC311ED5_8E9A_4A74_AF81_E2B2B6EAD85B_.wvu.Cols" localSheetId="18" hidden="1">'МП УМФ'!$S:$S</definedName>
    <definedName name="Z_CC311ED5_8E9A_4A74_AF81_E2B2B6EAD85B_.wvu.Cols" localSheetId="3" hidden="1">'МП ФКГС'!$S:$S</definedName>
    <definedName name="Z_CC311ED5_8E9A_4A74_AF81_E2B2B6EAD85B_.wvu.Cols" localSheetId="15" hidden="1">'МП ЭБ'!$S:$S</definedName>
    <definedName name="Z_CC311ED5_8E9A_4A74_AF81_E2B2B6EAD85B_.wvu.Cols" localSheetId="0" hidden="1">'МП Экстремизм'!$S:$S</definedName>
    <definedName name="Z_CC311ED5_8E9A_4A74_AF81_E2B2B6EAD85B_.wvu.PrintArea" localSheetId="21" hidden="1">'МП РМС'!$A$1:$T$11</definedName>
    <definedName name="Z_CC311ED5_8E9A_4A74_AF81_E2B2B6EAD85B_.wvu.PrintArea" localSheetId="2" hidden="1">'МП СОГХ'!$A$1:$T$19</definedName>
    <definedName name="Z_CF24AFB6_3F7E_4F34_9F8C_EEB64BB13CA4_.wvu.Cols" localSheetId="10" hidden="1">'МП АПК'!$S:$S</definedName>
    <definedName name="Z_CF24AFB6_3F7E_4F34_9F8C_EEB64BB13CA4_.wvu.Cols" localSheetId="14" hidden="1">'МП БЖД'!$S:$S</definedName>
    <definedName name="Z_CF24AFB6_3F7E_4F34_9F8C_EEB64BB13CA4_.wvu.Cols" localSheetId="7" hidden="1">'МП КП'!$S:$S</definedName>
    <definedName name="Z_CF24AFB6_3F7E_4F34_9F8C_EEB64BB13CA4_.wvu.Cols" localSheetId="12" hidden="1">'МП РЖКК'!$S:$S</definedName>
    <definedName name="Z_CF24AFB6_3F7E_4F34_9F8C_EEB64BB13CA4_.wvu.Cols" localSheetId="11" hidden="1">'МП РЖС'!$S:$S</definedName>
    <definedName name="Z_CF24AFB6_3F7E_4F34_9F8C_EEB64BB13CA4_.wvu.Cols" localSheetId="19" hidden="1">'МП РИГО'!$S:$S</definedName>
    <definedName name="Z_CF24AFB6_3F7E_4F34_9F8C_EEB64BB13CA4_.wvu.Cols" localSheetId="21" hidden="1">'МП РМС'!$S:$S</definedName>
    <definedName name="Z_CF24AFB6_3F7E_4F34_9F8C_EEB64BB13CA4_.wvu.Cols" localSheetId="1" hidden="1">'МП РО'!$S:$S</definedName>
    <definedName name="Z_CF24AFB6_3F7E_4F34_9F8C_EEB64BB13CA4_.wvu.Cols" localSheetId="17" hidden="1">'МП РТС'!$S:$S</definedName>
    <definedName name="Z_CF24AFB6_3F7E_4F34_9F8C_EEB64BB13CA4_.wvu.Cols" localSheetId="8" hidden="1">'МП РФКиС'!$S:$S</definedName>
    <definedName name="Z_CF24AFB6_3F7E_4F34_9F8C_EEB64BB13CA4_.wvu.Cols" localSheetId="9" hidden="1">'МП СЗН'!$S:$S</definedName>
    <definedName name="Z_CF24AFB6_3F7E_4F34_9F8C_EEB64BB13CA4_.wvu.Cols" localSheetId="2" hidden="1">'МП СОГХ'!$S:$S</definedName>
    <definedName name="Z_CF24AFB6_3F7E_4F34_9F8C_EEB64BB13CA4_.wvu.Cols" localSheetId="16" hidden="1">'МП СЭР'!$S:$S</definedName>
    <definedName name="Z_CF24AFB6_3F7E_4F34_9F8C_EEB64BB13CA4_.wvu.Cols" localSheetId="20" hidden="1">'МП УМИ'!$S:$S</definedName>
    <definedName name="Z_CF24AFB6_3F7E_4F34_9F8C_EEB64BB13CA4_.wvu.Cols" localSheetId="18" hidden="1">'МП УМФ'!$S:$S</definedName>
    <definedName name="Z_CF24AFB6_3F7E_4F34_9F8C_EEB64BB13CA4_.wvu.Cols" localSheetId="3" hidden="1">'МП ФКГС'!$S:$S</definedName>
    <definedName name="Z_CF24AFB6_3F7E_4F34_9F8C_EEB64BB13CA4_.wvu.Cols" localSheetId="15" hidden="1">'МП ЭБ'!$S:$S</definedName>
    <definedName name="Z_CF24AFB6_3F7E_4F34_9F8C_EEB64BB13CA4_.wvu.Cols" localSheetId="0" hidden="1">'МП Экстремизм'!$S:$S</definedName>
    <definedName name="Z_CF24AFB6_3F7E_4F34_9F8C_EEB64BB13CA4_.wvu.PrintArea" localSheetId="13" hidden="1">'МП ППиООПГ'!$A$1:$T$11</definedName>
    <definedName name="Z_D191BA0E_0736_4B94_A273_2D78D70DA2D4_.wvu.Cols" localSheetId="10" hidden="1">'МП АПК'!$S:$S</definedName>
    <definedName name="Z_D191BA0E_0736_4B94_A273_2D78D70DA2D4_.wvu.Cols" localSheetId="14" hidden="1">'МП БЖД'!$S:$S</definedName>
    <definedName name="Z_D191BA0E_0736_4B94_A273_2D78D70DA2D4_.wvu.Cols" localSheetId="7" hidden="1">'МП КП'!$S:$S</definedName>
    <definedName name="Z_D191BA0E_0736_4B94_A273_2D78D70DA2D4_.wvu.Cols" localSheetId="13" hidden="1">'МП ППиООПГ'!$S:$S</definedName>
    <definedName name="Z_D191BA0E_0736_4B94_A273_2D78D70DA2D4_.wvu.Cols" localSheetId="12" hidden="1">'МП РЖКК'!$S:$S</definedName>
    <definedName name="Z_D191BA0E_0736_4B94_A273_2D78D70DA2D4_.wvu.Cols" localSheetId="11" hidden="1">'МП РЖС'!$S:$S</definedName>
    <definedName name="Z_D191BA0E_0736_4B94_A273_2D78D70DA2D4_.wvu.Cols" localSheetId="19" hidden="1">'МП РИГО'!$S:$S</definedName>
    <definedName name="Z_D191BA0E_0736_4B94_A273_2D78D70DA2D4_.wvu.Cols" localSheetId="21" hidden="1">'МП РМС'!$S:$S</definedName>
    <definedName name="Z_D191BA0E_0736_4B94_A273_2D78D70DA2D4_.wvu.Cols" localSheetId="1" hidden="1">'МП РО'!$S:$S</definedName>
    <definedName name="Z_D191BA0E_0736_4B94_A273_2D78D70DA2D4_.wvu.Cols" localSheetId="17" hidden="1">'МП РТС'!$S:$S</definedName>
    <definedName name="Z_D191BA0E_0736_4B94_A273_2D78D70DA2D4_.wvu.Cols" localSheetId="8" hidden="1">'МП РФКиС'!$S:$S</definedName>
    <definedName name="Z_D191BA0E_0736_4B94_A273_2D78D70DA2D4_.wvu.Cols" localSheetId="9" hidden="1">'МП СЗН'!$S:$S</definedName>
    <definedName name="Z_D191BA0E_0736_4B94_A273_2D78D70DA2D4_.wvu.Cols" localSheetId="2" hidden="1">'МП СОГХ'!$S:$S</definedName>
    <definedName name="Z_D191BA0E_0736_4B94_A273_2D78D70DA2D4_.wvu.Cols" localSheetId="16" hidden="1">'МП СЭР'!$S:$S</definedName>
    <definedName name="Z_D191BA0E_0736_4B94_A273_2D78D70DA2D4_.wvu.Cols" localSheetId="20" hidden="1">'МП УМИ'!$S:$S</definedName>
    <definedName name="Z_D191BA0E_0736_4B94_A273_2D78D70DA2D4_.wvu.Cols" localSheetId="18" hidden="1">'МП УМФ'!$S:$S</definedName>
    <definedName name="Z_D191BA0E_0736_4B94_A273_2D78D70DA2D4_.wvu.Cols" localSheetId="3" hidden="1">'МП ФКГС'!$S:$S</definedName>
    <definedName name="Z_D191BA0E_0736_4B94_A273_2D78D70DA2D4_.wvu.Cols" localSheetId="15" hidden="1">'МП ЭБ'!$S:$S</definedName>
    <definedName name="Z_D191BA0E_0736_4B94_A273_2D78D70DA2D4_.wvu.Cols" localSheetId="0" hidden="1">'МП Экстремизм'!$S:$S</definedName>
    <definedName name="Z_D191BA0E_0736_4B94_A273_2D78D70DA2D4_.wvu.PrintArea" localSheetId="21" hidden="1">'МП РМС'!$A$1:$T$11</definedName>
    <definedName name="Z_D2D3EE1B_268E_484E_B81F_FE080D687EAC_.wvu.Cols" localSheetId="10" hidden="1">'МП АПК'!$S:$S</definedName>
    <definedName name="Z_D2D3EE1B_268E_484E_B81F_FE080D687EAC_.wvu.Cols" localSheetId="14" hidden="1">'МП БЖД'!$S:$S</definedName>
    <definedName name="Z_D2D3EE1B_268E_484E_B81F_FE080D687EAC_.wvu.Cols" localSheetId="7" hidden="1">'МП КП'!$S:$S</definedName>
    <definedName name="Z_D2D3EE1B_268E_484E_B81F_FE080D687EAC_.wvu.Cols" localSheetId="13" hidden="1">'МП ППиООПГ'!$S:$S</definedName>
    <definedName name="Z_D2D3EE1B_268E_484E_B81F_FE080D687EAC_.wvu.Cols" localSheetId="12" hidden="1">'МП РЖКК'!$S:$S</definedName>
    <definedName name="Z_D2D3EE1B_268E_484E_B81F_FE080D687EAC_.wvu.Cols" localSheetId="11" hidden="1">'МП РЖС'!$S:$S</definedName>
    <definedName name="Z_D2D3EE1B_268E_484E_B81F_FE080D687EAC_.wvu.Cols" localSheetId="19" hidden="1">'МП РИГО'!$S:$S</definedName>
    <definedName name="Z_D2D3EE1B_268E_484E_B81F_FE080D687EAC_.wvu.Cols" localSheetId="21" hidden="1">'МП РМС'!$S:$S</definedName>
    <definedName name="Z_D2D3EE1B_268E_484E_B81F_FE080D687EAC_.wvu.Cols" localSheetId="1" hidden="1">'МП РО'!$S:$S</definedName>
    <definedName name="Z_D2D3EE1B_268E_484E_B81F_FE080D687EAC_.wvu.Cols" localSheetId="17" hidden="1">'МП РТС'!$S:$S</definedName>
    <definedName name="Z_D2D3EE1B_268E_484E_B81F_FE080D687EAC_.wvu.Cols" localSheetId="8" hidden="1">'МП РФКиС'!$S:$S</definedName>
    <definedName name="Z_D2D3EE1B_268E_484E_B81F_FE080D687EAC_.wvu.Cols" localSheetId="9" hidden="1">'МП СЗН'!$S:$S</definedName>
    <definedName name="Z_D2D3EE1B_268E_484E_B81F_FE080D687EAC_.wvu.Cols" localSheetId="2" hidden="1">'МП СОГХ'!$S:$S</definedName>
    <definedName name="Z_D2D3EE1B_268E_484E_B81F_FE080D687EAC_.wvu.Cols" localSheetId="16" hidden="1">'МП СЭР'!$S:$S</definedName>
    <definedName name="Z_D2D3EE1B_268E_484E_B81F_FE080D687EAC_.wvu.Cols" localSheetId="20" hidden="1">'МП УМИ'!$S:$S</definedName>
    <definedName name="Z_D2D3EE1B_268E_484E_B81F_FE080D687EAC_.wvu.Cols" localSheetId="18" hidden="1">'МП УМФ'!$S:$S</definedName>
    <definedName name="Z_D2D3EE1B_268E_484E_B81F_FE080D687EAC_.wvu.Cols" localSheetId="3" hidden="1">'МП ФКГС'!$S:$S</definedName>
    <definedName name="Z_D2D3EE1B_268E_484E_B81F_FE080D687EAC_.wvu.Cols" localSheetId="15" hidden="1">'МП ЭБ'!$S:$S</definedName>
    <definedName name="Z_D2D3EE1B_268E_484E_B81F_FE080D687EAC_.wvu.Cols" localSheetId="0" hidden="1">'МП Экстремизм'!$S:$S</definedName>
    <definedName name="Z_D2D3EE1B_268E_484E_B81F_FE080D687EAC_.wvu.PrintArea" localSheetId="21" hidden="1">'МП РМС'!$A$1:$T$10</definedName>
    <definedName name="Z_DBB9E7F6_7701_4D52_8273_C96C8672D403_.wvu.Cols" localSheetId="10" hidden="1">'МП АПК'!$S:$S</definedName>
    <definedName name="Z_DBB9E7F6_7701_4D52_8273_C96C8672D403_.wvu.Cols" localSheetId="14" hidden="1">'МП БЖД'!$S:$S</definedName>
    <definedName name="Z_DBB9E7F6_7701_4D52_8273_C96C8672D403_.wvu.Cols" localSheetId="7" hidden="1">'МП КП'!$S:$S</definedName>
    <definedName name="Z_DBB9E7F6_7701_4D52_8273_C96C8672D403_.wvu.Cols" localSheetId="13" hidden="1">'МП ППиООПГ'!$S:$S</definedName>
    <definedName name="Z_DBB9E7F6_7701_4D52_8273_C96C8672D403_.wvu.Cols" localSheetId="12" hidden="1">'МП РЖКК'!$S:$S</definedName>
    <definedName name="Z_DBB9E7F6_7701_4D52_8273_C96C8672D403_.wvu.Cols" localSheetId="11" hidden="1">'МП РЖС'!$S:$S</definedName>
    <definedName name="Z_DBB9E7F6_7701_4D52_8273_C96C8672D403_.wvu.Cols" localSheetId="19" hidden="1">'МП РИГО'!$S:$S</definedName>
    <definedName name="Z_DBB9E7F6_7701_4D52_8273_C96C8672D403_.wvu.Cols" localSheetId="21" hidden="1">'МП РМС'!$S:$S</definedName>
    <definedName name="Z_DBB9E7F6_7701_4D52_8273_C96C8672D403_.wvu.Cols" localSheetId="1" hidden="1">'МП РО'!$S:$S</definedName>
    <definedName name="Z_DBB9E7F6_7701_4D52_8273_C96C8672D403_.wvu.Cols" localSheetId="17" hidden="1">'МП РТС'!$S:$S</definedName>
    <definedName name="Z_DBB9E7F6_7701_4D52_8273_C96C8672D403_.wvu.Cols" localSheetId="8" hidden="1">'МП РФКиС'!$S:$S</definedName>
    <definedName name="Z_DBB9E7F6_7701_4D52_8273_C96C8672D403_.wvu.Cols" localSheetId="9" hidden="1">'МП СЗН'!$S:$S</definedName>
    <definedName name="Z_DBB9E7F6_7701_4D52_8273_C96C8672D403_.wvu.Cols" localSheetId="2" hidden="1">'МП СОГХ'!$S:$S</definedName>
    <definedName name="Z_DBB9E7F6_7701_4D52_8273_C96C8672D403_.wvu.Cols" localSheetId="16" hidden="1">'МП СЭР'!$S:$S</definedName>
    <definedName name="Z_DBB9E7F6_7701_4D52_8273_C96C8672D403_.wvu.Cols" localSheetId="20" hidden="1">'МП УМИ'!$S:$S</definedName>
    <definedName name="Z_DBB9E7F6_7701_4D52_8273_C96C8672D403_.wvu.Cols" localSheetId="18" hidden="1">'МП УМФ'!$S:$S</definedName>
    <definedName name="Z_DBB9E7F6_7701_4D52_8273_C96C8672D403_.wvu.Cols" localSheetId="3" hidden="1">'МП ФКГС'!$S:$S</definedName>
    <definedName name="Z_DBB9E7F6_7701_4D52_8273_C96C8672D403_.wvu.Cols" localSheetId="15" hidden="1">'МП ЭБ'!$S:$S</definedName>
    <definedName name="Z_DBB9E7F6_7701_4D52_8273_C96C8672D403_.wvu.Cols" localSheetId="0" hidden="1">'МП Экстремизм'!$S:$S</definedName>
    <definedName name="Z_DC2E917C_7EDA_4B90_B3FB_550D32D31915_.wvu.Cols" localSheetId="10" hidden="1">'МП АПК'!$S:$S</definedName>
    <definedName name="Z_DC2E917C_7EDA_4B90_B3FB_550D32D31915_.wvu.Cols" localSheetId="14" hidden="1">'МП БЖД'!$S:$S</definedName>
    <definedName name="Z_DC2E917C_7EDA_4B90_B3FB_550D32D31915_.wvu.Cols" localSheetId="7" hidden="1">'МП КП'!$S:$S</definedName>
    <definedName name="Z_DC2E917C_7EDA_4B90_B3FB_550D32D31915_.wvu.Cols" localSheetId="13" hidden="1">'МП ППиООПГ'!$S:$S</definedName>
    <definedName name="Z_DC2E917C_7EDA_4B90_B3FB_550D32D31915_.wvu.Cols" localSheetId="12" hidden="1">'МП РЖКК'!$S:$S</definedName>
    <definedName name="Z_DC2E917C_7EDA_4B90_B3FB_550D32D31915_.wvu.Cols" localSheetId="11" hidden="1">'МП РЖС'!$S:$S</definedName>
    <definedName name="Z_DC2E917C_7EDA_4B90_B3FB_550D32D31915_.wvu.Cols" localSheetId="19" hidden="1">'МП РИГО'!$S:$S</definedName>
    <definedName name="Z_DC2E917C_7EDA_4B90_B3FB_550D32D31915_.wvu.Cols" localSheetId="21" hidden="1">'МП РМС'!$S:$S</definedName>
    <definedName name="Z_DC2E917C_7EDA_4B90_B3FB_550D32D31915_.wvu.Cols" localSheetId="1" hidden="1">'МП РО'!$S:$S</definedName>
    <definedName name="Z_DC2E917C_7EDA_4B90_B3FB_550D32D31915_.wvu.Cols" localSheetId="17" hidden="1">'МП РТС'!$S:$S</definedName>
    <definedName name="Z_DC2E917C_7EDA_4B90_B3FB_550D32D31915_.wvu.Cols" localSheetId="8" hidden="1">'МП РФКиС'!$S:$S</definedName>
    <definedName name="Z_DC2E917C_7EDA_4B90_B3FB_550D32D31915_.wvu.Cols" localSheetId="9" hidden="1">'МП СЗН'!$A:$A,'МП СЗН'!$S:$S</definedName>
    <definedName name="Z_DC2E917C_7EDA_4B90_B3FB_550D32D31915_.wvu.Cols" localSheetId="2" hidden="1">'МП СОГХ'!$S:$S</definedName>
    <definedName name="Z_DC2E917C_7EDA_4B90_B3FB_550D32D31915_.wvu.Cols" localSheetId="16" hidden="1">'МП СЭР'!$S:$S</definedName>
    <definedName name="Z_DC2E917C_7EDA_4B90_B3FB_550D32D31915_.wvu.Cols" localSheetId="20" hidden="1">'МП УМИ'!$S:$S</definedName>
    <definedName name="Z_DC2E917C_7EDA_4B90_B3FB_550D32D31915_.wvu.Cols" localSheetId="18" hidden="1">'МП УМФ'!$A:$A,'МП УМФ'!$S:$S</definedName>
    <definedName name="Z_DC2E917C_7EDA_4B90_B3FB_550D32D31915_.wvu.Cols" localSheetId="3" hidden="1">'МП ФКГС'!$S:$S</definedName>
    <definedName name="Z_DC2E917C_7EDA_4B90_B3FB_550D32D31915_.wvu.Cols" localSheetId="15" hidden="1">'МП ЭБ'!$S:$S</definedName>
    <definedName name="Z_DC2E917C_7EDA_4B90_B3FB_550D32D31915_.wvu.Cols" localSheetId="0" hidden="1">'МП Экстремизм'!$S:$S</definedName>
    <definedName name="Z_DC2E917C_7EDA_4B90_B3FB_550D32D31915_.wvu.PrintArea" localSheetId="19" hidden="1">'МП РИГО'!$A$3:$T$13</definedName>
    <definedName name="Z_E130DC8D_7005_4996_8C21_05E554218832_.wvu.Cols" localSheetId="10" hidden="1">'МП АПК'!$S:$S</definedName>
    <definedName name="Z_E130DC8D_7005_4996_8C21_05E554218832_.wvu.Cols" localSheetId="14" hidden="1">'МП БЖД'!$S:$S</definedName>
    <definedName name="Z_E130DC8D_7005_4996_8C21_05E554218832_.wvu.Cols" localSheetId="7" hidden="1">'МП КП'!$S:$S</definedName>
    <definedName name="Z_E130DC8D_7005_4996_8C21_05E554218832_.wvu.Cols" localSheetId="13" hidden="1">'МП ППиООПГ'!$S:$S</definedName>
    <definedName name="Z_E130DC8D_7005_4996_8C21_05E554218832_.wvu.Cols" localSheetId="12" hidden="1">'МП РЖКК'!$S:$S</definedName>
    <definedName name="Z_E130DC8D_7005_4996_8C21_05E554218832_.wvu.Cols" localSheetId="11" hidden="1">'МП РЖС'!$S:$S</definedName>
    <definedName name="Z_E130DC8D_7005_4996_8C21_05E554218832_.wvu.Cols" localSheetId="19" hidden="1">'МП РИГО'!$S:$S</definedName>
    <definedName name="Z_E130DC8D_7005_4996_8C21_05E554218832_.wvu.Cols" localSheetId="21" hidden="1">'МП РМС'!$S:$S</definedName>
    <definedName name="Z_E130DC8D_7005_4996_8C21_05E554218832_.wvu.Cols" localSheetId="1" hidden="1">'МП РО'!$S:$S</definedName>
    <definedName name="Z_E130DC8D_7005_4996_8C21_05E554218832_.wvu.Cols" localSheetId="17" hidden="1">'МП РТС'!$S:$S</definedName>
    <definedName name="Z_E130DC8D_7005_4996_8C21_05E554218832_.wvu.Cols" localSheetId="8" hidden="1">'МП РФКиС'!$S:$S</definedName>
    <definedName name="Z_E130DC8D_7005_4996_8C21_05E554218832_.wvu.Cols" localSheetId="9" hidden="1">'МП СЗН'!$A:$A,'МП СЗН'!$S:$S</definedName>
    <definedName name="Z_E130DC8D_7005_4996_8C21_05E554218832_.wvu.Cols" localSheetId="2" hidden="1">'МП СОГХ'!$S:$S</definedName>
    <definedName name="Z_E130DC8D_7005_4996_8C21_05E554218832_.wvu.Cols" localSheetId="16" hidden="1">'МП СЭР'!$S:$S</definedName>
    <definedName name="Z_E130DC8D_7005_4996_8C21_05E554218832_.wvu.Cols" localSheetId="20" hidden="1">'МП УМИ'!$S:$S</definedName>
    <definedName name="Z_E130DC8D_7005_4996_8C21_05E554218832_.wvu.Cols" localSheetId="18" hidden="1">'МП УМФ'!$S:$S</definedName>
    <definedName name="Z_E130DC8D_7005_4996_8C21_05E554218832_.wvu.Cols" localSheetId="3" hidden="1">'МП ФКГС'!$S:$S</definedName>
    <definedName name="Z_E130DC8D_7005_4996_8C21_05E554218832_.wvu.Cols" localSheetId="15" hidden="1">'МП ЭБ'!$S:$S</definedName>
    <definedName name="Z_E130DC8D_7005_4996_8C21_05E554218832_.wvu.Cols" localSheetId="0" hidden="1">'МП Экстремизм'!$S:$S</definedName>
    <definedName name="Z_E45EFE9B_4478_4CD3_BF82_80324FB1E4A5_.wvu.Cols" localSheetId="10" hidden="1">'МП АПК'!$S:$S</definedName>
    <definedName name="Z_E45EFE9B_4478_4CD3_BF82_80324FB1E4A5_.wvu.Cols" localSheetId="14" hidden="1">'МП БЖД'!$S:$S</definedName>
    <definedName name="Z_E45EFE9B_4478_4CD3_BF82_80324FB1E4A5_.wvu.Cols" localSheetId="7" hidden="1">'МП КП'!$S:$S</definedName>
    <definedName name="Z_E45EFE9B_4478_4CD3_BF82_80324FB1E4A5_.wvu.Cols" localSheetId="13" hidden="1">'МП ППиООПГ'!$S:$S</definedName>
    <definedName name="Z_E45EFE9B_4478_4CD3_BF82_80324FB1E4A5_.wvu.Cols" localSheetId="12" hidden="1">'МП РЖКК'!$S:$S</definedName>
    <definedName name="Z_E45EFE9B_4478_4CD3_BF82_80324FB1E4A5_.wvu.Cols" localSheetId="11" hidden="1">'МП РЖС'!$S:$S</definedName>
    <definedName name="Z_E45EFE9B_4478_4CD3_BF82_80324FB1E4A5_.wvu.Cols" localSheetId="19" hidden="1">'МП РИГО'!$S:$S</definedName>
    <definedName name="Z_E45EFE9B_4478_4CD3_BF82_80324FB1E4A5_.wvu.Cols" localSheetId="21" hidden="1">'МП РМС'!$S:$S</definedName>
    <definedName name="Z_E45EFE9B_4478_4CD3_BF82_80324FB1E4A5_.wvu.Cols" localSheetId="1" hidden="1">'МП РО'!$S:$S</definedName>
    <definedName name="Z_E45EFE9B_4478_4CD3_BF82_80324FB1E4A5_.wvu.Cols" localSheetId="17" hidden="1">'МП РТС'!$S:$S</definedName>
    <definedName name="Z_E45EFE9B_4478_4CD3_BF82_80324FB1E4A5_.wvu.Cols" localSheetId="8" hidden="1">'МП РФКиС'!$S:$S</definedName>
    <definedName name="Z_E45EFE9B_4478_4CD3_BF82_80324FB1E4A5_.wvu.Cols" localSheetId="9" hidden="1">'МП СЗН'!$S:$S</definedName>
    <definedName name="Z_E45EFE9B_4478_4CD3_BF82_80324FB1E4A5_.wvu.Cols" localSheetId="2" hidden="1">'МП СОГХ'!$S:$S</definedName>
    <definedName name="Z_E45EFE9B_4478_4CD3_BF82_80324FB1E4A5_.wvu.Cols" localSheetId="16" hidden="1">'МП СЭР'!$S:$S</definedName>
    <definedName name="Z_E45EFE9B_4478_4CD3_BF82_80324FB1E4A5_.wvu.Cols" localSheetId="20" hidden="1">'МП УМИ'!$S:$S</definedName>
    <definedName name="Z_E45EFE9B_4478_4CD3_BF82_80324FB1E4A5_.wvu.Cols" localSheetId="18" hidden="1">'МП УМФ'!$S:$S</definedName>
    <definedName name="Z_E45EFE9B_4478_4CD3_BF82_80324FB1E4A5_.wvu.Cols" localSheetId="3" hidden="1">'МП ФКГС'!$S:$S</definedName>
    <definedName name="Z_E45EFE9B_4478_4CD3_BF82_80324FB1E4A5_.wvu.Cols" localSheetId="15" hidden="1">'МП ЭБ'!$S:$S</definedName>
    <definedName name="Z_E45EFE9B_4478_4CD3_BF82_80324FB1E4A5_.wvu.Cols" localSheetId="0" hidden="1">'МП Экстремизм'!$S:$S</definedName>
    <definedName name="Z_E45EFE9B_4478_4CD3_BF82_80324FB1E4A5_.wvu.PrintArea" localSheetId="21" hidden="1">'МП РМС'!$A$1:$T$11</definedName>
    <definedName name="Z_E45EFE9B_4478_4CD3_BF82_80324FB1E4A5_.wvu.PrintArea" localSheetId="2" hidden="1">'МП СОГХ'!$A$1:$T$19</definedName>
    <definedName name="Z_E5A2ECE4_B75B_45A2_AE22_0D04E85CEB66_.wvu.Cols" localSheetId="10" hidden="1">'МП АПК'!$S:$S</definedName>
    <definedName name="Z_E5A2ECE4_B75B_45A2_AE22_0D04E85CEB66_.wvu.Cols" localSheetId="14" hidden="1">'МП БЖД'!$S:$S</definedName>
    <definedName name="Z_E5A2ECE4_B75B_45A2_AE22_0D04E85CEB66_.wvu.Cols" localSheetId="7" hidden="1">'МП КП'!$S:$S</definedName>
    <definedName name="Z_E5A2ECE4_B75B_45A2_AE22_0D04E85CEB66_.wvu.Cols" localSheetId="13" hidden="1">'МП ППиООПГ'!$S:$S</definedName>
    <definedName name="Z_E5A2ECE4_B75B_45A2_AE22_0D04E85CEB66_.wvu.Cols" localSheetId="12" hidden="1">'МП РЖКК'!$S:$S</definedName>
    <definedName name="Z_E5A2ECE4_B75B_45A2_AE22_0D04E85CEB66_.wvu.Cols" localSheetId="11" hidden="1">'МП РЖС'!$S:$S</definedName>
    <definedName name="Z_E5A2ECE4_B75B_45A2_AE22_0D04E85CEB66_.wvu.Cols" localSheetId="19" hidden="1">'МП РИГО'!$S:$S</definedName>
    <definedName name="Z_E5A2ECE4_B75B_45A2_AE22_0D04E85CEB66_.wvu.Cols" localSheetId="21" hidden="1">'МП РМС'!$S:$S</definedName>
    <definedName name="Z_E5A2ECE4_B75B_45A2_AE22_0D04E85CEB66_.wvu.Cols" localSheetId="1" hidden="1">'МП РО'!$S:$S</definedName>
    <definedName name="Z_E5A2ECE4_B75B_45A2_AE22_0D04E85CEB66_.wvu.Cols" localSheetId="17" hidden="1">'МП РТС'!$S:$S</definedName>
    <definedName name="Z_E5A2ECE4_B75B_45A2_AE22_0D04E85CEB66_.wvu.Cols" localSheetId="8" hidden="1">'МП РФКиС'!$S:$S</definedName>
    <definedName name="Z_E5A2ECE4_B75B_45A2_AE22_0D04E85CEB66_.wvu.Cols" localSheetId="9" hidden="1">'МП СЗН'!$S:$S</definedName>
    <definedName name="Z_E5A2ECE4_B75B_45A2_AE22_0D04E85CEB66_.wvu.Cols" localSheetId="2" hidden="1">'МП СОГХ'!$S:$S</definedName>
    <definedName name="Z_E5A2ECE4_B75B_45A2_AE22_0D04E85CEB66_.wvu.Cols" localSheetId="16" hidden="1">'МП СЭР'!$S:$S</definedName>
    <definedName name="Z_E5A2ECE4_B75B_45A2_AE22_0D04E85CEB66_.wvu.Cols" localSheetId="20" hidden="1">'МП УМИ'!$S:$S</definedName>
    <definedName name="Z_E5A2ECE4_B75B_45A2_AE22_0D04E85CEB66_.wvu.Cols" localSheetId="18" hidden="1">'МП УМФ'!$S:$S</definedName>
    <definedName name="Z_E5A2ECE4_B75B_45A2_AE22_0D04E85CEB66_.wvu.Cols" localSheetId="3" hidden="1">'МП ФКГС'!$S:$S</definedName>
    <definedName name="Z_E5A2ECE4_B75B_45A2_AE22_0D04E85CEB66_.wvu.Cols" localSheetId="15" hidden="1">'МП ЭБ'!$S:$S</definedName>
    <definedName name="Z_E5A2ECE4_B75B_45A2_AE22_0D04E85CEB66_.wvu.Cols" localSheetId="0" hidden="1">'МП Экстремизм'!$S:$S</definedName>
    <definedName name="Z_E82CE51D_E642_4881_A0F3_F33C1C34AFA1_.wvu.Cols" localSheetId="10" hidden="1">'МП АПК'!$S:$S</definedName>
    <definedName name="Z_E82CE51D_E642_4881_A0F3_F33C1C34AFA1_.wvu.Cols" localSheetId="14" hidden="1">'МП БЖД'!$S:$S</definedName>
    <definedName name="Z_E82CE51D_E642_4881_A0F3_F33C1C34AFA1_.wvu.Cols" localSheetId="7" hidden="1">'МП КП'!$S:$S</definedName>
    <definedName name="Z_E82CE51D_E642_4881_A0F3_F33C1C34AFA1_.wvu.Cols" localSheetId="13" hidden="1">'МП ППиООПГ'!$S:$S</definedName>
    <definedName name="Z_E82CE51D_E642_4881_A0F3_F33C1C34AFA1_.wvu.Cols" localSheetId="12" hidden="1">'МП РЖКК'!$S:$S</definedName>
    <definedName name="Z_E82CE51D_E642_4881_A0F3_F33C1C34AFA1_.wvu.Cols" localSheetId="11" hidden="1">'МП РЖС'!$S:$S</definedName>
    <definedName name="Z_E82CE51D_E642_4881_A0F3_F33C1C34AFA1_.wvu.Cols" localSheetId="19" hidden="1">'МП РИГО'!$S:$S</definedName>
    <definedName name="Z_E82CE51D_E642_4881_A0F3_F33C1C34AFA1_.wvu.Cols" localSheetId="21" hidden="1">'МП РМС'!$S:$S</definedName>
    <definedName name="Z_E82CE51D_E642_4881_A0F3_F33C1C34AFA1_.wvu.Cols" localSheetId="1" hidden="1">'МП РО'!$S:$S</definedName>
    <definedName name="Z_E82CE51D_E642_4881_A0F3_F33C1C34AFA1_.wvu.Cols" localSheetId="17" hidden="1">'МП РТС'!$S:$S</definedName>
    <definedName name="Z_E82CE51D_E642_4881_A0F3_F33C1C34AFA1_.wvu.Cols" localSheetId="8" hidden="1">'МП РФКиС'!$S:$S</definedName>
    <definedName name="Z_E82CE51D_E642_4881_A0F3_F33C1C34AFA1_.wvu.Cols" localSheetId="9" hidden="1">'МП СЗН'!$A:$A,'МП СЗН'!$S:$S</definedName>
    <definedName name="Z_E82CE51D_E642_4881_A0F3_F33C1C34AFA1_.wvu.Cols" localSheetId="2" hidden="1">'МП СОГХ'!$S:$S</definedName>
    <definedName name="Z_E82CE51D_E642_4881_A0F3_F33C1C34AFA1_.wvu.Cols" localSheetId="16" hidden="1">'МП СЭР'!$S:$S</definedName>
    <definedName name="Z_E82CE51D_E642_4881_A0F3_F33C1C34AFA1_.wvu.Cols" localSheetId="20" hidden="1">'МП УМИ'!$S:$S</definedName>
    <definedName name="Z_E82CE51D_E642_4881_A0F3_F33C1C34AFA1_.wvu.Cols" localSheetId="18" hidden="1">'МП УМФ'!$A:$A,'МП УМФ'!$S:$S</definedName>
    <definedName name="Z_E82CE51D_E642_4881_A0F3_F33C1C34AFA1_.wvu.Cols" localSheetId="3" hidden="1">'МП ФКГС'!$S:$S</definedName>
    <definedName name="Z_E82CE51D_E642_4881_A0F3_F33C1C34AFA1_.wvu.Cols" localSheetId="15" hidden="1">'МП ЭБ'!$S:$S</definedName>
    <definedName name="Z_E82CE51D_E642_4881_A0F3_F33C1C34AFA1_.wvu.Cols" localSheetId="0" hidden="1">'МП Экстремизм'!$S:$S</definedName>
    <definedName name="Z_F02E4BFF_91CB_4809_939D_2DEDB7A6D27E_.wvu.Cols" localSheetId="10" hidden="1">'МП АПК'!$S:$S</definedName>
    <definedName name="Z_F02E4BFF_91CB_4809_939D_2DEDB7A6D27E_.wvu.Cols" localSheetId="14" hidden="1">'МП БЖД'!$S:$S</definedName>
    <definedName name="Z_F02E4BFF_91CB_4809_939D_2DEDB7A6D27E_.wvu.Cols" localSheetId="7" hidden="1">'МП КП'!$S:$S</definedName>
    <definedName name="Z_F02E4BFF_91CB_4809_939D_2DEDB7A6D27E_.wvu.Cols" localSheetId="19" hidden="1">'МП РИГО'!$S:$S</definedName>
    <definedName name="Z_F02E4BFF_91CB_4809_939D_2DEDB7A6D27E_.wvu.Cols" localSheetId="21" hidden="1">'МП РМС'!$S:$S</definedName>
    <definedName name="Z_F02E4BFF_91CB_4809_939D_2DEDB7A6D27E_.wvu.Cols" localSheetId="1" hidden="1">'МП РО'!$S:$S</definedName>
    <definedName name="Z_F02E4BFF_91CB_4809_939D_2DEDB7A6D27E_.wvu.Cols" localSheetId="8" hidden="1">'МП РФКиС'!$S:$S</definedName>
    <definedName name="Z_F02E4BFF_91CB_4809_939D_2DEDB7A6D27E_.wvu.Cols" localSheetId="9" hidden="1">'МП СЗН'!$S:$S</definedName>
    <definedName name="Z_F02E4BFF_91CB_4809_939D_2DEDB7A6D27E_.wvu.Cols" localSheetId="2" hidden="1">'МП СОГХ'!$S:$S</definedName>
    <definedName name="Z_F02E4BFF_91CB_4809_939D_2DEDB7A6D27E_.wvu.Cols" localSheetId="20" hidden="1">'МП УМИ'!$S:$S</definedName>
    <definedName name="Z_F02E4BFF_91CB_4809_939D_2DEDB7A6D27E_.wvu.Cols" localSheetId="18" hidden="1">'МП УМФ'!$S:$S</definedName>
    <definedName name="Z_F02E4BFF_91CB_4809_939D_2DEDB7A6D27E_.wvu.Cols" localSheetId="0" hidden="1">'МП Экстремизм'!$S:$S</definedName>
    <definedName name="Z_F02E4BFF_91CB_4809_939D_2DEDB7A6D27E_.wvu.PrintArea" localSheetId="21" hidden="1">'МП РМС'!$A$1:$T$10</definedName>
    <definedName name="Z_F1DC9DCC_06E3_4E7B_88AF_BCE58DCEC1FC_.wvu.PrintArea" localSheetId="21" hidden="1">'МП РМС'!$A$1:$T$10</definedName>
    <definedName name="Z_F48E67D2_2C8C_4D86_A2A9_F44F569AC752_.wvu.Cols" localSheetId="10" hidden="1">'МП АПК'!$S:$S</definedName>
    <definedName name="Z_F48E67D2_2C8C_4D86_A2A9_F44F569AC752_.wvu.Cols" localSheetId="14" hidden="1">'МП БЖД'!$S:$S</definedName>
    <definedName name="Z_F48E67D2_2C8C_4D86_A2A9_F44F569AC752_.wvu.Cols" localSheetId="7" hidden="1">'МП КП'!$S:$S</definedName>
    <definedName name="Z_F48E67D2_2C8C_4D86_A2A9_F44F569AC752_.wvu.Cols" localSheetId="13" hidden="1">'МП ППиООПГ'!$S:$S</definedName>
    <definedName name="Z_F48E67D2_2C8C_4D86_A2A9_F44F569AC752_.wvu.Cols" localSheetId="12" hidden="1">'МП РЖКК'!$S:$S</definedName>
    <definedName name="Z_F48E67D2_2C8C_4D86_A2A9_F44F569AC752_.wvu.Cols" localSheetId="11" hidden="1">'МП РЖС'!$S:$S</definedName>
    <definedName name="Z_F48E67D2_2C8C_4D86_A2A9_F44F569AC752_.wvu.Cols" localSheetId="19" hidden="1">'МП РИГО'!$S:$S</definedName>
    <definedName name="Z_F48E67D2_2C8C_4D86_A2A9_F44F569AC752_.wvu.Cols" localSheetId="21" hidden="1">'МП РМС'!$S:$S</definedName>
    <definedName name="Z_F48E67D2_2C8C_4D86_A2A9_F44F569AC752_.wvu.Cols" localSheetId="1" hidden="1">'МП РО'!$S:$S</definedName>
    <definedName name="Z_F48E67D2_2C8C_4D86_A2A9_F44F569AC752_.wvu.Cols" localSheetId="17" hidden="1">'МП РТС'!$S:$S</definedName>
    <definedName name="Z_F48E67D2_2C8C_4D86_A2A9_F44F569AC752_.wvu.Cols" localSheetId="8" hidden="1">'МП РФКиС'!$S:$S</definedName>
    <definedName name="Z_F48E67D2_2C8C_4D86_A2A9_F44F569AC752_.wvu.Cols" localSheetId="9" hidden="1">'МП СЗН'!$A:$A,'МП СЗН'!$S:$S</definedName>
    <definedName name="Z_F48E67D2_2C8C_4D86_A2A9_F44F569AC752_.wvu.Cols" localSheetId="2" hidden="1">'МП СОГХ'!$S:$S</definedName>
    <definedName name="Z_F48E67D2_2C8C_4D86_A2A9_F44F569AC752_.wvu.Cols" localSheetId="16" hidden="1">'МП СЭР'!$S:$S</definedName>
    <definedName name="Z_F48E67D2_2C8C_4D86_A2A9_F44F569AC752_.wvu.Cols" localSheetId="20" hidden="1">'МП УМИ'!$S:$S</definedName>
    <definedName name="Z_F48E67D2_2C8C_4D86_A2A9_F44F569AC752_.wvu.Cols" localSheetId="18" hidden="1">'МП УМФ'!$A:$A,'МП УМФ'!$S:$S</definedName>
    <definedName name="Z_F48E67D2_2C8C_4D86_A2A9_F44F569AC752_.wvu.Cols" localSheetId="3" hidden="1">'МП ФКГС'!$S:$S</definedName>
    <definedName name="Z_F48E67D2_2C8C_4D86_A2A9_F44F569AC752_.wvu.Cols" localSheetId="15" hidden="1">'МП ЭБ'!$S:$S</definedName>
    <definedName name="Z_F48E67D2_2C8C_4D86_A2A9_F44F569AC752_.wvu.Cols" localSheetId="0" hidden="1">'МП Экстремизм'!$S:$S</definedName>
  </definedNames>
  <calcPr calcId="162913"/>
  <customWorkbookViews>
    <customWorkbookView name="Тихонова Лариса Анатольевна - Личное представление" guid="{E5A2ECE4-B75B-45A2-AE22-0D04E85CEB66}" mergeInterval="0" personalView="1" maximized="1" xWindow="-8" yWindow="-8" windowWidth="1936" windowHeight="1056" tabRatio="836" activeSheetId="5"/>
    <customWorkbookView name="Лукманова Эльвира Наильевна - Личное представление" guid="{AF8A7EC1-5680-4411-8CA7-5C7F5D245B03}" mergeInterval="0" personalView="1" maximized="1" xWindow="-8" yWindow="-8" windowWidth="1936" windowHeight="1056" tabRatio="836" activeSheetId="1"/>
    <customWorkbookView name="Мягкова Оксана Викторовна - Личное представление" guid="{8E7CBF92-2A8A-4486-AE31-320A2A4BD935}" mergeInterval="0" personalView="1" maximized="1" xWindow="-8" yWindow="-8" windowWidth="1936" windowHeight="1056" tabRatio="836" activeSheetId="6"/>
    <customWorkbookView name="Подворчан Оксана - Личное представление" guid="{0E67524B-A824-49FB-A67D-C1771603425D}" mergeInterval="0" personalView="1" xWindow="6" windowWidth="1897" windowHeight="1030" tabRatio="836" activeSheetId="17"/>
    <customWorkbookView name="Хазиева Татьяна Михайловна - Личное представление" guid="{C8D19BE7-BEDD-4964-9D09-341310B3D400}" mergeInterval="0" personalView="1" maximized="1" xWindow="-8" yWindow="-8" windowWidth="1936" windowHeight="1048" tabRatio="836" activeSheetId="11"/>
    <customWorkbookView name="агомедов Алихан Магомедханович - Личное представление" guid="{CF24AFB6-3F7E-4F34-9F8C-EEB64BB13CA4}" mergeInterval="0" personalView="1" maximized="1" xWindow="-8" yWindow="-8" windowWidth="1936" windowHeight="1056" tabRatio="836" activeSheetId="4"/>
    <customWorkbookView name="Хамадуллина Анастасия Олеговна - Личное представление" guid="{62E99341-31CC-4B22-ACCE-D0C55385ECC0}" mergeInterval="0" personalView="1" maximized="1" xWindow="-8" yWindow="-8" windowWidth="1936" windowHeight="1056" tabRatio="836" activeSheetId="18"/>
    <customWorkbookView name="Шамерзоева Татьяна Федоровна - Личное представление" guid="{6AC0ED22-CCBF-444B-9F29-F3EDD4234483}" mergeInterval="0" personalView="1" maximized="1" xWindow="-8" yWindow="-8" windowWidth="2576" windowHeight="1416" tabRatio="836" activeSheetId="8"/>
    <customWorkbookView name="Цыганкова Ирина Анатольевн - Личное представление" guid="{29B41C1A-DE4D-4DEA-B90B-19C46C754CB5}" mergeInterval="0" personalView="1" maximized="1" xWindow="-8" yWindow="-8" windowWidth="1936" windowHeight="1056" tabRatio="836" activeSheetId="15"/>
    <customWorkbookView name="Осинцева Татьяна Николаевна - Личное представление" guid="{E45EFE9B-4478-4CD3-BF82-80324FB1E4A5}" mergeInterval="0" personalView="1" maximized="1" xWindow="-8" yWindow="-8" windowWidth="1936" windowHeight="1056" tabRatio="836" activeSheetId="10"/>
    <customWorkbookView name="Зайцева Татьяна Валерьевна - Личное представление" guid="{E130DC8D-7005-4996-8C21-05E554218832}" mergeInterval="0" personalView="1" maximized="1" xWindow="-8" yWindow="-8" windowWidth="1936" windowHeight="1048" tabRatio="836" activeSheetId="2"/>
    <customWorkbookView name="Цыганкова Ирина Анатольевна - Личное представление" guid="{64EE95D5-D217-4566-B6AE-1F08753E5CD7}" mergeInterval="0" personalView="1" maximized="1" xWindow="-8" yWindow="-8" windowWidth="1696" windowHeight="1018" tabRatio="836" activeSheetId="9"/>
    <customWorkbookView name="Наталья В. Балабанская - Личное представление" guid="{BEF67C10-7FC6-4F33-B3F9-204F29E3E218}" mergeInterval="0" personalView="1" maximized="1" xWindow="-8" yWindow="-8" windowWidth="1936" windowHeight="1056" tabRatio="836" activeSheetId="16"/>
    <customWorkbookView name="Игошкина Марина Юрьевна - Личное представление" guid="{7ECADF5B-4174-4035-8137-3D83A4A93CD5}" mergeInterval="0" personalView="1" maximized="1" xWindow="-8" yWindow="-8" windowWidth="1936" windowHeight="1096" tabRatio="836" activeSheetId="19"/>
    <customWorkbookView name="Мартынова Снежана Владимировна - Личное представление" guid="{AA1E88D6-B765-4D8A-BB20-FCE31C48857F}" mergeInterval="0" personalView="1" maximized="1" xWindow="-8" yWindow="-8" windowWidth="1936" windowHeight="1056" tabRatio="836" activeSheetId="7"/>
    <customWorkbookView name="Колесник Елена Николаевна - Личное представление" guid="{BC0D032C-B7DF-4F2E-B1DC-6C55D32E50A7}" mergeInterval="0" personalView="1" maximized="1" xWindow="-4" yWindow="-4" windowWidth="1928" windowHeight="1048" tabRatio="836" activeSheetId="11"/>
    <customWorkbookView name="Грязнова Екатерина Владимировна - Личное представление" guid="{536E4AEA-F618-4F85-8552-BC1DB5601AA9}" mergeInterval="0" personalView="1" maximized="1" xWindow="-8" yWindow="-8" windowWidth="1936" windowHeight="1056" tabRatio="836" activeSheetId="16"/>
    <customWorkbookView name="Верховская Елена Анатольевна - Личное представление" guid="{4D639A26-081E-47BF-848E-AC3B928B0246}" mergeInterval="0" personalView="1" maximized="1" xWindow="-8" yWindow="-8" windowWidth="1936" windowHeight="1066" tabRatio="836" activeSheetId="2"/>
    <customWorkbookView name="Краева Ольга Витальевна - Личное представление" guid="{A5DFC301-5C67-4FC6-85AF-FDF62108DB8C}" mergeInterval="0" personalView="1" maximized="1" xWindow="-8" yWindow="-8" windowWidth="1936" windowHeight="1056" tabRatio="836" activeSheetId="9"/>
    <customWorkbookView name="Шамсутдинова Дарина Тагировна - Личное представление" guid="{2BD323B3-0AFD-4A0F-92BE-DE4822DF2931}" mergeInterval="0" personalView="1" xWindow="11" yWindow="10" windowWidth="959" windowHeight="1040" tabRatio="836" activeSheetId="9"/>
    <customWorkbookView name="Терсин Роман Олегович - Личное представление" guid="{368E2DFC-3BA5-4D0C-BA65-005B75FF238F}" mergeInterval="0" personalView="1" maximized="1" xWindow="-8" yWindow="-8" windowWidth="1936" windowHeight="1056" tabRatio="836" activeSheetId="4"/>
    <customWorkbookView name="Тарасенко Ольга Ивановна - Личное представление" guid="{31939B30-5917-45B1-8F19-7A02A2F96ACC}" mergeInterval="0" personalView="1" maximized="1" xWindow="-8" yWindow="-8" windowWidth="1936" windowHeight="1048" tabRatio="836" activeSheetId="2"/>
    <customWorkbookView name="Горохова Оксана Юсуповна - Личное представление" guid="{78BEB479-57CC-4BBB-8F3F-73AA0BAD3F3D}" mergeInterval="0" personalView="1" maximized="1" xWindow="-8" yWindow="-8" windowWidth="1936" windowHeight="1056" tabRatio="836" activeSheetId="4"/>
    <customWorkbookView name="Крюков Сергей Александрович - Личное представление" guid="{80AD08A8-345A-453A-A104-5E3DA1078B6F}" mergeInterval="0" personalView="1" maximized="1" xWindow="-8" yWindow="-8" windowWidth="1936" windowHeight="1056" tabRatio="836" activeSheetId="6"/>
    <customWorkbookView name="Проскуряков Александр Александрович - Личное представление" guid="{289EDABA-C5A9-419A-80C6-5151B0E77175}" mergeInterval="0" personalView="1" xWindow="201" yWindow="48" windowWidth="1650" windowHeight="975" tabRatio="836" activeSheetId="4"/>
    <customWorkbookView name="KraevaOV - Личное представление" guid="{DC2E917C-7EDA-4B90-B3FB-550D32D31915}" mergeInterval="0" personalView="1" maximized="1" xWindow="-8" yWindow="-8" windowWidth="1936" windowHeight="1056" tabRatio="836" activeSheetId="9"/>
    <customWorkbookView name="Турилова Светлана Сергеевна - Личное представление" guid="{3A1AD47D-D360-494C-B851-D14B33F8032B}" mergeInterval="0" personalView="1" maximized="1" xWindow="-8" yWindow="-8" windowWidth="1936" windowHeight="1056" tabRatio="836" activeSheetId="13"/>
    <customWorkbookView name="Шишкина Юлия Андреева - Личное представление" guid="{0A7892A9-C788-4A52-B70F-E061EF7EBA75}" mergeInterval="0" personalView="1" xWindow="984" yWindow="64" windowWidth="902" windowHeight="878" tabRatio="836" activeSheetId="17"/>
    <customWorkbookView name="Иванова Марина Валерьевна - Личное представление" guid="{06A69783-2FAA-4B05-9CD3-C97C7DF94659}" mergeInterval="0" personalView="1" maximized="1" xWindow="-8" yWindow="-8" windowWidth="1936" windowHeight="1056" tabRatio="836" activeSheetId="14"/>
    <customWorkbookView name="Гончарова Анжела Васильевна - Личное представление" guid="{6A6C9703-C16B-46D2-8CEE-AD24BCFE6CF3}" mergeInterval="0" personalView="1" maximized="1" xWindow="-8" yWindow="-8" windowWidth="1936" windowHeight="1056" tabRatio="836" activeSheetId="13"/>
    <customWorkbookView name="Спиридонова Юлия Леонидовна - Личное представление" guid="{5F1BE36F-0832-42CE-A3FC-1A76BC593CBA}" mergeInterval="0" personalView="1" maximized="1" xWindow="-8" yWindow="-8" windowWidth="1696" windowHeight="1026" tabRatio="836" activeSheetId="8"/>
    <customWorkbookView name="Долгих Алексей Валерьевич - Личное представление" guid="{2632A833-96F5-4A25-97EB-81ED19BC2F66}" mergeInterval="0" personalView="1" maximized="1" xWindow="-8" yWindow="-8" windowWidth="1936" windowHeight="1056" tabRatio="836" activeSheetId="1"/>
    <customWorkbookView name="Асабин Антон Андреевич - Личное представление" guid="{459390C8-C5DF-49F1-A77C-C618340F3CD1}" mergeInterval="0" personalView="1" maximized="1" windowWidth="1916" windowHeight="835" tabRatio="836" activeSheetId="7"/>
    <customWorkbookView name="Саратова Ольга Сергеевна - Личное представление" guid="{73C3B9D4-9210-43F5-9883-0E949EA0E341}" mergeInterval="0" personalView="1" xWindow="16" yWindow="14" windowWidth="1401" windowHeight="910" tabRatio="836" activeSheetId="8"/>
    <customWorkbookView name="Дульцева Елена Владимировна - Личное представление" guid="{DBB9E7F6-7701-4D52-8273-C96C8672D403}" mergeInterval="0" personalView="1" maximized="1" xWindow="-8" yWindow="-8" windowWidth="1936" windowHeight="1056" tabRatio="836" activeSheetId="17"/>
    <customWorkbookView name="Лаврентьева Александра Николаевна - Личное представление" guid="{F48E67D2-2C8C-4D86-A2A9-F44F569AC752}" mergeInterval="0" personalView="1" maximized="1" xWindow="-8" yWindow="-8" windowWidth="1936" windowHeight="1048" tabRatio="836" activeSheetId="2"/>
    <customWorkbookView name="Сорокина Ольга Сергеевна - Личное представление" guid="{A0A236D8-DD59-41E7-B037-84EE00D00310}" mergeInterval="0" personalView="1" maximized="1" xWindow="-9" yWindow="-9" windowWidth="1938" windowHeight="1050" tabRatio="836" activeSheetId="16"/>
    <customWorkbookView name="Мельниченко Ольга Викторовна - Личное представление" guid="{D2D3EE1B-268E-484E-B81F-FE080D687EAC}" mergeInterval="0" personalView="1" maximized="1" xWindow="-8" yWindow="-8" windowWidth="1936" windowHeight="1056" tabRatio="836" activeSheetId="2"/>
    <customWorkbookView name="Корнишина Марина Геннадьевна - Личное представление" guid="{E82CE51D-E642-4881-A0F3-F33C1C34AFA1}" mergeInterval="0" personalView="1" maximized="1" xWindow="-8" yWindow="-8" windowWidth="1936" windowHeight="1048" tabRatio="836" activeSheetId="11"/>
    <customWorkbookView name="Смекалин Дмитрий Александрович - Личное представление" guid="{B08D60EB-17AC-43BC-A2EA-BCC34DA15115}" mergeInterval="0" personalView="1" maximized="1" xWindow="54" yWindow="-8" windowWidth="1874" windowHeight="1096" tabRatio="836" activeSheetId="12"/>
    <customWorkbookView name="Малофеева Ольга Александровна - Личное представление" guid="{D191BA0E-0736-4B94-A273-2D78D70DA2D4}" mergeInterval="0" personalView="1" maximized="1" xWindow="-8" yWindow="-8" windowWidth="1936" windowHeight="1048" tabRatio="836" activeSheetId="2"/>
    <customWorkbookView name="Ахрамович Евгения Анатольевна - Личное представление" guid="{B429D517-42D1-45D3-9EB5-95DCC9C5EFE9}" mergeInterval="0" personalView="1" maximized="1" xWindow="-8" yWindow="-8" windowWidth="1936" windowHeight="1056" tabRatio="836" activeSheetId="2"/>
    <customWorkbookView name="Евдокимова Елена Владимировна - Личное представление" guid="{B56945C8-F29B-4C9B-8329-FA9ECE32E132}" mergeInterval="0" personalView="1" maximized="1" xWindow="-9" yWindow="-9" windowWidth="1938" windowHeight="1038" tabRatio="836" activeSheetId="10"/>
    <customWorkbookView name="Степаненко Наталья Алексеевна - Личное представление" guid="{F1DC9DCC-06E3-4E7B-88AF-BCE58DCEC1FC}" mergeInterval="0" personalView="1" maximized="1" xWindow="-8" yWindow="-8" windowWidth="1936" windowHeight="1056" tabRatio="836" activeSheetId="9"/>
    <customWorkbookView name="Ларионова Галина Владимировна - Личное представление" guid="{CC311ED5-8E9A-4A74-AF81-E2B2B6EAD85B}" mergeInterval="0" personalView="1" xWindow="675" yWindow="6" windowWidth="986" windowHeight="946" tabRatio="836" activeSheetId="3"/>
    <customWorkbookView name="Титкова Наталья Ивановна - Личное представление" guid="{4FCF4851-1FFB-4291-9E63-B5ADD52F8DBE}" mergeInterval="0" personalView="1" maximized="1" xWindow="-8" yWindow="-8" windowWidth="1936" windowHeight="1048" tabRatio="836" activeSheetId="13"/>
    <customWorkbookView name="Епифанова Елена Валерьевна - Личное представление" guid="{BDED3506-9430-4352-8E58-74A02AA55749}" mergeInterval="0" personalView="1" maximized="1" xWindow="-8" yWindow="-8" windowWidth="1936" windowHeight="1056" tabRatio="836" activeSheetId="4"/>
    <customWorkbookView name="Ильина Альбина Фанилевна - Личное представление" guid="{82F8E746-A746-4368-B31A-F7995B350DCA}" mergeInterval="0" personalView="1" xWindow="86" windowWidth="1761" windowHeight="914" tabRatio="836" activeSheetId="16"/>
    <customWorkbookView name="Митина Екатерина Сергеевна - Личное представление" guid="{F02E4BFF-91CB-4809-939D-2DEDB7A6D27E}" mergeInterval="0" personalView="1" xWindow="1280" windowWidth="1280" windowHeight="1392" tabRatio="836" activeSheetId="14"/>
  </customWorkbookViews>
</workbook>
</file>

<file path=xl/calcChain.xml><?xml version="1.0" encoding="utf-8"?>
<calcChain xmlns="http://schemas.openxmlformats.org/spreadsheetml/2006/main">
  <c r="S11" i="11" l="1"/>
  <c r="S10" i="11"/>
  <c r="S9" i="11"/>
  <c r="S8" i="11"/>
  <c r="S7" i="11"/>
  <c r="S6" i="11"/>
  <c r="R6" i="4" l="1"/>
  <c r="Q6" i="4"/>
  <c r="H8" i="3" l="1"/>
  <c r="G8" i="3"/>
  <c r="Q19" i="3" l="1"/>
  <c r="R19" i="3" s="1"/>
  <c r="Q18" i="3"/>
  <c r="R18" i="3" s="1"/>
  <c r="Q16" i="3"/>
  <c r="R16" i="3" s="1"/>
  <c r="Q15" i="3"/>
  <c r="R15" i="3" s="1"/>
  <c r="S16" i="15" l="1"/>
  <c r="P6" i="4"/>
  <c r="O6" i="4"/>
  <c r="N6" i="4"/>
  <c r="M6" i="4"/>
  <c r="L6" i="4"/>
  <c r="K6" i="4"/>
  <c r="J6" i="4"/>
  <c r="I6" i="4"/>
  <c r="H6" i="4"/>
  <c r="S15" i="15"/>
  <c r="S14" i="15"/>
  <c r="S13" i="15"/>
  <c r="S12" i="15"/>
  <c r="S11" i="15"/>
  <c r="S10" i="15"/>
  <c r="S9" i="15"/>
  <c r="S8" i="15"/>
  <c r="S7" i="15"/>
  <c r="S6" i="15"/>
  <c r="S10" i="19"/>
  <c r="S9" i="19"/>
  <c r="S8" i="19"/>
  <c r="S7" i="19"/>
  <c r="S6" i="19"/>
  <c r="S11" i="18"/>
  <c r="S10" i="18"/>
  <c r="S9" i="18"/>
  <c r="S8" i="18"/>
  <c r="S7" i="18"/>
  <c r="S6" i="18"/>
  <c r="S7" i="16"/>
  <c r="S6" i="16"/>
  <c r="S9" i="14"/>
  <c r="S14" i="14"/>
  <c r="S13" i="14"/>
  <c r="S12" i="14"/>
  <c r="S11" i="14"/>
  <c r="S10" i="14"/>
  <c r="S8" i="14"/>
  <c r="S7" i="14"/>
  <c r="S6" i="14"/>
  <c r="S11" i="13"/>
  <c r="S9" i="13"/>
  <c r="S8" i="13"/>
  <c r="S7" i="13"/>
  <c r="S6" i="13"/>
  <c r="S8" i="12"/>
  <c r="S9" i="12"/>
  <c r="S7" i="12"/>
  <c r="S6" i="12"/>
  <c r="S9" i="10"/>
  <c r="S8" i="10"/>
  <c r="S7" i="10"/>
  <c r="S6" i="10"/>
  <c r="S7" i="9" l="1"/>
  <c r="S8" i="9"/>
  <c r="S9" i="9"/>
  <c r="S10" i="9"/>
  <c r="S11" i="9"/>
  <c r="S12" i="9"/>
  <c r="S13" i="9"/>
  <c r="S14" i="9"/>
  <c r="S15" i="9"/>
  <c r="S16" i="9"/>
  <c r="S17" i="9"/>
  <c r="S6" i="9"/>
  <c r="S14" i="5"/>
  <c r="S8" i="4"/>
  <c r="S9" i="4"/>
  <c r="S10" i="4"/>
  <c r="S11" i="4"/>
  <c r="S6" i="4"/>
  <c r="S11" i="2"/>
  <c r="S8" i="2"/>
  <c r="S13" i="6" l="1"/>
  <c r="S12" i="6"/>
  <c r="S11" i="6"/>
  <c r="S10" i="6"/>
  <c r="S9" i="6"/>
  <c r="S8" i="6"/>
  <c r="S7" i="6"/>
  <c r="S19" i="6"/>
  <c r="S18" i="6"/>
  <c r="S17" i="6"/>
  <c r="S16" i="6"/>
  <c r="S15" i="6"/>
  <c r="S6" i="7" l="1"/>
  <c r="S10" i="7"/>
  <c r="S9" i="7"/>
  <c r="S11" i="17"/>
  <c r="S6" i="6"/>
  <c r="S16" i="5"/>
  <c r="S15" i="5"/>
  <c r="S13" i="5"/>
  <c r="S12" i="5"/>
  <c r="S11" i="5"/>
  <c r="S10" i="5"/>
  <c r="S9" i="5"/>
  <c r="S8" i="5"/>
  <c r="S7" i="5"/>
  <c r="S6" i="5"/>
  <c r="S33" i="2"/>
  <c r="S32" i="2"/>
  <c r="S31" i="2"/>
  <c r="S30" i="2"/>
  <c r="S29" i="2"/>
  <c r="S27" i="2"/>
  <c r="S26" i="2"/>
  <c r="S25" i="2"/>
  <c r="S24" i="2"/>
  <c r="S23" i="2"/>
  <c r="S22" i="2"/>
  <c r="S21" i="2"/>
  <c r="S20" i="2"/>
  <c r="S19" i="2"/>
  <c r="S18" i="2"/>
  <c r="S16" i="2"/>
  <c r="S15" i="2"/>
  <c r="S14" i="2"/>
  <c r="S13" i="2"/>
  <c r="S12" i="2"/>
  <c r="S10" i="2"/>
  <c r="S9" i="2"/>
  <c r="S6" i="2"/>
  <c r="S9" i="17"/>
  <c r="S7" i="17"/>
  <c r="S6" i="17"/>
  <c r="S10" i="17"/>
  <c r="S9" i="8" l="1"/>
  <c r="S6" i="8"/>
  <c r="S7" i="3" l="1"/>
  <c r="S9" i="3"/>
  <c r="S10" i="3"/>
  <c r="S11" i="3"/>
  <c r="S12" i="3"/>
  <c r="S15" i="3"/>
  <c r="S16" i="3"/>
  <c r="S17" i="3"/>
  <c r="S18" i="3"/>
  <c r="S19" i="3"/>
  <c r="S6" i="3"/>
  <c r="O11" i="8" l="1"/>
  <c r="P11" i="8" s="1"/>
  <c r="S11" i="8" l="1"/>
  <c r="Q11" i="8"/>
  <c r="R11" i="8" s="1"/>
  <c r="N13" i="3"/>
  <c r="O13" i="3" l="1"/>
  <c r="P13" i="3" s="1"/>
  <c r="N15" i="3"/>
  <c r="Q13" i="3" l="1"/>
  <c r="R13" i="3" s="1"/>
  <c r="S13" i="3" s="1"/>
  <c r="M13" i="3"/>
  <c r="H14" i="3" l="1"/>
  <c r="I14" i="3" s="1"/>
  <c r="J14" i="3" l="1"/>
  <c r="K14" i="3" s="1"/>
  <c r="L14" i="3" s="1"/>
  <c r="M14" i="3" s="1"/>
  <c r="N14" i="3" s="1"/>
  <c r="O14" i="3" s="1"/>
  <c r="P14" i="3" s="1"/>
  <c r="S14" i="3" l="1"/>
  <c r="Q14" i="3"/>
  <c r="I8" i="3"/>
  <c r="J8" i="3" s="1"/>
  <c r="K8" i="3" s="1"/>
  <c r="L8" i="3" s="1"/>
  <c r="M8" i="3" l="1"/>
  <c r="N8" i="3" s="1"/>
  <c r="O8" i="3" s="1"/>
  <c r="P8" i="3" s="1"/>
  <c r="Q8" i="3" s="1"/>
  <c r="R8" i="3" s="1"/>
  <c r="S8" i="3" s="1"/>
  <c r="H8" i="8"/>
  <c r="I8" i="8" s="1"/>
  <c r="J8" i="8" s="1"/>
  <c r="K8" i="8" s="1"/>
  <c r="L8" i="8" s="1"/>
  <c r="M8" i="8" s="1"/>
  <c r="N8" i="8" s="1"/>
  <c r="O8" i="8" s="1"/>
  <c r="P8" i="8" s="1"/>
  <c r="H7" i="8"/>
  <c r="I7" i="8" s="1"/>
  <c r="J7" i="8" s="1"/>
  <c r="K7" i="8" s="1"/>
  <c r="L7" i="8" s="1"/>
  <c r="M7" i="8" s="1"/>
  <c r="N7" i="8" s="1"/>
  <c r="O7" i="8" s="1"/>
  <c r="P7" i="8" s="1"/>
  <c r="Q7" i="8" s="1"/>
  <c r="R7" i="8" l="1"/>
  <c r="S7" i="8" s="1"/>
  <c r="Q8" i="8"/>
  <c r="R8" i="8" s="1"/>
  <c r="S8" i="8" s="1"/>
  <c r="S13" i="17"/>
  <c r="S12" i="17"/>
  <c r="S8" i="17"/>
  <c r="S8" i="7" l="1"/>
  <c r="S7" i="7"/>
  <c r="S14" i="6"/>
</calcChain>
</file>

<file path=xl/sharedStrings.xml><?xml version="1.0" encoding="utf-8"?>
<sst xmlns="http://schemas.openxmlformats.org/spreadsheetml/2006/main" count="1393" uniqueCount="405">
  <si>
    <t>№ п/п</t>
  </si>
  <si>
    <t>Наименование показателей результатов</t>
  </si>
  <si>
    <t>Единица измерения</t>
  </si>
  <si>
    <t>Базовый показатель на начало реализации программы</t>
  </si>
  <si>
    <t>Фактическое значение показателя на отчетную дату (нарастающим)</t>
  </si>
  <si>
    <t>январь</t>
  </si>
  <si>
    <t>февраль</t>
  </si>
  <si>
    <t>март</t>
  </si>
  <si>
    <t>апрель</t>
  </si>
  <si>
    <t>май</t>
  </si>
  <si>
    <t>июнь</t>
  </si>
  <si>
    <t>июль</t>
  </si>
  <si>
    <t>август</t>
  </si>
  <si>
    <t>сентябрь</t>
  </si>
  <si>
    <t>октябрь</t>
  </si>
  <si>
    <t>ноябрь</t>
  </si>
  <si>
    <t>декабрь</t>
  </si>
  <si>
    <t>Степень достижения запланированного результата за отчетный период, причины отрицательной динамики показателей, а также меры с помощью которых удалось улучшить значение целевых показателей</t>
  </si>
  <si>
    <t>Муниципальная программа "Социально-экономическое развитие и инвестиции муниципального образования город Когалым"</t>
  </si>
  <si>
    <t>I</t>
  </si>
  <si>
    <t>Объем инвестиций в основной капитал (за исключением бюджетных средств) в расчете на одного жителя</t>
  </si>
  <si>
    <t>тыс. рублей</t>
  </si>
  <si>
    <t xml:space="preserve"> -</t>
  </si>
  <si>
    <t>II</t>
  </si>
  <si>
    <t xml:space="preserve">Число субъектов малого и среднего предпринимательства в расчете на 10 тыс. населения </t>
  </si>
  <si>
    <t>единиц</t>
  </si>
  <si>
    <t>III</t>
  </si>
  <si>
    <t xml:space="preserve">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t>
  </si>
  <si>
    <t>%</t>
  </si>
  <si>
    <t>Доля утвержденных административных регламентов предоставления муниципальных услуг</t>
  </si>
  <si>
    <t>Среднее количество поставщиков (подрядчиков, исполнителей), подавших заявки на участие в одном конкурсе, аукционе, запросе котировок, процедура определения поставщиков (подрядчиков, исполнителей), которых завершена на конец отчетного периода (штук (количество заявок))</t>
  </si>
  <si>
    <t>штук (количество заявок)</t>
  </si>
  <si>
    <t>Доля документов (исходящей корреспонденции), подписанных усиленной квалифицированной электронной подписью</t>
  </si>
  <si>
    <t xml:space="preserve">Число субъектов малого и среднего предпринимательства, включая индивидуальных предпринимателей и самозанятых </t>
  </si>
  <si>
    <t>Численность занятых в сфере малого и среднего предпринимательства, включая индивидуальных предпринимателей и самозанятых</t>
  </si>
  <si>
    <t xml:space="preserve">Количество субъектов предпринимательства, самозанятых и физических лиц, получивших консультационную и информационную поддержку </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</si>
  <si>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2023 году</t>
    </r>
  </si>
  <si>
    <t xml:space="preserve">оценка </t>
  </si>
  <si>
    <t>Муниципальная программа "Развитие образования в городе Когалыме"</t>
  </si>
  <si>
    <t xml:space="preserve">Среднее время ожидания места для получения дошкольного образования детьми в возрасте от 1,5 до 3  </t>
  </si>
  <si>
    <t>месяцев</t>
  </si>
  <si>
    <t xml:space="preserve">Доля детей в возрасте от 5 до 18 лет, охваченных дополнительным образованием </t>
  </si>
  <si>
    <t>IV</t>
  </si>
  <si>
    <t>Доля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t>
  </si>
  <si>
    <t>V</t>
  </si>
  <si>
    <t>VI</t>
  </si>
  <si>
    <t>VII</t>
  </si>
  <si>
    <t>VIII</t>
  </si>
  <si>
    <t xml:space="preserve">Доля общеобразовательных организаций, оснащенных в целях внедрения цифровой образовательной среды </t>
  </si>
  <si>
    <t>IХ</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</si>
  <si>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</si>
  <si>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Х</t>
  </si>
  <si>
    <t xml:space="preserve">Доля педагогических работников, использующих сервисы федеральной информационно-сервисной платформы цифровой образовательной среды </t>
  </si>
  <si>
    <t>ХI</t>
  </si>
  <si>
    <t xml:space="preserve">Доля образовательных организаций, использующих сервисы федеральной информационно-сервисной платформы цифровой образовательной среды при реализации основных общеобразовательных программ начального общего, основного общего и среднего общего образования </t>
  </si>
  <si>
    <t>ХII</t>
  </si>
  <si>
    <t xml:space="preserve">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 </t>
  </si>
  <si>
    <t>Доля детей в возрасте 1 - 6 лет, состоящих на учете для определения в муниципальные дошкольные образовательные учреждения, в общей численности детей этого возраста (%)</t>
  </si>
  <si>
    <t>ХIII</t>
  </si>
  <si>
    <t>ХIV</t>
  </si>
  <si>
    <t xml:space="preserve">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 </t>
  </si>
  <si>
    <t xml:space="preserve">Доля муниципальных общеобразовательных организаций, соответствующих современным требованиям обучения, в общем количестве муниципальных общеобразовательных организаций </t>
  </si>
  <si>
    <t>Доля обучающихся 5-11 классов, принявших участие в школьном этапе Всероссийской олимпиады школьников (в общей численности обучающихся 5-11 классов)</t>
  </si>
  <si>
    <t>Доля педагогических работников, участвующих в профессиональных конкурсах</t>
  </si>
  <si>
    <t>Доля педагогических работников общеобразовательных организаций, получивших вознаграждение за классное руководство, в общей численности работников такой категории</t>
  </si>
  <si>
    <t>Количество учащихся кадетских классов, принявших участие во Всероссийских кадетских сборах</t>
  </si>
  <si>
    <t>человек</t>
  </si>
  <si>
    <t>Количество учащихся, принявших участие в Окружном слете юнармейских отрядов, центров, клубов, объединений патриотической направленности</t>
  </si>
  <si>
    <t>Доля молодёжи, вовлечённой в проекты, мероприятия по развитию духовно-нравственных и гражданско-патриотических качеств молодежи</t>
  </si>
  <si>
    <t>Доля обучающихся получающих начальное общее образование в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муниципальных образовательных организациях</t>
  </si>
  <si>
    <t>Количество введенных в эксплуатацию объектов образования</t>
  </si>
  <si>
    <t>Функционирование ресурсного центра поддержки и развития добровольчества</t>
  </si>
  <si>
    <t>Доля средств бюджета города Когалыма, выделяемых немуниципальным организациям, в том числе социально-ориентированным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образования</t>
  </si>
  <si>
    <t>Доля немуниципальных организаций (коммерческих, некоммерческих), желающих оказывать услуги (работы) в сфере образования города Когалыма, организации отдыха и оздоровления детей, охваченных методической, консультационной и информационной поддержкой</t>
  </si>
  <si>
    <t>Муниципальная программа "Содержание объектов 
городского хозяйства и инженерной 
инфраструктуры в городе Когалыме
"</t>
  </si>
  <si>
    <t>Обеспечение текущего содержания объектов благоустройства территории города Когалыма, включая озеленение территории и содержание малых архитектурных форм</t>
  </si>
  <si>
    <t>Обеспечение текущего содержания территорий городского кладбища и мест захоронений</t>
  </si>
  <si>
    <t>-</t>
  </si>
  <si>
    <t>Обеспечение электроэнергией на освещение дворов, улиц и магистралей города Когалыма</t>
  </si>
  <si>
    <t>Выполнение услуг по погребению умерших</t>
  </si>
  <si>
    <t>Выполнение услуг по перевозке умерших с места происшедшего летального исхода</t>
  </si>
  <si>
    <t>Поддержание эксплуатационного и технического состояния детских игровых и спортивных площадок</t>
  </si>
  <si>
    <t>Выполнение работ по обустройству и ремонту пешеходных дорожек и тротуаров</t>
  </si>
  <si>
    <t>Муниципальная программа "Формирование комфортной 
городской среды в городе Когалыме"</t>
  </si>
  <si>
    <t>шт.</t>
  </si>
  <si>
    <t>Доля благоустроенных общественных территорий в городе Когалыме к общей площади общественных территорий</t>
  </si>
  <si>
    <t xml:space="preserve">Площадь благоустроенных общественных территорий, приходящихся на 1 жителя муниципального образования Когалыма </t>
  </si>
  <si>
    <t>кв.м.</t>
  </si>
  <si>
    <t>Муниципальная программа "Культурное пространство города Когалыма"</t>
  </si>
  <si>
    <t xml:space="preserve">Доступность дошкольного образования для детей в возрасте от 1,5 до 3-х лет </t>
  </si>
  <si>
    <t>Уровень удовлетворенности жителей качеством услуг, предоставляемых учреждениями культуры города Когалыма</t>
  </si>
  <si>
    <t>Средняя численность пользователей архивной информацией на 10 тыс. человек населения</t>
  </si>
  <si>
    <t>Увеличение числа обращений к цифровым ресурсам архивов</t>
  </si>
  <si>
    <t>Доля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t>
  </si>
  <si>
    <t>Доля граждан, получивших услуги в немуниципальных, в том числе некоммерческих организациях, в общем числе граждан, получивших услуги в сфере культуры</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</si>
  <si>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культуры</t>
  </si>
  <si>
    <t>Численность туристов, размещенных в коллективных средствах размещения</t>
  </si>
  <si>
    <t xml:space="preserve">тысяч человек ежегодно </t>
  </si>
  <si>
    <t>тыс.единиц</t>
  </si>
  <si>
    <t>Количество специалистов сферы культуры, повысивших квалификацию на базе Центров непрерывного образования и повышения квалификации творческих и управленческих кадров в сфере культуры</t>
  </si>
  <si>
    <t>человек (нарастающим итогом)</t>
  </si>
  <si>
    <t>Число посещений культурных мероприятий</t>
  </si>
  <si>
    <t>Муниципальная программа "Развитие физической культуры 
и спорта в городе Когалыме"</t>
  </si>
  <si>
    <t>Уровень обеспеченности населения спортивными сооружениями исходя из единовременной пропускной способности объектов спорта</t>
  </si>
  <si>
    <t>Доля граждан, систематически занимающихся физической культурой и спортом</t>
  </si>
  <si>
    <t>Доля граждан среднего возраста, систематически занимающихся физической культурой и спортом, в общей численности граждан среднего возраста, % (влияет на достижение показателя «Доля граждан, систематически занимающихся физической культурой и спортом)</t>
  </si>
  <si>
    <t>Доля граждан старшего возраста, систематически занимающихся физической культурой и спортом в общей численности граждан старшего возраста, % (влияет на достижение показателя «Доля граждан, систематически занимающихся физической культурой и спортом)</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</si>
  <si>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 % (влияет на достижение показателя «Доля граждан, систематически занимающихся физической культурой и спортом)</t>
  </si>
  <si>
    <t>из них учащихся и студентов</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</si>
  <si>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физической культуры и спорта, %</t>
  </si>
  <si>
    <t>Реализация плана мероприятий по снижению уровня преждевременной смертности в городе Когалыме на 2021-2025 годы на уровне</t>
  </si>
  <si>
    <t>Количество размещенных материалов, информаций в средствах массовой информации и в сети Интернет по реализации на территории города Когалыма мероприятий по профилактике заболеваний и формированию здорового образа жизни</t>
  </si>
  <si>
    <t xml:space="preserve"> единица</t>
  </si>
  <si>
    <t>Доля населения, принимающего участие в мероприятиях, мотивирующих ведение здорового образа жизни</t>
  </si>
  <si>
    <t>Количество граждан, принявших участие в физкультурно-оздоровительных мероприятиях</t>
  </si>
  <si>
    <t>Муниципальная программа "Содействие занятости населения города Когалыма"</t>
  </si>
  <si>
    <t>Организация проведения оплачиваемых общественных работ для не занятых трудовой деятельностью и безработных граждан</t>
  </si>
  <si>
    <t>Организация временного трудоустройства несовершеннолетних граждан в возрасте от 14 до 18 лет в свободное от учёбы время</t>
  </si>
  <si>
    <t>Организация временного трудоустройства несовершеннолетних граждан в возрасте от 14 до 18 лет в течение учебного года</t>
  </si>
  <si>
    <t>баллы</t>
  </si>
  <si>
    <t>Содействие трудоустройству незанятых инвалидов трудоспособного возраста, в том числе инвалидов молодого возраста, на оборудованные (оснащённые) рабочие места</t>
  </si>
  <si>
    <t>Муниципальная программа "Развитие агропромышленного комплекса в городе Когалыме"</t>
  </si>
  <si>
    <t>Количество субъектов агропромышленного комплекса</t>
  </si>
  <si>
    <t>Производство молока крестьянскими (фермерскими) хозяйствами, индивидуальными предпринимателями</t>
  </si>
  <si>
    <t>тонн</t>
  </si>
  <si>
    <t>Производство мяса скота (в живом весе) крестьянскими (фермерскими) хозяйствами, индивидуальными предпринимателями, являющимися получателями мер финансовой поддержки</t>
  </si>
  <si>
    <t>Производство яиц в крестьянских (фермерских) хозяйствах, включая индивидуальных предпринимателей</t>
  </si>
  <si>
    <t>тыс. штук</t>
  </si>
  <si>
    <t>Производство овощей</t>
  </si>
  <si>
    <t>Организация сбора и переработки дикоросов (грибов)</t>
  </si>
  <si>
    <t>голов</t>
  </si>
  <si>
    <t>Муниципальная программа "Развитие жилищной сферы в городе Когалыме"</t>
  </si>
  <si>
    <t xml:space="preserve">Объем жилищного строительства </t>
  </si>
  <si>
    <t>тыс. кв. метров</t>
  </si>
  <si>
    <t>млн. кв.м.</t>
  </si>
  <si>
    <t>Общее количество квадратных метров расселенного непригодного жилищного фонда</t>
  </si>
  <si>
    <t>Общая площадь жилых помещений, приходящихся в среднем на 1 жителя</t>
  </si>
  <si>
    <t>Количество семей, улучшивших жилищные условия семей</t>
  </si>
  <si>
    <t>Предоставление семьям жилых помещений по договорам социального найма в связи с подходом очерёдности</t>
  </si>
  <si>
    <t>Формирование маневренного муниципального жилищного фонда</t>
  </si>
  <si>
    <t>Количество участников, получивших меры финансовой поддержки для улучшения жилищных условий</t>
  </si>
  <si>
    <t>чел.</t>
  </si>
  <si>
    <t>Количество семей, состоящих на учёте в качестве нуждающихся в жилых помещениях, предоставляемых по договорам социального найма из муниципального жилищного фонда города Когалыма</t>
  </si>
  <si>
    <t>количество семей</t>
  </si>
  <si>
    <t>Переселение семей из непригодного для проживания и аварийного жилищного фонда</t>
  </si>
  <si>
    <t>ед.</t>
  </si>
  <si>
    <t>Количество снесенных домов из непригодного для проживания и аварийного жилищного фонда</t>
  </si>
  <si>
    <t xml:space="preserve">шт. </t>
  </si>
  <si>
    <t>Доля населения, получившего жилые помещения и улучшившего жилищные условия в отчётном году, в общей численности населения, состоящего на учёте в качестве нуждающегося в жилых помещениях</t>
  </si>
  <si>
    <t>Муниципальная программа "Развитие жилищно-коммунального комплекса в городе Когалыме"</t>
  </si>
  <si>
    <t>Доля обеспечения концедентом инвестиций концессионера</t>
  </si>
  <si>
    <t>Использование дополнительной помощи при возникновении неотложной необходимости в проведении капитального ремонта</t>
  </si>
  <si>
    <t>Доля граждан, положительно оценивающих состояние межнациональных отношений в городе Когалыме, от числа опрошенных</t>
  </si>
  <si>
    <t>Муниципальная программа "Укрепление межнационального и межконфессионального согласия, профилактика экстремизма и терроризма в городе Когалыме"</t>
  </si>
  <si>
    <t>Количество участников мероприятий, направленных на укрепление общероссийского гражданского единства</t>
  </si>
  <si>
    <t xml:space="preserve">чел. </t>
  </si>
  <si>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</si>
  <si>
    <t>Численность участников мероприятий, направленных на этнокультурное развитие народов России, проживающих в муниципальном образовании</t>
  </si>
  <si>
    <t>Муниципальная программа "Безопасность жизнедеятельности населения города Когалыма"</t>
  </si>
  <si>
    <t>Обеспечение безопасности населения на водных объектах города Когалыма</t>
  </si>
  <si>
    <t>Обеспечение готовности территориальной автоматизированной системы централизованного оповещения населения города Когалыма</t>
  </si>
  <si>
    <t>Обеспечение информированности и уровня знаний в области гражданской обороны, защиты от чрезвычайных ситуаций и пожарной безопасности населения города Когалыма</t>
  </si>
  <si>
    <t>Уровень обеспеченности города Когалыма доступной пожарной помощью</t>
  </si>
  <si>
    <t>км</t>
  </si>
  <si>
    <t>Протяженность очищенной прибрежной полосы водных объектов</t>
  </si>
  <si>
    <t>Количество населения, вовлеченного в мероприятия по очистке берегов водных объектов</t>
  </si>
  <si>
    <t>Организация экологически мотивированных культурных мероприятий</t>
  </si>
  <si>
    <t>кол-во мероприятий</t>
  </si>
  <si>
    <t>Организация мероприятий по предупреждению и ликвидации несанкционированных свалок на территории города Когалыма</t>
  </si>
  <si>
    <t>Исполнение отдельного государственного полномочия по организации деятельности по накоплению (в том числе раздельному накоплению) и транспортированию твердых коммунальных отходов</t>
  </si>
  <si>
    <t>Обеспечение выполнения работ по перевозке пассажиров по городским маршрутам</t>
  </si>
  <si>
    <t>кол-во маршрутов</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</si>
  <si>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</si>
  <si>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км.</t>
  </si>
  <si>
    <t xml:space="preserve">Протяженность сети автомобильных дорог общего пользования местного значения </t>
  </si>
  <si>
    <t xml:space="preserve">Обеспечение стабильности работы светофорных объектов </t>
  </si>
  <si>
    <t xml:space="preserve">Обеспечение остановочных павильонов информационными табло (приобретение, монтаж, ремонт и техническое обслуживание) </t>
  </si>
  <si>
    <t xml:space="preserve">Обеспечение технического и эксплуатационного обслуживания программно-технического измерительного комплекса «Одиссей» </t>
  </si>
  <si>
    <t>комплексы, шт.</t>
  </si>
  <si>
    <t>Муниципальная программа "Экологическая безопасность города Когалыма"</t>
  </si>
  <si>
    <t xml:space="preserve">Исполнение плана по налоговым и неналоговым доходам, утвержденного решением о бюджете города Когалыма </t>
  </si>
  <si>
    <t>Исполнение расходных обязательств муниципального образования за отчетный финансовый год от бюджетных ассигнований, утвержденных решением о бюджете города Когалыма</t>
  </si>
  <si>
    <t>Не менее
95</t>
  </si>
  <si>
    <t>Муниципальная программа "Развитие институтов гражданского общества города Когалыма"</t>
  </si>
  <si>
    <t>Обеспечение проведения конкурса социально значимых проектов,
среди социально
ориентированных некоммерческих организаций города Когалыма</t>
  </si>
  <si>
    <t>Реализация мероприятий для социально ориентированных некоммерческих организаций, осуществляющих деятельность в городе Когалыме</t>
  </si>
  <si>
    <t>Обеспечение проведения городского конкурса на присуждение премии «Общественное признание» с целью признания заслуг граждан, внесших значительный вклад в развитие города Когалыма</t>
  </si>
  <si>
    <t>минут</t>
  </si>
  <si>
    <t>Увеличение количества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t>
  </si>
  <si>
    <t>Обеспечение условий для выполнения полномочий и функций, возложенных на органы местного самоуправления города Когалыма</t>
  </si>
  <si>
    <t>процент</t>
  </si>
  <si>
    <t>Сохранение доли почетных граждан города Когалыма мерами социальной поддержки, имеющих право на их получение и обратившихся за их получением</t>
  </si>
  <si>
    <t>сюжетов ТРК «Инфосервис»</t>
  </si>
  <si>
    <t>Обеспечение публикации информационных выпусков:
газеты Когалымский вестник», единиц;</t>
  </si>
  <si>
    <t>Количество садоводческих, огороднических некоммерческих объединений граждан, в которых проведены работы по инженерному обеспечению их территорий</t>
  </si>
  <si>
    <t>объединение</t>
  </si>
  <si>
    <t>Исполнение плана по поступлению в бюджет города Когалыма администрируемых доходов от управления и распоряжения муниципальным имуществом города Когалыма, в том числе земельными участками</t>
  </si>
  <si>
    <t>Муниципальная программа "Управление муниципальным имуществом города Когалыма"</t>
  </si>
  <si>
    <t>Муниципальная программа "Развитие муниципальной службы в городе Когалыме"</t>
  </si>
  <si>
    <t>Сохранение доли муниципальных служащих, получивших дополнительное профессиональное образование, от общего числа муниципальных служащих, подлежащих направлению на обучение по программам дополнительного образования</t>
  </si>
  <si>
    <t>Сохранение доли муниципальных служащих, соблюдающих ограничения и запреты, требования к служебному поведению</t>
  </si>
  <si>
    <t>Увеличение доли автоматизированных рабочих мест (АРМ) в органах местного самоуправления города Когалыма, обеспеченных средствами защиты от несанкционированного доступа (НСД), от общего количества АРМ, установленных в органах местного самоуправления города Когалыма</t>
  </si>
  <si>
    <t>Повышение уровня удовлетворенности населения города Когалыма услугами в сфере государственной регистрации актов гражданского состояния</t>
  </si>
  <si>
    <t>Муниципальная программа "Управление муниципальными финансами в городе Когалыме"</t>
  </si>
  <si>
    <t>Муниципальная программа "Развитие транспортной системы города Когалыма"</t>
  </si>
  <si>
    <t xml:space="preserve">Уровень преступности (число зарегистрированных преступлений на 100 тыс. населения)         </t>
  </si>
  <si>
    <t xml:space="preserve">единиц      </t>
  </si>
  <si>
    <t>Доля потребительских споров, разрешенных в досудебном и внесудебном порядке, в общем количестве споров с участием потребителей</t>
  </si>
  <si>
    <t>Общая распространённость наркомании на территории города Когалыма (на 100 тыс. населения)</t>
  </si>
  <si>
    <t>Уровень преступности на улицах и в общественных местах (число зарегистрированных преступлений на 100 тыс. человек населения)</t>
  </si>
  <si>
    <t>Муниципальная программа "Профилактика правонарушений и обеспечение отдельных прав граждан в городе Когалыме"</t>
  </si>
  <si>
    <t>Количество созданных объектов массового отдыха</t>
  </si>
  <si>
    <t>Доля детей и молодежи (возраст 3 – 29 лет), систематически занимающихся физической культурой и спортом, в общей численности детей и молодежи, % (влияет на достижение показателя «Доля граждан, систематически занимающихся физической культурой и спортом)</t>
  </si>
  <si>
    <t>Доля граждан города Когалыма, выполнивших нормативы Всероссийского физкультурно-спортивного комплекса «Готов к труду и обороне» (ГТО), в общей численности населения, принявшего участие в сдаче нормативов Всероссийского физкультурно-спортивного комплекса «Готов к труду и обороне» (ГТО)</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</si>
  <si>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реконструкции автомобильных дорог</t>
  </si>
  <si>
    <t>комплект ПСД</t>
  </si>
  <si>
    <t xml:space="preserve">          </t>
  </si>
  <si>
    <t>I.</t>
  </si>
  <si>
    <t xml:space="preserve">Строительство, реконструкция объектов инженерной и коммунальной инфраструктуры </t>
  </si>
  <si>
    <t>м.п.</t>
  </si>
  <si>
    <t>Обеспечение условий для выполнения полномочий и функций возложенных на органы местного самоуправления города Когалыма.</t>
  </si>
  <si>
    <t>Количество мероприятий, напрнавленных на  профилактику незаконного оборота и потребления наркотичсеких средств и психотропных веществ, наркомании на территории города Когалыма</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</si>
  <si>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2024 году</t>
    </r>
  </si>
  <si>
    <t xml:space="preserve">Оценка эффективности исполнения отдельных государственных полномочий в сфере трудовых отношений и государственного управления охраной труда в городе Когалыме, баллы </t>
  </si>
  <si>
    <t>Увеличение количества объектов имущества в перечне муниципального имущества города Когалыма</t>
  </si>
  <si>
    <t>Доля сданных в аренду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объектов недвижимого имущества, включенных в перечень муниципального имущества, в общем количестве объектов недвижимого имущества, включенных в указанный перечень</t>
  </si>
  <si>
    <t xml:space="preserve">Улучшение технических характеристик, поддержание эксплуатационного ресурса объектов муниципальной собственности, </t>
  </si>
  <si>
    <t>Не менее
99,6</t>
  </si>
  <si>
    <t>Утверждено программой на 2024 год</t>
  </si>
  <si>
    <t>семей</t>
  </si>
  <si>
    <t>1*</t>
  </si>
  <si>
    <t>15,1</t>
  </si>
  <si>
    <t>87,7</t>
  </si>
  <si>
    <t>29,9</t>
  </si>
  <si>
    <t>76,0</t>
  </si>
  <si>
    <t>2,4</t>
  </si>
  <si>
    <t>1725</t>
  </si>
  <si>
    <t>1,3</t>
  </si>
  <si>
    <t>18</t>
  </si>
  <si>
    <t>100,0</t>
  </si>
  <si>
    <t>Численность детей занимающихся в 
возрасте от 5 до 18 лет охваченных 
дополнительным образованием по программам спортивной подготовки в 
спортивных организациях, человек</t>
  </si>
  <si>
    <t>1620</t>
  </si>
  <si>
    <t>Количество детей в возрасте от 5 до 18 лет, охваченных дополнительным образованием</t>
  </si>
  <si>
    <t>Доля родителей (законных представителей), удовлетворенных условиями и качеством предоставляемой образовательной услуги</t>
  </si>
  <si>
    <t>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«IТ-куб»</t>
  </si>
  <si>
    <t>«Доля детей и молодежи в возрасте от 7 до 35 лет, участников олимпиад и иных интеллектуальных и (или) творческих конкурсов, мероприятий, направленных на развитие интеллектуальных и творческих способностей, способностей к занятиям физической культурой и спортом, интереса к научной (научно-исследовательской), инженерно-технической, изобретательской, творческой, физкультурно-спортивной деятельности, а также на пропаганду научных знаний, творческих и спортивных достижений, включенных в перечни, утвержденные Министерством просвещения Российской Федерации, от общей численности детей и молодежи в возрасте от 7 до 35 лет»</t>
  </si>
  <si>
    <t>Доля детей, подростков и молодежи, которым организован отдых и 
оздоровление включая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к общему количеству детей, планируемых к отдыху и оздоровлению</t>
  </si>
  <si>
    <t>Доля детей от 5 до 18 лет (17 лет включительно), которые обеспечены 
сертификатами персонифицированного финансирования дополнительного образования, а в период с 01.01.2023 г. до 01.01.2025 г. – социальными сертификатами</t>
  </si>
  <si>
    <t>Количество благоустроенных общественных территорий</t>
  </si>
  <si>
    <t>Рост налогооблагаемой базы налога на доходы физических лиц по отдельным крупным налогоплательщикам</t>
  </si>
  <si>
    <t xml:space="preserve">Показатель рассчитывается по итогам работы за год  в мае месяце специалистами отдела на основании критериев и сроков утверждённых распоряжением Департамента труда и занятости населения автономного округа – Югры от 27.04.2012 №117-р «Об утверждении порядка оценки эффективности деятельности органов местного самоуправления муниципальных районов и городских округов Ханты-Мансийского автономного округа - Югры в области реализации ими переданных для исполнения государственных полномочий по государственному управлению охраной труда». </t>
  </si>
  <si>
    <t>Знаки отличия присваиваются по кварталам. Основной вид "лёгкая атлетика" проводится в мае месяце, знаки будут присвоены в конце второго квартала.</t>
  </si>
  <si>
    <t>0</t>
  </si>
  <si>
    <t>х</t>
  </si>
  <si>
    <t>Доля граждан, принявших участие в решении вопросов развития городской среды, от общего количества граждан в возрасте от 14 лет, проживающих в городе Когалыме</t>
  </si>
  <si>
    <t>(процент)</t>
  </si>
  <si>
    <t>(шт.)</t>
  </si>
  <si>
    <t>(кв.м.)</t>
  </si>
  <si>
    <t>Количество благоустроенных дворовых территорий (шт.)</t>
  </si>
  <si>
    <t>Значение показателя установлено в соответствии с паспортом регионального проекта</t>
  </si>
  <si>
    <t>Объект благоустройства "Этнодеревня" (3 этап)</t>
  </si>
  <si>
    <t xml:space="preserve">Показатель имеет фактическое значение. Целевой показатель отражает количество ежегодно запланированных мероприятий (не менее 56 мероприятий).
</t>
  </si>
  <si>
    <t>Целевой показатель определен в относительной величине, так как включает затраты на оплату труда с учетом страховых выплат муниципального служащего органа местного самоуправления (госполномочия в сфере обращения с твердыми коммунальными отходами) (основание -Закон ХМАО - Югры от 17.11.2016 №79-оз).</t>
  </si>
  <si>
    <t>Обеспечение автомобильных дорог города Когалыма сетями наружного освещения</t>
  </si>
  <si>
    <t>км/трасса</t>
  </si>
  <si>
    <t>Обеспечение аварийноопасных участков автомобильных дорог местного значения системой видеонаблюдения для фиксации нарушений правил дорожного движения</t>
  </si>
  <si>
    <t>участок</t>
  </si>
  <si>
    <t xml:space="preserve"> - </t>
  </si>
  <si>
    <t>Установка систем фотоловушек в целях предупреждения фактов несанкционированного размещения отходов</t>
  </si>
  <si>
    <t>Показатель имеет фактическое значение.</t>
  </si>
  <si>
    <t>(тыс.кв.м.)</t>
  </si>
  <si>
    <t>(кВт*час)</t>
  </si>
  <si>
    <t>(%)</t>
  </si>
  <si>
    <t>Организация выполнения мероприятий по проведению дезинсекции и дератизации  в городе Когалыме</t>
  </si>
  <si>
    <t>Количество благоустроенных объектов территории города Когалыма (устройство, ремонт системы ливневой канализации),</t>
  </si>
  <si>
    <t xml:space="preserve"> количество объектов</t>
  </si>
  <si>
    <t>Архитектурная подсветка зданий и сооружений на территории города Когалыма</t>
  </si>
  <si>
    <t>Количество построенных пандусов, шт.</t>
  </si>
  <si>
    <t xml:space="preserve">Все муниципальные служащие соблюдают ограничения,  запреты, требования к служебному поведению. </t>
  </si>
  <si>
    <t>Необходимые условия для осуществления деятельности органов местного самоуправления муниципального образования городской округ город Когалым обеспечены в полном объеме в пределах запланированного финансирования.</t>
  </si>
  <si>
    <t>В связи с убытием КФХ Титлина В.Г. в зону СВО, производство яиц временно приостановлено.</t>
  </si>
  <si>
    <t>1</t>
  </si>
  <si>
    <t>200</t>
  </si>
  <si>
    <t>0,28</t>
  </si>
  <si>
    <t>14,5</t>
  </si>
  <si>
    <t>87,4</t>
  </si>
  <si>
    <t>Показатель заполняется на основании статистических данных, которые поступают согласно графику предоставления стат.данных, по условиям контракта заключенного с органами статистики.</t>
  </si>
  <si>
    <t>2</t>
  </si>
  <si>
    <t>475</t>
  </si>
  <si>
    <t>0,56</t>
  </si>
  <si>
    <t>Федеральный закон от 06.10.2003 №131-ФЗ "Об общих принципах ороганизации местного самоуправления в Российской Федерации", решение Думы города Когалыма от 09.02.2006 №206-ГД "Об утверждении структуры Администрации города Когалыма". Распоряжение Администрации города Когалыма от 27.10.2022 №187-р "Об утверждении штатного расписания муниципального казенного учреждения "Администрация города Когалыма".</t>
  </si>
  <si>
    <t>Оказание услуг по отлову животных  без  владельцев на территории города Когалыма</t>
  </si>
  <si>
    <t>Обеспечение проведения капитального ремонта общего 
имущества в многоквартирных домах, расположенных на 
территории города Когалыма, %</t>
  </si>
  <si>
    <t xml:space="preserve"> человек ежегодно </t>
  </si>
  <si>
    <t xml:space="preserve">Обустройство пешеходных переходов объектами дорожной инфраструктуры </t>
  </si>
  <si>
    <t>количество переходов</t>
  </si>
  <si>
    <t>Значение показателя будет откорректировано при внесении изменений по итогам года в соответствии с фактически достигнутым значением (нарастающим итогом с 2019 года)</t>
  </si>
  <si>
    <t>Количество минут в сюжетах ТРК «Инфосервис» сформировано исходя из коммерческих предложений, представленных участниками рынка.</t>
  </si>
  <si>
    <t xml:space="preserve">Разработка топливно-энергетического баланса города Когалыма за 
2023 год и актуализация прогнозного баланса до 2030 года, шт </t>
  </si>
  <si>
    <t>Выполнение работ по переносу кабелей системы автоматической фотовидеофиксации нарушений правил дорожного движения города Когалыма в подземную канализацию</t>
  </si>
  <si>
    <t>количество участков улично-дорожной сети</t>
  </si>
  <si>
    <t>7</t>
  </si>
  <si>
    <t>0,81</t>
  </si>
  <si>
    <t xml:space="preserve">Предоставление неисключительных прав на использование программного обеспечения по защите информации
«Компонент Device Control программного комплекса «Кибер Протего» (с дополнительной лицензией Компонента Search Server программного комплекса «Кибер Протего» на 116 рабочих мест.
</t>
  </si>
  <si>
    <t>Доля используемого недвижимого имущества города Когалыма в общем количестве недвижимого имущества города Когалыма</t>
  </si>
  <si>
    <t>1,4</t>
  </si>
  <si>
    <t>9</t>
  </si>
  <si>
    <t>Снос зданий, строений, расположенных на территории города Когалыма, количество объектов</t>
  </si>
  <si>
    <t>Покраска, отделка, ремонт и обследование зданий и сооружений, количество объектов</t>
  </si>
  <si>
    <t>Оказание услуг по содержанию животных  без  владельцев в приюте для животных города Когалыма</t>
  </si>
  <si>
    <r>
      <rPr>
        <b/>
        <sz val="12"/>
        <rFont val="Times New Roman"/>
        <family val="1"/>
        <charset val="204"/>
      </rPr>
      <t xml:space="preserve">Выполнены </t>
    </r>
    <r>
      <rPr>
        <sz val="12"/>
        <rFont val="Times New Roman"/>
        <family val="1"/>
        <charset val="204"/>
      </rPr>
      <t>работы по художественному оформлению трансформаторной подстанциии покраску 3-х хозяйственных построек (служебная записка ОАиГ от 04.06.2024) Выполнена покраска 3 построек на ул. Сопочинского 11/1, пр.Шмидта 7, Др. Народов 32/1</t>
    </r>
  </si>
  <si>
    <r>
      <rPr>
        <b/>
        <sz val="12"/>
        <rFont val="Times New Roman"/>
        <family val="1"/>
        <charset val="204"/>
      </rPr>
      <t xml:space="preserve">Выполнен </t>
    </r>
    <r>
      <rPr>
        <sz val="12"/>
        <rFont val="Times New Roman"/>
        <family val="1"/>
        <charset val="204"/>
      </rPr>
      <t>снос Здания "Котельная №2", расположенная по адресу: город Когалым, улица Нефтяников, 15 (по письму от 13.05.2024 №69-исх-1492)</t>
    </r>
  </si>
  <si>
    <r>
      <rPr>
        <b/>
        <sz val="12"/>
        <rFont val="Times New Roman"/>
        <family val="1"/>
        <charset val="204"/>
      </rPr>
      <t>Выполнен объект 1.</t>
    </r>
    <r>
      <rPr>
        <sz val="12"/>
        <rFont val="Times New Roman"/>
        <family val="1"/>
        <charset val="204"/>
      </rPr>
      <t xml:space="preserve"> Путепровод автодороги Повховское шоссе;  Запланированый Объект 2.Пешеходный мост "Циркуль" В связи с недобросовестным исполнением обязательств контракт расторгнут. Подрядчик включен в список недобросовестных поставщиков.</t>
    </r>
  </si>
  <si>
    <t>1,6</t>
  </si>
  <si>
    <t>15</t>
  </si>
  <si>
    <t>11</t>
  </si>
  <si>
    <r>
      <rPr>
        <b/>
        <u/>
        <sz val="12"/>
        <rFont val="Times New Roman"/>
        <family val="1"/>
        <charset val="204"/>
      </rPr>
      <t xml:space="preserve">Выполнено: </t>
    </r>
    <r>
      <rPr>
        <sz val="12"/>
        <rFont val="Times New Roman"/>
        <family val="1"/>
        <charset val="204"/>
      </rPr>
      <t xml:space="preserve"> 1. МК 36 Обустройство пешеходной дорожки вдоль ограждения СОШ 5 от жилого дома по ул. Молодёжная, д.26 до жилого дома по ул. Ленинградская, д.8 - 300м2;                                                                         2. МК 34 Ремонт пешеходной дорожки вдоль автодороги по улице Ленинградской в районе жилого дома №1 - 280 м2                                                                                                                                                        3. МК 34 Ремонт пешеходной дорожки вдоль автодороги по улице Ленинградской в районе жилого дома №9 - 212 м2,                                                                                                                                                      4. МК 34 Ремонт пешеходной дорожки вдоль автодороги по улице Ленинградской в районе жилого дома №17 - 188 м2,                                                                                                                                                           5. МК 34 Ремонт пешеходной дорожки вдоль автодороги по улице Ленинградской в районе жилого дома №19 - 80м2,                                                                                                                                                                          6. МК 23 Восстановление тротуарной плитки на территории «Зона отдыха «Метелица»- 121 м2,                                                                                                              7. МК 13 Ремонт  тротуара от улицы Мира, дом 23 до улицы Мира, дом 17 в городе Когалыме – 413 м2                                  8. МК 158  Ремонт покрытия тротуарной плитки в парке "Югорочка" - 735м2.                                                                                                                                                                                                                                                                                                                                                                                                                                                                                                                                                                                                                                                                                                                                                                                                                                                                                                                                                                                                                                                                            9. МК 160 Обустройство тротуара по улице Степана Повха от КСК Ягун до МАОУ СОШ 7 - 210м2.                                                                                            10. МК 153 Ремонт пешеходной дорожки от д.21 по ул.Мира до здания филиала Малого театра в г.Когалыме - 518м2.                                                                                                                                                            11. МК 159 Обустройство пешеходной дорожки  по улице Береговая (в границах улиц Широкая и Романтиков) - 950 м2.                                                                                                                                                                  12. МК 67/2024 Обустройство тротуара от жилого дома №30 по ул. Молодежная, вдоль здания детского сада "Академия детства" - 25,96 м2                                                                                                                                   13. МК 72/2024 Устройство пешеходной дорожки от жилого дома №17 по ул. Ленинградская - 20,2м2              14. Обустройство пешеходной дорожки в районе Прибалтийская 5 - 12,3 м2.                                                                                                                                                              </t>
    </r>
  </si>
  <si>
    <t>ООО "ЧУМИКО" собрано и переработано.</t>
  </si>
  <si>
    <t>Общая численность граждан Российской Федерации,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 Доля граждан,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t>
  </si>
  <si>
    <t>млн. человек/процент</t>
  </si>
  <si>
    <t>9,9 (5711)</t>
  </si>
  <si>
    <t>10,9 (6321)</t>
  </si>
  <si>
    <t>12,5 %   (7185)</t>
  </si>
  <si>
    <t>14,5 (8321)</t>
  </si>
  <si>
    <t>15,7 (9026)</t>
  </si>
  <si>
    <t>снижение показателя за июнь связано с уточненным показателем численности детей на 1 января 2024 года (чел.) по данным Росстата, было 12768 чел., стало 13040 чел.; с сентября уточненние численности детей на 1 января 2024 года (чел.) по данным Росстата, было 13040 чел., стало 13185 чел.</t>
  </si>
  <si>
    <t>Организовано обучение 47 муниципальных служащих по программам дополнительного профессионального образования.</t>
  </si>
  <si>
    <t>Жалобы, нарекания на качество оказания услуг по государственной регистрации актов гражданского состояния и юридически значимых действий от граждан  не поступали. Государственные услуги оказаны качественно и в срок. За январь - октябрь 2024 по заявлениям граждан зарегистрировано актов гражданского состояния - 1519, оказано юридически значимых действий – 5970.</t>
  </si>
  <si>
    <t>14,6</t>
  </si>
  <si>
    <t>87,5</t>
  </si>
  <si>
    <t>21</t>
  </si>
  <si>
    <t xml:space="preserve">увеличение показателя связано с передачей услуг в системе ПФДО и проведение общественно-значимых мероприятий АНО "Дом творчества" </t>
  </si>
  <si>
    <t xml:space="preserve">не приняли участие в сборах, так как проведение мероприятий совпало сдругим мероприятие "Школа безопасности". </t>
  </si>
  <si>
    <t>15,6 (8998)</t>
  </si>
  <si>
    <t>7 семей переселены из аварийного жилищного фонда в  жилые помещения в первичном жилом фонде по договорам социального найма, 4 семьи - по договорам найма жилого помещения муниципального жилищного фонда маневренного использования; 7 семьям выплачено возмещение за изымаемое жилое помещение; 8 семьям  предоставлены жилые помещения взамен изымаемых жилых помещений; 1 гражданин выселен из жилого помещения с предоставлением жилья по договору социального найма по решению суда; 91 семье предоставлены жилые помещения фонда коммерческого использования (в том числе 7 семьям в рамках переселения из аварийного жилья); 39 жилых помещений специализированного жилищного фонда предоставлены гражданам (в том числе 16 детям-сиротам); с 19 семьями заключены договоры социального найма в жилых помещениях капитального исполнения; 27 жилых помещений муниципального жилищного фонда выкупаются гражданами;  в эксплуатацию введены 103 индивидуальных жилых дома.                                                                                                                                                              Перечислены: субсидии 2м молодым  семьям на приобретение жилого помещения, социальные выплаты 2 семьям с  детьми  на погашение основного долга по иптечному кредитованию; социальные выплаты 5 многодетным семьям  на приобретение жилых помещений взамен предоставления земельного участка в собственность.</t>
  </si>
  <si>
    <t>Перечислены: субсидии 2м молодым  семьям на приобретение жилого помещения, социальная выплата 2м семьям с  детьми  на погашение основного долга по иптечному кредитованию; социальные выплаты 5 многодетным семьям  на приобретение жилых помещений взамен предоставления земельного участка в собственность.</t>
  </si>
  <si>
    <t>По итогам актуализации списка очередности граждан, нуждающихся в жилых помещениях, предоставляемых по договорам социального найма из муниципального жилищного фонда, 1 апреля текущего года утвержден список на 2024 год.</t>
  </si>
  <si>
    <t>7 семей переселены в жилые помещения в первичном жилом фонде по договорам социального найма; 6 семей - по договорам найма жилого помещения муниципального жилищного фонда коммерческого использования во вторичный фонд, 1 семья - в новостройку; 4 семьи - по договорам найма жилого помещения в маневренном фонде; 7 семьям выплачено возмещение за изымаемое жилое помещение; 9 семьям предоставлены жилые помещения взамен изымаемого жилого помещения; 1 гражданин выселен из жилого помещения с предоставлением жилья по договору социального найма по решению суда.</t>
  </si>
  <si>
    <t>В соответствии с решением Думы города Когалыма от 23.09.2014 №456-ГД «Об утверждении Положения о наградах и почетных званиях города Когалыма», постановлением
Администрации города Когалыма от 29.08.2011 №2136 «Об утверждении порядка оказания поддержки лицам, удостоенным звания «Почетный гражданин города Когалыма» 
установлены требования по предоставлению меры поддержки почетным гражданам города Когалыма.  В  2024 году  единовременной выплате подлежат 7 почетных граждан (Мартынова О.В., Ветштейн В.В., Короткова Р.М.,Гурин А.А.,Лосева И.В., Гаврилова Т.Г.,Ерпылева Е.В.) . В соответствии с распоряжением Администрации города Когалыма от 17.07.2024 №113-р "О предоставлении мер поддержки гражданин города Когалыма" в 2024 году осуществлены выплаты  на ежегодное материальное вознаграждение ко Дню города Когалыма  гражданам, удостоенным звания "Почётный гражданин города Когалыма" и зарегистрированным по месту жительства в городе Когалыме в размере -115 500,00 рублей каждому.</t>
  </si>
  <si>
    <t>В период с 05.09.2024 по 04.10.2024 года осуществляется прием заявок на Конкурс социально значимых проектов среди социально ориентированных некоммерческих организаций города Когалыма на официальном сайте конкурса - информационном ресурсе "Единый Личеый Кабинет Активисита "ЕЛКА"  elkanko.ru. Проведение осуществляется  в соответствии с Порядком предоставления гранта в форме субсидий на реализацию проекта победителям конкурса социально значимых проектов среди социально ориентированных некоммерческих организаций города Когалыма, утв. постановлением Администрауции города Когалыма  от  09.07.2021  №1388.                                                                                                                                                                                                                  Всего принято 7 заявок.По результатам публичной защиты (Конкурса),  который состоялся 25.10.2024 года определены 5 победителей, с которыми будут заключены соглашения о предоставлении гранта (в форме субсидии) на реализацию проектов:                                                                                                                                                                                                                                                                                                                                          1. Местная общественная организация Совет ветеранов войны и труда, инвалидов и пенсионеров города Когалыма  «Во имя мира на Земле» - 200 000,00 рублей;
2. Региональная общественная организация Центр развития гражданских инициатив и социально-экономической стратегии Ханты-Мансийского автономного округа Югры «ВЕЧЕ»  «Ступени здоровья!Оздоровительный центр Жемчужина» - 173  000,00 рублей;
3. Общественная организация «Когалымская городская федерация инвалидного спорта»  «Новые горизонты, новые возможности» - 200 000,00 рублей;                                                                                                                                             4. Автономная некоммерческая организации развития культуры, спорта и просвещения «Когалымский клуб интеллектуальных видов спорта «Дебют 82»  «Гроссмейстеры завтрашнего дня» 124 300,00 рублей;
5. Автономная некоммерческая организация Центр развития добровольчества (волонтерства) в городе Когалыме «Навигатор добра»  «#вТемеДобра» 154 500,00 рублей.</t>
  </si>
  <si>
    <t>Благоустройство дворовой территории по ул.Степана Повха, д.16</t>
  </si>
  <si>
    <t>на 31.10.2024 целевой показатель достинут в полном объеме</t>
  </si>
  <si>
    <t>544</t>
  </si>
  <si>
    <t>703</t>
  </si>
  <si>
    <t xml:space="preserve">Реализация профилактических мероприятий, направленных на формирование у населения современного уровня знаний о рациональном и полноценном питании, здоровом образе жизни, изготовление буклетов  </t>
  </si>
  <si>
    <t>Установлены антивандальные теннисные столы (4шт)</t>
  </si>
  <si>
    <t>54,0</t>
  </si>
  <si>
    <t>Проспект Нефтяников (в районе поворота на ПТП), улица Романтиков (от улицы Береговая до улицы Нефтяников), улица Дружбы Народов (от кольцевого пересечения улиц Дружбы Народов-Береговая до моста через реку Ингуягун на км 2+289 автодороги улица Дружбы Народов), улица Повховское шоссе (подходы к Путепроводу), участок по проспекту Шмидта, участок по улице Бакинская, улица Дружбы народов (от кольцевого пересечения улиц Дружбы Народов-проспект Нефтяников - Сургутское шоссе - улицы Градостроителей - улицы Прибалтийская до моста через реку Ингуягун на км 2+289 автодороги улица Дружбы Народов).</t>
  </si>
  <si>
    <t>Обустройство пешеходных переходов ул. Сибирская. В декабре планируется выполнение работ по разработке ПСД на пешеходный переход по ул. Береговая (в районе пересечения с ул. Романтиков). Значение показателя будет откорректировано при ближайшем внесении изменений в муниципальную программу.</t>
  </si>
  <si>
    <t>Перенос кабелей системы автоматической фотовидеофиксации нарушений ПДД г.Когалыма в подземную канализацию на ул.Мира.</t>
  </si>
  <si>
    <t>Выполнение работ по монтажу системы автоматической фотовидеофиксации нарушений правил дорожного движения на участке автомобильной дороги от пересечения улицы Дружбы Народов - проспекта Нефтяников до путепровода автодороги Повховское шоссе в городе Когалыме.</t>
  </si>
  <si>
    <t xml:space="preserve">Выполнение работ по сторительству сетей наружного освещения автомобильной дороги по проспекту Нефтяников (от улицы Ноябрьская до путепровода). </t>
  </si>
  <si>
    <r>
      <rPr>
        <b/>
        <sz val="12"/>
        <rFont val="Times New Roman"/>
        <family val="1"/>
        <charset val="204"/>
      </rPr>
      <t>Выполнено</t>
    </r>
    <r>
      <rPr>
        <sz val="12"/>
        <rFont val="Times New Roman"/>
        <family val="1"/>
        <charset val="204"/>
      </rPr>
      <t xml:space="preserve"> п.п.1. Обустройство в районе роддома; 2. Обустройство ливневой канализации в районе МАУ СОШ №5; 3.Обустройство ливневой канализации в районе детской поликлиники;                                                                                                                                                                                  4. Устройство сетей ливневой канализации в районе  дома 41 по ул.Ленинградская (письмо от 30.05.2024 №69-Исх-1693)</t>
    </r>
  </si>
  <si>
    <t xml:space="preserve">Фактически достигнутое значение соответствует запланированным. </t>
  </si>
  <si>
    <t xml:space="preserve">Показатель имеет фактическое значение (ликвидировано 3 несанкционированные свалки: Этнодервня, ул.Береговая 13, ул.Пр.Нефтянников). </t>
  </si>
  <si>
    <t>14,9</t>
  </si>
  <si>
    <t>87,6</t>
  </si>
  <si>
    <t>22</t>
  </si>
  <si>
    <t xml:space="preserve"> </t>
  </si>
  <si>
    <t xml:space="preserve">Показатель формируется на основании Единого реестра субъектов малого и среднего предпринимательства.
Численность работающих на малых, микро и средних предприятиях - 3 364;
Всего численность работников - 28 324.
</t>
  </si>
  <si>
    <t>Показатель достигнут в полном объеме</t>
  </si>
  <si>
    <t>Увеличение показателя достигнуто в связи с сокращением КФХ поголовья КРС.</t>
  </si>
  <si>
    <t>Данный показатель получен согласно результатов социологического исследования, направленного Департаментом молоедежной политики, гражданских инициатив и внешних связей Ханты-Мансийского автономного округа-Югры</t>
  </si>
  <si>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В декабре в социальной сети "Вконтакте" размещено  2 публикации; в газете "Когалымский Вестник" опубликованно 2 статьи.</t>
  </si>
  <si>
    <t>В связи с увеличением количества договоров аренды, досрочным выкупом квартир, погашением просроченной задолженности</t>
  </si>
  <si>
    <t>В связи с увеличением объектов, включенных в перечень для МСП</t>
  </si>
  <si>
    <t>Показатель выполнен в полном объеме</t>
  </si>
  <si>
    <t>В связи с отсутствием заявок на предоставление субсидии, направленной на поддержку развития садоводства и огородничества в муниципальном образовании город Когалым</t>
  </si>
  <si>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10.12.2024 представители национально-культурных организаций, волонтеры, сотрудники администрации приняли участие в ежегодном фестивале "Югра сегодня" (53 чел.)
11-12.12.2024  делегация г. Когалыма приняла участие в  IX Международном гуманитарном форуме «Гражданские инициативы регионов 60-й параллели» (10 чел.)
В декабре представители национально-культурных организаций, волонтеры, сотрудники администрации приняли участие в мероприятиях прзднования Дня Конституции (9 чел.).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t>
  </si>
  <si>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06.12.2024  проведен "Урок вежливости" среди инсотранных граждан (16 чел.)
10.12.2024 представители национально-культурных организаций, волонтеры, сотрудники администрации приняли участие в ежегодном фестивале "Югра сегодня" (53 чел.)
11-12.12.2024  делегация г. Когалыма приняла участие в  IX Международном гуманитарном форуме «Гражданские инициативы регионов 60-й параллели» (10 чел.)
В декабре представители национально-культурных организаций, волонтеры, сотрудники администрации приняли участие в мероприятиях прзднования Дня Конституции (9 чел.).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2024  проведено 2 групповых и 4 индивидуальных занятий с иностранными гражданами (охват сотавил 40 чел.), 10 групповых и 12 индивидуальных занятий с детьми иностранных граждан (35 чел.)
</t>
    </r>
  </si>
  <si>
    <t>Специалистами МАУ "МКЦ "Феникс" принято 788 заявлений от несовершеннолетних граждани их законных представителей для  формирования общей очереди для трудоустройства в летние трудовые бригады. С несовершеннолетними гражданами заключено 657 срочных трудовых договоров (642 чел. в должности рабочий по благоустройству населенных пунктов; 15 чел. в должности помощник библиотекаря). Средства в размере 19 141,49 тыс.рублей выплачены на оплату труда, налоги, расходы на охрану труда и приобретение канцелярских товаров. Период участия в данном мероприятии 1 месяц.</t>
  </si>
  <si>
    <t>За декабрь 2024 года совершено - 167  преступления. Данный показатель труднопрогназируемый.</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</si>
  <si>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на 01.01.</t>
    </r>
    <r>
      <rPr>
        <b/>
        <sz val="14"/>
        <rFont val="Times New Roman"/>
        <family val="1"/>
        <charset val="204"/>
      </rPr>
      <t xml:space="preserve"> 2025 года</t>
    </r>
  </si>
  <si>
    <t xml:space="preserve">В МАОУ "СОШ №7" трудоустроен на постоянное рабочее место 1 гражданин с инвалидностью (в должности делопроизводитель), для которого оснащено рабочее место. Приобретено компьютерное оборудование на сумму 100, тыс. рублей.  </t>
  </si>
  <si>
    <t>В январе - декабрь 2024 года в решении было 9 споров, из них 9 решены</t>
  </si>
  <si>
    <t>За декабрь 2024 года на диспансерном учете в Когалымской городской больнице с диагнозом наркомания состоит - 15 человек. Данный показатель труднопрогназируемый</t>
  </si>
  <si>
    <t>За декабрь 2024 года совершено 11 преступлений на улицах и в общественных местах. Данный показатель труднопрогназируемый</t>
  </si>
  <si>
    <t xml:space="preserve">МКУ "УОДОМС": с 15 чел. из числа безработных граждан заключены срочные трудовые договоры для работы в должности машинистка. Средства в размере 1 421,75 тыс.рублей выплачены на заработную плату, налоги и мед.осмотр. Период участия в данном мероприятии 2 месяца. </t>
  </si>
  <si>
    <t>В МАУ "МКЦ "Феникс"поступило 8 заявок от учреждений города Когалыма о необходимом количестве работников для участия в данном мероприятии, заключено 8 договоров о совместной деятельности. С несовершеннолетними гражданами (по должности помощник делопроизводителя ) заключено 140 срочных трудовых договоров. Средства в размере 4 109,42 тыс.рублей выплачены на заработную плату и налоги. Период участия в данном мероприятии 1 месяц.</t>
  </si>
  <si>
    <t>За деабрь 2024 года проведено 8 мероприятий антинаркотической направленности и здорового образа жизни</t>
  </si>
  <si>
    <t>Обьявление о проведении конкурса размещено на сайте органов местного самоуправления города Когалыма .Прием заявок и докуметов на городской конкурс «Общественное признание - 2024» осуществляется организационным комитет по организации и проведению конкурса в период с 14.10.2024 по  01.11.2024. Соискателями Премии могут стать представители организаций всех форм собственности, НКО, индивидуальные предприниматели, социально активные граждане, проживающие и (или) осуществляющие свою деятельность в городе Когалыме по номинациям для физических и юридических лиц.                                                                                                                                                                                                                                                                                                                             Согласно итогов Конкурса лауреатами премии «Общественное признание-2024» среди физических лиц признать:
1. Остапенко Наталья Вячеславовна – в номинации «Лучший местный житель»;
2. Бражникова Вита Викторовна – в номинации «Сердце отдаю людям»;
3. Балуева Ирина Ивановна – в номинации «Поступок года»;
4. Беседин Сергей Николаевич – в номинации «Молодежный взгляд, новое поколение».
Согласно итогов Конкурса лауреатами премии «Общественное признание-2024» среди юридических лиц признаны:
1. ИП «Остапенко Наталья Вячеславовна» - в номинации «Будущее города мы создаем сами»;
2. Когалымская городская общественная организация татаро-башкирское национально-культурное общество «НУР» - в номинации «Хранитель традиции, умное поколение»;
3. Общественная организация «Когалымская городская Федерация инвалидного спорта» - в номинации «Спорт – путь к здоровью»;
4. АНО «Ресурсный Центр поддержки НКО города Когалыма» - в номинации «Открытое сердце».</t>
  </si>
  <si>
    <t xml:space="preserve">Показатель отражает деятельность отдела анализа общественно-политической ситуации и развития местного самоуправления Управления внутренней политики Администрации города Когалыма в части обеспечения условий для реализации прав граждан на участие в осуществлении местного самоуправления на территории города Когалыма. </t>
  </si>
  <si>
    <t>Отражает количество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 за истекший период</t>
  </si>
  <si>
    <t xml:space="preserve">Газета «Когалымский вестник» является еженедельным общественно-политическим изданием.                                                                                                                                                                                                                              Публикация информационных выпусков осуществляется в печатном формате еженедельно (по пятницам), исходя из количества недель в году.                                                                                                                                                                      Планирование показателей(104 выпуска) осуществлялось так же с учетом выпуска муниципальных нормативных правовых актов (МНПА) в печатном формате, но фактическое значение количества выпусков газеты изменяется в строну уменьшения по причине того, что МНПА  опубликовываются в сетевом издании «Когалымский вестник»: KOGVESTI.RU   главная /нормативно правовые акты                         (в соответсвии с решением Думы города Когалыма  от 16.08. 2023№286-ГДО "О внесении изменения в Устав города Когалыма"  абзац второй части 3 статьи 36 Устава города Когалыма изложен в следующей редакции: «Официальным опубликованием (обнародованием) муниципального правового акта или соглашения, заключенного между органами местного самоуправления, также является размещение в сетевом издании «Когалымский вестник», доменное имя в информационно-телекоммуникационной сети «Интернет»: www.kogvesti.ru. В случае опубликования (размещения) полного текста муниципального правового акта в сетевом издании «Когалымский вестник» объемные графические и табличные приложения к нему в газете «Когалымский вестник» могут не приводиться.» . Таким образом, фактические показатели отражают количество печатных  информационные выпусков газеты "Когалымский вестник" на текущий период 2024 года.                                                                                                                                                                                                                                                                       
</t>
  </si>
  <si>
    <t xml:space="preserve">       В целях финансового обеспечения затрат на выполнение функций ресурсного центра поддержки НКО в 2024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График работы и вся информация размещена на информационном стенде в здании РЦ и на сайте учреждения. 
            В ходе деятельности  ресурсного центра осуществляются: консультации для НКО по вопросам реализации проектов и участия в мероприятиях (всего по различным направлениям консультаций) запланировано -50 консультаций . Фактически показатели выполнены.                                                                                                                                                                                                                          Методическое сопровождение участия социально ориентированных некоммерческих организаций, их руководителей, организаторов в конкурсах.Поданы заявки на конкурс президентских грантов КГОО ТБНКО «НУР» и АНО «Ермак». Ожидаются результаты.                                                                                                                                                                                                                                                                       Были поданы заявки от АНО «РЦ НКО Когалыма», МОО «Совет Ветеранов» и КГОО ТБНКО «НУР». АНО «Ресурсный центр поддержки НКО» одержал победу в конкурсе для ресурсный центров Югры .          Общая сумма проекта более 7 млн рублей. Ведется активное консультирование на конкурс Гранта Губернатора Югры.
             АНО Ресурсный центр поддержки НКО осуществляется медиа-продвижение социально ориентированных некоммерческих организаций, деятельности их руководителей и/или членов (участников), гражданских инициатив, социальных практик; создание инфоповодов; информирование социально ориентированных некоммерческих организаций (публикаций, сюжетов, интервью и др. Все ссылки на посты в социальных сетях ресурсного центра (https://vk.link/rcnkokgl /https://vk.com/public203821726) и на официальном сайте: https://рцнкокогалыма.рф/  
            Всего в отчетном периоде была размещено публикаций на различных площадках: январь-25, февраль -37 , март-30, апрель- 40, май - 49, июнь -22 , июль -28 , август - 31, сентябрь - 28, октябрь-  28. ВСЕГО - 318 публикаций. 
            За отчетный период  проведены консультации для НКО по вопросам реализации проектов и участия в мероприятиях (март:  15 по телефону, 14 – электронная почта  и мессенджеры). 
            Проведены мероприятия в рамках проекта "Школа актива НКО " (7 семинаров) :                                                                                                                                                                                                                                                                           - 30.01.2024 с привлечением специалистов  Фонда «Центр гражданских и социальных инициатив», 
-07.03.2024 в формате офлайн по ФПГ, с привлечением эксперта А.А.Спасибина и -04.04.2024  по заявочной кампании конкурса Гранта Губернатора Югры,                                                                                                                     -13.05.2024 специалисты РЦ провели Школу актива НКО по заявочным кампаниям на конкурсы Гранта Губернатора Югры и ПАО «Лукойл»;                                                                                                                                                 -05.07.2024 специалисты РЦ провели вебинар в рамках Школы актива НКО на тему «Работа с самозанятыми в НКО в 2024 году: требования законодательства, типовые нарушения и риски» с приглашенным спикером Мироновой М.Н. (юрист, директор ресурсного центра "Ориентир");                                                                                                                                                                                                                             - 30.08.2024  по специальному конкурсу Гранта Губернатора Югры и ПФКИ;                                                                                                                                                                                                                                                           -Школа актива НКО состоялась 29.09.2024 с привлечением спикера Кузнецов С.А. ( заместитель директора Университета ТОС) .                                                                                                                                                                                                                  
        Меропритятия в сфере НКО:                                                                                                                                                                                                                                                                                                                                                                                                       - 18.01.2024 специалисты РЦ приняли участие в вебинаре «Правовой команды» на тему «Изменение состава учредителей НКО: новое в процедуре регистрации в 2024 году» 
- 27.01.2024 специалисты РЦ, совместно с ТГКОО «НУР» организовали и приняли участие в лектории «Информация в век информации: национальный аспект», который провел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-22.02.2024 Специалисты РЦ организовали и провели открытие Этно-мастерской для молодежи «ЮХ» в Доме Дружбы
-27.02.2024 на базе ресурсного центра прошел День открытых дверей в рамках всемирного дня НКО.                                                                                                                                                                                                                                         - 02.03.2024 на базе ресурсного центра прошел мастер-класс в рамках проекта Гранта Губернатора Югры «Этно-мастерская для молодежи «Юх».                                                                                             - - ---- 06.03.2024 Специалисты РЦ ознакомились с памяткой Правовой команды на тему « Что нужно знать о последствиях признания контрагентов НКО иноагентами» .
- 15.03.2024 Специалисты РЦ приняли участие в консультации Правовой команды на тему: «Ввод и вывод учредителей НКО» : Ссылка на публикацию: https://vk.com/wall-203821726_1338                                                                                    -в  рамках реализации социально значимого проекта «Правовой аудит в НКО Когалыма» 28.03.2024 Специалисты РЦ провели итоговое мероприятие «Единый день самопроверки НКО».Мероприятие прошло при участии  привлеченных спикеров А.А. Спасибина и AF23М.Н.Миронова.                                                                                                                     
          Поведен обучающий семинар на стартовавшие грантовые конкурсы 2024 президентский фонд культурных инициатив и Фонд Президентских грантов. Поданы заявки на ПФКИ КГОО ТБНКО «НУР» и АНО «Ермак». Результаты ожидаются. НА ФПГ были поданы заявки от АНО «РЦ НКО Когалыма», МОО «Совет Ветеранов» и КГОО ТБНКО «НУР». АНО «Ресурсный центр поддержки НКО» одержала победу в конкурсе для ресурсный центров Югры . Общая сумма проекта более 7 млн рублей;
-06.04.2024 Специалисты РЦ провели занятие в Этно-мастерской «ЮХ» . 
-08.04.2024 Специалисты РЦ организовали встречу НКО города с Генеральным директором Фонда гражданских и социальных инициатив Югры Д.М. Сафиолиным; 
-09.04.2024 Специалисты РЦ прослушали вебинар Центра гражданских и социальных инициатив Югры «Отчетность  НКО в контролирующие органы»; 
- 23-25.04.2024 состоялось участие  во «Всероссийском форуме национального единства» в составе делегации г.Когалыма;                                                                                                                                                                                                               04.05.2024 специалисты РЦ провели занятие в этно-мастерской «ЮХ», были изготовлены  памятные сувениры к Дню Победы. Ребята приняли участие не только в мастер-классе, но и поучаствовали в патриотической беседе; 
05-08.05.2024 менеджер РЦ приняла участие во Всероссийском форуме «Пик Возможностей» в Нижнем Новгороде в составе делегации ХМАО-Югры;
 -16.05.2024 специалисты РЦ ознакомились с материалом от Правовой команды «Чек-лист: 66 контрольных вопросов соблюдения НКО требований законодательства в сфере персональных данных»  
-02.06.2024 специалисты РЦ приняли участие в Международном дне соседний, организованным ТОС Мечта. Провели выездной мастер-класс этно-мастерской «ЮХ»;                                                                      -22-28.06.2024 специалист РЦ Беседин С.Н. приял участие в Форуме уральской молодежи «Утро»;
- 07.07.2024 специалисты РЦ приняли участие в мероприятии «Иван Купала» с мастер-классом по изготовлению славянских оберегов, в рамках проекта «Этно-мастерская «ЮХ»;
- 13.07.2024 специалисты РЦ прошли стажировку в Университете ТОС в г. Балашиха;   
- 17.07.2024 специалист РЦ приняли участие в вебинаре «Центра гражданских и социальных инициатив Югры» на тему заполнения и подачи заявки на грантовый конкурс в сфере культуры;  
- 18.07.2024 специалисты РЦ прошли обучение  по инициативному бюджетированию и получили сертификаты от АУ «ЭКЦ «Открытый регион»; 
- 24.07.2024 специалисты РЦ приняли участие в вебинаре "Успешный менеджер местного сообщества: встречаемся и обмениваемся опытом"от Курс ДПО ПК "Менеджер местного сообщества".                          - 14.08.2024 Специалисты РЦ приняли участие в вебинаре «Правовой команды» на тему «Грант ты мне или не грант? Все о грантах юридическим лицам»;                                                                                                     - 22.08.2024 специалисты РЦ приняли участие в вебинаре «Фонда гражданских и социальных инициатив Югры» для авторов проектов по направлениям «Охрана здоровья, пропаганда здорового образа жизни, физической культуры и спорта» и «Поддержка молодежных проектов»  Спикером выступил главный эксперт Президентского фонда культурных инициатив Антон Вдовиченко;
- 23.08.2024 специалисты РЦ приняли участие в круглом столе , организованного АНО «АК-НИЕТ» в рамках проекта Гранта Губернатора Югры «Летний этнофестиваль «Игра Кочевников»;                                - 27.08.2024 специалисты РЦ приняли участие в вебинаре «Фонда гражданских и социальных инициатив Югры» по направлениям: «Социальное обслуживание, социальная поддержка и защита отдельных категорий граждан» и «Семья, материнство, отцовство и детство»;
- 30.08.2024 специалисты приняли участие в вебинаре «Фонда гражданских и социальных инициатив Югры»  по направлению "Поддержка институтов гражданского общества" .
- 31.08.2024 специалисты РЦ приняли участие в Летнем этнофестивале «Игры Кочевников», организованным АНО «АК-Никет» в рамках проекта-победителя конкурса Гранта Губернатора Югры. 0
- 19.09.2024 специалисты РЦ приняли участие в информационной встрече с юристами «Правовой команды». 
- 16.09.2024 специалист РЦ принял участие в открытии этно-центра «Мирас» на базе Дома Дружбы. 
- 14-15.09.2024 специалисты прияли участие в ежегодной встрече РЦ Югры в г. Ханты-Мансийске. 
- 19.09.2024 специалисты РЦ приняли участие в вебинаре Фонда на тему «Смена руководителя в НКО»; 
- 28.09.2024 руководители РЦ и Когалымский вестник приняли участие в городском форуме «ТОС – место притяжения» в г. Сургуте.                                                                                                                                                         
Проведение факультативных занятий по русскому языку для детей из семей мигрантов (детей-билингвов). Всего за отчетный период проведено 16 обучающих занятий по РКИ (русский как иностранный) для групп детей-школьников. Индивидуальные занятия проходят по скользящему графику.                                                                                                                                                                                                                                                    В октябре проведено 7 индивидуальных и 4 групповых занятия по РКИ (русский как иностранный) для взрослых. Занятия проходят на базе АНО «РЦ НКО Когалыма».
- 10.10.2024 специалисты РЦ ознакомились с материалами Правовой команда на тему «Налоговые льготы по НДС»;
-25.10.2024 специалисты РЦ ознакомились с материалами Правового ресурсного центра "Третий сектор" на тему «Выйти из состава учредителей НКО»;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За отчетный период проведено 9 индивидуальных и 4 групповых занятия по РКИ (русский как иностранный) для взрослых. Занятия проходят на базе АНО «РЦ НКО Когалыма». Индивидуальные занятия проходят по скользящему графику. Дом Дружбы по адресу пр. Нефтяников 2а открыт и полностью функционирует. Национально-культурным обществам предоставлены кабинеты, которые оснащены мебелью. Оборудована коворгинг-зона, для проведения мероприятий.
-04.11.2024 Специалисты РЦ провели мастер-класс этно-мастерской ЮХ посвященный дню народного единства в библиотеке-филиале №2                                                                                                                       - 10.11.2024 На базе РЦ национально-культурные организации г. Когалыма провели праздник ко дню народного единства                                                                                                                                                            В ноябре проведены 8 индивидуальных и 4 групповых занятия по РКИ (русский как иностранный) для взрослых. Занятия проходят на базе АНО «РЦ НКО Когалыма». Индивидуальные занятия проходят по скользящему графику. </t>
  </si>
  <si>
    <t xml:space="preserve">        В целях финансового обеспечения затрат на выполнение функций ресурсного центра поддержки НКО в 2024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График работы и вся информация размещена на информационном стенде в здании РЦ и на сайте учреждения. 
            В ходе деятельности  ресурсного центра осуществляются: консультации для НКО по вопросам реализации проектов и участия в мероприятиях (всего по различным направлениям консультаций) запланировано -50 консультаций . Фактически показатели выполнены.                                                                                                                                                                                                                                                                              Методическое сопровождение участия социально ориентированных некоммерческих организаций, их руководителей, организаторов в конкурсах.Поданы заявки на конкурс президентских грантов КГОО ТБНКО «НУР» и АНО «Ермак». и КГОО ТБНКО «НУР». АНО «Ресурсный центр поддержки НКО» одержал победу в конкурсе для ресурсный центров Югры .          Общая сумма проекта более 7 млн рублей. Ведется активное консультирование на конкурс Гранта Губернатора Югры.
             АНО Ресурсный центр поддержки НКО осуществляется медиа-продвижение социально ориентированных некоммерческих организаций, деятельности их руководителей и/или членов (участников), гражданских инициатив, социальных практик; создание инфоповодов; информирование социально ориентированных некоммерческих организаций (публикаций, сюжетов, интервью и др. Все ссылки на посты в социальных сетях ресурсного центра (https://vk.link/rcnkokgl /https://vk.com/public203821726) и на официальном сайте: https://рцнкокогалыма.рф/  
            Всего в отчетном периоде была размещено публикаций на различных площадках: январь-25, февраль -37 , март-30, апрель- 40, май - 49, июнь -22 , июль -28 , август - 31, сентябрь - 28, октябрь-  28., ноябрь - 36, декабрь - 13 . ВСЕГО - 367 публикаций. 
            За отчетный период  проведены консультации для НКО по вопросам реализации проектов и участия в мероприятиях (март:  15 по телефону, 14 – электронная почта  и мессенджеры). 
            Проведены мероприятия в рамках проекта "Школа актива НКО " (7 семинаров) :                                                                                                                                                                                                                                                                           - 30.01.2024 с привлечением специалистов  Фонда «Центр гражданских и социальных инициатив», 
-07.03.2024 в формате офлайн по ФПГ, с привлечением эксперта А.А.Спасибина и -04.04.2024  по заявочной кампании конкурса Гранта Губернатора Югры,                                                                                                                     -13.05.2024 специалисты РЦ провели Школу актива НКО по заявочным кампаниям на конкурсы Гранта Губернатора Югры и ПАО «Лукойл»;                                                                                                                                                 -05.07.2024 специалисты РЦ провели вебинар в рамках Школы актива НКО на тему «Работа с самозанятыми в НКО в 2024 году: требования законодательства, типовые нарушения и риски» с приглашенным спикером Мироновой М.Н. (юрист, директор ресурсного центра "Ориентир");                                                                                                                                                                                                                             - 30.08.2024  по специальному конкурсу Гранта Губернатора Югры и ПФКИ;                                                                                                                                                                                                                                                           -Школа актива НКО состоялась 29.09.2024 с привлечением спикера Кузнецов С.А. ( заместитель директора Университета ТОС) .                                                                                                                                                                                                                  
        Меропритятия в сфере НКО:                                                                                                                                                                                                                                                                                                                                                                                                       - 18.01.2024 специалисты РЦ приняли участие в вебинаре «Правовой команды» на тему «Изменение состава учредителей НКО: новое в процедуре регистрации в 2024 году» 
- 27.01.2024 специалисты РЦ, совместно с ТГКОО «НУР» организовали и приняли участие в лектории «Информация в век информации: национальный аспект», который провел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-22.02.2024 Специалисты РЦ организовали и провели открытие Этно-мастерской для молодежи «ЮХ» в Доме Дружбы
-27.02.2024 на базе ресурсного центра прошел День открытых дверей в рамках всемирного дня НКО.                                                                                                                                                                                                                                         - 02.03.2024 на базе ресурсного центра прошел мастер-класс в рамках проекта Гранта Губернатора Югры «Этно-мастерская для молодежи «Юх».                                                                                             - - ---- 06.03.2024 Специалисты РЦ ознакомились с памяткой Правовой команды на тему « Что нужно знать о последствиях признания контрагентов НКО иноагентами» .
- 15.03.2024 Специалисты РЦ приняли участие в консультации Правовой команды на тему: «Ввод и вывод учредителей НКО» : Ссылка на публикацию: https://vk.com/wall-203821726_1338                                                                                    -в  рамках реализации социально значимого проекта «Правовой аудит в НКО Когалыма» 28.03.2024 Специалисты РЦ провели итоговое мероприятие «Единый день самопроверки НКО».Мероприятие прошло при участии  привлеченных спикеров А.А. Спасибина и AF23М.Н.Миронова.                                                                                                                     
          Поведен обучающий семинар на стартовавшие грантовые конкурсы 2024 президентский фонд культурных инициатив и Фонд Президентских грантов. Поданы заявки на ПФКИ КГОО ТБНКО «НУР» и АНО «Ермак». Результаты ожидаются. НА ФПГ были поданы заявки от АНО «РЦ НКО Когалыма», МОО «Совет Ветеранов» и КГОО ТБНКО «НУР». АНО «Ресурсный центр поддержки НКО» одержала победу в конкурсе для ресурсный центров Югры . Общая сумма проекта более 7 млн рублей;
-06.04.2024 Специалисты РЦ провели занятие в Этно-мастерской «ЮХ» . 
-08.04.2024 Специалисты РЦ организовали встречу НКО города с Генеральным директором Фонда гражданских и социальных инициатив Югры Д.М. Сафиолиным; 
-09.04.2024 Специалисты РЦ прослушали вебинар Центра гражданских и социальных инициатив Югры «Отчетность  НКО в контролирующие органы»; 
- 23-25.04.2024 состоялось участие  во «Всероссийском форуме национального единства» в составе делегации г.Когалыма;                                                                                                                                                                                                               04.05.2024 специалисты РЦ провели занятие в этно-мастерской «ЮХ», были изготовлены  памятные сувениры к Дню Победы. Ребята приняли участие не только в мастер-классе, но и поучаствовали в патриотической беседе; 
05-08.05.2024 менеджер РЦ приняла участие во Всероссийском форуме «Пик Возможностей» в Нижнем Новгороде в составе делегации ХМАО-Югры;
 -16.05.2024 специалисты РЦ ознакомились с материалом от Правовой команды «Чек-лист: 66 контрольных вопросов соблюдения НКО требований законодательства в сфере персональных данных»  
-02.06.2024 специалисты РЦ приняли участие в Международном дне соседний, организованным ТОС Мечта. Провели выездной мастер-класс этно-мастерской «ЮХ»;                                                                      -22-28.06.2024 специалист РЦ Беседин С.Н. приял участие в Форуме уральской молодежи «Утро»;
- 07.07.2024 специалисты РЦ приняли участие в мероприятии «Иван Купала» с мастер-классом по изготовлению славянских оберегов, в рамках проекта «Этно-мастерская «ЮХ»;
- 13.07.2024 специалисты РЦ прошли стажировку в Университете ТОС в г. Балашиха;   
- 17.07.2024 специалист РЦ приняли участие в вебинаре «Центра гражданских и социальных инициатив Югры» на тему заполнения и подачи заявки на грантовый конкурс в сфере культуры;  
- 18.07.2024 специалисты РЦ прошли обучение  по инициативному бюджетированию и получили сертификаты от АУ «ЭКЦ «Открытый регион»; 
- 24.07.2024 специалисты РЦ приняли участие в вебинаре "Успешный менеджер местного сообщества: встречаемся и обмениваемся опытом"от Курс ДПО ПК "Менеджер местного сообщества".                          - 14.08.2024 Специалисты РЦ приняли участие в вебинаре «Правовой команды» на тему «Грант ты мне или не грант? Все о грантах юридическим лицам»;                                                                                                     - 22.08.2024 специалисты РЦ приняли участие в вебинаре «Фонда гражданских и социальных инициатив Югры» для авторов проектов по направлениям «Охрана здоровья, пропаганда здорового образа жизни, физической культуры и спорта» и «Поддержка молодежных проектов»  Спикером выступил главный эксперт Президентского фонда культурных инициатив Антон Вдовиченко;
- 23.08.2024 специалисты РЦ приняли участие в круглом столе , организованного АНО «АК-НИЕТ» в рамках проекта Гранта Губернатора Югры «Летний этнофестиваль «Игра Кочевников»;                                - 27.08.2024 специалисты РЦ приняли участие в вебинаре «Фонда гражданских и социальных инициатив Югры» по направлениям: «Социальное обслуживание, социальная поддержка и защита отдельных категорий граждан» и «Семья, материнство, отцовство и детство»;
- 30.08.2024 специалисты приняли участие в вебинаре «Фонда гражданских и социальных инициатив Югры»  по направлению "Поддержка институтов гражданского общества" .
- 31.08.2024 специалисты РЦ приняли участие в Летнем этнофестивале «Игры Кочевников», организованным АНО «АК-Никет» в рамках проекта-победителя конкурса Гранта Губернатора Югры. 0
- 19.09.2024 специалисты РЦ приняли участие в информационной встрече с юристами «Правовой команды». 
- 16.09.2024 специалист РЦ принял участие в открытии этно-центра «Мирас» на базе Дома Дружбы. 
- 14-15.09.2024 специалисты прияли участие в ежегодной встрече РЦ Югры в г. Ханты-Мансийске. 
- 19.09.2024 специалисты РЦ приняли участие в вебинаре Фонда на тему «Смена руководителя в НКО»; 
- 28.09.2024 руководители РЦ и Когалымский вестник приняли участие в городском форуме «ТОС – место притяжения» в г. Сургуте.                                                                                                                                                         
Проведение факультативных занятий по русскому языку для детей из семей мигрантов (детей-билингвов). Всего за отчетный период проведено 16 обучающих занятий по РКИ (русский как иностранный) для групп детей-школьников. Индивидуальные занятия проходят по скользящему графику.                                                                                                                                                                                                                                                    В октябре проведено 7 индивидуальных и 4 групповых занятия по РКИ (русский как иностранный) для взрослых. Занятия проходят на базе АНО «РЦ НКО Когалыма».
- 10.10.2024 специалисты РЦ ознакомились с материалами Правовой команда на тему «Налоговые льготы по НДС»;
-25.10.2024 специалисты РЦ ознакомились с материалами Правового ресурсного центра "Третий сектор" на тему «Выйти из состава учредителей НКО»;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За отчетный период проведено 9 индивидуальных и 4 групповых занятия по РКИ (русский как иностранный) для взрослых. Занятия проходят на базе АНО «РЦ НКО Когалыма». Индивидуальные занятия проходят по скользящему графику. Дом Дружбы по адресу пр. Нефтяников 2а открыт и полностью функционирует. Национально-культурным обществам предоставлены кабинеты, которые оснащены мебелью. Оборудована коворгинг-зона, для проведения мероприятий.
-04.11.2024 Специалисты РЦ провели мастер-класс этно-мастерской ЮХ посвященный дню народного единства в библиотеке-филиале №2                                                                                                                       - 10.11.2024 На базе РЦ национально-культурные организации г. Когалыма провели праздник ко дню народного единства                                                                                                                                                            В ноябре проведены 8 индивидуальных и 4 групповых занятия по РКИ (русский как иностранный) для взрослых. Занятия проходят на базе АНО «РЦ НКО Когалыма». Индивидуальные занятия проходят по скользящему графику.                                                                                                                                                                                                                                                                                                                                        11-12.12.2024 Специалисты РЦ в составе делегации г. Когалыма приняли участие в Международный форуме гражданских инициатив регионов 60 параллели. 
12-13.12.2024 Специалисты РЦ в составе делегации приняли участие в IX Северной школе инициативного бюджетирования. 
21.12.2024 На базе РЦ прошел Гражданский форум для активных граждан и СО НКО г. Когалыма при участии депутата Лосевой И. В. Так же прошло закрытие проекта «Этно-мастерская для молодежи «ЮХ» .
За отчетный период проведено 4 индивидуальных и 2 групповых занятия по РКИ (русский как иностранный) для взрослых. </t>
  </si>
  <si>
    <t>Информационная поддержка субъектам малого и среднего предпринимательства оказывается в виде консультаций. Консультационными услугами специалистов отдела потребительского рынка и развития предпринимательства управления инвестиционной деятельности и развития предпринимательства Администрации города Когалыма за 2024 год всего воспользовались 863 субъекта малого и среднего предпринимательства.</t>
  </si>
  <si>
    <r>
      <t>Показатель формируется на основании Единого реестра субъектов малого и среднего предпринимательства.
Занято на средних предприятиях - 855</t>
    </r>
    <r>
      <rPr>
        <u/>
        <sz val="12"/>
        <rFont val="Times New Roman"/>
        <family val="1"/>
        <charset val="204"/>
      </rPr>
      <t xml:space="preserve">;
</t>
    </r>
    <r>
      <rPr>
        <sz val="12"/>
        <rFont val="Times New Roman"/>
        <family val="1"/>
        <charset val="204"/>
      </rPr>
      <t>занято на микропредприятиях - 1 081;
занято на малых предприятиях - 1 428;
ИП - 1 400;
самозанятые - 4 012.</t>
    </r>
  </si>
  <si>
    <t xml:space="preserve">Показатель формируется на основании Единого реестра субъектов малого и среднего предпринимательства.
Средние предприятия - 6;
Микропредприятия - 409;
Малые предприятия - 49;
ИП -  1 400;
Самозанятые - 4 012.
</t>
  </si>
  <si>
    <t>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
Число субъектов МСП - 1 864;
Среднегодовая численность населения г. Когалыма на 01.01.2025 (расчетная) - 64 303.</t>
  </si>
  <si>
    <t>Среднее количество поставщиков (подрядчиков, исполнителей), подавших заявки на участие в одном конкурсе, аукционе, запросе котировок, процедура определения поставщиков (подрядчиков, исполнителей), которых завершена на конец отчетного периода (штук (количество заявок)) - 3,6 единиц (за декабрь - 3,5 единиц) с учетом опережающих торгов.</t>
  </si>
  <si>
    <t>Плановый показатель на отчетный период - 93%. Положительная динамика (4,2%) объясняется проведением разъяснительных мероприятий, мониторингом писем и индивидуальной отработкой с исполнителем письма по выявленным ошибкам.</t>
  </si>
  <si>
    <t>Из 55 услуг, разработано 54 административных регламентов предоставления муниципальных услуг, не утвержден 1 административный регламент на предоставление муниципальной услуги «Использование земель или земельных участков, находящихся в государственной или муниципальной собственности, для возведения гражданами гаражей, являющихся некапитальными сооружениями, либо для стоянки технических или других средств передвижения инвалидов вблизи их места жительства без предоставления земельных участков и установления сервитута, публичного сервитута» (далее – административный регламент, услуга). Разработка административного регламента услуги будет возможна только после утверждения типового административного регламента.</t>
  </si>
  <si>
    <t>,</t>
  </si>
  <si>
    <t>Отчет о достижении показателя формируется в конце года. С 01.01.2024 по 31.12.2024 года курсы повышения квалификации прошли 3 сотрудника МАУ «Школа искусств», 3 сотрудника МБУ "Централизованная библиотечная система", 4 сотрудника МАУ "КДК "АРТ-Праздник" и 2 сотрудника МАУ "Музейно-выставочный центр"</t>
  </si>
  <si>
    <t xml:space="preserve">Отчет о достижении целевого показателя формируется на основании итогового отчета немуниципальных (коммерческих, некоммерческих) организаций.                                                                                                                                                                                                                                     Фактический показатель ниже планового по причине увеличения числа граждан, получивших услуги в сфере культуры в муниципальных учреждениях культуры.                                                                                                                                                                                                                                     2023 год:                                                                                                                                                                                                                                            Число граждан получивших услуги в немуниципальных, в том числе некоммерческих организациях - 1389 человек                                                     В муниципальных учреждениях - 128 430 человек.                                                                                                                                                                     План на конец 2024 год:                                                                                                                                                                                                                                Число граждан получивших услуги в немуниципальных, в том числе некоммерческих организациях - 1226 человек                                                     В муниципальных учреждениях - 180 440 человек.     </t>
  </si>
  <si>
    <t>Отчет о достижении целевого показателя формируется ежегодно на основании форм статистической отчетности 6-НК, 8-НК, 7-НК до 20 февраля 2025 года
Число посещений в учреждениях культуры:                                                                                                                                                                                                                                                                           МАУ "КДК "АРТ-Праздник" - 357006 человек                                                                                                                                                                                 МБУ "ЦБС" - 208020 человек                                                                                                                                                                                               МАУ "МВЦ" - 29567 человек                                                                                                                                                                                                    МАУ "Детская школа искусств" - 5396 человек</t>
  </si>
  <si>
    <t>Отчет формируется по итогам анкетирования 1 раз в конце года 
  В городе Когалыме в 2024 году осуществляют свою деятельность 3 учреждения культуры:
- Муниципальное автономное учреждение "Культурно-досуговый комплекс "АРТ-Праздник";
- Муниципальное бюджетное учреждение "Централизованная библиотечная система";
- Муниципальное автономное учреждение "Музейно-выставочный центр".                                                                                                                    
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 
По итогам анкетирования  выявлено следующее: в целом жители города Когалыма  из числа опрошенных удовлетворены уровнем деятельности учреждений (93,0%), графиком работы учреждений (95,9%), условиями комфортности (94,4%), уровнем культуры обслуживания (94,8%), уровнем доброжелательного отношения сотрудников (95,4%), уровнем информационного сопровождения мероприятий, проводимых учреждениями культуры (98,0%).                                                                                                                                                        Таким образом, уровень удовлетворенности качеством предоставления муниципальных услуг населению города Когалыма в среднем в 2024 году составляет 95,3%.</t>
  </si>
  <si>
    <t xml:space="preserve">Чт=Чг+Чск, где Чт – общая численность туристов; Чг – численность лиц, размещенных в гостиницах и аналогичных средствах размещениях; Чск – численность лиц, обслуженных в организациях санаторно-курортного комплекса.
Информация, предоставляемая коллективными средствами размещения.
24,0 тыс. туристов  размещены в коллективных средствах размещения в 2024 году.
</t>
  </si>
  <si>
    <t>Отчет о достижении целевого показателя формируется ежегодно на основании формы статистической отчетности форма №1 до 15 февраля 2025 года
Средняя численность пользователей архивной информацией на 10 тыс. человек населения составляет 162 человека</t>
  </si>
  <si>
    <t>Отчет о достижении целевого показателя формируется ежегодно на основании формы статистической отчетности форма №1 до 15 февраля 2025 года                                                                                                                                                                                                                    Увеличение числа обращений к цифровым ресурсам архивов за 2024 год составляет на 1,5 %</t>
  </si>
  <si>
    <t xml:space="preserve">Отчет формируется по итогам конкурсов на предоставление субсидий в сфере культуры                                                                                                 Д=А/М х 100%, 
Д - доля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 
А – количество негосударственных (немуниципальных) организаций, в том числе некоммерческих организаций, предоставляющих услуги в сфере культуры;
М – количество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                                                                                                                                                       В 2024 году количество негосударственных (немуниципальных) организаций, в том числе некоммерческих организаций, предоставляющих услуги в сфере культуры - 5 организаций (АНО "Алые паруса", АНО "Мираж", АНО "Да.БРО", ИП Фаритов Р.Ф., Максименко К.Р.).    Количество муниципальных учреждений, предоставляющих услуги в сфере культуры - 4 организации (МАУ "КДК "АРТ-Праздник", МБУ "ЦБС", МАУ "МВЦ", МАУ "Дктская школа искусств")                                                                                                                                               Снижение показателя произошло по причине того, что одной и той же АНО были переданы несколько услуг (АНО "Алые паруса" - грант, 2 мероприятия, клуб; АНО "Да.БРО"  - 2 мероприятия)         </t>
  </si>
  <si>
    <r>
      <t>Д=В/А х 100%, 
Д - 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культуры; 
В – объем средств муниципальной программы, переданных негосударственным (немуниципальным) организациям, в том числе социально ориентирован</t>
    </r>
    <r>
      <rPr>
        <sz val="13"/>
        <rFont val="Times New Roman"/>
        <family val="1"/>
        <charset val="204"/>
      </rPr>
      <t>ным некоммерческим организациям на предоставление услуг в сфере культуры;
А – общий объем средств, предусмотренный в бюджете города Когалыма для обеспечения предоставления муниципальных услуг (работ), оказываемых подведомственными организациями и негосударственными (немуниципальными) поставщиками, в том числе социально ориентированным некоммерческим организациям.
Субсидия передана в полном объеме.  
1. "Организация и проведение культурно-массовых мероприятий" - МП Фаритов Р.Ф. - 126,68 тыс. рублей;
АНО "ЦД "Алые паруса Югра" - 253,37 тыс. рублей;
АНО "Да.БРО" - 253,37 тыс. рублей;
МП Максименко К.Р. - 126,68 тыс. рублей. 
2. "Организация деятельности клубных формирований и формирований самодеятельного народного творчества" -
 АНО "ЦД "Алые паруса Югра" - 723,5 тыс. рублей 
3. "Создание спектаклей" - АНО "ТКЦ "Мираж" - 6 308,80 тыс. рублей.
4. Грант в размере 122,5 тыс. рублей - АНО "ЦД "Алые паруса Югра".  
Увеличение показателя произошло по причине увеличения объема средств муниципальной программы, переданных негосударственным (немуниципальным) организациям.</t>
    </r>
    <r>
      <rPr>
        <sz val="13"/>
        <color theme="1"/>
        <rFont val="Times New Roman"/>
        <family val="1"/>
        <charset val="204"/>
      </rPr>
      <t xml:space="preserve">
</t>
    </r>
  </si>
  <si>
    <r>
      <t>Количество детей в возрасте от 5 до 18 лет, охваченных дополнительным образованием</t>
    </r>
    <r>
      <rPr>
        <sz val="11"/>
        <color theme="1"/>
        <rFont val="Times New Roman"/>
        <family val="1"/>
        <charset val="204"/>
      </rPr>
      <t xml:space="preserve"> предоставляется учреждением в сфере дополнительного образования.
Информацию о количестве детей обучающихся в школе предоставляет МАУ "Детская школа искусств" </t>
    </r>
  </si>
  <si>
    <t xml:space="preserve">1) Показатель формируется на основании проведения опроса (анкетивания) с помощью независимой оценки качества условий осуществления образовательной деятельности 1 раз в 3 года. В отношении Муниципального автономного учреждения дополнительного образования «Детская школа искусств» города Когалыма НОКО проводилось в 2022 году. Следующая дата проведения - декабрь 2025 года.                                                                                                                                                                          2) Показатель формируется путем проведения управлением культуры и спорта Администрации города Когалыма ежегодного опроса изучения мнения населения города Когалыма о качестве оказания муниципальных услуг в сфере культуры.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</si>
</sst>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0.0"/>
    <numFmt numFmtId="165" formatCode="#,##0.0"/>
    <numFmt numFmtId="166" formatCode="#,##0.000"/>
    <numFmt numFmtId="167" formatCode="#,##0.0_ ;\-#,##0.0\ "/>
    <numFmt numFmtId="168" formatCode="0.000"/>
    <numFmt numFmtId="169" formatCode="0.0000"/>
    <numFmt numFmtId="170" formatCode="#,##0.00\ _₽"/>
    <numFmt numFmtId="171" formatCode="#,##0.00000"/>
    <numFmt numFmtId="172" formatCode="0.000000"/>
    <numFmt numFmtId="173" formatCode="0.00000"/>
    <numFmt numFmtId="174" formatCode="#,##0.000000"/>
  </numFmts>
  <fonts count="5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2"/>
      <name val="Calibri"/>
      <family val="2"/>
      <charset val="204"/>
      <scheme val="minor"/>
    </font>
    <font>
      <b/>
      <sz val="16"/>
      <name val="Times New Roman"/>
      <family val="1"/>
      <charset val="204"/>
    </font>
    <font>
      <sz val="13"/>
      <color rgb="FF000000"/>
      <name val="Times New Roman"/>
      <family val="1"/>
      <charset val="204"/>
    </font>
    <font>
      <sz val="13"/>
      <name val="Times New Roman"/>
      <family val="1"/>
      <charset val="204"/>
    </font>
    <font>
      <sz val="12"/>
      <color rgb="FFFF0000"/>
      <name val="Times New Roman"/>
      <family val="1"/>
      <charset val="204"/>
    </font>
    <font>
      <b/>
      <sz val="13"/>
      <color rgb="FF00B050"/>
      <name val="Times New Roman"/>
      <family val="1"/>
      <charset val="204"/>
    </font>
    <font>
      <b/>
      <sz val="12"/>
      <color rgb="FF00B050"/>
      <name val="Times New Roman"/>
      <family val="1"/>
      <charset val="204"/>
    </font>
    <font>
      <sz val="12"/>
      <color theme="1"/>
      <name val="Times New Roman"/>
      <family val="1"/>
      <charset val="204"/>
    </font>
    <font>
      <sz val="13"/>
      <color theme="1"/>
      <name val="Times New Roman"/>
      <family val="1"/>
      <charset val="204"/>
    </font>
    <font>
      <sz val="11"/>
      <color theme="1"/>
      <name val="Calibri"/>
      <family val="2"/>
      <scheme val="minor"/>
    </font>
    <font>
      <sz val="11"/>
      <name val="Calibri"/>
      <family val="2"/>
      <scheme val="minor"/>
    </font>
    <font>
      <sz val="11"/>
      <color rgb="FFFF0000"/>
      <name val="Calibri"/>
      <family val="2"/>
      <scheme val="minor"/>
    </font>
    <font>
      <b/>
      <sz val="12"/>
      <color theme="1"/>
      <name val="Times New Roman"/>
      <family val="1"/>
      <charset val="204"/>
    </font>
    <font>
      <sz val="11"/>
      <name val="Times New Roman"/>
      <family val="1"/>
      <charset val="204"/>
    </font>
    <font>
      <sz val="11"/>
      <color theme="1"/>
      <name val="Times New Roman"/>
      <family val="1"/>
      <charset val="204"/>
    </font>
    <font>
      <b/>
      <sz val="12"/>
      <color rgb="FF00B050"/>
      <name val="Times New Roman"/>
      <family val="1"/>
      <charset val="204"/>
    </font>
    <font>
      <sz val="12"/>
      <name val="Times New Roman"/>
      <family val="1"/>
      <charset val="204"/>
    </font>
    <font>
      <sz val="11"/>
      <color rgb="FFFF0000"/>
      <name val="Calibri"/>
      <family val="2"/>
      <charset val="204"/>
      <scheme val="minor"/>
    </font>
    <font>
      <sz val="13"/>
      <name val="Times New Roman"/>
      <family val="1"/>
      <charset val="204"/>
    </font>
    <font>
      <b/>
      <sz val="11"/>
      <name val="Times New Roman"/>
      <family val="1"/>
      <charset val="204"/>
    </font>
    <font>
      <b/>
      <sz val="11"/>
      <name val="Calibri"/>
      <family val="2"/>
      <charset val="204"/>
      <scheme val="minor"/>
    </font>
    <font>
      <b/>
      <sz val="11"/>
      <color rgb="FF00B050"/>
      <name val="Times New Roman"/>
      <family val="1"/>
      <charset val="204"/>
    </font>
    <font>
      <b/>
      <sz val="13"/>
      <name val="Times New Roman"/>
      <family val="1"/>
      <charset val="204"/>
    </font>
    <font>
      <sz val="12"/>
      <name val="Calibri"/>
      <family val="2"/>
      <scheme val="minor"/>
    </font>
    <font>
      <sz val="12"/>
      <name val="Calibri"/>
      <family val="2"/>
      <charset val="204"/>
      <scheme val="minor"/>
    </font>
    <font>
      <sz val="12"/>
      <color theme="1"/>
      <name val="Calibri"/>
      <family val="2"/>
      <scheme val="minor"/>
    </font>
    <font>
      <sz val="11"/>
      <color rgb="FF000000"/>
      <name val="Times New Roman"/>
      <family val="1"/>
      <charset val="204"/>
    </font>
    <font>
      <sz val="12"/>
      <color indexed="8"/>
      <name val="Times New Roman"/>
      <family val="1"/>
      <charset val="204"/>
    </font>
    <font>
      <sz val="13"/>
      <color indexed="8"/>
      <name val="Times New Roman"/>
      <family val="1"/>
      <charset val="204"/>
    </font>
    <font>
      <u/>
      <sz val="12"/>
      <name val="Times New Roman"/>
      <family val="1"/>
      <charset val="204"/>
    </font>
    <font>
      <b/>
      <u/>
      <sz val="12"/>
      <name val="Times New Roman"/>
      <family val="1"/>
      <charset val="204"/>
    </font>
    <font>
      <sz val="10"/>
      <name val="Arial Cyr"/>
      <charset val="204"/>
    </font>
    <font>
      <sz val="13"/>
      <name val="Times New Roman"/>
      <family val="1"/>
      <charset val="204"/>
    </font>
    <font>
      <sz val="11"/>
      <color rgb="FF000000"/>
      <name val="Times New Roman"/>
      <family val="1"/>
      <charset val="204"/>
    </font>
    <font>
      <sz val="12"/>
      <name val="Times New Roman"/>
      <family val="1"/>
      <charset val="204"/>
    </font>
    <font>
      <sz val="12"/>
      <name val="Times New Roman"/>
      <family val="1"/>
      <charset val="204"/>
    </font>
    <font>
      <sz val="13"/>
      <name val="Times New Roman"/>
      <family val="1"/>
      <charset val="204"/>
    </font>
    <font>
      <sz val="12"/>
      <name val="Times New Roman"/>
      <family val="1"/>
      <charset val="204"/>
    </font>
    <font>
      <sz val="12"/>
      <color rgb="FFFF0000"/>
      <name val="Times New Roman"/>
      <family val="1"/>
      <charset val="204"/>
    </font>
    <font>
      <b/>
      <sz val="1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12">
    <xf numFmtId="0" fontId="0" fillId="0" borderId="0"/>
    <xf numFmtId="0" fontId="9" fillId="0" borderId="0"/>
    <xf numFmtId="0" fontId="8" fillId="0" borderId="0"/>
    <xf numFmtId="0" fontId="23" fillId="0" borderId="0"/>
    <xf numFmtId="0" fontId="7" fillId="0" borderId="0"/>
    <xf numFmtId="0" fontId="6" fillId="0" borderId="0"/>
    <xf numFmtId="0" fontId="5" fillId="0" borderId="0"/>
    <xf numFmtId="0" fontId="4" fillId="0" borderId="0"/>
    <xf numFmtId="0" fontId="3" fillId="0" borderId="0"/>
    <xf numFmtId="0" fontId="2" fillId="0" borderId="0"/>
    <xf numFmtId="0" fontId="45" fillId="0" borderId="0"/>
    <xf numFmtId="0" fontId="1" fillId="0" borderId="0"/>
  </cellStyleXfs>
  <cellXfs count="428">
    <xf numFmtId="0" fontId="0" fillId="0" borderId="0" xfId="0"/>
    <xf numFmtId="0" fontId="13" fillId="0" borderId="5" xfId="1" applyFont="1" applyFill="1" applyBorder="1" applyAlignment="1">
      <alignment vertical="center"/>
    </xf>
    <xf numFmtId="0" fontId="13" fillId="2" borderId="1" xfId="1" applyFont="1" applyFill="1" applyBorder="1" applyAlignment="1">
      <alignment horizontal="center" vertical="center" textRotation="90" wrapText="1"/>
    </xf>
    <xf numFmtId="0" fontId="13" fillId="0" borderId="1" xfId="1" applyFont="1" applyFill="1" applyBorder="1" applyAlignment="1">
      <alignment horizontal="center" vertical="center" wrapText="1"/>
    </xf>
    <xf numFmtId="0" fontId="13" fillId="0" borderId="5" xfId="1" applyFont="1" applyFill="1" applyBorder="1" applyAlignment="1">
      <alignment horizontal="center" vertical="center" wrapText="1"/>
    </xf>
    <xf numFmtId="0" fontId="13" fillId="0" borderId="5" xfId="1" applyFont="1" applyFill="1" applyBorder="1" applyAlignment="1">
      <alignment horizontal="center" vertical="center"/>
    </xf>
    <xf numFmtId="0" fontId="13" fillId="0" borderId="7" xfId="1" applyFont="1" applyFill="1" applyBorder="1" applyAlignment="1">
      <alignment horizontal="center" vertical="center" wrapText="1"/>
    </xf>
    <xf numFmtId="0" fontId="16" fillId="0" borderId="5" xfId="0" applyFont="1" applyFill="1" applyBorder="1" applyAlignment="1">
      <alignment horizontal="center" vertical="center" wrapText="1"/>
    </xf>
    <xf numFmtId="0" fontId="12" fillId="0" borderId="5" xfId="1" applyFont="1" applyFill="1" applyBorder="1" applyAlignment="1">
      <alignment horizontal="left" vertical="center" wrapText="1"/>
    </xf>
    <xf numFmtId="0" fontId="12" fillId="0" borderId="5" xfId="1" applyFont="1" applyFill="1" applyBorder="1" applyAlignment="1">
      <alignment horizontal="center" vertical="center" wrapText="1"/>
    </xf>
    <xf numFmtId="0" fontId="12" fillId="4" borderId="5" xfId="1" applyFont="1" applyFill="1" applyBorder="1" applyAlignment="1">
      <alignment horizontal="center" vertical="center" wrapText="1"/>
    </xf>
    <xf numFmtId="164" fontId="12" fillId="0" borderId="5" xfId="1" applyNumberFormat="1" applyFont="1" applyFill="1" applyBorder="1" applyAlignment="1">
      <alignment horizontal="center" vertical="center" wrapText="1"/>
    </xf>
    <xf numFmtId="2" fontId="12" fillId="0" borderId="5" xfId="1" applyNumberFormat="1" applyFont="1" applyFill="1" applyBorder="1" applyAlignment="1">
      <alignment horizontal="center" vertical="center" wrapText="1"/>
    </xf>
    <xf numFmtId="0" fontId="12" fillId="0" borderId="5" xfId="1" applyNumberFormat="1" applyFont="1" applyFill="1" applyBorder="1" applyAlignment="1">
      <alignment horizontal="center" vertical="center" wrapText="1"/>
    </xf>
    <xf numFmtId="1" fontId="12" fillId="0" borderId="5" xfId="1" applyNumberFormat="1" applyFont="1" applyFill="1" applyBorder="1" applyAlignment="1">
      <alignment horizontal="center" vertical="center" wrapText="1"/>
    </xf>
    <xf numFmtId="0" fontId="17" fillId="0" borderId="5" xfId="1" applyFont="1" applyFill="1" applyBorder="1" applyAlignment="1">
      <alignment horizontal="center" vertical="center" wrapText="1"/>
    </xf>
    <xf numFmtId="164" fontId="17" fillId="0" borderId="5" xfId="1"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0" fontId="18" fillId="0" borderId="5" xfId="1" applyFont="1" applyFill="1" applyBorder="1" applyAlignment="1">
      <alignment horizontal="left" vertical="center" wrapText="1"/>
    </xf>
    <xf numFmtId="0" fontId="18" fillId="0" borderId="5" xfId="1" applyFont="1" applyFill="1" applyBorder="1" applyAlignment="1">
      <alignment horizontal="center" vertical="center" wrapText="1"/>
    </xf>
    <xf numFmtId="3" fontId="12" fillId="0" borderId="5" xfId="1" applyNumberFormat="1" applyFont="1" applyFill="1" applyBorder="1" applyAlignment="1">
      <alignment horizontal="center" vertical="center" wrapText="1"/>
    </xf>
    <xf numFmtId="3" fontId="12" fillId="4" borderId="5" xfId="1" applyNumberFormat="1" applyFont="1" applyFill="1" applyBorder="1" applyAlignment="1">
      <alignment horizontal="center" vertical="center" wrapText="1"/>
    </xf>
    <xf numFmtId="0" fontId="13" fillId="0" borderId="0"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9" fillId="0" borderId="5" xfId="0" applyFont="1" applyFill="1" applyBorder="1" applyAlignment="1">
      <alignment horizontal="center" vertical="center" wrapText="1"/>
    </xf>
    <xf numFmtId="0" fontId="20" fillId="0" borderId="5" xfId="1" applyNumberFormat="1" applyFont="1" applyFill="1" applyBorder="1" applyAlignment="1">
      <alignment horizontal="center" vertical="center" wrapText="1"/>
    </xf>
    <xf numFmtId="164" fontId="18" fillId="0" borderId="5" xfId="1" applyNumberFormat="1" applyFont="1" applyFill="1" applyBorder="1" applyAlignment="1">
      <alignment horizontal="center" vertical="center" wrapText="1"/>
    </xf>
    <xf numFmtId="2" fontId="18" fillId="0" borderId="5" xfId="1" applyNumberFormat="1" applyFont="1" applyFill="1" applyBorder="1" applyAlignment="1">
      <alignment horizontal="center" vertical="center" wrapText="1"/>
    </xf>
    <xf numFmtId="1" fontId="18" fillId="0" borderId="5" xfId="1" applyNumberFormat="1" applyFont="1" applyFill="1" applyBorder="1" applyAlignment="1">
      <alignment horizontal="center" vertical="center" wrapText="1"/>
    </xf>
    <xf numFmtId="0" fontId="21" fillId="0" borderId="5" xfId="1" applyFont="1" applyFill="1" applyBorder="1" applyAlignment="1">
      <alignment horizontal="left" vertical="center" wrapText="1"/>
    </xf>
    <xf numFmtId="0" fontId="22" fillId="0" borderId="5" xfId="0" applyFont="1" applyFill="1" applyBorder="1" applyAlignment="1">
      <alignment horizontal="center" vertical="center" wrapText="1"/>
    </xf>
    <xf numFmtId="0" fontId="21" fillId="0" borderId="5" xfId="1" applyFont="1" applyFill="1" applyBorder="1" applyAlignment="1">
      <alignment horizontal="center" vertical="center" wrapText="1"/>
    </xf>
    <xf numFmtId="0" fontId="21" fillId="0" borderId="5" xfId="1"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3" fillId="0" borderId="1" xfId="1" applyFont="1" applyFill="1" applyBorder="1" applyAlignment="1">
      <alignment horizontal="center" vertical="center" wrapText="1"/>
    </xf>
    <xf numFmtId="0" fontId="24" fillId="0" borderId="0" xfId="0" applyFont="1"/>
    <xf numFmtId="0" fontId="25" fillId="0" borderId="0" xfId="0" applyFont="1"/>
    <xf numFmtId="0" fontId="26" fillId="0" borderId="5" xfId="1" applyFont="1" applyFill="1" applyBorder="1" applyAlignment="1">
      <alignment horizontal="center" vertical="center" wrapText="1"/>
    </xf>
    <xf numFmtId="0" fontId="23" fillId="0" borderId="0" xfId="0" applyFont="1"/>
    <xf numFmtId="0" fontId="0" fillId="0" borderId="5" xfId="0" applyBorder="1"/>
    <xf numFmtId="0" fontId="19" fillId="0" borderId="8" xfId="0" applyFont="1" applyFill="1" applyBorder="1" applyAlignment="1">
      <alignment horizontal="center" vertical="center" wrapText="1"/>
    </xf>
    <xf numFmtId="165" fontId="12" fillId="4" borderId="5" xfId="1" applyNumberFormat="1" applyFont="1" applyFill="1" applyBorder="1" applyAlignment="1">
      <alignment horizontal="center" vertical="center" wrapText="1"/>
    </xf>
    <xf numFmtId="0" fontId="20" fillId="0" borderId="1" xfId="1" applyNumberFormat="1" applyFont="1" applyFill="1" applyBorder="1" applyAlignment="1">
      <alignment horizontal="center" vertical="center" wrapText="1"/>
    </xf>
    <xf numFmtId="0" fontId="12" fillId="0" borderId="1" xfId="1"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0" fontId="21" fillId="0" borderId="5" xfId="0" applyFont="1" applyBorder="1" applyAlignment="1">
      <alignment horizontal="left" vertical="top" wrapText="1"/>
    </xf>
    <xf numFmtId="165" fontId="17" fillId="5" borderId="5" xfId="0" applyNumberFormat="1" applyFont="1" applyFill="1" applyBorder="1" applyAlignment="1">
      <alignment horizontal="left" vertical="top" wrapText="1"/>
    </xf>
    <xf numFmtId="165" fontId="17" fillId="0" borderId="5" xfId="0" applyNumberFormat="1" applyFont="1" applyFill="1" applyBorder="1" applyAlignment="1">
      <alignment horizontal="left" vertical="top" wrapText="1"/>
    </xf>
    <xf numFmtId="4" fontId="22" fillId="0" borderId="5" xfId="0" applyNumberFormat="1" applyFont="1" applyBorder="1" applyAlignment="1">
      <alignment vertical="top" wrapText="1"/>
    </xf>
    <xf numFmtId="166" fontId="12" fillId="4" borderId="5" xfId="1" applyNumberFormat="1" applyFont="1" applyFill="1" applyBorder="1" applyAlignment="1">
      <alignment horizontal="center" vertical="center" wrapText="1"/>
    </xf>
    <xf numFmtId="0" fontId="0" fillId="0" borderId="0" xfId="0" applyFill="1"/>
    <xf numFmtId="0" fontId="13" fillId="0" borderId="1" xfId="1" applyFont="1" applyFill="1" applyBorder="1" applyAlignment="1">
      <alignment horizontal="center" vertical="center" textRotation="90" wrapText="1"/>
    </xf>
    <xf numFmtId="164" fontId="21" fillId="0" borderId="5" xfId="1" applyNumberFormat="1" applyFont="1" applyFill="1" applyBorder="1" applyAlignment="1">
      <alignment horizontal="center" vertical="center" wrapText="1"/>
    </xf>
    <xf numFmtId="1" fontId="21" fillId="0" borderId="5" xfId="1"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7" fillId="6"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7" fillId="0" borderId="5" xfId="0" applyFont="1" applyFill="1" applyBorder="1" applyAlignment="1">
      <alignment horizontal="center" vertical="center" wrapText="1"/>
    </xf>
    <xf numFmtId="0" fontId="12" fillId="0" borderId="5" xfId="0" applyFont="1" applyFill="1" applyBorder="1" applyAlignment="1">
      <alignment horizontal="left" vertical="top" wrapText="1"/>
    </xf>
    <xf numFmtId="0" fontId="12" fillId="0" borderId="5" xfId="1" applyFont="1" applyFill="1" applyBorder="1" applyAlignment="1">
      <alignment horizontal="center" vertical="center" wrapText="1"/>
    </xf>
    <xf numFmtId="49" fontId="27" fillId="6" borderId="5" xfId="0" applyNumberFormat="1" applyFont="1" applyFill="1" applyBorder="1" applyAlignment="1">
      <alignment vertical="center" wrapText="1"/>
    </xf>
    <xf numFmtId="0" fontId="28" fillId="6" borderId="5" xfId="0" applyFont="1" applyFill="1" applyBorder="1" applyAlignment="1">
      <alignment vertical="center" wrapText="1"/>
    </xf>
    <xf numFmtId="0" fontId="27" fillId="6" borderId="5" xfId="0" applyFont="1" applyFill="1" applyBorder="1" applyAlignment="1">
      <alignment vertical="center" wrapText="1"/>
    </xf>
    <xf numFmtId="0" fontId="0" fillId="6" borderId="0" xfId="0" applyFill="1"/>
    <xf numFmtId="0" fontId="12" fillId="0" borderId="5" xfId="1" applyFont="1" applyFill="1" applyBorder="1" applyAlignment="1">
      <alignment horizontal="center" vertical="center" wrapText="1"/>
    </xf>
    <xf numFmtId="0" fontId="12" fillId="0" borderId="5" xfId="1" applyFont="1" applyFill="1" applyBorder="1" applyAlignment="1">
      <alignment horizontal="left" vertical="top" wrapText="1"/>
    </xf>
    <xf numFmtId="0" fontId="13" fillId="6" borderId="1" xfId="1" applyFont="1" applyFill="1" applyBorder="1" applyAlignment="1">
      <alignment horizontal="center" vertical="center" textRotation="90" wrapText="1"/>
    </xf>
    <xf numFmtId="0" fontId="12" fillId="0" borderId="5" xfId="1" applyFont="1" applyFill="1" applyBorder="1" applyAlignment="1">
      <alignment horizontal="justify"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29" fillId="0" borderId="5" xfId="0" applyFont="1" applyBorder="1" applyAlignment="1">
      <alignment horizontal="center" vertical="center" wrapText="1"/>
    </xf>
    <xf numFmtId="0" fontId="0" fillId="0" borderId="8" xfId="0" applyBorder="1"/>
    <xf numFmtId="0" fontId="16" fillId="7" borderId="5" xfId="0" applyFont="1" applyFill="1" applyBorder="1" applyAlignment="1">
      <alignment horizontal="center" vertical="center" wrapText="1"/>
    </xf>
    <xf numFmtId="0" fontId="12" fillId="0" borderId="5" xfId="1" applyFont="1" applyFill="1" applyBorder="1" applyAlignment="1">
      <alignment horizontal="center" vertical="center" wrapText="1"/>
    </xf>
    <xf numFmtId="4" fontId="12" fillId="4" borderId="5" xfId="1"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165" fontId="12" fillId="0" borderId="5" xfId="1" applyNumberFormat="1" applyFont="1" applyFill="1" applyBorder="1" applyAlignment="1">
      <alignment horizontal="center" vertical="center" wrapText="1"/>
    </xf>
    <xf numFmtId="165" fontId="21" fillId="6" borderId="5" xfId="1" applyNumberFormat="1" applyFont="1" applyFill="1" applyBorder="1" applyAlignment="1">
      <alignment horizontal="center" vertical="center" wrapText="1"/>
    </xf>
    <xf numFmtId="165" fontId="12" fillId="6" borderId="5" xfId="1"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49" fontId="12" fillId="4" borderId="5" xfId="1" applyNumberFormat="1" applyFont="1" applyFill="1" applyBorder="1" applyAlignment="1">
      <alignment horizontal="center" vertical="center" wrapText="1"/>
    </xf>
    <xf numFmtId="49" fontId="12" fillId="0" borderId="5" xfId="1" applyNumberFormat="1" applyFont="1" applyFill="1" applyBorder="1" applyAlignment="1">
      <alignment horizontal="center" vertical="center" wrapText="1"/>
    </xf>
    <xf numFmtId="0" fontId="21" fillId="0" borderId="5" xfId="0" applyFont="1" applyBorder="1" applyAlignment="1">
      <alignment vertical="center" wrapText="1"/>
    </xf>
    <xf numFmtId="49" fontId="17" fillId="0" borderId="5" xfId="1" applyNumberFormat="1" applyFont="1" applyFill="1" applyBorder="1" applyAlignment="1">
      <alignment horizontal="center" vertical="center" wrapText="1"/>
    </xf>
    <xf numFmtId="167" fontId="12" fillId="4" borderId="5" xfId="1"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168" fontId="12" fillId="0" borderId="5" xfId="1" applyNumberFormat="1" applyFont="1" applyFill="1" applyBorder="1" applyAlignment="1">
      <alignment horizontal="center" vertical="center" wrapText="1"/>
    </xf>
    <xf numFmtId="168" fontId="17" fillId="0" borderId="5" xfId="0" applyNumberFormat="1" applyFont="1" applyFill="1" applyBorder="1" applyAlignment="1">
      <alignment horizontal="center" vertical="center" wrapText="1"/>
    </xf>
    <xf numFmtId="1" fontId="17" fillId="0" borderId="5" xfId="1"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21"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31" fillId="0" borderId="0" xfId="0" applyFont="1" applyFill="1"/>
    <xf numFmtId="0" fontId="17" fillId="4" borderId="5"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0" borderId="5" xfId="1" applyFont="1" applyFill="1" applyBorder="1" applyAlignment="1">
      <alignment horizontal="center" vertical="center" wrapText="1"/>
    </xf>
    <xf numFmtId="168" fontId="17" fillId="0" borderId="5" xfId="1"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32" fillId="6" borderId="5" xfId="1" applyFont="1" applyFill="1" applyBorder="1" applyAlignment="1">
      <alignment horizontal="center" vertical="center" wrapText="1"/>
    </xf>
    <xf numFmtId="0" fontId="21"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166" fontId="17" fillId="0" borderId="5" xfId="0" applyNumberFormat="1" applyFont="1" applyFill="1" applyBorder="1" applyAlignment="1">
      <alignment horizontal="center" vertical="center" wrapText="1"/>
    </xf>
    <xf numFmtId="0" fontId="21"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2" fontId="21" fillId="0" borderId="5" xfId="1" applyNumberFormat="1" applyFont="1" applyFill="1" applyBorder="1" applyAlignment="1">
      <alignment horizontal="center" vertical="center" wrapText="1"/>
    </xf>
    <xf numFmtId="0" fontId="12" fillId="0" borderId="5" xfId="1" applyFont="1" applyFill="1" applyBorder="1" applyAlignment="1" applyProtection="1">
      <alignment horizontal="center" vertical="center" wrapText="1"/>
      <protection locked="0"/>
    </xf>
    <xf numFmtId="0" fontId="12" fillId="0" borderId="5" xfId="1" applyNumberFormat="1" applyFont="1" applyFill="1" applyBorder="1" applyAlignment="1" applyProtection="1">
      <alignment horizontal="center" vertical="center" wrapText="1"/>
      <protection locked="0"/>
    </xf>
    <xf numFmtId="1" fontId="12" fillId="0" borderId="5" xfId="1" applyNumberFormat="1" applyFont="1" applyFill="1" applyBorder="1" applyAlignment="1" applyProtection="1">
      <alignment horizontal="center" vertical="center" wrapText="1"/>
      <protection locked="0"/>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170" fontId="12" fillId="0" borderId="5" xfId="1"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7" fillId="0" borderId="0" xfId="0" applyFont="1" applyFill="1" applyAlignment="1">
      <alignment wrapText="1"/>
    </xf>
    <xf numFmtId="0" fontId="35" fillId="0" borderId="5"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5" xfId="1" applyFont="1" applyFill="1" applyBorder="1" applyAlignment="1">
      <alignment horizontal="left" vertical="center" wrapText="1"/>
    </xf>
    <xf numFmtId="0" fontId="28" fillId="0" borderId="5" xfId="1" applyFont="1" applyFill="1" applyBorder="1" applyAlignment="1">
      <alignment horizontal="center" vertical="center" wrapText="1"/>
    </xf>
    <xf numFmtId="1" fontId="28" fillId="0" borderId="5" xfId="1" applyNumberFormat="1" applyFont="1" applyFill="1" applyBorder="1" applyAlignment="1">
      <alignment horizontal="center" vertical="center" wrapText="1"/>
    </xf>
    <xf numFmtId="1" fontId="27" fillId="4" borderId="5" xfId="1" applyNumberFormat="1" applyFont="1" applyFill="1" applyBorder="1" applyAlignment="1">
      <alignment horizontal="center" vertical="center" wrapText="1"/>
    </xf>
    <xf numFmtId="0" fontId="27" fillId="0" borderId="5" xfId="1" applyFont="1" applyFill="1" applyBorder="1" applyAlignment="1">
      <alignment horizontal="center" vertical="center" wrapText="1"/>
    </xf>
    <xf numFmtId="164" fontId="28" fillId="0" borderId="5" xfId="1" applyNumberFormat="1" applyFont="1" applyFill="1" applyBorder="1" applyAlignment="1">
      <alignment horizontal="center" vertical="center" wrapText="1"/>
    </xf>
    <xf numFmtId="164" fontId="27" fillId="4" borderId="5" xfId="1" applyNumberFormat="1" applyFont="1" applyFill="1" applyBorder="1" applyAlignment="1">
      <alignment horizontal="center" vertical="center" wrapText="1"/>
    </xf>
    <xf numFmtId="164" fontId="27" fillId="0" borderId="5" xfId="1" applyNumberFormat="1" applyFont="1" applyFill="1" applyBorder="1" applyAlignment="1">
      <alignment horizontal="center" vertical="center" wrapText="1"/>
    </xf>
    <xf numFmtId="0" fontId="35" fillId="0" borderId="5" xfId="1" applyNumberFormat="1" applyFont="1" applyFill="1" applyBorder="1" applyAlignment="1">
      <alignment horizontal="center" vertical="center" wrapText="1"/>
    </xf>
    <xf numFmtId="0" fontId="28" fillId="0" borderId="5" xfId="1" applyNumberFormat="1" applyFont="1" applyFill="1" applyBorder="1" applyAlignment="1">
      <alignment horizontal="center" vertical="center" wrapText="1"/>
    </xf>
    <xf numFmtId="3" fontId="27" fillId="4" borderId="5" xfId="1" applyNumberFormat="1" applyFont="1" applyFill="1" applyBorder="1" applyAlignment="1">
      <alignment horizontal="center" vertical="center" wrapText="1"/>
    </xf>
    <xf numFmtId="0" fontId="33" fillId="0" borderId="5" xfId="1" applyFont="1" applyFill="1" applyBorder="1" applyAlignment="1">
      <alignment horizontal="center" vertical="center" textRotation="90" wrapText="1"/>
    </xf>
    <xf numFmtId="0" fontId="33" fillId="0" borderId="5" xfId="1" applyFont="1" applyFill="1" applyBorder="1" applyAlignment="1">
      <alignment horizontal="center" vertical="center" wrapText="1"/>
    </xf>
    <xf numFmtId="0" fontId="0" fillId="0" borderId="5" xfId="0" applyFill="1" applyBorder="1"/>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21"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21" fillId="0" borderId="5" xfId="1" applyFont="1" applyFill="1" applyBorder="1" applyAlignment="1">
      <alignment horizontal="center" vertical="center" wrapText="1"/>
    </xf>
    <xf numFmtId="0" fontId="13" fillId="6" borderId="5" xfId="1" applyFont="1" applyFill="1" applyBorder="1" applyAlignment="1">
      <alignment vertical="center"/>
    </xf>
    <xf numFmtId="0" fontId="13" fillId="6" borderId="1" xfId="1" applyFont="1" applyFill="1" applyBorder="1" applyAlignment="1">
      <alignment horizontal="center" vertical="center" wrapText="1"/>
    </xf>
    <xf numFmtId="0" fontId="13" fillId="6" borderId="0" xfId="1" applyFont="1" applyFill="1" applyBorder="1" applyAlignment="1">
      <alignment horizontal="center" vertical="center" wrapText="1"/>
    </xf>
    <xf numFmtId="0" fontId="26" fillId="6" borderId="5" xfId="1" applyFont="1" applyFill="1" applyBorder="1" applyAlignment="1">
      <alignment horizontal="center" vertical="center" wrapText="1"/>
    </xf>
    <xf numFmtId="0" fontId="13" fillId="6" borderId="5" xfId="1" applyFont="1" applyFill="1" applyBorder="1" applyAlignment="1">
      <alignment horizontal="center" vertical="center" wrapText="1"/>
    </xf>
    <xf numFmtId="0" fontId="13" fillId="6" borderId="5" xfId="1" applyFont="1" applyFill="1" applyBorder="1" applyAlignment="1">
      <alignment horizontal="center" vertical="center"/>
    </xf>
    <xf numFmtId="0" fontId="13" fillId="6" borderId="7" xfId="1" applyFont="1" applyFill="1" applyBorder="1" applyAlignment="1">
      <alignment horizontal="center" vertical="center" wrapText="1"/>
    </xf>
    <xf numFmtId="0" fontId="12" fillId="0" borderId="5" xfId="1" applyFont="1" applyFill="1" applyBorder="1" applyAlignment="1">
      <alignment horizontal="center" vertical="center" wrapText="1"/>
    </xf>
    <xf numFmtId="164" fontId="12" fillId="0" borderId="6" xfId="1"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49" fontId="12" fillId="4" borderId="5" xfId="0" applyNumberFormat="1" applyFont="1" applyFill="1" applyBorder="1" applyAlignment="1">
      <alignment horizontal="center" vertical="center" wrapText="1"/>
    </xf>
    <xf numFmtId="0" fontId="12" fillId="0" borderId="5" xfId="0" applyFont="1" applyBorder="1" applyAlignment="1">
      <alignment horizontal="center" vertical="center" wrapText="1"/>
    </xf>
    <xf numFmtId="164" fontId="12" fillId="4" borderId="5" xfId="1" applyNumberFormat="1" applyFont="1" applyFill="1" applyBorder="1" applyAlignment="1">
      <alignment horizontal="center" vertical="center" wrapText="1"/>
    </xf>
    <xf numFmtId="0" fontId="28" fillId="0" borderId="5" xfId="1" applyNumberFormat="1" applyFont="1" applyFill="1" applyBorder="1" applyAlignment="1" applyProtection="1">
      <alignment horizontal="left" vertical="center" wrapText="1"/>
    </xf>
    <xf numFmtId="0" fontId="28" fillId="0" borderId="5" xfId="1" applyNumberFormat="1" applyFont="1" applyFill="1" applyBorder="1" applyAlignment="1" applyProtection="1">
      <alignment horizontal="left" vertical="center" wrapText="1"/>
      <protection locked="0"/>
    </xf>
    <xf numFmtId="0" fontId="36" fillId="0" borderId="5" xfId="0" applyFont="1" applyFill="1" applyBorder="1" applyAlignment="1">
      <alignment horizontal="center" vertical="center" wrapText="1"/>
    </xf>
    <xf numFmtId="0" fontId="13" fillId="0" borderId="5" xfId="1" applyNumberFormat="1" applyFont="1" applyFill="1" applyBorder="1" applyAlignment="1">
      <alignment horizontal="center" vertical="center" wrapText="1"/>
    </xf>
    <xf numFmtId="49" fontId="37" fillId="0" borderId="5" xfId="0" applyNumberFormat="1" applyFont="1" applyFill="1" applyBorder="1" applyAlignment="1">
      <alignment horizontal="center" vertical="center"/>
    </xf>
    <xf numFmtId="49" fontId="38" fillId="0" borderId="5" xfId="0" applyNumberFormat="1" applyFont="1" applyBorder="1" applyAlignment="1">
      <alignment horizontal="center" vertical="center"/>
    </xf>
    <xf numFmtId="0" fontId="39" fillId="0" borderId="5" xfId="0" applyFont="1" applyBorder="1" applyAlignment="1">
      <alignment horizontal="center" vertical="center"/>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27" fillId="0" borderId="8" xfId="1" applyFont="1" applyFill="1" applyBorder="1" applyAlignment="1">
      <alignment horizontal="center" vertical="center" wrapText="1"/>
    </xf>
    <xf numFmtId="164" fontId="21" fillId="0" borderId="8" xfId="1" applyNumberFormat="1" applyFont="1" applyFill="1" applyBorder="1" applyAlignment="1">
      <alignment horizontal="center" vertical="center" wrapText="1"/>
    </xf>
    <xf numFmtId="0" fontId="21" fillId="0" borderId="5" xfId="0" applyFont="1" applyBorder="1" applyAlignment="1">
      <alignment horizontal="center" vertical="center" wrapText="1"/>
    </xf>
    <xf numFmtId="0" fontId="12" fillId="0" borderId="5" xfId="1" applyFont="1" applyFill="1" applyBorder="1" applyAlignment="1">
      <alignment horizontal="center" vertical="center" wrapText="1"/>
    </xf>
    <xf numFmtId="0" fontId="21"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168" fontId="21" fillId="0" borderId="5" xfId="0" applyNumberFormat="1" applyFont="1" applyFill="1" applyBorder="1" applyAlignment="1">
      <alignment horizontal="left" vertical="center" wrapText="1"/>
    </xf>
    <xf numFmtId="0" fontId="21" fillId="0" borderId="5" xfId="0" applyNumberFormat="1" applyFont="1" applyFill="1" applyBorder="1" applyAlignment="1">
      <alignment horizontal="left" vertical="center" wrapText="1"/>
    </xf>
    <xf numFmtId="0" fontId="21" fillId="0" borderId="5" xfId="0" applyFont="1" applyFill="1" applyBorder="1" applyAlignment="1">
      <alignment horizontal="center" vertical="center" wrapText="1"/>
    </xf>
    <xf numFmtId="0" fontId="21"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9" fillId="0" borderId="8" xfId="0" applyFont="1" applyFill="1" applyBorder="1" applyAlignment="1">
      <alignment horizontal="center" vertical="center" wrapText="1"/>
    </xf>
    <xf numFmtId="0" fontId="17" fillId="0" borderId="1" xfId="0" applyFont="1" applyFill="1" applyBorder="1" applyAlignment="1">
      <alignment horizontal="center" vertical="center" wrapText="1"/>
    </xf>
    <xf numFmtId="3" fontId="27" fillId="0" borderId="5" xfId="1" applyNumberFormat="1" applyFont="1" applyFill="1" applyBorder="1" applyAlignment="1">
      <alignment horizontal="center" vertical="center" wrapText="1"/>
    </xf>
    <xf numFmtId="169" fontId="12" fillId="0" borderId="5" xfId="1" applyNumberFormat="1" applyFont="1" applyFill="1" applyBorder="1" applyAlignment="1">
      <alignment horizontal="center" vertical="center" wrapText="1"/>
    </xf>
    <xf numFmtId="2" fontId="12" fillId="0" borderId="5" xfId="0" applyNumberFormat="1" applyFont="1" applyFill="1" applyBorder="1" applyAlignment="1">
      <alignment horizontal="center" vertical="center" wrapText="1"/>
    </xf>
    <xf numFmtId="2" fontId="21" fillId="0" borderId="5" xfId="0" applyNumberFormat="1" applyFont="1" applyFill="1" applyBorder="1" applyAlignment="1">
      <alignment horizontal="center" vertical="center" wrapText="1"/>
    </xf>
    <xf numFmtId="171" fontId="12" fillId="4" borderId="5" xfId="1" applyNumberFormat="1" applyFont="1" applyFill="1" applyBorder="1" applyAlignment="1">
      <alignment horizontal="center" vertical="center" wrapText="1"/>
    </xf>
    <xf numFmtId="0" fontId="18" fillId="0" borderId="1" xfId="1" applyFont="1" applyFill="1" applyBorder="1" applyAlignment="1">
      <alignment horizontal="left" vertical="center" wrapText="1"/>
    </xf>
    <xf numFmtId="0" fontId="16" fillId="0" borderId="5" xfId="0" applyFont="1" applyBorder="1" applyAlignment="1">
      <alignment vertical="center" wrapText="1"/>
    </xf>
    <xf numFmtId="0" fontId="17" fillId="6" borderId="2" xfId="0" applyFont="1" applyFill="1" applyBorder="1" applyAlignment="1">
      <alignment horizontal="center" vertical="center" wrapText="1"/>
    </xf>
    <xf numFmtId="0" fontId="28" fillId="0" borderId="5"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5" xfId="0" applyFont="1" applyBorder="1" applyAlignment="1">
      <alignment horizontal="center" vertical="center"/>
    </xf>
    <xf numFmtId="0" fontId="17" fillId="6" borderId="8" xfId="0"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7" fillId="6" borderId="5" xfId="1" applyFont="1" applyFill="1" applyBorder="1" applyAlignment="1">
      <alignment horizontal="center" vertical="center" wrapText="1"/>
    </xf>
    <xf numFmtId="0" fontId="41" fillId="0" borderId="5" xfId="0" applyFont="1" applyFill="1" applyBorder="1" applyAlignment="1">
      <alignment vertical="center" wrapText="1"/>
    </xf>
    <xf numFmtId="0" fontId="42" fillId="0" borderId="5" xfId="0" applyFont="1" applyFill="1" applyBorder="1" applyAlignment="1">
      <alignment horizontal="center" vertical="center" wrapText="1"/>
    </xf>
    <xf numFmtId="0" fontId="41" fillId="0" borderId="5" xfId="0" applyFont="1" applyFill="1" applyBorder="1" applyAlignment="1">
      <alignment horizontal="justify" vertical="center" wrapText="1"/>
    </xf>
    <xf numFmtId="0" fontId="12" fillId="6" borderId="5" xfId="0" applyFont="1" applyFill="1" applyBorder="1" applyAlignment="1">
      <alignment horizontal="center" vertical="center" wrapText="1"/>
    </xf>
    <xf numFmtId="0" fontId="41" fillId="6" borderId="5"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5" xfId="0" applyFont="1" applyFill="1" applyBorder="1" applyAlignment="1">
      <alignment horizontal="left" vertical="center" wrapText="1"/>
    </xf>
    <xf numFmtId="0" fontId="21"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166" fontId="12" fillId="0" borderId="5" xfId="1" applyNumberFormat="1" applyFont="1" applyFill="1" applyBorder="1" applyAlignment="1">
      <alignment horizontal="center" vertical="center" wrapText="1"/>
    </xf>
    <xf numFmtId="0" fontId="21" fillId="0" borderId="5" xfId="0" applyNumberFormat="1" applyFont="1" applyFill="1" applyBorder="1" applyAlignment="1">
      <alignment horizontal="center" vertical="center" wrapText="1"/>
    </xf>
    <xf numFmtId="0" fontId="0" fillId="0" borderId="0" xfId="0" applyFill="1" applyAlignment="1">
      <alignment horizontal="center"/>
    </xf>
    <xf numFmtId="0" fontId="0" fillId="0" borderId="0" xfId="0" applyAlignment="1">
      <alignment horizontal="center"/>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166" fontId="17" fillId="0" borderId="5" xfId="6"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24" fillId="0" borderId="5" xfId="1" applyFont="1" applyFill="1" applyBorder="1" applyAlignment="1">
      <alignment horizontal="left"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164" fontId="12" fillId="0" borderId="5" xfId="0" applyNumberFormat="1" applyFont="1" applyFill="1" applyBorder="1" applyAlignment="1" applyProtection="1">
      <alignment horizontal="left"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6" borderId="5" xfId="1" applyFont="1" applyFill="1" applyBorder="1" applyAlignment="1">
      <alignment horizontal="center" vertical="center" wrapText="1"/>
    </xf>
    <xf numFmtId="164" fontId="12" fillId="6" borderId="5" xfId="1"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21" fillId="6" borderId="5" xfId="1" applyFont="1" applyFill="1" applyBorder="1" applyAlignment="1">
      <alignment horizontal="center" vertical="center" wrapText="1"/>
    </xf>
    <xf numFmtId="0" fontId="12" fillId="0" borderId="5" xfId="0" applyNumberFormat="1" applyFont="1" applyFill="1" applyBorder="1" applyAlignment="1" applyProtection="1">
      <alignment horizontal="left" vertical="center" wrapText="1"/>
    </xf>
    <xf numFmtId="0" fontId="21" fillId="6" borderId="5" xfId="1" applyNumberFormat="1" applyFont="1" applyFill="1" applyBorder="1" applyAlignment="1">
      <alignment horizontal="center" vertical="center" wrapText="1"/>
    </xf>
    <xf numFmtId="0" fontId="21" fillId="6" borderId="4" xfId="1" applyFont="1" applyFill="1" applyBorder="1" applyAlignment="1">
      <alignment horizontal="center" vertical="center" wrapText="1"/>
    </xf>
    <xf numFmtId="0" fontId="22" fillId="6" borderId="5" xfId="1" applyFont="1" applyFill="1" applyBorder="1" applyAlignment="1">
      <alignment horizontal="center" vertical="center" wrapText="1"/>
    </xf>
    <xf numFmtId="0" fontId="21"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21" fillId="0" borderId="0" xfId="0" applyFont="1" applyAlignment="1">
      <alignment wrapText="1"/>
    </xf>
    <xf numFmtId="164" fontId="42" fillId="6" borderId="5" xfId="7" applyNumberFormat="1" applyFont="1" applyFill="1" applyBorder="1" applyAlignment="1">
      <alignment horizontal="center" vertical="center" wrapText="1"/>
    </xf>
    <xf numFmtId="164" fontId="42" fillId="0" borderId="5" xfId="7"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27" fillId="0" borderId="2" xfId="0" applyNumberFormat="1" applyFont="1" applyFill="1" applyBorder="1" applyAlignment="1">
      <alignment horizontal="justify" vertical="top" wrapText="1"/>
    </xf>
    <xf numFmtId="0" fontId="27" fillId="0" borderId="5" xfId="0" applyNumberFormat="1" applyFont="1" applyFill="1" applyBorder="1" applyAlignment="1">
      <alignment horizontal="justify" vertical="top" wrapText="1"/>
    </xf>
    <xf numFmtId="3" fontId="27" fillId="0" borderId="2" xfId="0" applyNumberFormat="1" applyFont="1" applyFill="1" applyBorder="1" applyAlignment="1">
      <alignment horizontal="center" vertical="center" shrinkToFit="1"/>
    </xf>
    <xf numFmtId="3" fontId="27" fillId="0" borderId="5" xfId="0" applyNumberFormat="1" applyFont="1" applyFill="1" applyBorder="1" applyAlignment="1">
      <alignment horizontal="center" vertical="center" shrinkToFi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164" fontId="12" fillId="0" borderId="5" xfId="1" applyNumberFormat="1" applyFont="1" applyFill="1" applyBorder="1" applyAlignment="1">
      <alignment horizontal="left" vertical="center" wrapText="1"/>
    </xf>
    <xf numFmtId="0" fontId="12" fillId="0" borderId="5" xfId="1" applyFont="1" applyFill="1" applyBorder="1" applyAlignment="1">
      <alignment horizontal="center" vertical="center" wrapText="1"/>
    </xf>
    <xf numFmtId="0" fontId="12" fillId="6" borderId="5" xfId="1" applyNumberFormat="1" applyFont="1" applyFill="1" applyBorder="1" applyAlignment="1" applyProtection="1">
      <alignment horizontal="center" vertical="center" wrapText="1"/>
      <protection locked="0"/>
    </xf>
    <xf numFmtId="0" fontId="12" fillId="6" borderId="5" xfId="8" applyNumberFormat="1" applyFont="1" applyFill="1" applyBorder="1" applyAlignment="1" applyProtection="1">
      <alignment horizontal="center" vertical="center" wrapText="1"/>
      <protection locked="0"/>
    </xf>
    <xf numFmtId="0" fontId="12" fillId="6" borderId="5" xfId="8" applyFont="1" applyFill="1" applyBorder="1" applyAlignment="1">
      <alignment horizontal="center" vertical="center" wrapText="1"/>
    </xf>
    <xf numFmtId="0" fontId="12" fillId="6" borderId="5" xfId="8" applyNumberFormat="1" applyFont="1" applyFill="1" applyBorder="1" applyAlignment="1">
      <alignment horizontal="center" vertical="center" wrapText="1"/>
    </xf>
    <xf numFmtId="1" fontId="12" fillId="6" borderId="5" xfId="8" applyNumberFormat="1" applyFont="1" applyFill="1" applyBorder="1" applyAlignment="1" applyProtection="1">
      <alignment horizontal="center" vertical="center" wrapText="1"/>
      <protection locked="0"/>
    </xf>
    <xf numFmtId="1" fontId="12" fillId="6" borderId="5" xfId="8"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8" applyFont="1" applyFill="1" applyBorder="1" applyAlignment="1">
      <alignment horizontal="center" vertical="center" wrapText="1"/>
    </xf>
    <xf numFmtId="1" fontId="27" fillId="0" borderId="8" xfId="1" applyNumberFormat="1" applyFont="1" applyFill="1" applyBorder="1" applyAlignment="1">
      <alignment horizontal="center" vertical="center" wrapText="1"/>
    </xf>
    <xf numFmtId="1" fontId="28" fillId="0" borderId="8" xfId="1" applyNumberFormat="1" applyFont="1" applyFill="1" applyBorder="1" applyAlignment="1">
      <alignment horizontal="center" vertical="center" wrapText="1"/>
    </xf>
    <xf numFmtId="1" fontId="27" fillId="4" borderId="8" xfId="1" applyNumberFormat="1" applyFont="1" applyFill="1" applyBorder="1" applyAlignment="1">
      <alignment horizontal="center" vertical="center" wrapText="1"/>
    </xf>
    <xf numFmtId="0" fontId="21"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172" fontId="12" fillId="0" borderId="5" xfId="1" applyNumberFormat="1" applyFont="1" applyFill="1" applyBorder="1" applyAlignment="1">
      <alignment horizontal="center" vertical="center" wrapText="1"/>
    </xf>
    <xf numFmtId="173" fontId="12" fillId="6" borderId="5" xfId="1" applyNumberFormat="1" applyFont="1" applyFill="1" applyBorder="1" applyAlignment="1">
      <alignment horizontal="center" vertical="center" wrapText="1"/>
    </xf>
    <xf numFmtId="174" fontId="12" fillId="0" borderId="5" xfId="0" applyNumberFormat="1" applyFont="1" applyFill="1" applyBorder="1" applyAlignment="1">
      <alignment horizontal="center" vertical="center"/>
    </xf>
    <xf numFmtId="0" fontId="12"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21"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21" fillId="6" borderId="9" xfId="0" applyFont="1" applyFill="1" applyBorder="1" applyAlignment="1">
      <alignment horizontal="center" vertical="center"/>
    </xf>
    <xf numFmtId="0" fontId="21" fillId="6" borderId="8" xfId="0" applyNumberFormat="1" applyFont="1" applyFill="1" applyBorder="1" applyAlignment="1">
      <alignment horizontal="center" vertical="center"/>
    </xf>
    <xf numFmtId="0" fontId="21" fillId="6" borderId="8" xfId="0" applyFont="1" applyFill="1" applyBorder="1" applyAlignment="1">
      <alignment horizontal="center" vertical="center"/>
    </xf>
    <xf numFmtId="0" fontId="21" fillId="6" borderId="4" xfId="0" applyFont="1" applyFill="1" applyBorder="1" applyAlignment="1">
      <alignment horizontal="center" vertical="center"/>
    </xf>
    <xf numFmtId="0" fontId="21" fillId="6" borderId="5" xfId="0" applyNumberFormat="1" applyFont="1" applyFill="1" applyBorder="1" applyAlignment="1">
      <alignment horizontal="center" vertical="center"/>
    </xf>
    <xf numFmtId="0" fontId="21" fillId="6" borderId="5" xfId="0" applyFont="1" applyFill="1" applyBorder="1" applyAlignment="1">
      <alignment horizontal="center" vertical="center"/>
    </xf>
    <xf numFmtId="0" fontId="22" fillId="6" borderId="4" xfId="0" applyFont="1" applyFill="1" applyBorder="1" applyAlignment="1">
      <alignment horizontal="center" vertical="center"/>
    </xf>
    <xf numFmtId="0" fontId="22" fillId="6" borderId="5" xfId="0" applyNumberFormat="1" applyFont="1" applyFill="1" applyBorder="1" applyAlignment="1">
      <alignment horizontal="center" vertical="center"/>
    </xf>
    <xf numFmtId="0" fontId="22" fillId="6" borderId="5" xfId="0" applyFont="1" applyFill="1" applyBorder="1" applyAlignment="1">
      <alignment horizontal="center" vertical="center"/>
    </xf>
    <xf numFmtId="4" fontId="12" fillId="0" borderId="5" xfId="9" applyNumberFormat="1" applyFont="1" applyFill="1" applyBorder="1" applyAlignment="1">
      <alignment horizontal="center" vertical="center"/>
    </xf>
    <xf numFmtId="4" fontId="12" fillId="0" borderId="5" xfId="1" applyNumberFormat="1" applyFont="1" applyFill="1" applyBorder="1" applyAlignment="1">
      <alignment horizontal="center" vertical="center"/>
    </xf>
    <xf numFmtId="0" fontId="21" fillId="6" borderId="5" xfId="1" applyFont="1" applyFill="1" applyBorder="1" applyAlignment="1">
      <alignment horizontal="left" vertical="center" wrapText="1"/>
    </xf>
    <xf numFmtId="0" fontId="12" fillId="6" borderId="5" xfId="1" applyFont="1" applyFill="1" applyBorder="1" applyAlignment="1">
      <alignment horizontal="left" vertical="center" wrapText="1"/>
    </xf>
    <xf numFmtId="0" fontId="12" fillId="6" borderId="5" xfId="1" applyNumberFormat="1" applyFont="1" applyFill="1" applyBorder="1" applyAlignment="1">
      <alignment horizontal="center" vertical="center" wrapText="1"/>
    </xf>
    <xf numFmtId="4" fontId="12" fillId="0" borderId="0" xfId="0" applyNumberFormat="1" applyFont="1" applyAlignment="1">
      <alignment horizontal="center" vertical="center"/>
    </xf>
    <xf numFmtId="0" fontId="41" fillId="5" borderId="0" xfId="0" applyFont="1" applyFill="1" applyBorder="1" applyAlignment="1">
      <alignment horizontal="justify" vertical="center" wrapText="1"/>
    </xf>
    <xf numFmtId="0" fontId="12" fillId="0" borderId="5" xfId="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1" fontId="17" fillId="6" borderId="5" xfId="1"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0" fontId="46" fillId="6" borderId="5" xfId="1" applyFont="1" applyFill="1" applyBorder="1" applyAlignment="1">
      <alignment horizontal="center" vertical="center" wrapText="1"/>
    </xf>
    <xf numFmtId="0" fontId="46" fillId="6" borderId="8" xfId="0" applyFont="1" applyFill="1" applyBorder="1" applyAlignment="1">
      <alignment horizontal="center" vertical="center" wrapText="1"/>
    </xf>
    <xf numFmtId="0" fontId="47" fillId="0" borderId="8" xfId="1" applyFont="1" applyFill="1" applyBorder="1" applyAlignment="1">
      <alignment horizontal="center" vertical="center" wrapText="1"/>
    </xf>
    <xf numFmtId="0" fontId="47" fillId="0" borderId="5" xfId="1" applyFont="1" applyFill="1" applyBorder="1" applyAlignment="1">
      <alignment horizontal="center" vertical="center" wrapText="1"/>
    </xf>
    <xf numFmtId="0" fontId="0" fillId="0" borderId="8" xfId="0" applyBorder="1" applyAlignment="1">
      <alignment horizontal="center"/>
    </xf>
    <xf numFmtId="0" fontId="47" fillId="0" borderId="8" xfId="1" applyNumberFormat="1" applyFont="1" applyFill="1" applyBorder="1" applyAlignment="1">
      <alignment horizontal="center" vertical="center" wrapText="1"/>
    </xf>
    <xf numFmtId="0" fontId="47" fillId="0" borderId="5" xfId="1" applyNumberFormat="1" applyFont="1" applyFill="1" applyBorder="1" applyAlignment="1">
      <alignment horizontal="center" vertical="center" wrapText="1"/>
    </xf>
    <xf numFmtId="0" fontId="0" fillId="0" borderId="8" xfId="0" applyBorder="1" applyAlignment="1">
      <alignment horizontal="center" vertical="top"/>
    </xf>
    <xf numFmtId="0" fontId="12" fillId="0" borderId="5" xfId="1" applyFont="1" applyFill="1" applyBorder="1" applyAlignment="1">
      <alignment horizontal="center" vertical="center" wrapText="1"/>
    </xf>
    <xf numFmtId="0" fontId="48" fillId="0" borderId="5" xfId="1" applyFont="1" applyFill="1" applyBorder="1" applyAlignment="1">
      <alignment horizontal="center" vertical="center" wrapText="1"/>
    </xf>
    <xf numFmtId="0" fontId="28" fillId="0" borderId="5" xfId="0" applyFont="1" applyBorder="1" applyAlignment="1">
      <alignment horizontal="left" vertical="center" wrapText="1"/>
    </xf>
    <xf numFmtId="164" fontId="12" fillId="0" borderId="5"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21" fillId="0" borderId="5" xfId="0" applyFont="1" applyBorder="1" applyAlignment="1">
      <alignment wrapText="1"/>
    </xf>
    <xf numFmtId="0" fontId="12" fillId="0" borderId="5" xfId="1" applyFont="1" applyFill="1" applyBorder="1" applyAlignment="1">
      <alignment horizontal="center" vertical="center" wrapText="1"/>
    </xf>
    <xf numFmtId="0" fontId="21" fillId="6" borderId="5" xfId="1" applyFont="1" applyFill="1" applyBorder="1" applyAlignment="1">
      <alignment horizontal="center" vertical="center" wrapText="1"/>
    </xf>
    <xf numFmtId="164" fontId="49" fillId="0" borderId="5" xfId="1" applyNumberFormat="1" applyFont="1" applyFill="1" applyBorder="1" applyAlignment="1">
      <alignment horizontal="center" vertical="center" wrapText="1"/>
    </xf>
    <xf numFmtId="1" fontId="49" fillId="0" borderId="5" xfId="0" applyNumberFormat="1" applyFont="1" applyBorder="1" applyAlignment="1">
      <alignment horizontal="center" vertical="center" wrapText="1"/>
    </xf>
    <xf numFmtId="1" fontId="30" fillId="0" borderId="5" xfId="0" applyNumberFormat="1" applyFont="1" applyFill="1" applyBorder="1" applyAlignment="1">
      <alignment horizontal="center" vertical="center" wrapText="1"/>
    </xf>
    <xf numFmtId="0" fontId="50" fillId="0" borderId="5" xfId="1" applyFont="1" applyFill="1" applyBorder="1" applyAlignment="1">
      <alignment horizontal="center" vertical="center" wrapText="1"/>
    </xf>
    <xf numFmtId="0" fontId="50" fillId="6" borderId="5" xfId="1" applyFont="1" applyFill="1" applyBorder="1" applyAlignment="1">
      <alignment horizontal="center" vertical="center" wrapText="1"/>
    </xf>
    <xf numFmtId="0" fontId="50" fillId="6" borderId="0" xfId="0" applyFont="1" applyFill="1"/>
    <xf numFmtId="0" fontId="21" fillId="8" borderId="5" xfId="1" applyFont="1" applyFill="1" applyBorder="1" applyAlignment="1">
      <alignment horizontal="center" vertical="center" wrapText="1"/>
    </xf>
    <xf numFmtId="0" fontId="21" fillId="6" borderId="5" xfId="0" applyFont="1" applyFill="1" applyBorder="1" applyAlignment="1">
      <alignment horizontal="center" vertical="center" wrapText="1"/>
    </xf>
    <xf numFmtId="1" fontId="21" fillId="6" borderId="5" xfId="1" applyNumberFormat="1" applyFont="1" applyFill="1" applyBorder="1" applyAlignment="1">
      <alignment horizontal="center" vertical="center" wrapText="1"/>
    </xf>
    <xf numFmtId="164" fontId="21" fillId="6" borderId="5" xfId="1" applyNumberFormat="1" applyFont="1" applyFill="1" applyBorder="1" applyAlignment="1">
      <alignment horizontal="center" vertical="center" wrapText="1"/>
    </xf>
    <xf numFmtId="0" fontId="50" fillId="6" borderId="5" xfId="0" applyFont="1" applyFill="1" applyBorder="1" applyAlignment="1">
      <alignment horizontal="center" vertical="center" wrapText="1"/>
    </xf>
    <xf numFmtId="0" fontId="21" fillId="6" borderId="5" xfId="0" applyNumberFormat="1" applyFont="1" applyFill="1" applyBorder="1" applyAlignment="1">
      <alignment horizontal="center" vertical="center" wrapText="1"/>
    </xf>
    <xf numFmtId="165" fontId="49" fillId="0" borderId="5" xfId="1" applyNumberFormat="1" applyFont="1" applyFill="1" applyBorder="1" applyAlignment="1">
      <alignment horizontal="center" vertical="center" wrapText="1"/>
    </xf>
    <xf numFmtId="0" fontId="18" fillId="0" borderId="1" xfId="1" applyNumberFormat="1" applyFont="1" applyFill="1" applyBorder="1" applyAlignment="1" applyProtection="1">
      <alignment horizontal="left" vertical="center" wrapText="1"/>
    </xf>
    <xf numFmtId="0" fontId="49" fillId="0" borderId="5" xfId="0" applyNumberFormat="1" applyFont="1" applyFill="1" applyBorder="1" applyAlignment="1" applyProtection="1">
      <alignment horizontal="left" vertical="center" wrapText="1"/>
    </xf>
    <xf numFmtId="0" fontId="49" fillId="0" borderId="5" xfId="1" applyFont="1" applyFill="1" applyBorder="1" applyAlignment="1">
      <alignment horizontal="left" vertical="center" wrapText="1"/>
    </xf>
    <xf numFmtId="0" fontId="12" fillId="0" borderId="5" xfId="1" applyFont="1" applyFill="1" applyBorder="1" applyAlignment="1">
      <alignment horizontal="center" vertical="center" wrapText="1"/>
    </xf>
    <xf numFmtId="0" fontId="13" fillId="0" borderId="5" xfId="1" applyFont="1" applyFill="1" applyBorder="1" applyAlignment="1">
      <alignment vertical="top"/>
    </xf>
    <xf numFmtId="0" fontId="13" fillId="0" borderId="1" xfId="1" applyFont="1" applyFill="1" applyBorder="1" applyAlignment="1">
      <alignment horizontal="center" vertical="top" wrapText="1"/>
    </xf>
    <xf numFmtId="0" fontId="13" fillId="0" borderId="7" xfId="1" applyFont="1" applyFill="1" applyBorder="1" applyAlignment="1">
      <alignment horizontal="center" vertical="top" wrapText="1"/>
    </xf>
    <xf numFmtId="0" fontId="12" fillId="0" borderId="5" xfId="1" applyFont="1" applyFill="1" applyBorder="1" applyAlignment="1" applyProtection="1">
      <alignment horizontal="left" vertical="top" wrapText="1"/>
      <protection locked="0"/>
    </xf>
    <xf numFmtId="0" fontId="12" fillId="0" borderId="5" xfId="1" applyNumberFormat="1" applyFont="1" applyFill="1" applyBorder="1" applyAlignment="1" applyProtection="1">
      <alignment horizontal="left" vertical="top" wrapText="1"/>
      <protection locked="0"/>
    </xf>
    <xf numFmtId="0" fontId="21" fillId="0" borderId="5" xfId="1" applyFont="1" applyFill="1" applyBorder="1" applyAlignment="1" applyProtection="1">
      <alignment horizontal="left" vertical="top" wrapText="1"/>
      <protection locked="0"/>
    </xf>
    <xf numFmtId="0" fontId="0" fillId="0" borderId="0" xfId="0" applyAlignment="1">
      <alignment vertical="top"/>
    </xf>
    <xf numFmtId="164" fontId="12" fillId="0" borderId="11" xfId="0" applyNumberFormat="1" applyFont="1" applyBorder="1" applyAlignment="1">
      <alignment horizontal="center" vertical="center" wrapText="1"/>
    </xf>
    <xf numFmtId="0" fontId="24" fillId="0" borderId="0" xfId="0" applyFont="1" applyFill="1"/>
    <xf numFmtId="164" fontId="51" fillId="0" borderId="0" xfId="0" applyNumberFormat="1" applyFont="1" applyAlignment="1">
      <alignment horizontal="center" vertical="center" wrapText="1"/>
    </xf>
    <xf numFmtId="164" fontId="51" fillId="0" borderId="5" xfId="1" applyNumberFormat="1" applyFont="1" applyFill="1" applyBorder="1" applyAlignment="1">
      <alignment horizontal="center" vertical="center" wrapText="1"/>
    </xf>
    <xf numFmtId="0" fontId="51" fillId="0" borderId="5" xfId="0" applyFont="1" applyFill="1" applyBorder="1" applyAlignment="1">
      <alignment horizontal="center" vertical="center" wrapText="1"/>
    </xf>
    <xf numFmtId="2" fontId="51" fillId="0" borderId="5" xfId="0" applyNumberFormat="1" applyFont="1" applyBorder="1" applyAlignment="1">
      <alignment horizontal="center" vertical="center" wrapText="1"/>
    </xf>
    <xf numFmtId="0" fontId="51" fillId="0" borderId="5" xfId="1" applyFont="1" applyFill="1" applyBorder="1" applyAlignment="1">
      <alignment horizontal="left" vertical="center" wrapText="1"/>
    </xf>
    <xf numFmtId="0" fontId="52" fillId="0" borderId="5" xfId="1" applyFont="1" applyFill="1" applyBorder="1" applyAlignment="1">
      <alignment horizontal="left" vertical="center" wrapText="1"/>
    </xf>
    <xf numFmtId="0" fontId="12" fillId="0" borderId="5" xfId="1" applyFont="1" applyFill="1" applyBorder="1" applyAlignment="1">
      <alignment horizontal="center" vertical="center" wrapText="1"/>
    </xf>
    <xf numFmtId="43" fontId="41" fillId="6" borderId="5" xfId="0"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0" fontId="21" fillId="0" borderId="5" xfId="0" applyFont="1" applyBorder="1" applyAlignment="1">
      <alignment horizontal="center" vertical="center"/>
    </xf>
    <xf numFmtId="0" fontId="12" fillId="0" borderId="5" xfId="1" applyFont="1" applyFill="1" applyBorder="1" applyAlignment="1">
      <alignment horizontal="center" vertical="center" wrapText="1"/>
    </xf>
    <xf numFmtId="43" fontId="12" fillId="0" borderId="5" xfId="1"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0" fontId="21" fillId="0" borderId="5" xfId="1" applyFont="1" applyFill="1" applyBorder="1" applyAlignment="1">
      <alignment horizontal="center" vertical="center" wrapText="1"/>
    </xf>
    <xf numFmtId="1" fontId="41" fillId="5" borderId="5" xfId="11" applyNumberFormat="1" applyFont="1" applyFill="1" applyBorder="1" applyAlignment="1">
      <alignment horizontal="justify" vertical="center" wrapText="1"/>
    </xf>
    <xf numFmtId="0" fontId="41" fillId="5" borderId="5" xfId="11" applyFont="1" applyFill="1" applyBorder="1" applyAlignment="1">
      <alignment horizontal="justify" vertical="center" wrapText="1"/>
    </xf>
    <xf numFmtId="1" fontId="41" fillId="5" borderId="5" xfId="11" applyNumberFormat="1" applyFont="1" applyFill="1" applyBorder="1" applyAlignment="1">
      <alignment horizontal="justify" vertical="center" wrapText="1"/>
    </xf>
    <xf numFmtId="1" fontId="41" fillId="5" borderId="5" xfId="11" applyNumberFormat="1" applyFont="1" applyFill="1" applyBorder="1" applyAlignment="1">
      <alignment horizontal="justify" vertical="center" wrapText="1"/>
    </xf>
    <xf numFmtId="0" fontId="21" fillId="0" borderId="5" xfId="11" applyFont="1" applyBorder="1" applyAlignment="1">
      <alignment vertical="center" wrapText="1"/>
    </xf>
    <xf numFmtId="0" fontId="27" fillId="0" borderId="5" xfId="1" applyNumberFormat="1" applyFont="1" applyFill="1" applyBorder="1" applyAlignment="1">
      <alignment horizontal="center" vertical="center" wrapText="1"/>
    </xf>
    <xf numFmtId="0" fontId="27" fillId="0" borderId="0" xfId="0" applyNumberFormat="1" applyFont="1" applyFill="1"/>
    <xf numFmtId="2" fontId="27" fillId="0" borderId="8" xfId="1" applyNumberFormat="1" applyFont="1" applyFill="1" applyBorder="1" applyAlignment="1">
      <alignment horizontal="center" vertical="center" wrapText="1"/>
    </xf>
    <xf numFmtId="2" fontId="28" fillId="0" borderId="8" xfId="1" applyNumberFormat="1" applyFont="1" applyFill="1" applyBorder="1" applyAlignment="1">
      <alignment horizontal="center" vertical="center" wrapText="1"/>
    </xf>
    <xf numFmtId="0" fontId="27" fillId="0" borderId="5" xfId="1" applyFont="1" applyFill="1" applyBorder="1" applyAlignment="1">
      <alignment horizontal="center" vertical="center"/>
    </xf>
    <xf numFmtId="0" fontId="27" fillId="0" borderId="5" xfId="1" applyNumberFormat="1" applyFont="1" applyFill="1" applyBorder="1" applyAlignment="1">
      <alignment horizontal="center" vertical="center"/>
    </xf>
    <xf numFmtId="0" fontId="27" fillId="0" borderId="0" xfId="0" applyFont="1" applyFill="1" applyAlignment="1"/>
    <xf numFmtId="2" fontId="28" fillId="0" borderId="5" xfId="1" applyNumberFormat="1" applyFont="1" applyFill="1" applyBorder="1" applyAlignment="1">
      <alignment horizontal="center" vertical="center" wrapText="1"/>
    </xf>
    <xf numFmtId="0" fontId="53" fillId="0" borderId="5" xfId="1" applyFont="1" applyFill="1" applyBorder="1" applyAlignment="1">
      <alignment horizontal="left" vertical="center" wrapText="1"/>
    </xf>
    <xf numFmtId="0" fontId="0" fillId="0" borderId="0" xfId="0" applyAlignment="1">
      <alignment wrapText="1"/>
    </xf>
    <xf numFmtId="0" fontId="12" fillId="0" borderId="5" xfId="1" applyFont="1" applyFill="1" applyBorder="1" applyAlignment="1">
      <alignment horizontal="center" vertical="center" wrapText="1"/>
    </xf>
    <xf numFmtId="0" fontId="28" fillId="0" borderId="0" xfId="0" applyFont="1" applyAlignment="1">
      <alignment horizontal="justify" vertical="center"/>
    </xf>
    <xf numFmtId="0" fontId="40" fillId="0" borderId="0" xfId="0" applyFont="1" applyAlignment="1">
      <alignment horizontal="justify" vertical="top" wrapText="1"/>
    </xf>
    <xf numFmtId="0" fontId="28" fillId="0" borderId="2" xfId="0" applyFont="1" applyBorder="1" applyAlignment="1">
      <alignment vertical="top" wrapText="1"/>
    </xf>
    <xf numFmtId="0" fontId="12" fillId="0" borderId="5" xfId="1" applyFont="1" applyFill="1" applyBorder="1" applyAlignment="1">
      <alignment horizontal="center" vertical="center" wrapText="1"/>
    </xf>
    <xf numFmtId="165" fontId="17" fillId="0" borderId="5" xfId="0" applyNumberFormat="1" applyFont="1" applyFill="1" applyBorder="1" applyAlignment="1">
      <alignment vertical="top" wrapText="1"/>
    </xf>
    <xf numFmtId="4" fontId="17" fillId="0" borderId="5" xfId="0" applyNumberFormat="1" applyFont="1" applyBorder="1" applyAlignment="1">
      <alignment vertical="top" wrapText="1"/>
    </xf>
    <xf numFmtId="0" fontId="15" fillId="3" borderId="2" xfId="1" applyFont="1" applyFill="1" applyBorder="1" applyAlignment="1">
      <alignment horizontal="center" vertical="center" wrapText="1"/>
    </xf>
    <xf numFmtId="0" fontId="15" fillId="3" borderId="3" xfId="1" applyFont="1" applyFill="1" applyBorder="1" applyAlignment="1">
      <alignment horizontal="center" vertical="center"/>
    </xf>
    <xf numFmtId="0" fontId="15" fillId="3" borderId="4" xfId="1" applyFont="1" applyFill="1" applyBorder="1" applyAlignment="1">
      <alignment horizontal="center" vertical="center"/>
    </xf>
    <xf numFmtId="0" fontId="10" fillId="0" borderId="0" xfId="1" applyFont="1" applyFill="1" applyAlignment="1">
      <alignment horizontal="center" vertical="center" wrapText="1"/>
    </xf>
    <xf numFmtId="0" fontId="10" fillId="0" borderId="0" xfId="1" applyFont="1" applyFill="1" applyAlignment="1">
      <alignment horizontal="center" vertical="center"/>
    </xf>
    <xf numFmtId="0" fontId="12" fillId="0" borderId="0" xfId="1" applyFont="1" applyFill="1" applyBorder="1" applyAlignment="1">
      <alignment horizontal="center" vertical="center" wrapText="1"/>
    </xf>
    <xf numFmtId="0" fontId="21" fillId="0" borderId="5" xfId="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3" fillId="0" borderId="6" xfId="1" applyFont="1" applyFill="1" applyBorder="1" applyAlignment="1">
      <alignment horizontal="center" vertical="center" wrapText="1"/>
    </xf>
    <xf numFmtId="0" fontId="14" fillId="0" borderId="6"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4" fillId="0" borderId="3" xfId="1" applyFont="1" applyFill="1" applyBorder="1" applyAlignment="1">
      <alignment vertical="center"/>
    </xf>
    <xf numFmtId="0" fontId="14" fillId="0" borderId="4" xfId="1" applyFont="1" applyFill="1" applyBorder="1" applyAlignment="1">
      <alignment vertical="center"/>
    </xf>
    <xf numFmtId="0" fontId="15" fillId="3" borderId="2" xfId="1" applyFont="1" applyFill="1" applyBorder="1" applyAlignment="1">
      <alignment horizontal="center" vertical="center"/>
    </xf>
    <xf numFmtId="0" fontId="12" fillId="0" borderId="5" xfId="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8" xfId="1" applyFont="1" applyFill="1" applyBorder="1" applyAlignment="1">
      <alignment horizontal="center" vertical="center" wrapText="1"/>
    </xf>
    <xf numFmtId="0" fontId="15" fillId="6" borderId="2" xfId="1" applyFont="1" applyFill="1" applyBorder="1" applyAlignment="1">
      <alignment horizontal="center" vertical="center"/>
    </xf>
    <xf numFmtId="0" fontId="15" fillId="6" borderId="3" xfId="1" applyFont="1" applyFill="1" applyBorder="1" applyAlignment="1">
      <alignment horizontal="center" vertical="center"/>
    </xf>
    <xf numFmtId="0" fontId="15" fillId="6" borderId="4" xfId="1" applyFont="1" applyFill="1" applyBorder="1" applyAlignment="1">
      <alignment horizontal="center" vertical="center"/>
    </xf>
    <xf numFmtId="0" fontId="12" fillId="6" borderId="0" xfId="1" applyFont="1" applyFill="1" applyBorder="1" applyAlignment="1">
      <alignment horizontal="center" vertical="center" wrapText="1"/>
    </xf>
    <xf numFmtId="0" fontId="10" fillId="6" borderId="0" xfId="1" applyFont="1" applyFill="1" applyAlignment="1">
      <alignment horizontal="center" vertical="center" wrapText="1"/>
    </xf>
    <xf numFmtId="0" fontId="10" fillId="6" borderId="0" xfId="1" applyFont="1" applyFill="1" applyAlignment="1">
      <alignment horizontal="center" vertical="center"/>
    </xf>
    <xf numFmtId="0" fontId="21" fillId="6" borderId="5" xfId="1" applyFont="1" applyFill="1" applyBorder="1" applyAlignment="1">
      <alignment horizontal="center" vertical="center" wrapText="1"/>
    </xf>
    <xf numFmtId="0" fontId="13" fillId="6" borderId="1" xfId="1" applyFont="1" applyFill="1" applyBorder="1" applyAlignment="1">
      <alignment horizontal="center" vertical="center" wrapText="1"/>
    </xf>
    <xf numFmtId="0" fontId="13" fillId="6" borderId="6" xfId="1" applyFont="1" applyFill="1" applyBorder="1" applyAlignment="1">
      <alignment horizontal="center" vertical="center" wrapText="1"/>
    </xf>
    <xf numFmtId="0" fontId="14" fillId="6" borderId="6" xfId="1" applyFont="1" applyFill="1" applyBorder="1" applyAlignment="1">
      <alignment horizontal="center" vertical="center" wrapText="1"/>
    </xf>
    <xf numFmtId="0" fontId="13" fillId="6" borderId="2" xfId="1" applyFont="1" applyFill="1" applyBorder="1" applyAlignment="1">
      <alignment horizontal="center" vertical="center" wrapText="1"/>
    </xf>
    <xf numFmtId="0" fontId="14" fillId="6" borderId="3" xfId="1" applyFont="1" applyFill="1" applyBorder="1" applyAlignment="1">
      <alignment vertical="center"/>
    </xf>
    <xf numFmtId="0" fontId="14" fillId="6" borderId="4" xfId="1" applyFont="1" applyFill="1" applyBorder="1" applyAlignment="1">
      <alignment vertical="center"/>
    </xf>
    <xf numFmtId="0" fontId="15" fillId="0" borderId="5" xfId="1" applyFont="1" applyFill="1" applyBorder="1" applyAlignment="1">
      <alignment horizontal="center" vertical="center"/>
    </xf>
    <xf numFmtId="0" fontId="33" fillId="0" borderId="5" xfId="1" applyFont="1" applyFill="1" applyBorder="1" applyAlignment="1">
      <alignment horizontal="center" vertical="center" wrapText="1"/>
    </xf>
    <xf numFmtId="0" fontId="34" fillId="0" borderId="5" xfId="1" applyFont="1" applyFill="1" applyBorder="1" applyAlignment="1">
      <alignment horizontal="center" vertical="center" wrapText="1"/>
    </xf>
    <xf numFmtId="0" fontId="34" fillId="0" borderId="5" xfId="1" applyFont="1" applyFill="1" applyBorder="1" applyAlignment="1">
      <alignment vertical="center"/>
    </xf>
    <xf numFmtId="0" fontId="15" fillId="3" borderId="3" xfId="1" applyFont="1" applyFill="1" applyBorder="1" applyAlignment="1">
      <alignment horizontal="center" vertical="center" wrapText="1"/>
    </xf>
    <xf numFmtId="0" fontId="15" fillId="3" borderId="4" xfId="1" applyFont="1" applyFill="1" applyBorder="1" applyAlignment="1">
      <alignment horizontal="center" vertical="center" wrapText="1"/>
    </xf>
    <xf numFmtId="0" fontId="13" fillId="0" borderId="1" xfId="1" applyNumberFormat="1" applyFont="1" applyFill="1" applyBorder="1" applyAlignment="1">
      <alignment horizontal="center" vertical="center" wrapText="1"/>
    </xf>
    <xf numFmtId="0" fontId="13" fillId="0" borderId="8" xfId="1" applyNumberFormat="1" applyFont="1" applyFill="1" applyBorder="1" applyAlignment="1">
      <alignment horizontal="center" vertical="center" wrapText="1"/>
    </xf>
    <xf numFmtId="0" fontId="12" fillId="0" borderId="1" xfId="1" applyNumberFormat="1" applyFont="1" applyFill="1" applyBorder="1" applyAlignment="1">
      <alignment horizontal="center" vertical="center" wrapText="1"/>
    </xf>
    <xf numFmtId="0" fontId="12" fillId="0" borderId="8" xfId="1" applyNumberFormat="1" applyFont="1" applyFill="1" applyBorder="1" applyAlignment="1">
      <alignment horizontal="center" vertical="center" wrapText="1"/>
    </xf>
    <xf numFmtId="0" fontId="10" fillId="0" borderId="10" xfId="1" applyFont="1" applyFill="1" applyBorder="1" applyAlignment="1">
      <alignment horizontal="center" vertical="center" wrapText="1"/>
    </xf>
  </cellXfs>
  <cellStyles count="12">
    <cellStyle name="Обычный" xfId="0" builtinId="0"/>
    <cellStyle name="Обычный 2" xfId="2"/>
    <cellStyle name="Обычный 2 2" xfId="3"/>
    <cellStyle name="Обычный 2 3" xfId="10"/>
    <cellStyle name="Обычный 3" xfId="4"/>
    <cellStyle name="Обычный 4" xfId="5"/>
    <cellStyle name="Обычный 5" xfId="1"/>
    <cellStyle name="Обычный 5 2" xfId="8"/>
    <cellStyle name="Обычный 6" xfId="6"/>
    <cellStyle name="Обычный 7" xfId="7"/>
    <cellStyle name="Обычный 8" xfId="9"/>
    <cellStyle name="Обычный 9" xfId="11"/>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usernames" Target="revisions/userNam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451" Type="http://schemas.openxmlformats.org/officeDocument/2006/relationships/revisionLog" Target="NULL"/><Relationship Id="rId455" Type="http://schemas.openxmlformats.org/officeDocument/2006/relationships/revisionLog" Target="NULL"/><Relationship Id="rId463" Type="http://schemas.openxmlformats.org/officeDocument/2006/relationships/revisionLog" Target="revisionLog4.xml"/><Relationship Id="rId459" Type="http://schemas.openxmlformats.org/officeDocument/2006/relationships/revisionLog" Target="revisionLog8.xml"/><Relationship Id="rId454" Type="http://schemas.openxmlformats.org/officeDocument/2006/relationships/revisionLog" Target="NULL"/><Relationship Id="rId462" Type="http://schemas.openxmlformats.org/officeDocument/2006/relationships/revisionLog" Target="revisionLog3.xml"/><Relationship Id="rId453" Type="http://schemas.openxmlformats.org/officeDocument/2006/relationships/revisionLog" Target="NULL"/><Relationship Id="rId458" Type="http://schemas.openxmlformats.org/officeDocument/2006/relationships/revisionLog" Target="NULL"/><Relationship Id="rId457" Type="http://schemas.openxmlformats.org/officeDocument/2006/relationships/revisionLog" Target="NULL"/><Relationship Id="rId461" Type="http://schemas.openxmlformats.org/officeDocument/2006/relationships/revisionLog" Target="revisionLog2.xml"/><Relationship Id="rId452" Type="http://schemas.openxmlformats.org/officeDocument/2006/relationships/revisionLog" Target="NULL"/><Relationship Id="rId460" Type="http://schemas.openxmlformats.org/officeDocument/2006/relationships/revisionLog" Target="revisionLog1.xml"/><Relationship Id="rId456" Type="http://schemas.openxmlformats.org/officeDocument/2006/relationships/revisionLog" Target="NUL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16CA977-B5B3-459C-993F-879EB8903D56}" diskRevisions="1" revisionId="8347" version="3">
  <header guid="{47C4A37A-989F-412C-8B4C-192CDEB2D9CA}" dateTime="2025-03-13T14:07:03" maxSheetId="23" userName="Тихонова Лариса Анатольевна" r:id="rId451">
    <sheetIdMap count="22">
      <sheetId val="1"/>
      <sheetId val="2"/>
      <sheetId val="3"/>
      <sheetId val="4"/>
      <sheetId val="20"/>
      <sheetId val="21"/>
      <sheetId val="22"/>
      <sheetId val="5"/>
      <sheetId val="6"/>
      <sheetId val="7"/>
      <sheetId val="8"/>
      <sheetId val="9"/>
      <sheetId val="10"/>
      <sheetId val="11"/>
      <sheetId val="12"/>
      <sheetId val="13"/>
      <sheetId val="14"/>
      <sheetId val="15"/>
      <sheetId val="16"/>
      <sheetId val="17"/>
      <sheetId val="18"/>
      <sheetId val="19"/>
    </sheetIdMap>
  </header>
  <header guid="{6BD3AFB3-ACDE-4892-A604-77CD2BE13E92}" dateTime="2025-03-14T14:13:00" maxSheetId="23" userName="Тихонова Лариса Анатольевна" r:id="rId452" minRId="8190" maxRId="8210">
    <sheetIdMap count="22">
      <sheetId val="1"/>
      <sheetId val="2"/>
      <sheetId val="3"/>
      <sheetId val="4"/>
      <sheetId val="20"/>
      <sheetId val="21"/>
      <sheetId val="22"/>
      <sheetId val="5"/>
      <sheetId val="6"/>
      <sheetId val="7"/>
      <sheetId val="8"/>
      <sheetId val="9"/>
      <sheetId val="10"/>
      <sheetId val="11"/>
      <sheetId val="12"/>
      <sheetId val="13"/>
      <sheetId val="14"/>
      <sheetId val="15"/>
      <sheetId val="16"/>
      <sheetId val="17"/>
      <sheetId val="18"/>
      <sheetId val="19"/>
    </sheetIdMap>
  </header>
  <header guid="{E5790911-E6DB-4471-A346-ACE558E88136}" dateTime="2025-03-14T14:23:22" maxSheetId="23" userName="Тихонова Лариса Анатольевна" r:id="rId453" minRId="8211">
    <sheetIdMap count="22">
      <sheetId val="1"/>
      <sheetId val="2"/>
      <sheetId val="3"/>
      <sheetId val="4"/>
      <sheetId val="20"/>
      <sheetId val="21"/>
      <sheetId val="22"/>
      <sheetId val="5"/>
      <sheetId val="6"/>
      <sheetId val="7"/>
      <sheetId val="8"/>
      <sheetId val="9"/>
      <sheetId val="10"/>
      <sheetId val="11"/>
      <sheetId val="12"/>
      <sheetId val="13"/>
      <sheetId val="14"/>
      <sheetId val="15"/>
      <sheetId val="16"/>
      <sheetId val="17"/>
      <sheetId val="18"/>
      <sheetId val="19"/>
    </sheetIdMap>
  </header>
  <header guid="{90BA43EB-B270-466F-8435-C7D4A1A051A6}" dateTime="2025-03-14T14:57:18" maxSheetId="23" userName="Тихонова Лариса Анатольевна" r:id="rId454" minRId="8231" maxRId="8240">
    <sheetIdMap count="22">
      <sheetId val="1"/>
      <sheetId val="2"/>
      <sheetId val="3"/>
      <sheetId val="4"/>
      <sheetId val="20"/>
      <sheetId val="21"/>
      <sheetId val="22"/>
      <sheetId val="5"/>
      <sheetId val="6"/>
      <sheetId val="7"/>
      <sheetId val="8"/>
      <sheetId val="9"/>
      <sheetId val="10"/>
      <sheetId val="11"/>
      <sheetId val="12"/>
      <sheetId val="13"/>
      <sheetId val="14"/>
      <sheetId val="15"/>
      <sheetId val="16"/>
      <sheetId val="17"/>
      <sheetId val="18"/>
      <sheetId val="19"/>
    </sheetIdMap>
  </header>
  <header guid="{4972129C-3586-473C-B484-14EFEF0768B2}" dateTime="2025-03-31T15:14:43" maxSheetId="23" userName="Степаненко Наталья Алексеевна" r:id="rId455" minRId="8260" maxRId="8261">
    <sheetIdMap count="22">
      <sheetId val="1"/>
      <sheetId val="2"/>
      <sheetId val="3"/>
      <sheetId val="4"/>
      <sheetId val="20"/>
      <sheetId val="21"/>
      <sheetId val="22"/>
      <sheetId val="5"/>
      <sheetId val="6"/>
      <sheetId val="7"/>
      <sheetId val="8"/>
      <sheetId val="9"/>
      <sheetId val="10"/>
      <sheetId val="11"/>
      <sheetId val="12"/>
      <sheetId val="13"/>
      <sheetId val="14"/>
      <sheetId val="15"/>
      <sheetId val="16"/>
      <sheetId val="17"/>
      <sheetId val="18"/>
      <sheetId val="19"/>
    </sheetIdMap>
  </header>
  <header guid="{144D07E2-BE32-4FB6-8A3C-060714C4BFD7}" dateTime="2025-03-31T15:22:23" maxSheetId="23" userName="Степаненко Наталья Алексеевна" r:id="rId456" minRId="8262" maxRId="8265">
    <sheetIdMap count="22">
      <sheetId val="1"/>
      <sheetId val="2"/>
      <sheetId val="3"/>
      <sheetId val="4"/>
      <sheetId val="20"/>
      <sheetId val="21"/>
      <sheetId val="22"/>
      <sheetId val="5"/>
      <sheetId val="6"/>
      <sheetId val="7"/>
      <sheetId val="8"/>
      <sheetId val="9"/>
      <sheetId val="10"/>
      <sheetId val="11"/>
      <sheetId val="12"/>
      <sheetId val="13"/>
      <sheetId val="14"/>
      <sheetId val="15"/>
      <sheetId val="16"/>
      <sheetId val="17"/>
      <sheetId val="18"/>
      <sheetId val="19"/>
    </sheetIdMap>
  </header>
  <header guid="{079EF807-D400-49AC-A4B3-19E0442B3E3B}" dateTime="2025-03-31T15:26:15" maxSheetId="23" userName="Степаненко Наталья Алексеевна" r:id="rId457" minRId="8266" maxRId="8267">
    <sheetIdMap count="22">
      <sheetId val="1"/>
      <sheetId val="2"/>
      <sheetId val="3"/>
      <sheetId val="4"/>
      <sheetId val="20"/>
      <sheetId val="21"/>
      <sheetId val="22"/>
      <sheetId val="5"/>
      <sheetId val="6"/>
      <sheetId val="7"/>
      <sheetId val="8"/>
      <sheetId val="9"/>
      <sheetId val="10"/>
      <sheetId val="11"/>
      <sheetId val="12"/>
      <sheetId val="13"/>
      <sheetId val="14"/>
      <sheetId val="15"/>
      <sheetId val="16"/>
      <sheetId val="17"/>
      <sheetId val="18"/>
      <sheetId val="19"/>
    </sheetIdMap>
  </header>
  <header guid="{4EEBB3CB-561A-43B4-8B53-DC274B54E00D}" dateTime="2025-03-31T15:26:51" maxSheetId="23" userName="Степаненко Наталья Алексеевна" r:id="rId458" minRId="8268">
    <sheetIdMap count="22">
      <sheetId val="1"/>
      <sheetId val="2"/>
      <sheetId val="3"/>
      <sheetId val="4"/>
      <sheetId val="20"/>
      <sheetId val="21"/>
      <sheetId val="22"/>
      <sheetId val="5"/>
      <sheetId val="6"/>
      <sheetId val="7"/>
      <sheetId val="8"/>
      <sheetId val="9"/>
      <sheetId val="10"/>
      <sheetId val="11"/>
      <sheetId val="12"/>
      <sheetId val="13"/>
      <sheetId val="14"/>
      <sheetId val="15"/>
      <sheetId val="16"/>
      <sheetId val="17"/>
      <sheetId val="18"/>
      <sheetId val="19"/>
    </sheetIdMap>
  </header>
  <header guid="{7E2369BD-39B0-4474-BEAB-5C212C3AC634}" dateTime="2025-03-31T17:37:10" maxSheetId="23" userName="Тихонова Лариса Анатольевна" r:id="rId459" minRId="8269" maxRId="8275">
    <sheetIdMap count="22">
      <sheetId val="1"/>
      <sheetId val="2"/>
      <sheetId val="3"/>
      <sheetId val="4"/>
      <sheetId val="20"/>
      <sheetId val="21"/>
      <sheetId val="22"/>
      <sheetId val="5"/>
      <sheetId val="6"/>
      <sheetId val="7"/>
      <sheetId val="8"/>
      <sheetId val="9"/>
      <sheetId val="10"/>
      <sheetId val="11"/>
      <sheetId val="12"/>
      <sheetId val="13"/>
      <sheetId val="14"/>
      <sheetId val="15"/>
      <sheetId val="16"/>
      <sheetId val="17"/>
      <sheetId val="18"/>
      <sheetId val="19"/>
    </sheetIdMap>
  </header>
  <header guid="{41B5A7C9-C27C-4943-8703-9AE6EFE4AED0}" dateTime="2025-04-01T09:30:19" maxSheetId="23" userName="Тихонова Лариса Анатольевна" r:id="rId460" minRId="8276" maxRId="8278">
    <sheetIdMap count="22">
      <sheetId val="1"/>
      <sheetId val="2"/>
      <sheetId val="3"/>
      <sheetId val="4"/>
      <sheetId val="20"/>
      <sheetId val="21"/>
      <sheetId val="22"/>
      <sheetId val="5"/>
      <sheetId val="6"/>
      <sheetId val="7"/>
      <sheetId val="8"/>
      <sheetId val="9"/>
      <sheetId val="10"/>
      <sheetId val="11"/>
      <sheetId val="12"/>
      <sheetId val="13"/>
      <sheetId val="14"/>
      <sheetId val="15"/>
      <sheetId val="16"/>
      <sheetId val="17"/>
      <sheetId val="18"/>
      <sheetId val="19"/>
    </sheetIdMap>
  </header>
  <header guid="{BB9D519C-358B-426D-A51C-AE225B75F440}" dateTime="2025-04-01T10:25:53" maxSheetId="23" userName="Тихонова Лариса Анатольевна" r:id="rId461" minRId="8279" maxRId="8282">
    <sheetIdMap count="22">
      <sheetId val="1"/>
      <sheetId val="2"/>
      <sheetId val="3"/>
      <sheetId val="4"/>
      <sheetId val="20"/>
      <sheetId val="21"/>
      <sheetId val="22"/>
      <sheetId val="5"/>
      <sheetId val="6"/>
      <sheetId val="7"/>
      <sheetId val="8"/>
      <sheetId val="9"/>
      <sheetId val="10"/>
      <sheetId val="11"/>
      <sheetId val="12"/>
      <sheetId val="13"/>
      <sheetId val="14"/>
      <sheetId val="15"/>
      <sheetId val="16"/>
      <sheetId val="17"/>
      <sheetId val="18"/>
      <sheetId val="19"/>
    </sheetIdMap>
  </header>
  <header guid="{D2A85745-E013-437D-8D2E-86F1A0CAA6ED}" dateTime="2025-04-08T14:34:23" maxSheetId="23" userName="Тихонова Лариса Анатольевна" r:id="rId462" minRId="8302" maxRId="8308">
    <sheetIdMap count="22">
      <sheetId val="1"/>
      <sheetId val="2"/>
      <sheetId val="3"/>
      <sheetId val="4"/>
      <sheetId val="20"/>
      <sheetId val="21"/>
      <sheetId val="22"/>
      <sheetId val="5"/>
      <sheetId val="6"/>
      <sheetId val="7"/>
      <sheetId val="8"/>
      <sheetId val="9"/>
      <sheetId val="10"/>
      <sheetId val="11"/>
      <sheetId val="12"/>
      <sheetId val="13"/>
      <sheetId val="14"/>
      <sheetId val="15"/>
      <sheetId val="16"/>
      <sheetId val="17"/>
      <sheetId val="18"/>
      <sheetId val="19"/>
    </sheetIdMap>
  </header>
  <header guid="{216CA977-B5B3-459C-993F-879EB8903D56}" dateTime="2025-04-08T15:09:40" maxSheetId="23" userName="Тихонова Лариса Анатольевна" r:id="rId463" minRId="8328">
    <sheetIdMap count="22">
      <sheetId val="1"/>
      <sheetId val="2"/>
      <sheetId val="3"/>
      <sheetId val="4"/>
      <sheetId val="20"/>
      <sheetId val="21"/>
      <sheetId val="22"/>
      <sheetId val="5"/>
      <sheetId val="6"/>
      <sheetId val="7"/>
      <sheetId val="8"/>
      <sheetId val="9"/>
      <sheetId val="10"/>
      <sheetId val="11"/>
      <sheetId val="12"/>
      <sheetId val="13"/>
      <sheetId val="14"/>
      <sheetId val="15"/>
      <sheetId val="16"/>
      <sheetId val="17"/>
      <sheetId val="18"/>
      <sheetId val="1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76" sId="5">
    <oc r="T9" t="inlineStr">
      <is>
        <r>
          <t xml:space="preserve">Отчет о достижении целевого показателя формируется ежегодно на основании формы статистической отчетности форма №1 до 15 февраля 2025 года
</t>
        </r>
        <r>
          <rPr>
            <b/>
            <sz val="13"/>
            <color rgb="FFFF0000"/>
            <rFont val="Times New Roman"/>
            <family val="1"/>
            <charset val="204"/>
          </rPr>
          <t>НЕОБХОДИМО ПРОПИСАТЬ ОТЧТ О ДОСТИЖЕНИИ ПОКАЗАТЕЛЯ</t>
        </r>
      </is>
    </oc>
    <nc r="T9" t="inlineStr">
      <is>
        <r>
          <t xml:space="preserve">Отчет о достижении целевого показателя формируется ежегодно на основании формы статистической отчетности форма №1 до 15 февраля 2025 года
</t>
        </r>
        <r>
          <rPr>
            <b/>
            <sz val="13"/>
            <color rgb="FFFF0000"/>
            <rFont val="Times New Roman"/>
            <family val="1"/>
            <charset val="204"/>
          </rPr>
          <t>Средняя численность пользователей архивной информацией на 10 тыс. человек населения составляет 162 человека</t>
        </r>
      </is>
    </nc>
  </rcc>
  <rfmt sheetId="5" sqref="T9" start="0" length="2147483647">
    <dxf>
      <font>
        <color auto="1"/>
      </font>
    </dxf>
  </rfmt>
  <rfmt sheetId="5" sqref="T9" start="0" length="2147483647">
    <dxf>
      <font>
        <b/>
      </font>
    </dxf>
  </rfmt>
  <rfmt sheetId="5" sqref="T9" start="0" length="2147483647">
    <dxf>
      <font>
        <b val="0"/>
      </font>
    </dxf>
  </rfmt>
  <rcc rId="8277" sId="5">
    <oc r="T10" t="inlineStr">
      <is>
        <r>
          <t>Отчет о достижении целевого показателя формируется ежегодно на основании формы статистической отчетности форма №1 до 15 февраля 2025 года</t>
        </r>
        <r>
          <rPr>
            <b/>
            <sz val="13"/>
            <color rgb="FFFF0000"/>
            <rFont val="Times New Roman"/>
            <family val="1"/>
            <charset val="204"/>
          </rPr>
          <t xml:space="preserve"> НЕОБХОДИМО ПРОПИСАТЬ ОТЧТ О ДОСТИЖЕНИИ ПОКАЗАТЕЛЯ</t>
        </r>
      </is>
    </oc>
    <nc r="T10" t="inlineStr">
      <is>
        <r>
          <t>Отчет о достижении целевого показателя формируется ежегодно на основании формы статистической отчетности форма №1 до 15 февраля 2025 года</t>
        </r>
        <r>
          <rPr>
            <b/>
            <sz val="13"/>
            <color rgb="FFFF0000"/>
            <rFont val="Times New Roman"/>
            <family val="1"/>
            <charset val="204"/>
          </rPr>
          <t xml:space="preserve">                                                                                                                                                                                                                    Увеличение числа обращений к цифровым ресурсам архивов за 2024 год составляет на 1,5 %</t>
        </r>
      </is>
    </nc>
  </rcc>
  <rfmt sheetId="5" sqref="T10" start="0" length="2147483647">
    <dxf>
      <font>
        <color auto="1"/>
      </font>
    </dxf>
  </rfmt>
  <rfmt sheetId="5" sqref="T10" start="0" length="2147483647">
    <dxf>
      <font>
        <b/>
      </font>
    </dxf>
  </rfmt>
  <rfmt sheetId="5" sqref="T10" start="0" length="2147483647">
    <dxf>
      <font>
        <b val="0"/>
      </font>
    </dxf>
  </rfmt>
  <rcc rId="8278" sId="5">
    <oc r="T11" t="inlineStr">
      <is>
        <r>
          <t xml:space="preserve">Отчет формируется по итогам конкурсов на предоставление субсидий в сфере культуры </t>
        </r>
        <r>
          <rPr>
            <b/>
            <sz val="13"/>
            <color rgb="FFFF0000"/>
            <rFont val="Times New Roman"/>
            <family val="1"/>
            <charset val="204"/>
          </rPr>
          <t>НЕОБХОДИМО ПРОПИСАТЬ ОТЧТ О ДОСТИЖЕНИИ ПОКАЗАТЕЛЯ</t>
        </r>
      </is>
    </oc>
    <nc r="T11" t="inlineStr">
      <is>
        <t>Отчет формируется по итогам конкурсов на предоставление субсидий в сфере культуры                                                                                                 Д=А/М х 100%, 
Д - доля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 
А – количество негосударственных (немуниципальных) организаций, в том числе некоммерческих организаций, предоставляющих услуги в сфере культуры;
М – общий объем средств, предусмотренный в бюджете города Когалыма для обеспечения предоставления муниципальных услуг (работ), оказываемых подведомственными организациями и</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79" sId="5">
    <oc r="R11">
      <v>70</v>
    </oc>
    <nc r="R11">
      <v>55.5</v>
    </nc>
  </rcc>
  <rcc rId="8280" sId="5">
    <oc r="T11" t="inlineStr">
      <is>
        <t>Отчет формируется по итогам конкурсов на предоставление субсидий в сфере культуры                                                                                                 Д=А/М х 100%, 
Д - доля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 
А – количество негосударственных (немуниципальных) организаций, в том числе некоммерческих организаций, предоставляющих услуги в сфере культуры;
М – общий объем средств, предусмотренный в бюджете города Когалыма для обеспечения предоставления муниципальных услуг (работ), оказываемых подведомственными организациями и</t>
      </is>
    </oc>
    <nc r="T11" t="inlineStr">
      <is>
        <t xml:space="preserve">Отчет формируется по итогам конкурсов на предоставление субсидий в сфере культуры                                                                                                 Д=А/М х 100%, 
Д - доля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 
А – количество негосударственных (немуниципальных) организаций, в том числе некоммерческих организаций, предоставляющих услуги в сфере культуры;
М – количество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                                                                                                                                                       В 2024 году количество негосударственных (немуниципальных) организаций, в том числе некоммерческих организаций, предоставляющих услуги в сфере культуры - 5 организаций (АНО "Алые паруса", АНО "Мираж", АНО "Да.БРО", ИП Фаритов Р.Ф., Максименко К.Р.).    Количество муниципальных учреждений, предоставляющих услуги в сфере культуры - 4 организации (МАУ "КДК "АРТ-Праздник", МБУ "ЦБС", МАУ "МВЦ", МАУ "Дктская школа искусств")                                                                                                                                               Снижение показателя произошло по причине того, что одной и той же АНО были переданы несколько услуг (АНО "Алые паруса" - грант, 2 мероприятия, клуб; АНО "Да.БРО"  - 2 мероприятия)         </t>
      </is>
    </nc>
  </rcc>
  <rcc rId="8281" sId="5">
    <oc r="T13" t="inlineStr">
      <is>
        <r>
          <t xml:space="preserve">Д=В/А х 100%, 
Д - 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культуры; 
В – объем средств муниципальной программы, переданных негосударственным (немуниципальным) организациям, в том числе социально ориентированным некоммерческим организациям на предоставление услуг в сфере культуры;
А – общий объем средств, предусмотренный в бюджете города Когалыма для обеспечения предоставления муниципальных услуг (работ), оказываемых подведомственными организациями и негосударственными (немуниципальными) поставщиками, в том числе социально ориентированным некоммерческим организациям.
Отчет о достижении целевого показателя предоставляется ежеквартально.
</t>
        </r>
        <r>
          <rPr>
            <b/>
            <sz val="13"/>
            <color rgb="FFFF0000"/>
            <rFont val="Times New Roman"/>
            <family val="1"/>
            <charset val="204"/>
          </rPr>
          <t xml:space="preserve">НЕОБХОДИМО ПРОПИСАТЬ ОТЧТ О ДОСТИЖЕНИИ ПОКАЗАТЕЛЯ, МЕТОДИКУ РАСЧЕТА ПОКАЗАТЕЛЯ ПИСАТЬ НЕ НУЖНО, ПОЧЕМУ ПЕРЕВЫПОЛНЕН ПЛАН И КТО ПОЛУЧАТЕЛЬ СУБСИДИИ И ГРАНТА, В КАКОМ РАЗМЕРЕ. НАПРИМЕР:
Субсидия передана в полном объеме.  
1. "Организация и проведение культурно-массовых мероприятий" - МП Фаритов Р.Ф. - 126,68 тыс. рублей;
АНО "ЦД "Алые паруса Югра" - 253,37 тыс. рублей;
АНО "Да.БРО" - 126,68 тыс. рублей;
МП Максименко К.Р. - 126,68 тыс. рублей. 
2. "Организация деятельности клубных формирований и формирований самодеятельного народного творчества" -
 АНО "ЦД "Алые паруса Югра" - 723,5 тыс. рублей 
3. "Создание спектаклей" - АНО "ТКЦ "Мираж" - 6 308,80 тыс. рублей.
4. Грант в размере 122,5 тыс. рублей - АНО "ЦД "Алые паруса Югра".  
НУЖНО ДОБАВИТЬ ПОЧЕМУ ПЕРЕВЫПОЛНЕН ПЛАН </t>
        </r>
        <r>
          <rPr>
            <sz val="13"/>
            <color theme="1"/>
            <rFont val="Times New Roman"/>
            <family val="1"/>
            <charset val="204"/>
          </rPr>
          <t xml:space="preserve">
</t>
        </r>
      </is>
    </oc>
    <nc r="T13" t="inlineStr">
      <is>
        <r>
          <t>Д=В/А х 100%, 
Д - 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культуры; 
В – объем средств муниципальной программы, переданных негосударственным (немуниципальным) организациям, в том числе социально ориентирован</t>
        </r>
        <r>
          <rPr>
            <sz val="13"/>
            <rFont val="Times New Roman"/>
            <family val="1"/>
            <charset val="204"/>
          </rPr>
          <t>ным некоммерческим организациям на предоставление услуг в сфере культуры;
А – общий объем средств, предусмотренный в бюджете города Когалыма для обеспечения предоставления муниципальных услуг (работ), оказываемых подведомственными организациями и негосударственными (немуниципальными) поставщиками, в том числе социально ориентированным некоммерческим организациям.
Субсидия передана в полном объеме.  
1. "Организация и проведение культурно-массовых мероприятий" - МП Фаритов Р.Ф. - 126,68 тыс. рублей;
АНО "ЦД "Алые паруса Югра" - 253,37 тыс. рублей;
АНО "Да.БРО" - 253,37 тыс. рублей;
МП Максименко К.Р. - 126,68 тыс. рублей. 
2. "Организация деятельности клубных формирований и формирований самодеятельного народного творчества" -
 АНО "ЦД "Алые паруса Югра" - 723,5 тыс. рублей 
3. "Создание спектаклей" - АНО "ТКЦ "Мираж" - 6 308,80 тыс. рублей.
4. Грант в размере 122,5 тыс. рублей - АНО "ЦД "Алые паруса Югра".  
Увеличение показателя произошло по причине увеличения объема средств муниципальной программы, переданных негосударственным (немуниципальным) организациям.</t>
        </r>
        <r>
          <rPr>
            <sz val="13"/>
            <color theme="1"/>
            <rFont val="Times New Roman"/>
            <family val="1"/>
            <charset val="204"/>
          </rPr>
          <t xml:space="preserve">
</t>
        </r>
      </is>
    </nc>
  </rcc>
  <rcc rId="8282" sId="5">
    <oc r="T16" t="inlineStr">
      <is>
        <r>
          <t>Количество детей в возрасте от 5 до 18 лет, охваченных дополнительным образованием</t>
        </r>
        <r>
          <rPr>
            <sz val="11"/>
            <color theme="1"/>
            <rFont val="Times New Roman"/>
            <family val="1"/>
            <charset val="204"/>
          </rPr>
          <t xml:space="preserve"> предоставляется учреждением в сфере дополнительного образования.
</t>
        </r>
        <r>
          <rPr>
            <b/>
            <sz val="11"/>
            <color rgb="FFFF0000"/>
            <rFont val="Times New Roman"/>
            <family val="1"/>
            <charset val="204"/>
          </rPr>
          <t xml:space="preserve">ПИШЕМ ОТЧЕТ О ДОСТИЖЕНИИ ПОКАЗАТЕЛЯ </t>
        </r>
      </is>
    </oc>
    <nc r="T16" t="inlineStr">
      <is>
        <r>
          <t>Количество детей в возрасте от 5 до 18 лет, охваченных дополнительным образованием</t>
        </r>
        <r>
          <rPr>
            <sz val="11"/>
            <color theme="1"/>
            <rFont val="Times New Roman"/>
            <family val="1"/>
            <charset val="204"/>
          </rPr>
          <t xml:space="preserve"> предоставляется учреждением в сфере дополнительного образования.
Информацию о количестве детей обучающихся в школе предоставляет МАУ "Детская школа искусств" </t>
        </r>
      </is>
    </nc>
  </rcc>
  <rcv guid="{E5A2ECE4-B75B-45A2-AE22-0D04E85CEB66}" action="delete"/>
  <rdn rId="0" localSheetId="1" customView="1" name="Z_E5A2ECE4_B75B_45A2_AE22_0D04E85CEB66_.wvu.Cols" hidden="1" oldHidden="1">
    <formula>'МП Экстремизм'!$S:$S</formula>
    <oldFormula>'МП Экстремизм'!$S:$S</oldFormula>
  </rdn>
  <rdn rId="0" localSheetId="2" customView="1" name="Z_E5A2ECE4_B75B_45A2_AE22_0D04E85CEB66_.wvu.Cols" hidden="1" oldHidden="1">
    <formula>'МП РО'!$S:$S</formula>
    <oldFormula>'МП РО'!$S:$S</oldFormula>
  </rdn>
  <rdn rId="0" localSheetId="3" customView="1" name="Z_E5A2ECE4_B75B_45A2_AE22_0D04E85CEB66_.wvu.Cols" hidden="1" oldHidden="1">
    <formula>'МП СОГХ'!$S:$S</formula>
    <oldFormula>'МП СОГХ'!$S:$S</oldFormula>
  </rdn>
  <rdn rId="0" localSheetId="4" customView="1" name="Z_E5A2ECE4_B75B_45A2_AE22_0D04E85CEB66_.wvu.Cols" hidden="1" oldHidden="1">
    <formula>'МП ФКГС'!$S:$S</formula>
    <oldFormula>'МП ФКГС'!$S:$S</oldFormula>
  </rdn>
  <rdn rId="0" localSheetId="5" customView="1" name="Z_E5A2ECE4_B75B_45A2_AE22_0D04E85CEB66_.wvu.Cols" hidden="1" oldHidden="1">
    <formula>'МП КП'!$S:$S</formula>
    <oldFormula>'МП КП'!$S:$S</oldFormula>
  </rdn>
  <rdn rId="0" localSheetId="6" customView="1" name="Z_E5A2ECE4_B75B_45A2_AE22_0D04E85CEB66_.wvu.Cols" hidden="1" oldHidden="1">
    <formula>'МП РФКиС'!$S:$S</formula>
    <oldFormula>'МП РФКиС'!$S:$S</oldFormula>
  </rdn>
  <rdn rId="0" localSheetId="7" customView="1" name="Z_E5A2ECE4_B75B_45A2_AE22_0D04E85CEB66_.wvu.Cols" hidden="1" oldHidden="1">
    <formula>'МП СЗН'!$S:$S</formula>
    <oldFormula>'МП СЗН'!$S:$S</oldFormula>
  </rdn>
  <rdn rId="0" localSheetId="8" customView="1" name="Z_E5A2ECE4_B75B_45A2_AE22_0D04E85CEB66_.wvu.Cols" hidden="1" oldHidden="1">
    <formula>'МП АПК'!$S:$S</formula>
    <oldFormula>'МП АПК'!$S:$S</oldFormula>
  </rdn>
  <rdn rId="0" localSheetId="9" customView="1" name="Z_E5A2ECE4_B75B_45A2_AE22_0D04E85CEB66_.wvu.Cols" hidden="1" oldHidden="1">
    <formula>'МП РЖС'!$S:$S</formula>
    <oldFormula>'МП РЖС'!$S:$S</oldFormula>
  </rdn>
  <rdn rId="0" localSheetId="10" customView="1" name="Z_E5A2ECE4_B75B_45A2_AE22_0D04E85CEB66_.wvu.Cols" hidden="1" oldHidden="1">
    <formula>'МП РЖКК'!$S:$S</formula>
    <oldFormula>'МП РЖКК'!$S:$S</oldFormula>
  </rdn>
  <rdn rId="0" localSheetId="11" customView="1" name="Z_E5A2ECE4_B75B_45A2_AE22_0D04E85CEB66_.wvu.Cols" hidden="1" oldHidden="1">
    <formula>'МП ППиООПГ'!$S:$S</formula>
    <oldFormula>'МП ППиООПГ'!$S:$S</oldFormula>
  </rdn>
  <rdn rId="0" localSheetId="12" customView="1" name="Z_E5A2ECE4_B75B_45A2_AE22_0D04E85CEB66_.wvu.Cols" hidden="1" oldHidden="1">
    <formula>'МП БЖД'!$S:$S</formula>
    <oldFormula>'МП БЖД'!$S:$S</oldFormula>
  </rdn>
  <rdn rId="0" localSheetId="13" customView="1" name="Z_E5A2ECE4_B75B_45A2_AE22_0D04E85CEB66_.wvu.Cols" hidden="1" oldHidden="1">
    <formula>'МП ЭБ'!$S:$S</formula>
    <oldFormula>'МП ЭБ'!$S:$S</oldFormula>
  </rdn>
  <rdn rId="0" localSheetId="14" customView="1" name="Z_E5A2ECE4_B75B_45A2_AE22_0D04E85CEB66_.wvu.Cols" hidden="1" oldHidden="1">
    <formula>'МП СЭР'!$S:$S</formula>
    <oldFormula>'МП СЭР'!$S:$S</oldFormula>
  </rdn>
  <rdn rId="0" localSheetId="15" customView="1" name="Z_E5A2ECE4_B75B_45A2_AE22_0D04E85CEB66_.wvu.Cols" hidden="1" oldHidden="1">
    <formula>'МП РТС'!$S:$S</formula>
    <oldFormula>'МП РТС'!$S:$S</oldFormula>
  </rdn>
  <rdn rId="0" localSheetId="16" customView="1" name="Z_E5A2ECE4_B75B_45A2_AE22_0D04E85CEB66_.wvu.Cols" hidden="1" oldHidden="1">
    <formula>'МП УМФ'!$S:$S</formula>
    <oldFormula>'МП УМФ'!$S:$S</oldFormula>
  </rdn>
  <rdn rId="0" localSheetId="17" customView="1" name="Z_E5A2ECE4_B75B_45A2_AE22_0D04E85CEB66_.wvu.Cols" hidden="1" oldHidden="1">
    <formula>'МП РИГО'!$S:$S</formula>
    <oldFormula>'МП РИГО'!$S:$S</oldFormula>
  </rdn>
  <rdn rId="0" localSheetId="18" customView="1" name="Z_E5A2ECE4_B75B_45A2_AE22_0D04E85CEB66_.wvu.Cols" hidden="1" oldHidden="1">
    <formula>'МП УМИ'!$S:$S</formula>
    <oldFormula>'МП УМИ'!$S:$S</oldFormula>
  </rdn>
  <rdn rId="0" localSheetId="19" customView="1" name="Z_E5A2ECE4_B75B_45A2_AE22_0D04E85CEB66_.wvu.Cols" hidden="1" oldHidden="1">
    <formula>'МП РМС'!$S:$S</formula>
    <oldFormula>'МП РМС'!$S:$S</oldFormula>
  </rdn>
  <rcv guid="{E5A2ECE4-B75B-45A2-AE22-0D04E85CEB66}"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02" sId="5">
    <oc r="R15">
      <v>90</v>
    </oc>
    <nc r="R15" t="inlineStr">
      <is>
        <t>)</t>
      </is>
    </nc>
  </rcc>
  <rcc rId="8303" sId="5">
    <nc r="T15" t="inlineStr">
      <is>
        <t>1) Показатель формируется на основании проведения опроса (анкетивания) с помощью независимой оценки качества условий осуществления образовательной деятельности.</t>
      </is>
    </nc>
  </rcc>
  <rcc rId="8304" sId="5">
    <nc r="T15" t="inlineStr">
      <is>
        <t>1) Показатель формируется на основании проведения опроса (анкетивания) с помощью независимой оценки качества условий осуществления образовательной деятельности 1 раз в 3 года. В отношении Муниципального автономного учреждения дополнительного образования «Детская школа искусств» города Когалыма НОКО проводилось в 2022 году. Следующая дата проведения - декабрь 2025 года.</t>
      </is>
    </nc>
  </rcc>
  <rcc rId="8305" sId="5">
    <nc r="T15" t="inlineStr">
      <is>
        <t xml:space="preserve">1) Показатель формируется на основании проведения опроса (анкетивания) с помощью независимой оценки качества условий осуществления образовательной деятельности 1 раз в 3 года. В отношении Муниципального автономного учреждения дополнительного образования «Детская школа искусств» города Когалыма НОКО проводилось в 2022 году. Следующая дата проведения - декабрь 2025 года.                                                                                                                                                                          2) Показатель формируется </t>
      </is>
    </nc>
  </rcc>
  <rcc rId="8306" sId="5">
    <nc r="T15" t="inlineStr">
      <is>
        <t xml:space="preserve">1) Показатель формируется на основании проведения опроса (анкетивания) с помощью независимой оценки качества условий осуществления образовательной деятельности 1 раз в 3 года. В отношении Муниципального автономного учреждения дополнительного образования «Детская школа искусств» города Когалыма НОКО проводилось в 2022 году. Следующая дата проведения - декабрь 2025 года.                                                                                                                                                                          2) Показатель формируется путем проведения </t>
      </is>
    </nc>
  </rcc>
  <rcc rId="8307" sId="5">
    <nc r="T15" t="inlineStr">
      <is>
        <t xml:space="preserve">1) Показатель формируется на основании проведения опроса (анкетивания) с помощью независимой оценки качества условий осуществления образовательной деятельности 1 раз в 3 года. В отношении Муниципального автономного учреждения дополнительного образования «Детская школа искусств» города Когалыма НОКО проводилось в 2022 году. Следующая дата проведения - декабрь 2025 года.                                                                                                                                                                          2) Показатель формируется путем проведения управлением культуры и спорта Администрации города Когалыма ежегодно проводится изучение мнения населения города Когалыма о качестве оказания муниципальных услуг в сфере культуры. </t>
      </is>
    </nc>
  </rcc>
  <rcc rId="8308" sId="5">
    <oc r="T15" t="inlineStr">
      <is>
        <r>
          <t xml:space="preserve">Удовл. = Куд / Куч x 100,                                                                                                                                                                                                         Куд - количество человек, удовлетворенных качеством услуг, предоставляемых учреждениями культуры города Когалыма, из числа лиц, принявших участие в социологических опросах;                                                                                                                                                                                                                Куч - количество человек, принявших участие в социологических опросах.                                                                                                                                                              Получение сведений: данные мониторинга и социологического опроса, проводимых Управлением культуры и спорта Администрации города Когалыма и учреждениями культуры города Когалыма один раз в год. 
</t>
        </r>
        <r>
          <rPr>
            <b/>
            <sz val="11"/>
            <color rgb="FFFF0000"/>
            <rFont val="Times New Roman"/>
            <family val="1"/>
            <charset val="204"/>
          </rPr>
          <t xml:space="preserve">МЕТОДИКУ РАСЧЕТА ПОКАЗАТЕЛЯ ПИСАТЬ НЕ НУЖНО, ПИШЕМ ОТЧЕТ О ДОСТИЖЕНИИ ПОКАЗАТЕЛЯ </t>
        </r>
      </is>
    </oc>
    <nc r="T15" t="inlineStr">
      <is>
        <t xml:space="preserve">1) Показатель формируется на основании проведения опроса (анкетивания) с помощью независимой оценки качества условий осуществления образовательной деятельности 1 раз в 3 года. В отношении Муниципального автономного учреждения дополнительного образования «Детская школа искусств» города Когалыма НОКО проводилось в 2022 году. Следующая дата проведения - декабрь 2025 года.                                                                                                                                                                          2) Показатель формируется путем проведения управлением культуры и спорта Администрации города Когалыма ежегодного опроса изучения мнения населения города Когалыма о качестве оказания муниципальных услуг в сфере культуры. </t>
      </is>
    </nc>
  </rcc>
  <rcv guid="{E5A2ECE4-B75B-45A2-AE22-0D04E85CEB66}" action="delete"/>
  <rdn rId="0" localSheetId="1" customView="1" name="Z_E5A2ECE4_B75B_45A2_AE22_0D04E85CEB66_.wvu.Cols" hidden="1" oldHidden="1">
    <formula>'МП Экстремизм'!$S:$S</formula>
    <oldFormula>'МП Экстремизм'!$S:$S</oldFormula>
  </rdn>
  <rdn rId="0" localSheetId="2" customView="1" name="Z_E5A2ECE4_B75B_45A2_AE22_0D04E85CEB66_.wvu.Cols" hidden="1" oldHidden="1">
    <formula>'МП РО'!$S:$S</formula>
    <oldFormula>'МП РО'!$S:$S</oldFormula>
  </rdn>
  <rdn rId="0" localSheetId="3" customView="1" name="Z_E5A2ECE4_B75B_45A2_AE22_0D04E85CEB66_.wvu.Cols" hidden="1" oldHidden="1">
    <formula>'МП СОГХ'!$S:$S</formula>
    <oldFormula>'МП СОГХ'!$S:$S</oldFormula>
  </rdn>
  <rdn rId="0" localSheetId="4" customView="1" name="Z_E5A2ECE4_B75B_45A2_AE22_0D04E85CEB66_.wvu.Cols" hidden="1" oldHidden="1">
    <formula>'МП ФКГС'!$S:$S</formula>
    <oldFormula>'МП ФКГС'!$S:$S</oldFormula>
  </rdn>
  <rdn rId="0" localSheetId="5" customView="1" name="Z_E5A2ECE4_B75B_45A2_AE22_0D04E85CEB66_.wvu.Cols" hidden="1" oldHidden="1">
    <formula>'МП КП'!$S:$S</formula>
    <oldFormula>'МП КП'!$S:$S</oldFormula>
  </rdn>
  <rdn rId="0" localSheetId="6" customView="1" name="Z_E5A2ECE4_B75B_45A2_AE22_0D04E85CEB66_.wvu.Cols" hidden="1" oldHidden="1">
    <formula>'МП РФКиС'!$S:$S</formula>
    <oldFormula>'МП РФКиС'!$S:$S</oldFormula>
  </rdn>
  <rdn rId="0" localSheetId="7" customView="1" name="Z_E5A2ECE4_B75B_45A2_AE22_0D04E85CEB66_.wvu.Cols" hidden="1" oldHidden="1">
    <formula>'МП СЗН'!$S:$S</formula>
    <oldFormula>'МП СЗН'!$S:$S</oldFormula>
  </rdn>
  <rdn rId="0" localSheetId="8" customView="1" name="Z_E5A2ECE4_B75B_45A2_AE22_0D04E85CEB66_.wvu.Cols" hidden="1" oldHidden="1">
    <formula>'МП АПК'!$S:$S</formula>
    <oldFormula>'МП АПК'!$S:$S</oldFormula>
  </rdn>
  <rdn rId="0" localSheetId="9" customView="1" name="Z_E5A2ECE4_B75B_45A2_AE22_0D04E85CEB66_.wvu.Cols" hidden="1" oldHidden="1">
    <formula>'МП РЖС'!$S:$S</formula>
    <oldFormula>'МП РЖС'!$S:$S</oldFormula>
  </rdn>
  <rdn rId="0" localSheetId="10" customView="1" name="Z_E5A2ECE4_B75B_45A2_AE22_0D04E85CEB66_.wvu.Cols" hidden="1" oldHidden="1">
    <formula>'МП РЖКК'!$S:$S</formula>
    <oldFormula>'МП РЖКК'!$S:$S</oldFormula>
  </rdn>
  <rdn rId="0" localSheetId="11" customView="1" name="Z_E5A2ECE4_B75B_45A2_AE22_0D04E85CEB66_.wvu.Cols" hidden="1" oldHidden="1">
    <formula>'МП ППиООПГ'!$S:$S</formula>
    <oldFormula>'МП ППиООПГ'!$S:$S</oldFormula>
  </rdn>
  <rdn rId="0" localSheetId="12" customView="1" name="Z_E5A2ECE4_B75B_45A2_AE22_0D04E85CEB66_.wvu.Cols" hidden="1" oldHidden="1">
    <formula>'МП БЖД'!$S:$S</formula>
    <oldFormula>'МП БЖД'!$S:$S</oldFormula>
  </rdn>
  <rdn rId="0" localSheetId="13" customView="1" name="Z_E5A2ECE4_B75B_45A2_AE22_0D04E85CEB66_.wvu.Cols" hidden="1" oldHidden="1">
    <formula>'МП ЭБ'!$S:$S</formula>
    <oldFormula>'МП ЭБ'!$S:$S</oldFormula>
  </rdn>
  <rdn rId="0" localSheetId="14" customView="1" name="Z_E5A2ECE4_B75B_45A2_AE22_0D04E85CEB66_.wvu.Cols" hidden="1" oldHidden="1">
    <formula>'МП СЭР'!$S:$S</formula>
    <oldFormula>'МП СЭР'!$S:$S</oldFormula>
  </rdn>
  <rdn rId="0" localSheetId="15" customView="1" name="Z_E5A2ECE4_B75B_45A2_AE22_0D04E85CEB66_.wvu.Cols" hidden="1" oldHidden="1">
    <formula>'МП РТС'!$S:$S</formula>
    <oldFormula>'МП РТС'!$S:$S</oldFormula>
  </rdn>
  <rdn rId="0" localSheetId="16" customView="1" name="Z_E5A2ECE4_B75B_45A2_AE22_0D04E85CEB66_.wvu.Cols" hidden="1" oldHidden="1">
    <formula>'МП УМФ'!$S:$S</formula>
    <oldFormula>'МП УМФ'!$S:$S</oldFormula>
  </rdn>
  <rdn rId="0" localSheetId="17" customView="1" name="Z_E5A2ECE4_B75B_45A2_AE22_0D04E85CEB66_.wvu.Cols" hidden="1" oldHidden="1">
    <formula>'МП РИГО'!$S:$S</formula>
    <oldFormula>'МП РИГО'!$S:$S</oldFormula>
  </rdn>
  <rdn rId="0" localSheetId="18" customView="1" name="Z_E5A2ECE4_B75B_45A2_AE22_0D04E85CEB66_.wvu.Cols" hidden="1" oldHidden="1">
    <formula>'МП УМИ'!$S:$S</formula>
    <oldFormula>'МП УМИ'!$S:$S</oldFormula>
  </rdn>
  <rdn rId="0" localSheetId="19" customView="1" name="Z_E5A2ECE4_B75B_45A2_AE22_0D04E85CEB66_.wvu.Cols" hidden="1" oldHidden="1">
    <formula>'МП РМС'!$S:$S</formula>
    <oldFormula>'МП РМС'!$S:$S</oldFormula>
  </rdn>
  <rcv guid="{E5A2ECE4-B75B-45A2-AE22-0D04E85CEB66}"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28" sId="5">
    <oc r="R15" t="inlineStr">
      <is>
        <t>)</t>
      </is>
    </oc>
    <nc r="R15">
      <v>90</v>
    </nc>
  </rcc>
  <rcv guid="{E5A2ECE4-B75B-45A2-AE22-0D04E85CEB66}" action="delete"/>
  <rdn rId="0" localSheetId="1" customView="1" name="Z_E5A2ECE4_B75B_45A2_AE22_0D04E85CEB66_.wvu.Cols" hidden="1" oldHidden="1">
    <formula>'МП Экстремизм'!$S:$S</formula>
    <oldFormula>'МП Экстремизм'!$S:$S</oldFormula>
  </rdn>
  <rdn rId="0" localSheetId="2" customView="1" name="Z_E5A2ECE4_B75B_45A2_AE22_0D04E85CEB66_.wvu.Cols" hidden="1" oldHidden="1">
    <formula>'МП РО'!$S:$S</formula>
    <oldFormula>'МП РО'!$S:$S</oldFormula>
  </rdn>
  <rdn rId="0" localSheetId="3" customView="1" name="Z_E5A2ECE4_B75B_45A2_AE22_0D04E85CEB66_.wvu.Cols" hidden="1" oldHidden="1">
    <formula>'МП СОГХ'!$S:$S</formula>
    <oldFormula>'МП СОГХ'!$S:$S</oldFormula>
  </rdn>
  <rdn rId="0" localSheetId="4" customView="1" name="Z_E5A2ECE4_B75B_45A2_AE22_0D04E85CEB66_.wvu.Cols" hidden="1" oldHidden="1">
    <formula>'МП ФКГС'!$S:$S</formula>
    <oldFormula>'МП ФКГС'!$S:$S</oldFormula>
  </rdn>
  <rdn rId="0" localSheetId="5" customView="1" name="Z_E5A2ECE4_B75B_45A2_AE22_0D04E85CEB66_.wvu.Cols" hidden="1" oldHidden="1">
    <formula>'МП КП'!$S:$S</formula>
    <oldFormula>'МП КП'!$S:$S</oldFormula>
  </rdn>
  <rdn rId="0" localSheetId="6" customView="1" name="Z_E5A2ECE4_B75B_45A2_AE22_0D04E85CEB66_.wvu.Cols" hidden="1" oldHidden="1">
    <formula>'МП РФКиС'!$S:$S</formula>
    <oldFormula>'МП РФКиС'!$S:$S</oldFormula>
  </rdn>
  <rdn rId="0" localSheetId="7" customView="1" name="Z_E5A2ECE4_B75B_45A2_AE22_0D04E85CEB66_.wvu.Cols" hidden="1" oldHidden="1">
    <formula>'МП СЗН'!$S:$S</formula>
    <oldFormula>'МП СЗН'!$S:$S</oldFormula>
  </rdn>
  <rdn rId="0" localSheetId="8" customView="1" name="Z_E5A2ECE4_B75B_45A2_AE22_0D04E85CEB66_.wvu.Cols" hidden="1" oldHidden="1">
    <formula>'МП АПК'!$S:$S</formula>
    <oldFormula>'МП АПК'!$S:$S</oldFormula>
  </rdn>
  <rdn rId="0" localSheetId="9" customView="1" name="Z_E5A2ECE4_B75B_45A2_AE22_0D04E85CEB66_.wvu.Cols" hidden="1" oldHidden="1">
    <formula>'МП РЖС'!$S:$S</formula>
    <oldFormula>'МП РЖС'!$S:$S</oldFormula>
  </rdn>
  <rdn rId="0" localSheetId="10" customView="1" name="Z_E5A2ECE4_B75B_45A2_AE22_0D04E85CEB66_.wvu.Cols" hidden="1" oldHidden="1">
    <formula>'МП РЖКК'!$S:$S</formula>
    <oldFormula>'МП РЖКК'!$S:$S</oldFormula>
  </rdn>
  <rdn rId="0" localSheetId="11" customView="1" name="Z_E5A2ECE4_B75B_45A2_AE22_0D04E85CEB66_.wvu.Cols" hidden="1" oldHidden="1">
    <formula>'МП ППиООПГ'!$S:$S</formula>
    <oldFormula>'МП ППиООПГ'!$S:$S</oldFormula>
  </rdn>
  <rdn rId="0" localSheetId="12" customView="1" name="Z_E5A2ECE4_B75B_45A2_AE22_0D04E85CEB66_.wvu.Cols" hidden="1" oldHidden="1">
    <formula>'МП БЖД'!$S:$S</formula>
    <oldFormula>'МП БЖД'!$S:$S</oldFormula>
  </rdn>
  <rdn rId="0" localSheetId="13" customView="1" name="Z_E5A2ECE4_B75B_45A2_AE22_0D04E85CEB66_.wvu.Cols" hidden="1" oldHidden="1">
    <formula>'МП ЭБ'!$S:$S</formula>
    <oldFormula>'МП ЭБ'!$S:$S</oldFormula>
  </rdn>
  <rdn rId="0" localSheetId="14" customView="1" name="Z_E5A2ECE4_B75B_45A2_AE22_0D04E85CEB66_.wvu.Cols" hidden="1" oldHidden="1">
    <formula>'МП СЭР'!$S:$S</formula>
    <oldFormula>'МП СЭР'!$S:$S</oldFormula>
  </rdn>
  <rdn rId="0" localSheetId="15" customView="1" name="Z_E5A2ECE4_B75B_45A2_AE22_0D04E85CEB66_.wvu.Cols" hidden="1" oldHidden="1">
    <formula>'МП РТС'!$S:$S</formula>
    <oldFormula>'МП РТС'!$S:$S</oldFormula>
  </rdn>
  <rdn rId="0" localSheetId="16" customView="1" name="Z_E5A2ECE4_B75B_45A2_AE22_0D04E85CEB66_.wvu.Cols" hidden="1" oldHidden="1">
    <formula>'МП УМФ'!$S:$S</formula>
    <oldFormula>'МП УМФ'!$S:$S</oldFormula>
  </rdn>
  <rdn rId="0" localSheetId="17" customView="1" name="Z_E5A2ECE4_B75B_45A2_AE22_0D04E85CEB66_.wvu.Cols" hidden="1" oldHidden="1">
    <formula>'МП РИГО'!$S:$S</formula>
    <oldFormula>'МП РИГО'!$S:$S</oldFormula>
  </rdn>
  <rdn rId="0" localSheetId="18" customView="1" name="Z_E5A2ECE4_B75B_45A2_AE22_0D04E85CEB66_.wvu.Cols" hidden="1" oldHidden="1">
    <formula>'МП УМИ'!$S:$S</formula>
    <oldFormula>'МП УМИ'!$S:$S</oldFormula>
  </rdn>
  <rdn rId="0" localSheetId="19" customView="1" name="Z_E5A2ECE4_B75B_45A2_AE22_0D04E85CEB66_.wvu.Cols" hidden="1" oldHidden="1">
    <formula>'МП РМС'!$S:$S</formula>
    <oldFormula>'МП РМС'!$S:$S</oldFormula>
  </rdn>
  <rcv guid="{E5A2ECE4-B75B-45A2-AE22-0D04E85CEB66}"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69" sId="5">
    <oc r="R7">
      <v>594.4</v>
    </oc>
    <nc r="R7">
      <v>599.98900000000003</v>
    </nc>
  </rcc>
  <rcc rId="8270" sId="5">
    <nc r="T7" t="inlineStr">
      <is>
        <t xml:space="preserve">Отчет о достижении целевого показателя формируется ежегодно на основании форм статистической отчетности 6-НК, 8-НК, 7-НК до 20 февраля 2025 года
Число посещений в учреждениях культуры:                                                                                                                                                                                                                                                                           МАУ "КДК "АРТ-Праздник" - </t>
      </is>
    </nc>
  </rcc>
  <rcc rId="8271" sId="5">
    <oc r="T7" t="inlineStr">
      <is>
        <r>
          <t xml:space="preserve">Отчет о достижении целевого показателя формируется ежегодно на основании форм статистической отчетности 6-НК, 8-НК, 7-НК до 20 февраля 2025 года
</t>
        </r>
        <r>
          <rPr>
            <b/>
            <sz val="13"/>
            <color rgb="FFFF0000"/>
            <rFont val="Times New Roman"/>
            <family val="1"/>
            <charset val="204"/>
          </rPr>
          <t xml:space="preserve">НЕОБХОДИМО ПРОПИСАТЬ ОТЧЕТ О ДОСТИЖЕНИИ,Т.Е. СКОЛЬКО ПОСЕТИТЕЛЕЙ БЫЛО, В.Ч. ПО ЧРЕЖДЕНИЯМ. 
В ИТОГАХ СЭР ЗА 2024 ГОД ПОДАВАЛИ 599 989. НЕ СХОДИТСЯ С УКАЗАННЫМИ ЗНАЧЕНИЯМИ. УТОЧНИТЕ. </t>
        </r>
      </is>
    </oc>
    <nc r="T7" t="inlineStr">
      <is>
        <t>Отчет о достижении целевого показателя формируется ежегодно на основании форм статистической отчетности 6-НК, 8-НК, 7-НК до 20 февраля 2025 года
Число посещений в учреждениях культуры:                                                                                                                                                                                                                                                                           МАУ "КДК "АРТ-Праздник" - 357006 человек                                                                                                                                                                                 МБУ "ЦБС" - 208020 человек                                                                                                                                                                                               МАУ "МВЦ" - 29567 человек                                                                                                                                                                                                    МАУ "Детская школа искусств" - 5396 человек</t>
      </is>
    </nc>
  </rcc>
  <rfmt sheetId="5" sqref="T8">
    <dxf>
      <alignment horizontal="general" readingOrder="0"/>
    </dxf>
  </rfmt>
  <rcc rId="8272" sId="5">
    <nc r="T8" t="inlineStr">
      <is>
        <t>Отчет формируется по итогам анкетирования 1 раз в конце года 
  В городе Когалыме в 2024 году осуществляют свою деятельность 3 учреждения культуры:
- Муниципальное автономное учреждение "Культурно-досуговый комплекс "АРТ-Праздник";
- Муниципальное бюджетное учреждение "Централизованная библиотечная система";
- Муниципальное автономное учреждение "Музейно-выставочный центр".                                                                                                                    
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 
По итогам анкетирования  выявлено следующее: в целом жители города Когалыма  из числа опрошенных удовлетворены уровнем деятельности учреждений (93,0%), графиком работы учреждений (95,9%), условиями комфортности (94,4%), уровнем культуры обслуживания (94,8%), уровнем доброжелательного отношения сотрудников (95,4%), уровнем информационного сопровождения мероприятий, проводимых учреждениями культуры (98,0%).  Таким образом, уровень удовлетворенности качеством предоставления муниципальных услуг населению города Когалыма в среднем в 2024 году составляет 95,3%.</t>
      </is>
    </nc>
  </rcc>
  <rcc rId="8273" sId="5">
    <oc r="T8" t="inlineStr">
      <is>
        <r>
          <t xml:space="preserve">Отчет формируется по итогам анкетирования 1 раз в конце года 
</t>
        </r>
        <r>
          <rPr>
            <b/>
            <sz val="13"/>
            <color rgb="FFFF0000"/>
            <rFont val="Times New Roman"/>
            <family val="1"/>
            <charset val="204"/>
          </rPr>
          <t xml:space="preserve">НЕОБХОДИМО ПРОПИСАТЬ ИТОГИ АНКЕТИРОВАНИЯ, ГДЕ ПРОВОДИЛОСЬ, КАКОЙ РЕЗУЛЬТАТ. </t>
        </r>
      </is>
    </oc>
    <nc r="T8" t="inlineStr">
      <is>
        <t>Отчет формируется по итогам анкетирования 1 раз в конце года 
  В городе Когалыме в 2024 году осуществляют свою деятельность 3 учреждения культуры:
- Муниципальное автономное учреждение "Культурно-досуговый комплекс "АРТ-Праздник";
- Муниципальное бюджетное учреждение "Централизованная библиотечная система";
- Муниципальное автономное учреждение "Музейно-выставочный центр".                                                                                                                    
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 
По итогам анкетирования  выявлено следующее: в целом жители города Когалыма  из числа опрошенных удовлетворены уровнем деятельности учреждений (93,0%), графиком работы учреждений (95,9%), условиями комфортности (94,4%), уровнем культуры обслуживания (94,8%), уровнем доброжелательного отношения сотрудников (95,4%), уровнем информационного сопровождения мероприятий, проводимых учреждениями культуры (98,0%).                                                                                                                                                        Таким образом, уровень удовлетворенности качеством предоставления муниципальных услуг населению города Когалыма в среднем в 2024 году составляет 95,3%.</t>
      </is>
    </nc>
  </rcc>
  <rcc rId="8274" sId="5" numFmtId="4">
    <oc r="R8">
      <v>93.3</v>
    </oc>
    <nc r="R8">
      <v>95.3</v>
    </nc>
  </rcc>
  <rcc rId="8275" sId="5">
    <oc r="T14" t="inlineStr">
      <is>
        <r>
          <t xml:space="preserve">Чт=Чг+Чск, где Чт – общая численность туристов; Чг – численность лиц, размещенных в гостиницах и аналогичных средствах размещениях; Чск – численность лиц, обслуженных в организациях санаторно-курортного комплекса.
Информация, предоставляемая коллективными средствами размещения.
</t>
        </r>
        <r>
          <rPr>
            <b/>
            <sz val="13"/>
            <color rgb="FFFF0000"/>
            <rFont val="Times New Roman"/>
            <family val="1"/>
            <charset val="204"/>
          </rPr>
          <t>МЕТОДИКУ РАСЧЕТА ПОКАЗАТЕЛЯ ПИСАТЬ НЕ НУЖНО, ПИШЕМ НАПРИМЕР:</t>
        </r>
        <r>
          <rPr>
            <sz val="13"/>
            <color theme="1"/>
            <rFont val="Times New Roman"/>
            <family val="1"/>
            <charset val="204"/>
          </rPr>
          <t xml:space="preserve">
</t>
        </r>
        <r>
          <rPr>
            <sz val="13"/>
            <color rgb="FFFF0000"/>
            <rFont val="Times New Roman"/>
            <family val="1"/>
            <charset val="204"/>
          </rPr>
          <t>24,0 тыс. туристов  размещены в коллективных средствах размещения в 2024 году.</t>
        </r>
        <r>
          <rPr>
            <sz val="13"/>
            <color theme="1"/>
            <rFont val="Times New Roman"/>
            <family val="1"/>
            <charset val="204"/>
          </rPr>
          <t xml:space="preserve">
</t>
        </r>
      </is>
    </oc>
    <nc r="T14" t="inlineStr">
      <is>
        <r>
          <t xml:space="preserve">Чт=Чг+Чск, где Чт – общая численность туристов; Чг – численность лиц, размещенных в гостиницах и аналогичных средствах размещениях; Чск – численность лиц, обслуженных в организациях санаторно-курортного комплекса.
Информация, предоставляемая коллективными средствами размещения.
</t>
        </r>
        <r>
          <rPr>
            <sz val="13"/>
            <color theme="1"/>
            <rFont val="Times New Roman"/>
            <family val="1"/>
            <charset val="204"/>
          </rPr>
          <t xml:space="preserve">
</t>
        </r>
        <r>
          <rPr>
            <sz val="13"/>
            <color rgb="FFFF0000"/>
            <rFont val="Times New Roman"/>
            <family val="1"/>
            <charset val="204"/>
          </rPr>
          <t>24,0 тыс. туристов  размещены в коллективных средствах размещения в 2024 году.</t>
        </r>
        <r>
          <rPr>
            <sz val="13"/>
            <color theme="1"/>
            <rFont val="Times New Roman"/>
            <family val="1"/>
            <charset val="204"/>
          </rPr>
          <t xml:space="preserve">
</t>
        </r>
      </is>
    </nc>
  </rcc>
  <rfmt sheetId="5" sqref="T14" start="0" length="2147483647">
    <dxf>
      <font>
        <color auto="1"/>
      </font>
    </dxf>
  </rfmt>
  <rfmt sheetId="5" sqref="R7">
    <dxf>
      <fill>
        <patternFill patternType="none">
          <bgColor auto="1"/>
        </patternFill>
      </fill>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9" Type="http://schemas.openxmlformats.org/officeDocument/2006/relationships/printerSettings" Target="../printerSettings/printerSettings39.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42" Type="http://schemas.openxmlformats.org/officeDocument/2006/relationships/printerSettings" Target="../printerSettings/printerSettings42.bin"/><Relationship Id="rId47" Type="http://schemas.openxmlformats.org/officeDocument/2006/relationships/printerSettings" Target="../printerSettings/printerSettings47.bin"/><Relationship Id="rId50" Type="http://schemas.openxmlformats.org/officeDocument/2006/relationships/printerSettings" Target="../printerSettings/printerSettings50.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 Id="rId46" Type="http://schemas.openxmlformats.org/officeDocument/2006/relationships/printerSettings" Target="../printerSettings/printerSettings46.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41" Type="http://schemas.openxmlformats.org/officeDocument/2006/relationships/printerSettings" Target="../printerSettings/printerSettings41.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40" Type="http://schemas.openxmlformats.org/officeDocument/2006/relationships/printerSettings" Target="../printerSettings/printerSettings40.bin"/><Relationship Id="rId45" Type="http://schemas.openxmlformats.org/officeDocument/2006/relationships/printerSettings" Target="../printerSettings/printerSettings45.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49" Type="http://schemas.openxmlformats.org/officeDocument/2006/relationships/printerSettings" Target="../printerSettings/printerSettings49.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4" Type="http://schemas.openxmlformats.org/officeDocument/2006/relationships/printerSettings" Target="../printerSettings/printerSettings44.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43" Type="http://schemas.openxmlformats.org/officeDocument/2006/relationships/printerSettings" Target="../printerSettings/printerSettings43.bin"/><Relationship Id="rId48" Type="http://schemas.openxmlformats.org/officeDocument/2006/relationships/printerSettings" Target="../printerSettings/printerSettings48.bin"/><Relationship Id="rId8" Type="http://schemas.openxmlformats.org/officeDocument/2006/relationships/printerSettings" Target="../printerSettings/printerSettings8.bin"/></Relationships>
</file>

<file path=xl/worksheets/_rels/sheet10.xml.rels><?xml version="1.0" encoding="UTF-8" standalone="yes"?>
<Relationships xmlns="http://schemas.openxmlformats.org/package/2006/relationships"><Relationship Id="rId13" Type="http://schemas.openxmlformats.org/officeDocument/2006/relationships/printerSettings" Target="../printerSettings/printerSettings313.bin"/><Relationship Id="rId18" Type="http://schemas.openxmlformats.org/officeDocument/2006/relationships/printerSettings" Target="../printerSettings/printerSettings318.bin"/><Relationship Id="rId26" Type="http://schemas.openxmlformats.org/officeDocument/2006/relationships/printerSettings" Target="../printerSettings/printerSettings326.bin"/><Relationship Id="rId39" Type="http://schemas.openxmlformats.org/officeDocument/2006/relationships/printerSettings" Target="../printerSettings/printerSettings339.bin"/><Relationship Id="rId3" Type="http://schemas.openxmlformats.org/officeDocument/2006/relationships/printerSettings" Target="../printerSettings/printerSettings303.bin"/><Relationship Id="rId21" Type="http://schemas.openxmlformats.org/officeDocument/2006/relationships/printerSettings" Target="../printerSettings/printerSettings321.bin"/><Relationship Id="rId34" Type="http://schemas.openxmlformats.org/officeDocument/2006/relationships/printerSettings" Target="../printerSettings/printerSettings334.bin"/><Relationship Id="rId42" Type="http://schemas.openxmlformats.org/officeDocument/2006/relationships/printerSettings" Target="../printerSettings/printerSettings342.bin"/><Relationship Id="rId47" Type="http://schemas.openxmlformats.org/officeDocument/2006/relationships/printerSettings" Target="../printerSettings/printerSettings347.bin"/><Relationship Id="rId50" Type="http://schemas.openxmlformats.org/officeDocument/2006/relationships/printerSettings" Target="../printerSettings/printerSettings350.bin"/><Relationship Id="rId7" Type="http://schemas.openxmlformats.org/officeDocument/2006/relationships/printerSettings" Target="../printerSettings/printerSettings307.bin"/><Relationship Id="rId12" Type="http://schemas.openxmlformats.org/officeDocument/2006/relationships/printerSettings" Target="../printerSettings/printerSettings312.bin"/><Relationship Id="rId17" Type="http://schemas.openxmlformats.org/officeDocument/2006/relationships/printerSettings" Target="../printerSettings/printerSettings317.bin"/><Relationship Id="rId25" Type="http://schemas.openxmlformats.org/officeDocument/2006/relationships/printerSettings" Target="../printerSettings/printerSettings325.bin"/><Relationship Id="rId33" Type="http://schemas.openxmlformats.org/officeDocument/2006/relationships/printerSettings" Target="../printerSettings/printerSettings333.bin"/><Relationship Id="rId38" Type="http://schemas.openxmlformats.org/officeDocument/2006/relationships/printerSettings" Target="../printerSettings/printerSettings338.bin"/><Relationship Id="rId46" Type="http://schemas.openxmlformats.org/officeDocument/2006/relationships/printerSettings" Target="../printerSettings/printerSettings346.bin"/><Relationship Id="rId2" Type="http://schemas.openxmlformats.org/officeDocument/2006/relationships/printerSettings" Target="../printerSettings/printerSettings302.bin"/><Relationship Id="rId16" Type="http://schemas.openxmlformats.org/officeDocument/2006/relationships/printerSettings" Target="../printerSettings/printerSettings316.bin"/><Relationship Id="rId20" Type="http://schemas.openxmlformats.org/officeDocument/2006/relationships/printerSettings" Target="../printerSettings/printerSettings320.bin"/><Relationship Id="rId29" Type="http://schemas.openxmlformats.org/officeDocument/2006/relationships/printerSettings" Target="../printerSettings/printerSettings329.bin"/><Relationship Id="rId41" Type="http://schemas.openxmlformats.org/officeDocument/2006/relationships/printerSettings" Target="../printerSettings/printerSettings341.bin"/><Relationship Id="rId1" Type="http://schemas.openxmlformats.org/officeDocument/2006/relationships/printerSettings" Target="../printerSettings/printerSettings301.bin"/><Relationship Id="rId6" Type="http://schemas.openxmlformats.org/officeDocument/2006/relationships/printerSettings" Target="../printerSettings/printerSettings306.bin"/><Relationship Id="rId11" Type="http://schemas.openxmlformats.org/officeDocument/2006/relationships/printerSettings" Target="../printerSettings/printerSettings311.bin"/><Relationship Id="rId24" Type="http://schemas.openxmlformats.org/officeDocument/2006/relationships/printerSettings" Target="../printerSettings/printerSettings324.bin"/><Relationship Id="rId32" Type="http://schemas.openxmlformats.org/officeDocument/2006/relationships/printerSettings" Target="../printerSettings/printerSettings332.bin"/><Relationship Id="rId37" Type="http://schemas.openxmlformats.org/officeDocument/2006/relationships/printerSettings" Target="../printerSettings/printerSettings337.bin"/><Relationship Id="rId40" Type="http://schemas.openxmlformats.org/officeDocument/2006/relationships/printerSettings" Target="../printerSettings/printerSettings340.bin"/><Relationship Id="rId45" Type="http://schemas.openxmlformats.org/officeDocument/2006/relationships/printerSettings" Target="../printerSettings/printerSettings345.bin"/><Relationship Id="rId5" Type="http://schemas.openxmlformats.org/officeDocument/2006/relationships/printerSettings" Target="../printerSettings/printerSettings305.bin"/><Relationship Id="rId15" Type="http://schemas.openxmlformats.org/officeDocument/2006/relationships/printerSettings" Target="../printerSettings/printerSettings315.bin"/><Relationship Id="rId23" Type="http://schemas.openxmlformats.org/officeDocument/2006/relationships/printerSettings" Target="../printerSettings/printerSettings323.bin"/><Relationship Id="rId28" Type="http://schemas.openxmlformats.org/officeDocument/2006/relationships/printerSettings" Target="../printerSettings/printerSettings328.bin"/><Relationship Id="rId36" Type="http://schemas.openxmlformats.org/officeDocument/2006/relationships/printerSettings" Target="../printerSettings/printerSettings336.bin"/><Relationship Id="rId49" Type="http://schemas.openxmlformats.org/officeDocument/2006/relationships/printerSettings" Target="../printerSettings/printerSettings349.bin"/><Relationship Id="rId10" Type="http://schemas.openxmlformats.org/officeDocument/2006/relationships/printerSettings" Target="../printerSettings/printerSettings310.bin"/><Relationship Id="rId19" Type="http://schemas.openxmlformats.org/officeDocument/2006/relationships/printerSettings" Target="../printerSettings/printerSettings319.bin"/><Relationship Id="rId31" Type="http://schemas.openxmlformats.org/officeDocument/2006/relationships/printerSettings" Target="../printerSettings/printerSettings331.bin"/><Relationship Id="rId44" Type="http://schemas.openxmlformats.org/officeDocument/2006/relationships/printerSettings" Target="../printerSettings/printerSettings344.bin"/><Relationship Id="rId4" Type="http://schemas.openxmlformats.org/officeDocument/2006/relationships/printerSettings" Target="../printerSettings/printerSettings304.bin"/><Relationship Id="rId9" Type="http://schemas.openxmlformats.org/officeDocument/2006/relationships/printerSettings" Target="../printerSettings/printerSettings309.bin"/><Relationship Id="rId14" Type="http://schemas.openxmlformats.org/officeDocument/2006/relationships/printerSettings" Target="../printerSettings/printerSettings314.bin"/><Relationship Id="rId22" Type="http://schemas.openxmlformats.org/officeDocument/2006/relationships/printerSettings" Target="../printerSettings/printerSettings322.bin"/><Relationship Id="rId27" Type="http://schemas.openxmlformats.org/officeDocument/2006/relationships/printerSettings" Target="../printerSettings/printerSettings327.bin"/><Relationship Id="rId30" Type="http://schemas.openxmlformats.org/officeDocument/2006/relationships/printerSettings" Target="../printerSettings/printerSettings330.bin"/><Relationship Id="rId35" Type="http://schemas.openxmlformats.org/officeDocument/2006/relationships/printerSettings" Target="../printerSettings/printerSettings335.bin"/><Relationship Id="rId43" Type="http://schemas.openxmlformats.org/officeDocument/2006/relationships/printerSettings" Target="../printerSettings/printerSettings343.bin"/><Relationship Id="rId48" Type="http://schemas.openxmlformats.org/officeDocument/2006/relationships/printerSettings" Target="../printerSettings/printerSettings348.bin"/><Relationship Id="rId8" Type="http://schemas.openxmlformats.org/officeDocument/2006/relationships/printerSettings" Target="../printerSettings/printerSettings308.bin"/></Relationships>
</file>

<file path=xl/worksheets/_rels/sheet11.xml.rels><?xml version="1.0" encoding="UTF-8" standalone="yes"?>
<Relationships xmlns="http://schemas.openxmlformats.org/package/2006/relationships"><Relationship Id="rId13" Type="http://schemas.openxmlformats.org/officeDocument/2006/relationships/printerSettings" Target="../printerSettings/printerSettings363.bin"/><Relationship Id="rId18" Type="http://schemas.openxmlformats.org/officeDocument/2006/relationships/printerSettings" Target="../printerSettings/printerSettings368.bin"/><Relationship Id="rId26" Type="http://schemas.openxmlformats.org/officeDocument/2006/relationships/printerSettings" Target="../printerSettings/printerSettings376.bin"/><Relationship Id="rId39" Type="http://schemas.openxmlformats.org/officeDocument/2006/relationships/printerSettings" Target="../printerSettings/printerSettings389.bin"/><Relationship Id="rId3" Type="http://schemas.openxmlformats.org/officeDocument/2006/relationships/printerSettings" Target="../printerSettings/printerSettings353.bin"/><Relationship Id="rId21" Type="http://schemas.openxmlformats.org/officeDocument/2006/relationships/printerSettings" Target="../printerSettings/printerSettings371.bin"/><Relationship Id="rId34" Type="http://schemas.openxmlformats.org/officeDocument/2006/relationships/printerSettings" Target="../printerSettings/printerSettings384.bin"/><Relationship Id="rId42" Type="http://schemas.openxmlformats.org/officeDocument/2006/relationships/printerSettings" Target="../printerSettings/printerSettings392.bin"/><Relationship Id="rId47" Type="http://schemas.openxmlformats.org/officeDocument/2006/relationships/printerSettings" Target="../printerSettings/printerSettings397.bin"/><Relationship Id="rId50" Type="http://schemas.openxmlformats.org/officeDocument/2006/relationships/printerSettings" Target="../printerSettings/printerSettings400.bin"/><Relationship Id="rId7" Type="http://schemas.openxmlformats.org/officeDocument/2006/relationships/printerSettings" Target="../printerSettings/printerSettings357.bin"/><Relationship Id="rId12" Type="http://schemas.openxmlformats.org/officeDocument/2006/relationships/printerSettings" Target="../printerSettings/printerSettings362.bin"/><Relationship Id="rId17" Type="http://schemas.openxmlformats.org/officeDocument/2006/relationships/printerSettings" Target="../printerSettings/printerSettings367.bin"/><Relationship Id="rId25" Type="http://schemas.openxmlformats.org/officeDocument/2006/relationships/printerSettings" Target="../printerSettings/printerSettings375.bin"/><Relationship Id="rId33" Type="http://schemas.openxmlformats.org/officeDocument/2006/relationships/printerSettings" Target="../printerSettings/printerSettings383.bin"/><Relationship Id="rId38" Type="http://schemas.openxmlformats.org/officeDocument/2006/relationships/printerSettings" Target="../printerSettings/printerSettings388.bin"/><Relationship Id="rId46" Type="http://schemas.openxmlformats.org/officeDocument/2006/relationships/printerSettings" Target="../printerSettings/printerSettings396.bin"/><Relationship Id="rId2" Type="http://schemas.openxmlformats.org/officeDocument/2006/relationships/printerSettings" Target="../printerSettings/printerSettings352.bin"/><Relationship Id="rId16" Type="http://schemas.openxmlformats.org/officeDocument/2006/relationships/printerSettings" Target="../printerSettings/printerSettings366.bin"/><Relationship Id="rId20" Type="http://schemas.openxmlformats.org/officeDocument/2006/relationships/printerSettings" Target="../printerSettings/printerSettings370.bin"/><Relationship Id="rId29" Type="http://schemas.openxmlformats.org/officeDocument/2006/relationships/printerSettings" Target="../printerSettings/printerSettings379.bin"/><Relationship Id="rId41" Type="http://schemas.openxmlformats.org/officeDocument/2006/relationships/printerSettings" Target="../printerSettings/printerSettings391.bin"/><Relationship Id="rId1" Type="http://schemas.openxmlformats.org/officeDocument/2006/relationships/printerSettings" Target="../printerSettings/printerSettings351.bin"/><Relationship Id="rId6" Type="http://schemas.openxmlformats.org/officeDocument/2006/relationships/printerSettings" Target="../printerSettings/printerSettings356.bin"/><Relationship Id="rId11" Type="http://schemas.openxmlformats.org/officeDocument/2006/relationships/printerSettings" Target="../printerSettings/printerSettings361.bin"/><Relationship Id="rId24" Type="http://schemas.openxmlformats.org/officeDocument/2006/relationships/printerSettings" Target="../printerSettings/printerSettings374.bin"/><Relationship Id="rId32" Type="http://schemas.openxmlformats.org/officeDocument/2006/relationships/printerSettings" Target="../printerSettings/printerSettings382.bin"/><Relationship Id="rId37" Type="http://schemas.openxmlformats.org/officeDocument/2006/relationships/printerSettings" Target="../printerSettings/printerSettings387.bin"/><Relationship Id="rId40" Type="http://schemas.openxmlformats.org/officeDocument/2006/relationships/printerSettings" Target="../printerSettings/printerSettings390.bin"/><Relationship Id="rId45" Type="http://schemas.openxmlformats.org/officeDocument/2006/relationships/printerSettings" Target="../printerSettings/printerSettings395.bin"/><Relationship Id="rId5" Type="http://schemas.openxmlformats.org/officeDocument/2006/relationships/printerSettings" Target="../printerSettings/printerSettings355.bin"/><Relationship Id="rId15" Type="http://schemas.openxmlformats.org/officeDocument/2006/relationships/printerSettings" Target="../printerSettings/printerSettings365.bin"/><Relationship Id="rId23" Type="http://schemas.openxmlformats.org/officeDocument/2006/relationships/printerSettings" Target="../printerSettings/printerSettings373.bin"/><Relationship Id="rId28" Type="http://schemas.openxmlformats.org/officeDocument/2006/relationships/printerSettings" Target="../printerSettings/printerSettings378.bin"/><Relationship Id="rId36" Type="http://schemas.openxmlformats.org/officeDocument/2006/relationships/printerSettings" Target="../printerSettings/printerSettings386.bin"/><Relationship Id="rId49" Type="http://schemas.openxmlformats.org/officeDocument/2006/relationships/printerSettings" Target="../printerSettings/printerSettings399.bin"/><Relationship Id="rId10" Type="http://schemas.openxmlformats.org/officeDocument/2006/relationships/printerSettings" Target="../printerSettings/printerSettings360.bin"/><Relationship Id="rId19" Type="http://schemas.openxmlformats.org/officeDocument/2006/relationships/printerSettings" Target="../printerSettings/printerSettings369.bin"/><Relationship Id="rId31" Type="http://schemas.openxmlformats.org/officeDocument/2006/relationships/printerSettings" Target="../printerSettings/printerSettings381.bin"/><Relationship Id="rId44" Type="http://schemas.openxmlformats.org/officeDocument/2006/relationships/printerSettings" Target="../printerSettings/printerSettings394.bin"/><Relationship Id="rId4" Type="http://schemas.openxmlformats.org/officeDocument/2006/relationships/printerSettings" Target="../printerSettings/printerSettings354.bin"/><Relationship Id="rId9" Type="http://schemas.openxmlformats.org/officeDocument/2006/relationships/printerSettings" Target="../printerSettings/printerSettings359.bin"/><Relationship Id="rId14" Type="http://schemas.openxmlformats.org/officeDocument/2006/relationships/printerSettings" Target="../printerSettings/printerSettings364.bin"/><Relationship Id="rId22" Type="http://schemas.openxmlformats.org/officeDocument/2006/relationships/printerSettings" Target="../printerSettings/printerSettings372.bin"/><Relationship Id="rId27" Type="http://schemas.openxmlformats.org/officeDocument/2006/relationships/printerSettings" Target="../printerSettings/printerSettings377.bin"/><Relationship Id="rId30" Type="http://schemas.openxmlformats.org/officeDocument/2006/relationships/printerSettings" Target="../printerSettings/printerSettings380.bin"/><Relationship Id="rId35" Type="http://schemas.openxmlformats.org/officeDocument/2006/relationships/printerSettings" Target="../printerSettings/printerSettings385.bin"/><Relationship Id="rId43" Type="http://schemas.openxmlformats.org/officeDocument/2006/relationships/printerSettings" Target="../printerSettings/printerSettings393.bin"/><Relationship Id="rId48" Type="http://schemas.openxmlformats.org/officeDocument/2006/relationships/printerSettings" Target="../printerSettings/printerSettings398.bin"/><Relationship Id="rId8" Type="http://schemas.openxmlformats.org/officeDocument/2006/relationships/printerSettings" Target="../printerSettings/printerSettings358.bin"/></Relationships>
</file>

<file path=xl/worksheets/_rels/sheet12.xml.rels><?xml version="1.0" encoding="UTF-8" standalone="yes"?>
<Relationships xmlns="http://schemas.openxmlformats.org/package/2006/relationships"><Relationship Id="rId13" Type="http://schemas.openxmlformats.org/officeDocument/2006/relationships/printerSettings" Target="../printerSettings/printerSettings413.bin"/><Relationship Id="rId18" Type="http://schemas.openxmlformats.org/officeDocument/2006/relationships/printerSettings" Target="../printerSettings/printerSettings418.bin"/><Relationship Id="rId26" Type="http://schemas.openxmlformats.org/officeDocument/2006/relationships/printerSettings" Target="../printerSettings/printerSettings426.bin"/><Relationship Id="rId39" Type="http://schemas.openxmlformats.org/officeDocument/2006/relationships/printerSettings" Target="../printerSettings/printerSettings439.bin"/><Relationship Id="rId3" Type="http://schemas.openxmlformats.org/officeDocument/2006/relationships/printerSettings" Target="../printerSettings/printerSettings403.bin"/><Relationship Id="rId21" Type="http://schemas.openxmlformats.org/officeDocument/2006/relationships/printerSettings" Target="../printerSettings/printerSettings421.bin"/><Relationship Id="rId34" Type="http://schemas.openxmlformats.org/officeDocument/2006/relationships/printerSettings" Target="../printerSettings/printerSettings434.bin"/><Relationship Id="rId42" Type="http://schemas.openxmlformats.org/officeDocument/2006/relationships/printerSettings" Target="../printerSettings/printerSettings442.bin"/><Relationship Id="rId47" Type="http://schemas.openxmlformats.org/officeDocument/2006/relationships/printerSettings" Target="../printerSettings/printerSettings447.bin"/><Relationship Id="rId50" Type="http://schemas.openxmlformats.org/officeDocument/2006/relationships/printerSettings" Target="../printerSettings/printerSettings450.bin"/><Relationship Id="rId7" Type="http://schemas.openxmlformats.org/officeDocument/2006/relationships/printerSettings" Target="../printerSettings/printerSettings407.bin"/><Relationship Id="rId12" Type="http://schemas.openxmlformats.org/officeDocument/2006/relationships/printerSettings" Target="../printerSettings/printerSettings412.bin"/><Relationship Id="rId17" Type="http://schemas.openxmlformats.org/officeDocument/2006/relationships/printerSettings" Target="../printerSettings/printerSettings417.bin"/><Relationship Id="rId25" Type="http://schemas.openxmlformats.org/officeDocument/2006/relationships/printerSettings" Target="../printerSettings/printerSettings425.bin"/><Relationship Id="rId33" Type="http://schemas.openxmlformats.org/officeDocument/2006/relationships/printerSettings" Target="../printerSettings/printerSettings433.bin"/><Relationship Id="rId38" Type="http://schemas.openxmlformats.org/officeDocument/2006/relationships/printerSettings" Target="../printerSettings/printerSettings438.bin"/><Relationship Id="rId46" Type="http://schemas.openxmlformats.org/officeDocument/2006/relationships/printerSettings" Target="../printerSettings/printerSettings446.bin"/><Relationship Id="rId2" Type="http://schemas.openxmlformats.org/officeDocument/2006/relationships/printerSettings" Target="../printerSettings/printerSettings402.bin"/><Relationship Id="rId16" Type="http://schemas.openxmlformats.org/officeDocument/2006/relationships/printerSettings" Target="../printerSettings/printerSettings416.bin"/><Relationship Id="rId20" Type="http://schemas.openxmlformats.org/officeDocument/2006/relationships/printerSettings" Target="../printerSettings/printerSettings420.bin"/><Relationship Id="rId29" Type="http://schemas.openxmlformats.org/officeDocument/2006/relationships/printerSettings" Target="../printerSettings/printerSettings429.bin"/><Relationship Id="rId41" Type="http://schemas.openxmlformats.org/officeDocument/2006/relationships/printerSettings" Target="../printerSettings/printerSettings441.bin"/><Relationship Id="rId1" Type="http://schemas.openxmlformats.org/officeDocument/2006/relationships/printerSettings" Target="../printerSettings/printerSettings401.bin"/><Relationship Id="rId6" Type="http://schemas.openxmlformats.org/officeDocument/2006/relationships/printerSettings" Target="../printerSettings/printerSettings406.bin"/><Relationship Id="rId11" Type="http://schemas.openxmlformats.org/officeDocument/2006/relationships/printerSettings" Target="../printerSettings/printerSettings411.bin"/><Relationship Id="rId24" Type="http://schemas.openxmlformats.org/officeDocument/2006/relationships/printerSettings" Target="../printerSettings/printerSettings424.bin"/><Relationship Id="rId32" Type="http://schemas.openxmlformats.org/officeDocument/2006/relationships/printerSettings" Target="../printerSettings/printerSettings432.bin"/><Relationship Id="rId37" Type="http://schemas.openxmlformats.org/officeDocument/2006/relationships/printerSettings" Target="../printerSettings/printerSettings437.bin"/><Relationship Id="rId40" Type="http://schemas.openxmlformats.org/officeDocument/2006/relationships/printerSettings" Target="../printerSettings/printerSettings440.bin"/><Relationship Id="rId45" Type="http://schemas.openxmlformats.org/officeDocument/2006/relationships/printerSettings" Target="../printerSettings/printerSettings445.bin"/><Relationship Id="rId5" Type="http://schemas.openxmlformats.org/officeDocument/2006/relationships/printerSettings" Target="../printerSettings/printerSettings405.bin"/><Relationship Id="rId15" Type="http://schemas.openxmlformats.org/officeDocument/2006/relationships/printerSettings" Target="../printerSettings/printerSettings415.bin"/><Relationship Id="rId23" Type="http://schemas.openxmlformats.org/officeDocument/2006/relationships/printerSettings" Target="../printerSettings/printerSettings423.bin"/><Relationship Id="rId28" Type="http://schemas.openxmlformats.org/officeDocument/2006/relationships/printerSettings" Target="../printerSettings/printerSettings428.bin"/><Relationship Id="rId36" Type="http://schemas.openxmlformats.org/officeDocument/2006/relationships/printerSettings" Target="../printerSettings/printerSettings436.bin"/><Relationship Id="rId49" Type="http://schemas.openxmlformats.org/officeDocument/2006/relationships/printerSettings" Target="../printerSettings/printerSettings449.bin"/><Relationship Id="rId10" Type="http://schemas.openxmlformats.org/officeDocument/2006/relationships/printerSettings" Target="../printerSettings/printerSettings410.bin"/><Relationship Id="rId19" Type="http://schemas.openxmlformats.org/officeDocument/2006/relationships/printerSettings" Target="../printerSettings/printerSettings419.bin"/><Relationship Id="rId31" Type="http://schemas.openxmlformats.org/officeDocument/2006/relationships/printerSettings" Target="../printerSettings/printerSettings431.bin"/><Relationship Id="rId44" Type="http://schemas.openxmlformats.org/officeDocument/2006/relationships/printerSettings" Target="../printerSettings/printerSettings444.bin"/><Relationship Id="rId4" Type="http://schemas.openxmlformats.org/officeDocument/2006/relationships/printerSettings" Target="../printerSettings/printerSettings404.bin"/><Relationship Id="rId9" Type="http://schemas.openxmlformats.org/officeDocument/2006/relationships/printerSettings" Target="../printerSettings/printerSettings409.bin"/><Relationship Id="rId14" Type="http://schemas.openxmlformats.org/officeDocument/2006/relationships/printerSettings" Target="../printerSettings/printerSettings414.bin"/><Relationship Id="rId22" Type="http://schemas.openxmlformats.org/officeDocument/2006/relationships/printerSettings" Target="../printerSettings/printerSettings422.bin"/><Relationship Id="rId27" Type="http://schemas.openxmlformats.org/officeDocument/2006/relationships/printerSettings" Target="../printerSettings/printerSettings427.bin"/><Relationship Id="rId30" Type="http://schemas.openxmlformats.org/officeDocument/2006/relationships/printerSettings" Target="../printerSettings/printerSettings430.bin"/><Relationship Id="rId35" Type="http://schemas.openxmlformats.org/officeDocument/2006/relationships/printerSettings" Target="../printerSettings/printerSettings435.bin"/><Relationship Id="rId43" Type="http://schemas.openxmlformats.org/officeDocument/2006/relationships/printerSettings" Target="../printerSettings/printerSettings443.bin"/><Relationship Id="rId48" Type="http://schemas.openxmlformats.org/officeDocument/2006/relationships/printerSettings" Target="../printerSettings/printerSettings448.bin"/><Relationship Id="rId8" Type="http://schemas.openxmlformats.org/officeDocument/2006/relationships/printerSettings" Target="../printerSettings/printerSettings408.bin"/></Relationships>
</file>

<file path=xl/worksheets/_rels/sheet13.xml.rels><?xml version="1.0" encoding="UTF-8" standalone="yes"?>
<Relationships xmlns="http://schemas.openxmlformats.org/package/2006/relationships"><Relationship Id="rId13" Type="http://schemas.openxmlformats.org/officeDocument/2006/relationships/printerSettings" Target="../printerSettings/printerSettings463.bin"/><Relationship Id="rId18" Type="http://schemas.openxmlformats.org/officeDocument/2006/relationships/printerSettings" Target="../printerSettings/printerSettings468.bin"/><Relationship Id="rId26" Type="http://schemas.openxmlformats.org/officeDocument/2006/relationships/printerSettings" Target="../printerSettings/printerSettings476.bin"/><Relationship Id="rId39" Type="http://schemas.openxmlformats.org/officeDocument/2006/relationships/printerSettings" Target="../printerSettings/printerSettings489.bin"/><Relationship Id="rId3" Type="http://schemas.openxmlformats.org/officeDocument/2006/relationships/printerSettings" Target="../printerSettings/printerSettings453.bin"/><Relationship Id="rId21" Type="http://schemas.openxmlformats.org/officeDocument/2006/relationships/printerSettings" Target="../printerSettings/printerSettings471.bin"/><Relationship Id="rId34" Type="http://schemas.openxmlformats.org/officeDocument/2006/relationships/printerSettings" Target="../printerSettings/printerSettings484.bin"/><Relationship Id="rId42" Type="http://schemas.openxmlformats.org/officeDocument/2006/relationships/printerSettings" Target="../printerSettings/printerSettings492.bin"/><Relationship Id="rId47" Type="http://schemas.openxmlformats.org/officeDocument/2006/relationships/printerSettings" Target="../printerSettings/printerSettings497.bin"/><Relationship Id="rId50" Type="http://schemas.openxmlformats.org/officeDocument/2006/relationships/printerSettings" Target="../printerSettings/printerSettings500.bin"/><Relationship Id="rId7" Type="http://schemas.openxmlformats.org/officeDocument/2006/relationships/printerSettings" Target="../printerSettings/printerSettings457.bin"/><Relationship Id="rId12" Type="http://schemas.openxmlformats.org/officeDocument/2006/relationships/printerSettings" Target="../printerSettings/printerSettings462.bin"/><Relationship Id="rId17" Type="http://schemas.openxmlformats.org/officeDocument/2006/relationships/printerSettings" Target="../printerSettings/printerSettings467.bin"/><Relationship Id="rId25" Type="http://schemas.openxmlformats.org/officeDocument/2006/relationships/printerSettings" Target="../printerSettings/printerSettings475.bin"/><Relationship Id="rId33" Type="http://schemas.openxmlformats.org/officeDocument/2006/relationships/printerSettings" Target="../printerSettings/printerSettings483.bin"/><Relationship Id="rId38" Type="http://schemas.openxmlformats.org/officeDocument/2006/relationships/printerSettings" Target="../printerSettings/printerSettings488.bin"/><Relationship Id="rId46" Type="http://schemas.openxmlformats.org/officeDocument/2006/relationships/printerSettings" Target="../printerSettings/printerSettings496.bin"/><Relationship Id="rId2" Type="http://schemas.openxmlformats.org/officeDocument/2006/relationships/printerSettings" Target="../printerSettings/printerSettings452.bin"/><Relationship Id="rId16" Type="http://schemas.openxmlformats.org/officeDocument/2006/relationships/printerSettings" Target="../printerSettings/printerSettings466.bin"/><Relationship Id="rId20" Type="http://schemas.openxmlformats.org/officeDocument/2006/relationships/printerSettings" Target="../printerSettings/printerSettings470.bin"/><Relationship Id="rId29" Type="http://schemas.openxmlformats.org/officeDocument/2006/relationships/printerSettings" Target="../printerSettings/printerSettings479.bin"/><Relationship Id="rId41" Type="http://schemas.openxmlformats.org/officeDocument/2006/relationships/printerSettings" Target="../printerSettings/printerSettings491.bin"/><Relationship Id="rId1" Type="http://schemas.openxmlformats.org/officeDocument/2006/relationships/printerSettings" Target="../printerSettings/printerSettings451.bin"/><Relationship Id="rId6" Type="http://schemas.openxmlformats.org/officeDocument/2006/relationships/printerSettings" Target="../printerSettings/printerSettings456.bin"/><Relationship Id="rId11" Type="http://schemas.openxmlformats.org/officeDocument/2006/relationships/printerSettings" Target="../printerSettings/printerSettings461.bin"/><Relationship Id="rId24" Type="http://schemas.openxmlformats.org/officeDocument/2006/relationships/printerSettings" Target="../printerSettings/printerSettings474.bin"/><Relationship Id="rId32" Type="http://schemas.openxmlformats.org/officeDocument/2006/relationships/printerSettings" Target="../printerSettings/printerSettings482.bin"/><Relationship Id="rId37" Type="http://schemas.openxmlformats.org/officeDocument/2006/relationships/printerSettings" Target="../printerSettings/printerSettings487.bin"/><Relationship Id="rId40" Type="http://schemas.openxmlformats.org/officeDocument/2006/relationships/printerSettings" Target="../printerSettings/printerSettings490.bin"/><Relationship Id="rId45" Type="http://schemas.openxmlformats.org/officeDocument/2006/relationships/printerSettings" Target="../printerSettings/printerSettings495.bin"/><Relationship Id="rId5" Type="http://schemas.openxmlformats.org/officeDocument/2006/relationships/printerSettings" Target="../printerSettings/printerSettings455.bin"/><Relationship Id="rId15" Type="http://schemas.openxmlformats.org/officeDocument/2006/relationships/printerSettings" Target="../printerSettings/printerSettings465.bin"/><Relationship Id="rId23" Type="http://schemas.openxmlformats.org/officeDocument/2006/relationships/printerSettings" Target="../printerSettings/printerSettings473.bin"/><Relationship Id="rId28" Type="http://schemas.openxmlformats.org/officeDocument/2006/relationships/printerSettings" Target="../printerSettings/printerSettings478.bin"/><Relationship Id="rId36" Type="http://schemas.openxmlformats.org/officeDocument/2006/relationships/printerSettings" Target="../printerSettings/printerSettings486.bin"/><Relationship Id="rId49" Type="http://schemas.openxmlformats.org/officeDocument/2006/relationships/printerSettings" Target="../printerSettings/printerSettings499.bin"/><Relationship Id="rId10" Type="http://schemas.openxmlformats.org/officeDocument/2006/relationships/printerSettings" Target="../printerSettings/printerSettings460.bin"/><Relationship Id="rId19" Type="http://schemas.openxmlformats.org/officeDocument/2006/relationships/printerSettings" Target="../printerSettings/printerSettings469.bin"/><Relationship Id="rId31" Type="http://schemas.openxmlformats.org/officeDocument/2006/relationships/printerSettings" Target="../printerSettings/printerSettings481.bin"/><Relationship Id="rId44" Type="http://schemas.openxmlformats.org/officeDocument/2006/relationships/printerSettings" Target="../printerSettings/printerSettings494.bin"/><Relationship Id="rId4" Type="http://schemas.openxmlformats.org/officeDocument/2006/relationships/printerSettings" Target="../printerSettings/printerSettings454.bin"/><Relationship Id="rId9" Type="http://schemas.openxmlformats.org/officeDocument/2006/relationships/printerSettings" Target="../printerSettings/printerSettings459.bin"/><Relationship Id="rId14" Type="http://schemas.openxmlformats.org/officeDocument/2006/relationships/printerSettings" Target="../printerSettings/printerSettings464.bin"/><Relationship Id="rId22" Type="http://schemas.openxmlformats.org/officeDocument/2006/relationships/printerSettings" Target="../printerSettings/printerSettings472.bin"/><Relationship Id="rId27" Type="http://schemas.openxmlformats.org/officeDocument/2006/relationships/printerSettings" Target="../printerSettings/printerSettings477.bin"/><Relationship Id="rId30" Type="http://schemas.openxmlformats.org/officeDocument/2006/relationships/printerSettings" Target="../printerSettings/printerSettings480.bin"/><Relationship Id="rId35" Type="http://schemas.openxmlformats.org/officeDocument/2006/relationships/printerSettings" Target="../printerSettings/printerSettings485.bin"/><Relationship Id="rId43" Type="http://schemas.openxmlformats.org/officeDocument/2006/relationships/printerSettings" Target="../printerSettings/printerSettings493.bin"/><Relationship Id="rId48" Type="http://schemas.openxmlformats.org/officeDocument/2006/relationships/printerSettings" Target="../printerSettings/printerSettings498.bin"/><Relationship Id="rId8" Type="http://schemas.openxmlformats.org/officeDocument/2006/relationships/printerSettings" Target="../printerSettings/printerSettings458.bin"/></Relationships>
</file>

<file path=xl/worksheets/_rels/sheet14.xml.rels><?xml version="1.0" encoding="UTF-8" standalone="yes"?>
<Relationships xmlns="http://schemas.openxmlformats.org/package/2006/relationships"><Relationship Id="rId13" Type="http://schemas.openxmlformats.org/officeDocument/2006/relationships/printerSettings" Target="../printerSettings/printerSettings513.bin"/><Relationship Id="rId18" Type="http://schemas.openxmlformats.org/officeDocument/2006/relationships/printerSettings" Target="../printerSettings/printerSettings518.bin"/><Relationship Id="rId26" Type="http://schemas.openxmlformats.org/officeDocument/2006/relationships/printerSettings" Target="../printerSettings/printerSettings526.bin"/><Relationship Id="rId39" Type="http://schemas.openxmlformats.org/officeDocument/2006/relationships/printerSettings" Target="../printerSettings/printerSettings539.bin"/><Relationship Id="rId3" Type="http://schemas.openxmlformats.org/officeDocument/2006/relationships/printerSettings" Target="../printerSettings/printerSettings503.bin"/><Relationship Id="rId21" Type="http://schemas.openxmlformats.org/officeDocument/2006/relationships/printerSettings" Target="../printerSettings/printerSettings521.bin"/><Relationship Id="rId34" Type="http://schemas.openxmlformats.org/officeDocument/2006/relationships/printerSettings" Target="../printerSettings/printerSettings534.bin"/><Relationship Id="rId42" Type="http://schemas.openxmlformats.org/officeDocument/2006/relationships/printerSettings" Target="../printerSettings/printerSettings542.bin"/><Relationship Id="rId47" Type="http://schemas.openxmlformats.org/officeDocument/2006/relationships/printerSettings" Target="../printerSettings/printerSettings547.bin"/><Relationship Id="rId50" Type="http://schemas.openxmlformats.org/officeDocument/2006/relationships/printerSettings" Target="../printerSettings/printerSettings550.bin"/><Relationship Id="rId7" Type="http://schemas.openxmlformats.org/officeDocument/2006/relationships/printerSettings" Target="../printerSettings/printerSettings507.bin"/><Relationship Id="rId12" Type="http://schemas.openxmlformats.org/officeDocument/2006/relationships/printerSettings" Target="../printerSettings/printerSettings512.bin"/><Relationship Id="rId17" Type="http://schemas.openxmlformats.org/officeDocument/2006/relationships/printerSettings" Target="../printerSettings/printerSettings517.bin"/><Relationship Id="rId25" Type="http://schemas.openxmlformats.org/officeDocument/2006/relationships/printerSettings" Target="../printerSettings/printerSettings525.bin"/><Relationship Id="rId33" Type="http://schemas.openxmlformats.org/officeDocument/2006/relationships/printerSettings" Target="../printerSettings/printerSettings533.bin"/><Relationship Id="rId38" Type="http://schemas.openxmlformats.org/officeDocument/2006/relationships/printerSettings" Target="../printerSettings/printerSettings538.bin"/><Relationship Id="rId46" Type="http://schemas.openxmlformats.org/officeDocument/2006/relationships/printerSettings" Target="../printerSettings/printerSettings546.bin"/><Relationship Id="rId2" Type="http://schemas.openxmlformats.org/officeDocument/2006/relationships/printerSettings" Target="../printerSettings/printerSettings502.bin"/><Relationship Id="rId16" Type="http://schemas.openxmlformats.org/officeDocument/2006/relationships/printerSettings" Target="../printerSettings/printerSettings516.bin"/><Relationship Id="rId20" Type="http://schemas.openxmlformats.org/officeDocument/2006/relationships/printerSettings" Target="../printerSettings/printerSettings520.bin"/><Relationship Id="rId29" Type="http://schemas.openxmlformats.org/officeDocument/2006/relationships/printerSettings" Target="../printerSettings/printerSettings529.bin"/><Relationship Id="rId41" Type="http://schemas.openxmlformats.org/officeDocument/2006/relationships/printerSettings" Target="../printerSettings/printerSettings541.bin"/><Relationship Id="rId1" Type="http://schemas.openxmlformats.org/officeDocument/2006/relationships/printerSettings" Target="../printerSettings/printerSettings501.bin"/><Relationship Id="rId6" Type="http://schemas.openxmlformats.org/officeDocument/2006/relationships/printerSettings" Target="../printerSettings/printerSettings506.bin"/><Relationship Id="rId11" Type="http://schemas.openxmlformats.org/officeDocument/2006/relationships/printerSettings" Target="../printerSettings/printerSettings511.bin"/><Relationship Id="rId24" Type="http://schemas.openxmlformats.org/officeDocument/2006/relationships/printerSettings" Target="../printerSettings/printerSettings524.bin"/><Relationship Id="rId32" Type="http://schemas.openxmlformats.org/officeDocument/2006/relationships/printerSettings" Target="../printerSettings/printerSettings532.bin"/><Relationship Id="rId37" Type="http://schemas.openxmlformats.org/officeDocument/2006/relationships/printerSettings" Target="../printerSettings/printerSettings537.bin"/><Relationship Id="rId40" Type="http://schemas.openxmlformats.org/officeDocument/2006/relationships/printerSettings" Target="../printerSettings/printerSettings540.bin"/><Relationship Id="rId45" Type="http://schemas.openxmlformats.org/officeDocument/2006/relationships/printerSettings" Target="../printerSettings/printerSettings545.bin"/><Relationship Id="rId5" Type="http://schemas.openxmlformats.org/officeDocument/2006/relationships/printerSettings" Target="../printerSettings/printerSettings505.bin"/><Relationship Id="rId15" Type="http://schemas.openxmlformats.org/officeDocument/2006/relationships/printerSettings" Target="../printerSettings/printerSettings515.bin"/><Relationship Id="rId23" Type="http://schemas.openxmlformats.org/officeDocument/2006/relationships/printerSettings" Target="../printerSettings/printerSettings523.bin"/><Relationship Id="rId28" Type="http://schemas.openxmlformats.org/officeDocument/2006/relationships/printerSettings" Target="../printerSettings/printerSettings528.bin"/><Relationship Id="rId36" Type="http://schemas.openxmlformats.org/officeDocument/2006/relationships/printerSettings" Target="../printerSettings/printerSettings536.bin"/><Relationship Id="rId49" Type="http://schemas.openxmlformats.org/officeDocument/2006/relationships/printerSettings" Target="../printerSettings/printerSettings549.bin"/><Relationship Id="rId10" Type="http://schemas.openxmlformats.org/officeDocument/2006/relationships/printerSettings" Target="../printerSettings/printerSettings510.bin"/><Relationship Id="rId19" Type="http://schemas.openxmlformats.org/officeDocument/2006/relationships/printerSettings" Target="../printerSettings/printerSettings519.bin"/><Relationship Id="rId31" Type="http://schemas.openxmlformats.org/officeDocument/2006/relationships/printerSettings" Target="../printerSettings/printerSettings531.bin"/><Relationship Id="rId44" Type="http://schemas.openxmlformats.org/officeDocument/2006/relationships/printerSettings" Target="../printerSettings/printerSettings544.bin"/><Relationship Id="rId4" Type="http://schemas.openxmlformats.org/officeDocument/2006/relationships/printerSettings" Target="../printerSettings/printerSettings504.bin"/><Relationship Id="rId9" Type="http://schemas.openxmlformats.org/officeDocument/2006/relationships/printerSettings" Target="../printerSettings/printerSettings509.bin"/><Relationship Id="rId14" Type="http://schemas.openxmlformats.org/officeDocument/2006/relationships/printerSettings" Target="../printerSettings/printerSettings514.bin"/><Relationship Id="rId22" Type="http://schemas.openxmlformats.org/officeDocument/2006/relationships/printerSettings" Target="../printerSettings/printerSettings522.bin"/><Relationship Id="rId27" Type="http://schemas.openxmlformats.org/officeDocument/2006/relationships/printerSettings" Target="../printerSettings/printerSettings527.bin"/><Relationship Id="rId30" Type="http://schemas.openxmlformats.org/officeDocument/2006/relationships/printerSettings" Target="../printerSettings/printerSettings530.bin"/><Relationship Id="rId35" Type="http://schemas.openxmlformats.org/officeDocument/2006/relationships/printerSettings" Target="../printerSettings/printerSettings535.bin"/><Relationship Id="rId43" Type="http://schemas.openxmlformats.org/officeDocument/2006/relationships/printerSettings" Target="../printerSettings/printerSettings543.bin"/><Relationship Id="rId48" Type="http://schemas.openxmlformats.org/officeDocument/2006/relationships/printerSettings" Target="../printerSettings/printerSettings548.bin"/><Relationship Id="rId8" Type="http://schemas.openxmlformats.org/officeDocument/2006/relationships/printerSettings" Target="../printerSettings/printerSettings508.bin"/></Relationships>
</file>

<file path=xl/worksheets/_rels/sheet15.xml.rels><?xml version="1.0" encoding="UTF-8" standalone="yes"?>
<Relationships xmlns="http://schemas.openxmlformats.org/package/2006/relationships"><Relationship Id="rId13" Type="http://schemas.openxmlformats.org/officeDocument/2006/relationships/printerSettings" Target="../printerSettings/printerSettings563.bin"/><Relationship Id="rId18" Type="http://schemas.openxmlformats.org/officeDocument/2006/relationships/printerSettings" Target="../printerSettings/printerSettings568.bin"/><Relationship Id="rId26" Type="http://schemas.openxmlformats.org/officeDocument/2006/relationships/printerSettings" Target="../printerSettings/printerSettings576.bin"/><Relationship Id="rId39" Type="http://schemas.openxmlformats.org/officeDocument/2006/relationships/printerSettings" Target="../printerSettings/printerSettings589.bin"/><Relationship Id="rId3" Type="http://schemas.openxmlformats.org/officeDocument/2006/relationships/printerSettings" Target="../printerSettings/printerSettings553.bin"/><Relationship Id="rId21" Type="http://schemas.openxmlformats.org/officeDocument/2006/relationships/printerSettings" Target="../printerSettings/printerSettings571.bin"/><Relationship Id="rId34" Type="http://schemas.openxmlformats.org/officeDocument/2006/relationships/printerSettings" Target="../printerSettings/printerSettings584.bin"/><Relationship Id="rId42" Type="http://schemas.openxmlformats.org/officeDocument/2006/relationships/printerSettings" Target="../printerSettings/printerSettings592.bin"/><Relationship Id="rId47" Type="http://schemas.openxmlformats.org/officeDocument/2006/relationships/printerSettings" Target="../printerSettings/printerSettings597.bin"/><Relationship Id="rId50" Type="http://schemas.openxmlformats.org/officeDocument/2006/relationships/printerSettings" Target="../printerSettings/printerSettings600.bin"/><Relationship Id="rId7" Type="http://schemas.openxmlformats.org/officeDocument/2006/relationships/printerSettings" Target="../printerSettings/printerSettings557.bin"/><Relationship Id="rId12" Type="http://schemas.openxmlformats.org/officeDocument/2006/relationships/printerSettings" Target="../printerSettings/printerSettings562.bin"/><Relationship Id="rId17" Type="http://schemas.openxmlformats.org/officeDocument/2006/relationships/printerSettings" Target="../printerSettings/printerSettings567.bin"/><Relationship Id="rId25" Type="http://schemas.openxmlformats.org/officeDocument/2006/relationships/printerSettings" Target="../printerSettings/printerSettings575.bin"/><Relationship Id="rId33" Type="http://schemas.openxmlformats.org/officeDocument/2006/relationships/printerSettings" Target="../printerSettings/printerSettings583.bin"/><Relationship Id="rId38" Type="http://schemas.openxmlformats.org/officeDocument/2006/relationships/printerSettings" Target="../printerSettings/printerSettings588.bin"/><Relationship Id="rId46" Type="http://schemas.openxmlformats.org/officeDocument/2006/relationships/printerSettings" Target="../printerSettings/printerSettings596.bin"/><Relationship Id="rId2" Type="http://schemas.openxmlformats.org/officeDocument/2006/relationships/printerSettings" Target="../printerSettings/printerSettings552.bin"/><Relationship Id="rId16" Type="http://schemas.openxmlformats.org/officeDocument/2006/relationships/printerSettings" Target="../printerSettings/printerSettings566.bin"/><Relationship Id="rId20" Type="http://schemas.openxmlformats.org/officeDocument/2006/relationships/printerSettings" Target="../printerSettings/printerSettings570.bin"/><Relationship Id="rId29" Type="http://schemas.openxmlformats.org/officeDocument/2006/relationships/printerSettings" Target="../printerSettings/printerSettings579.bin"/><Relationship Id="rId41" Type="http://schemas.openxmlformats.org/officeDocument/2006/relationships/printerSettings" Target="../printerSettings/printerSettings591.bin"/><Relationship Id="rId1" Type="http://schemas.openxmlformats.org/officeDocument/2006/relationships/printerSettings" Target="../printerSettings/printerSettings551.bin"/><Relationship Id="rId6" Type="http://schemas.openxmlformats.org/officeDocument/2006/relationships/printerSettings" Target="../printerSettings/printerSettings556.bin"/><Relationship Id="rId11" Type="http://schemas.openxmlformats.org/officeDocument/2006/relationships/printerSettings" Target="../printerSettings/printerSettings561.bin"/><Relationship Id="rId24" Type="http://schemas.openxmlformats.org/officeDocument/2006/relationships/printerSettings" Target="../printerSettings/printerSettings574.bin"/><Relationship Id="rId32" Type="http://schemas.openxmlformats.org/officeDocument/2006/relationships/printerSettings" Target="../printerSettings/printerSettings582.bin"/><Relationship Id="rId37" Type="http://schemas.openxmlformats.org/officeDocument/2006/relationships/printerSettings" Target="../printerSettings/printerSettings587.bin"/><Relationship Id="rId40" Type="http://schemas.openxmlformats.org/officeDocument/2006/relationships/printerSettings" Target="../printerSettings/printerSettings590.bin"/><Relationship Id="rId45" Type="http://schemas.openxmlformats.org/officeDocument/2006/relationships/printerSettings" Target="../printerSettings/printerSettings595.bin"/><Relationship Id="rId5" Type="http://schemas.openxmlformats.org/officeDocument/2006/relationships/printerSettings" Target="../printerSettings/printerSettings555.bin"/><Relationship Id="rId15" Type="http://schemas.openxmlformats.org/officeDocument/2006/relationships/printerSettings" Target="../printerSettings/printerSettings565.bin"/><Relationship Id="rId23" Type="http://schemas.openxmlformats.org/officeDocument/2006/relationships/printerSettings" Target="../printerSettings/printerSettings573.bin"/><Relationship Id="rId28" Type="http://schemas.openxmlformats.org/officeDocument/2006/relationships/printerSettings" Target="../printerSettings/printerSettings578.bin"/><Relationship Id="rId36" Type="http://schemas.openxmlformats.org/officeDocument/2006/relationships/printerSettings" Target="../printerSettings/printerSettings586.bin"/><Relationship Id="rId49" Type="http://schemas.openxmlformats.org/officeDocument/2006/relationships/printerSettings" Target="../printerSettings/printerSettings599.bin"/><Relationship Id="rId10" Type="http://schemas.openxmlformats.org/officeDocument/2006/relationships/printerSettings" Target="../printerSettings/printerSettings560.bin"/><Relationship Id="rId19" Type="http://schemas.openxmlformats.org/officeDocument/2006/relationships/printerSettings" Target="../printerSettings/printerSettings569.bin"/><Relationship Id="rId31" Type="http://schemas.openxmlformats.org/officeDocument/2006/relationships/printerSettings" Target="../printerSettings/printerSettings581.bin"/><Relationship Id="rId44" Type="http://schemas.openxmlformats.org/officeDocument/2006/relationships/printerSettings" Target="../printerSettings/printerSettings594.bin"/><Relationship Id="rId4" Type="http://schemas.openxmlformats.org/officeDocument/2006/relationships/printerSettings" Target="../printerSettings/printerSettings554.bin"/><Relationship Id="rId9" Type="http://schemas.openxmlformats.org/officeDocument/2006/relationships/printerSettings" Target="../printerSettings/printerSettings559.bin"/><Relationship Id="rId14" Type="http://schemas.openxmlformats.org/officeDocument/2006/relationships/printerSettings" Target="../printerSettings/printerSettings564.bin"/><Relationship Id="rId22" Type="http://schemas.openxmlformats.org/officeDocument/2006/relationships/printerSettings" Target="../printerSettings/printerSettings572.bin"/><Relationship Id="rId27" Type="http://schemas.openxmlformats.org/officeDocument/2006/relationships/printerSettings" Target="../printerSettings/printerSettings577.bin"/><Relationship Id="rId30" Type="http://schemas.openxmlformats.org/officeDocument/2006/relationships/printerSettings" Target="../printerSettings/printerSettings580.bin"/><Relationship Id="rId35" Type="http://schemas.openxmlformats.org/officeDocument/2006/relationships/printerSettings" Target="../printerSettings/printerSettings585.bin"/><Relationship Id="rId43" Type="http://schemas.openxmlformats.org/officeDocument/2006/relationships/printerSettings" Target="../printerSettings/printerSettings593.bin"/><Relationship Id="rId48" Type="http://schemas.openxmlformats.org/officeDocument/2006/relationships/printerSettings" Target="../printerSettings/printerSettings598.bin"/><Relationship Id="rId8" Type="http://schemas.openxmlformats.org/officeDocument/2006/relationships/printerSettings" Target="../printerSettings/printerSettings558.bin"/></Relationships>
</file>

<file path=xl/worksheets/_rels/sheet16.xml.rels><?xml version="1.0" encoding="UTF-8" standalone="yes"?>
<Relationships xmlns="http://schemas.openxmlformats.org/package/2006/relationships"><Relationship Id="rId13" Type="http://schemas.openxmlformats.org/officeDocument/2006/relationships/printerSettings" Target="../printerSettings/printerSettings613.bin"/><Relationship Id="rId18" Type="http://schemas.openxmlformats.org/officeDocument/2006/relationships/printerSettings" Target="../printerSettings/printerSettings618.bin"/><Relationship Id="rId26" Type="http://schemas.openxmlformats.org/officeDocument/2006/relationships/printerSettings" Target="../printerSettings/printerSettings626.bin"/><Relationship Id="rId39" Type="http://schemas.openxmlformats.org/officeDocument/2006/relationships/printerSettings" Target="../printerSettings/printerSettings639.bin"/><Relationship Id="rId3" Type="http://schemas.openxmlformats.org/officeDocument/2006/relationships/printerSettings" Target="../printerSettings/printerSettings603.bin"/><Relationship Id="rId21" Type="http://schemas.openxmlformats.org/officeDocument/2006/relationships/printerSettings" Target="../printerSettings/printerSettings621.bin"/><Relationship Id="rId34" Type="http://schemas.openxmlformats.org/officeDocument/2006/relationships/printerSettings" Target="../printerSettings/printerSettings634.bin"/><Relationship Id="rId42" Type="http://schemas.openxmlformats.org/officeDocument/2006/relationships/printerSettings" Target="../printerSettings/printerSettings642.bin"/><Relationship Id="rId47" Type="http://schemas.openxmlformats.org/officeDocument/2006/relationships/printerSettings" Target="../printerSettings/printerSettings647.bin"/><Relationship Id="rId50" Type="http://schemas.openxmlformats.org/officeDocument/2006/relationships/printerSettings" Target="../printerSettings/printerSettings650.bin"/><Relationship Id="rId7" Type="http://schemas.openxmlformats.org/officeDocument/2006/relationships/printerSettings" Target="../printerSettings/printerSettings607.bin"/><Relationship Id="rId12" Type="http://schemas.openxmlformats.org/officeDocument/2006/relationships/printerSettings" Target="../printerSettings/printerSettings612.bin"/><Relationship Id="rId17" Type="http://schemas.openxmlformats.org/officeDocument/2006/relationships/printerSettings" Target="../printerSettings/printerSettings617.bin"/><Relationship Id="rId25" Type="http://schemas.openxmlformats.org/officeDocument/2006/relationships/printerSettings" Target="../printerSettings/printerSettings625.bin"/><Relationship Id="rId33" Type="http://schemas.openxmlformats.org/officeDocument/2006/relationships/printerSettings" Target="../printerSettings/printerSettings633.bin"/><Relationship Id="rId38" Type="http://schemas.openxmlformats.org/officeDocument/2006/relationships/printerSettings" Target="../printerSettings/printerSettings638.bin"/><Relationship Id="rId46" Type="http://schemas.openxmlformats.org/officeDocument/2006/relationships/printerSettings" Target="../printerSettings/printerSettings646.bin"/><Relationship Id="rId2" Type="http://schemas.openxmlformats.org/officeDocument/2006/relationships/printerSettings" Target="../printerSettings/printerSettings602.bin"/><Relationship Id="rId16" Type="http://schemas.openxmlformats.org/officeDocument/2006/relationships/printerSettings" Target="../printerSettings/printerSettings616.bin"/><Relationship Id="rId20" Type="http://schemas.openxmlformats.org/officeDocument/2006/relationships/printerSettings" Target="../printerSettings/printerSettings620.bin"/><Relationship Id="rId29" Type="http://schemas.openxmlformats.org/officeDocument/2006/relationships/printerSettings" Target="../printerSettings/printerSettings629.bin"/><Relationship Id="rId41" Type="http://schemas.openxmlformats.org/officeDocument/2006/relationships/printerSettings" Target="../printerSettings/printerSettings641.bin"/><Relationship Id="rId1" Type="http://schemas.openxmlformats.org/officeDocument/2006/relationships/printerSettings" Target="../printerSettings/printerSettings601.bin"/><Relationship Id="rId6" Type="http://schemas.openxmlformats.org/officeDocument/2006/relationships/printerSettings" Target="../printerSettings/printerSettings606.bin"/><Relationship Id="rId11" Type="http://schemas.openxmlformats.org/officeDocument/2006/relationships/printerSettings" Target="../printerSettings/printerSettings611.bin"/><Relationship Id="rId24" Type="http://schemas.openxmlformats.org/officeDocument/2006/relationships/printerSettings" Target="../printerSettings/printerSettings624.bin"/><Relationship Id="rId32" Type="http://schemas.openxmlformats.org/officeDocument/2006/relationships/printerSettings" Target="../printerSettings/printerSettings632.bin"/><Relationship Id="rId37" Type="http://schemas.openxmlformats.org/officeDocument/2006/relationships/printerSettings" Target="../printerSettings/printerSettings637.bin"/><Relationship Id="rId40" Type="http://schemas.openxmlformats.org/officeDocument/2006/relationships/printerSettings" Target="../printerSettings/printerSettings640.bin"/><Relationship Id="rId45" Type="http://schemas.openxmlformats.org/officeDocument/2006/relationships/printerSettings" Target="../printerSettings/printerSettings645.bin"/><Relationship Id="rId5" Type="http://schemas.openxmlformats.org/officeDocument/2006/relationships/printerSettings" Target="../printerSettings/printerSettings605.bin"/><Relationship Id="rId15" Type="http://schemas.openxmlformats.org/officeDocument/2006/relationships/printerSettings" Target="../printerSettings/printerSettings615.bin"/><Relationship Id="rId23" Type="http://schemas.openxmlformats.org/officeDocument/2006/relationships/printerSettings" Target="../printerSettings/printerSettings623.bin"/><Relationship Id="rId28" Type="http://schemas.openxmlformats.org/officeDocument/2006/relationships/printerSettings" Target="../printerSettings/printerSettings628.bin"/><Relationship Id="rId36" Type="http://schemas.openxmlformats.org/officeDocument/2006/relationships/printerSettings" Target="../printerSettings/printerSettings636.bin"/><Relationship Id="rId49" Type="http://schemas.openxmlformats.org/officeDocument/2006/relationships/printerSettings" Target="../printerSettings/printerSettings649.bin"/><Relationship Id="rId10" Type="http://schemas.openxmlformats.org/officeDocument/2006/relationships/printerSettings" Target="../printerSettings/printerSettings610.bin"/><Relationship Id="rId19" Type="http://schemas.openxmlformats.org/officeDocument/2006/relationships/printerSettings" Target="../printerSettings/printerSettings619.bin"/><Relationship Id="rId31" Type="http://schemas.openxmlformats.org/officeDocument/2006/relationships/printerSettings" Target="../printerSettings/printerSettings631.bin"/><Relationship Id="rId44" Type="http://schemas.openxmlformats.org/officeDocument/2006/relationships/printerSettings" Target="../printerSettings/printerSettings644.bin"/><Relationship Id="rId4" Type="http://schemas.openxmlformats.org/officeDocument/2006/relationships/printerSettings" Target="../printerSettings/printerSettings604.bin"/><Relationship Id="rId9" Type="http://schemas.openxmlformats.org/officeDocument/2006/relationships/printerSettings" Target="../printerSettings/printerSettings609.bin"/><Relationship Id="rId14" Type="http://schemas.openxmlformats.org/officeDocument/2006/relationships/printerSettings" Target="../printerSettings/printerSettings614.bin"/><Relationship Id="rId22" Type="http://schemas.openxmlformats.org/officeDocument/2006/relationships/printerSettings" Target="../printerSettings/printerSettings622.bin"/><Relationship Id="rId27" Type="http://schemas.openxmlformats.org/officeDocument/2006/relationships/printerSettings" Target="../printerSettings/printerSettings627.bin"/><Relationship Id="rId30" Type="http://schemas.openxmlformats.org/officeDocument/2006/relationships/printerSettings" Target="../printerSettings/printerSettings630.bin"/><Relationship Id="rId35" Type="http://schemas.openxmlformats.org/officeDocument/2006/relationships/printerSettings" Target="../printerSettings/printerSettings635.bin"/><Relationship Id="rId43" Type="http://schemas.openxmlformats.org/officeDocument/2006/relationships/printerSettings" Target="../printerSettings/printerSettings643.bin"/><Relationship Id="rId48" Type="http://schemas.openxmlformats.org/officeDocument/2006/relationships/printerSettings" Target="../printerSettings/printerSettings648.bin"/><Relationship Id="rId8" Type="http://schemas.openxmlformats.org/officeDocument/2006/relationships/printerSettings" Target="../printerSettings/printerSettings608.bin"/></Relationships>
</file>

<file path=xl/worksheets/_rels/sheet17.xml.rels><?xml version="1.0" encoding="UTF-8" standalone="yes"?>
<Relationships xmlns="http://schemas.openxmlformats.org/package/2006/relationships"><Relationship Id="rId13" Type="http://schemas.openxmlformats.org/officeDocument/2006/relationships/printerSettings" Target="../printerSettings/printerSettings663.bin"/><Relationship Id="rId18" Type="http://schemas.openxmlformats.org/officeDocument/2006/relationships/printerSettings" Target="../printerSettings/printerSettings668.bin"/><Relationship Id="rId26" Type="http://schemas.openxmlformats.org/officeDocument/2006/relationships/printerSettings" Target="../printerSettings/printerSettings676.bin"/><Relationship Id="rId39" Type="http://schemas.openxmlformats.org/officeDocument/2006/relationships/printerSettings" Target="../printerSettings/printerSettings689.bin"/><Relationship Id="rId3" Type="http://schemas.openxmlformats.org/officeDocument/2006/relationships/printerSettings" Target="../printerSettings/printerSettings653.bin"/><Relationship Id="rId21" Type="http://schemas.openxmlformats.org/officeDocument/2006/relationships/printerSettings" Target="../printerSettings/printerSettings671.bin"/><Relationship Id="rId34" Type="http://schemas.openxmlformats.org/officeDocument/2006/relationships/printerSettings" Target="../printerSettings/printerSettings684.bin"/><Relationship Id="rId42" Type="http://schemas.openxmlformats.org/officeDocument/2006/relationships/printerSettings" Target="../printerSettings/printerSettings692.bin"/><Relationship Id="rId47" Type="http://schemas.openxmlformats.org/officeDocument/2006/relationships/printerSettings" Target="../printerSettings/printerSettings697.bin"/><Relationship Id="rId50" Type="http://schemas.openxmlformats.org/officeDocument/2006/relationships/printerSettings" Target="../printerSettings/printerSettings700.bin"/><Relationship Id="rId7" Type="http://schemas.openxmlformats.org/officeDocument/2006/relationships/printerSettings" Target="../printerSettings/printerSettings657.bin"/><Relationship Id="rId12" Type="http://schemas.openxmlformats.org/officeDocument/2006/relationships/printerSettings" Target="../printerSettings/printerSettings662.bin"/><Relationship Id="rId17" Type="http://schemas.openxmlformats.org/officeDocument/2006/relationships/printerSettings" Target="../printerSettings/printerSettings667.bin"/><Relationship Id="rId25" Type="http://schemas.openxmlformats.org/officeDocument/2006/relationships/printerSettings" Target="../printerSettings/printerSettings675.bin"/><Relationship Id="rId33" Type="http://schemas.openxmlformats.org/officeDocument/2006/relationships/printerSettings" Target="../printerSettings/printerSettings683.bin"/><Relationship Id="rId38" Type="http://schemas.openxmlformats.org/officeDocument/2006/relationships/printerSettings" Target="../printerSettings/printerSettings688.bin"/><Relationship Id="rId46" Type="http://schemas.openxmlformats.org/officeDocument/2006/relationships/printerSettings" Target="../printerSettings/printerSettings696.bin"/><Relationship Id="rId2" Type="http://schemas.openxmlformats.org/officeDocument/2006/relationships/printerSettings" Target="../printerSettings/printerSettings652.bin"/><Relationship Id="rId16" Type="http://schemas.openxmlformats.org/officeDocument/2006/relationships/printerSettings" Target="../printerSettings/printerSettings666.bin"/><Relationship Id="rId20" Type="http://schemas.openxmlformats.org/officeDocument/2006/relationships/printerSettings" Target="../printerSettings/printerSettings670.bin"/><Relationship Id="rId29" Type="http://schemas.openxmlformats.org/officeDocument/2006/relationships/printerSettings" Target="../printerSettings/printerSettings679.bin"/><Relationship Id="rId41" Type="http://schemas.openxmlformats.org/officeDocument/2006/relationships/printerSettings" Target="../printerSettings/printerSettings691.bin"/><Relationship Id="rId1" Type="http://schemas.openxmlformats.org/officeDocument/2006/relationships/printerSettings" Target="../printerSettings/printerSettings651.bin"/><Relationship Id="rId6" Type="http://schemas.openxmlformats.org/officeDocument/2006/relationships/printerSettings" Target="../printerSettings/printerSettings656.bin"/><Relationship Id="rId11" Type="http://schemas.openxmlformats.org/officeDocument/2006/relationships/printerSettings" Target="../printerSettings/printerSettings661.bin"/><Relationship Id="rId24" Type="http://schemas.openxmlformats.org/officeDocument/2006/relationships/printerSettings" Target="../printerSettings/printerSettings674.bin"/><Relationship Id="rId32" Type="http://schemas.openxmlformats.org/officeDocument/2006/relationships/printerSettings" Target="../printerSettings/printerSettings682.bin"/><Relationship Id="rId37" Type="http://schemas.openxmlformats.org/officeDocument/2006/relationships/printerSettings" Target="../printerSettings/printerSettings687.bin"/><Relationship Id="rId40" Type="http://schemas.openxmlformats.org/officeDocument/2006/relationships/printerSettings" Target="../printerSettings/printerSettings690.bin"/><Relationship Id="rId45" Type="http://schemas.openxmlformats.org/officeDocument/2006/relationships/printerSettings" Target="../printerSettings/printerSettings695.bin"/><Relationship Id="rId5" Type="http://schemas.openxmlformats.org/officeDocument/2006/relationships/printerSettings" Target="../printerSettings/printerSettings655.bin"/><Relationship Id="rId15" Type="http://schemas.openxmlformats.org/officeDocument/2006/relationships/printerSettings" Target="../printerSettings/printerSettings665.bin"/><Relationship Id="rId23" Type="http://schemas.openxmlformats.org/officeDocument/2006/relationships/printerSettings" Target="../printerSettings/printerSettings673.bin"/><Relationship Id="rId28" Type="http://schemas.openxmlformats.org/officeDocument/2006/relationships/printerSettings" Target="../printerSettings/printerSettings678.bin"/><Relationship Id="rId36" Type="http://schemas.openxmlformats.org/officeDocument/2006/relationships/printerSettings" Target="../printerSettings/printerSettings686.bin"/><Relationship Id="rId49" Type="http://schemas.openxmlformats.org/officeDocument/2006/relationships/printerSettings" Target="../printerSettings/printerSettings699.bin"/><Relationship Id="rId10" Type="http://schemas.openxmlformats.org/officeDocument/2006/relationships/printerSettings" Target="../printerSettings/printerSettings660.bin"/><Relationship Id="rId19" Type="http://schemas.openxmlformats.org/officeDocument/2006/relationships/printerSettings" Target="../printerSettings/printerSettings669.bin"/><Relationship Id="rId31" Type="http://schemas.openxmlformats.org/officeDocument/2006/relationships/printerSettings" Target="../printerSettings/printerSettings681.bin"/><Relationship Id="rId44" Type="http://schemas.openxmlformats.org/officeDocument/2006/relationships/printerSettings" Target="../printerSettings/printerSettings694.bin"/><Relationship Id="rId4" Type="http://schemas.openxmlformats.org/officeDocument/2006/relationships/printerSettings" Target="../printerSettings/printerSettings654.bin"/><Relationship Id="rId9" Type="http://schemas.openxmlformats.org/officeDocument/2006/relationships/printerSettings" Target="../printerSettings/printerSettings659.bin"/><Relationship Id="rId14" Type="http://schemas.openxmlformats.org/officeDocument/2006/relationships/printerSettings" Target="../printerSettings/printerSettings664.bin"/><Relationship Id="rId22" Type="http://schemas.openxmlformats.org/officeDocument/2006/relationships/printerSettings" Target="../printerSettings/printerSettings672.bin"/><Relationship Id="rId27" Type="http://schemas.openxmlformats.org/officeDocument/2006/relationships/printerSettings" Target="../printerSettings/printerSettings677.bin"/><Relationship Id="rId30" Type="http://schemas.openxmlformats.org/officeDocument/2006/relationships/printerSettings" Target="../printerSettings/printerSettings680.bin"/><Relationship Id="rId35" Type="http://schemas.openxmlformats.org/officeDocument/2006/relationships/printerSettings" Target="../printerSettings/printerSettings685.bin"/><Relationship Id="rId43" Type="http://schemas.openxmlformats.org/officeDocument/2006/relationships/printerSettings" Target="../printerSettings/printerSettings693.bin"/><Relationship Id="rId48" Type="http://schemas.openxmlformats.org/officeDocument/2006/relationships/printerSettings" Target="../printerSettings/printerSettings698.bin"/><Relationship Id="rId8" Type="http://schemas.openxmlformats.org/officeDocument/2006/relationships/printerSettings" Target="../printerSettings/printerSettings658.bin"/></Relationships>
</file>

<file path=xl/worksheets/_rels/sheet18.xml.rels><?xml version="1.0" encoding="UTF-8" standalone="yes"?>
<Relationships xmlns="http://schemas.openxmlformats.org/package/2006/relationships"><Relationship Id="rId13" Type="http://schemas.openxmlformats.org/officeDocument/2006/relationships/printerSettings" Target="../printerSettings/printerSettings713.bin"/><Relationship Id="rId18" Type="http://schemas.openxmlformats.org/officeDocument/2006/relationships/printerSettings" Target="../printerSettings/printerSettings718.bin"/><Relationship Id="rId26" Type="http://schemas.openxmlformats.org/officeDocument/2006/relationships/printerSettings" Target="../printerSettings/printerSettings726.bin"/><Relationship Id="rId39" Type="http://schemas.openxmlformats.org/officeDocument/2006/relationships/printerSettings" Target="../printerSettings/printerSettings739.bin"/><Relationship Id="rId3" Type="http://schemas.openxmlformats.org/officeDocument/2006/relationships/printerSettings" Target="../printerSettings/printerSettings703.bin"/><Relationship Id="rId21" Type="http://schemas.openxmlformats.org/officeDocument/2006/relationships/printerSettings" Target="../printerSettings/printerSettings721.bin"/><Relationship Id="rId34" Type="http://schemas.openxmlformats.org/officeDocument/2006/relationships/printerSettings" Target="../printerSettings/printerSettings734.bin"/><Relationship Id="rId42" Type="http://schemas.openxmlformats.org/officeDocument/2006/relationships/printerSettings" Target="../printerSettings/printerSettings742.bin"/><Relationship Id="rId47" Type="http://schemas.openxmlformats.org/officeDocument/2006/relationships/printerSettings" Target="../printerSettings/printerSettings747.bin"/><Relationship Id="rId50" Type="http://schemas.openxmlformats.org/officeDocument/2006/relationships/printerSettings" Target="../printerSettings/printerSettings750.bin"/><Relationship Id="rId7" Type="http://schemas.openxmlformats.org/officeDocument/2006/relationships/printerSettings" Target="../printerSettings/printerSettings707.bin"/><Relationship Id="rId12" Type="http://schemas.openxmlformats.org/officeDocument/2006/relationships/printerSettings" Target="../printerSettings/printerSettings712.bin"/><Relationship Id="rId17" Type="http://schemas.openxmlformats.org/officeDocument/2006/relationships/printerSettings" Target="../printerSettings/printerSettings717.bin"/><Relationship Id="rId25" Type="http://schemas.openxmlformats.org/officeDocument/2006/relationships/printerSettings" Target="../printerSettings/printerSettings725.bin"/><Relationship Id="rId33" Type="http://schemas.openxmlformats.org/officeDocument/2006/relationships/printerSettings" Target="../printerSettings/printerSettings733.bin"/><Relationship Id="rId38" Type="http://schemas.openxmlformats.org/officeDocument/2006/relationships/printerSettings" Target="../printerSettings/printerSettings738.bin"/><Relationship Id="rId46" Type="http://schemas.openxmlformats.org/officeDocument/2006/relationships/printerSettings" Target="../printerSettings/printerSettings746.bin"/><Relationship Id="rId2" Type="http://schemas.openxmlformats.org/officeDocument/2006/relationships/printerSettings" Target="../printerSettings/printerSettings702.bin"/><Relationship Id="rId16" Type="http://schemas.openxmlformats.org/officeDocument/2006/relationships/printerSettings" Target="../printerSettings/printerSettings716.bin"/><Relationship Id="rId20" Type="http://schemas.openxmlformats.org/officeDocument/2006/relationships/printerSettings" Target="../printerSettings/printerSettings720.bin"/><Relationship Id="rId29" Type="http://schemas.openxmlformats.org/officeDocument/2006/relationships/printerSettings" Target="../printerSettings/printerSettings729.bin"/><Relationship Id="rId41" Type="http://schemas.openxmlformats.org/officeDocument/2006/relationships/printerSettings" Target="../printerSettings/printerSettings741.bin"/><Relationship Id="rId1" Type="http://schemas.openxmlformats.org/officeDocument/2006/relationships/printerSettings" Target="../printerSettings/printerSettings701.bin"/><Relationship Id="rId6" Type="http://schemas.openxmlformats.org/officeDocument/2006/relationships/printerSettings" Target="../printerSettings/printerSettings706.bin"/><Relationship Id="rId11" Type="http://schemas.openxmlformats.org/officeDocument/2006/relationships/printerSettings" Target="../printerSettings/printerSettings711.bin"/><Relationship Id="rId24" Type="http://schemas.openxmlformats.org/officeDocument/2006/relationships/printerSettings" Target="../printerSettings/printerSettings724.bin"/><Relationship Id="rId32" Type="http://schemas.openxmlformats.org/officeDocument/2006/relationships/printerSettings" Target="../printerSettings/printerSettings732.bin"/><Relationship Id="rId37" Type="http://schemas.openxmlformats.org/officeDocument/2006/relationships/printerSettings" Target="../printerSettings/printerSettings737.bin"/><Relationship Id="rId40" Type="http://schemas.openxmlformats.org/officeDocument/2006/relationships/printerSettings" Target="../printerSettings/printerSettings740.bin"/><Relationship Id="rId45" Type="http://schemas.openxmlformats.org/officeDocument/2006/relationships/printerSettings" Target="../printerSettings/printerSettings745.bin"/><Relationship Id="rId5" Type="http://schemas.openxmlformats.org/officeDocument/2006/relationships/printerSettings" Target="../printerSettings/printerSettings705.bin"/><Relationship Id="rId15" Type="http://schemas.openxmlformats.org/officeDocument/2006/relationships/printerSettings" Target="../printerSettings/printerSettings715.bin"/><Relationship Id="rId23" Type="http://schemas.openxmlformats.org/officeDocument/2006/relationships/printerSettings" Target="../printerSettings/printerSettings723.bin"/><Relationship Id="rId28" Type="http://schemas.openxmlformats.org/officeDocument/2006/relationships/printerSettings" Target="../printerSettings/printerSettings728.bin"/><Relationship Id="rId36" Type="http://schemas.openxmlformats.org/officeDocument/2006/relationships/printerSettings" Target="../printerSettings/printerSettings736.bin"/><Relationship Id="rId49" Type="http://schemas.openxmlformats.org/officeDocument/2006/relationships/printerSettings" Target="../printerSettings/printerSettings749.bin"/><Relationship Id="rId10" Type="http://schemas.openxmlformats.org/officeDocument/2006/relationships/printerSettings" Target="../printerSettings/printerSettings710.bin"/><Relationship Id="rId19" Type="http://schemas.openxmlformats.org/officeDocument/2006/relationships/printerSettings" Target="../printerSettings/printerSettings719.bin"/><Relationship Id="rId31" Type="http://schemas.openxmlformats.org/officeDocument/2006/relationships/printerSettings" Target="../printerSettings/printerSettings731.bin"/><Relationship Id="rId44" Type="http://schemas.openxmlformats.org/officeDocument/2006/relationships/printerSettings" Target="../printerSettings/printerSettings744.bin"/><Relationship Id="rId4" Type="http://schemas.openxmlformats.org/officeDocument/2006/relationships/printerSettings" Target="../printerSettings/printerSettings704.bin"/><Relationship Id="rId9" Type="http://schemas.openxmlformats.org/officeDocument/2006/relationships/printerSettings" Target="../printerSettings/printerSettings709.bin"/><Relationship Id="rId14" Type="http://schemas.openxmlformats.org/officeDocument/2006/relationships/printerSettings" Target="../printerSettings/printerSettings714.bin"/><Relationship Id="rId22" Type="http://schemas.openxmlformats.org/officeDocument/2006/relationships/printerSettings" Target="../printerSettings/printerSettings722.bin"/><Relationship Id="rId27" Type="http://schemas.openxmlformats.org/officeDocument/2006/relationships/printerSettings" Target="../printerSettings/printerSettings727.bin"/><Relationship Id="rId30" Type="http://schemas.openxmlformats.org/officeDocument/2006/relationships/printerSettings" Target="../printerSettings/printerSettings730.bin"/><Relationship Id="rId35" Type="http://schemas.openxmlformats.org/officeDocument/2006/relationships/printerSettings" Target="../printerSettings/printerSettings735.bin"/><Relationship Id="rId43" Type="http://schemas.openxmlformats.org/officeDocument/2006/relationships/printerSettings" Target="../printerSettings/printerSettings743.bin"/><Relationship Id="rId48" Type="http://schemas.openxmlformats.org/officeDocument/2006/relationships/printerSettings" Target="../printerSettings/printerSettings748.bin"/><Relationship Id="rId8" Type="http://schemas.openxmlformats.org/officeDocument/2006/relationships/printerSettings" Target="../printerSettings/printerSettings708.bin"/></Relationships>
</file>

<file path=xl/worksheets/_rels/sheet19.xml.rels><?xml version="1.0" encoding="UTF-8" standalone="yes"?>
<Relationships xmlns="http://schemas.openxmlformats.org/package/2006/relationships"><Relationship Id="rId13" Type="http://schemas.openxmlformats.org/officeDocument/2006/relationships/printerSettings" Target="../printerSettings/printerSettings763.bin"/><Relationship Id="rId18" Type="http://schemas.openxmlformats.org/officeDocument/2006/relationships/printerSettings" Target="../printerSettings/printerSettings768.bin"/><Relationship Id="rId26" Type="http://schemas.openxmlformats.org/officeDocument/2006/relationships/printerSettings" Target="../printerSettings/printerSettings776.bin"/><Relationship Id="rId39" Type="http://schemas.openxmlformats.org/officeDocument/2006/relationships/printerSettings" Target="../printerSettings/printerSettings789.bin"/><Relationship Id="rId3" Type="http://schemas.openxmlformats.org/officeDocument/2006/relationships/printerSettings" Target="../printerSettings/printerSettings753.bin"/><Relationship Id="rId21" Type="http://schemas.openxmlformats.org/officeDocument/2006/relationships/printerSettings" Target="../printerSettings/printerSettings771.bin"/><Relationship Id="rId34" Type="http://schemas.openxmlformats.org/officeDocument/2006/relationships/printerSettings" Target="../printerSettings/printerSettings784.bin"/><Relationship Id="rId42" Type="http://schemas.openxmlformats.org/officeDocument/2006/relationships/printerSettings" Target="../printerSettings/printerSettings792.bin"/><Relationship Id="rId47" Type="http://schemas.openxmlformats.org/officeDocument/2006/relationships/printerSettings" Target="../printerSettings/printerSettings797.bin"/><Relationship Id="rId50" Type="http://schemas.openxmlformats.org/officeDocument/2006/relationships/printerSettings" Target="../printerSettings/printerSettings800.bin"/><Relationship Id="rId7" Type="http://schemas.openxmlformats.org/officeDocument/2006/relationships/printerSettings" Target="../printerSettings/printerSettings757.bin"/><Relationship Id="rId12" Type="http://schemas.openxmlformats.org/officeDocument/2006/relationships/printerSettings" Target="../printerSettings/printerSettings762.bin"/><Relationship Id="rId17" Type="http://schemas.openxmlformats.org/officeDocument/2006/relationships/printerSettings" Target="../printerSettings/printerSettings767.bin"/><Relationship Id="rId25" Type="http://schemas.openxmlformats.org/officeDocument/2006/relationships/printerSettings" Target="../printerSettings/printerSettings775.bin"/><Relationship Id="rId33" Type="http://schemas.openxmlformats.org/officeDocument/2006/relationships/printerSettings" Target="../printerSettings/printerSettings783.bin"/><Relationship Id="rId38" Type="http://schemas.openxmlformats.org/officeDocument/2006/relationships/printerSettings" Target="../printerSettings/printerSettings788.bin"/><Relationship Id="rId46" Type="http://schemas.openxmlformats.org/officeDocument/2006/relationships/printerSettings" Target="../printerSettings/printerSettings796.bin"/><Relationship Id="rId2" Type="http://schemas.openxmlformats.org/officeDocument/2006/relationships/printerSettings" Target="../printerSettings/printerSettings752.bin"/><Relationship Id="rId16" Type="http://schemas.openxmlformats.org/officeDocument/2006/relationships/printerSettings" Target="../printerSettings/printerSettings766.bin"/><Relationship Id="rId20" Type="http://schemas.openxmlformats.org/officeDocument/2006/relationships/printerSettings" Target="../printerSettings/printerSettings770.bin"/><Relationship Id="rId29" Type="http://schemas.openxmlformats.org/officeDocument/2006/relationships/printerSettings" Target="../printerSettings/printerSettings779.bin"/><Relationship Id="rId41" Type="http://schemas.openxmlformats.org/officeDocument/2006/relationships/printerSettings" Target="../printerSettings/printerSettings791.bin"/><Relationship Id="rId1" Type="http://schemas.openxmlformats.org/officeDocument/2006/relationships/printerSettings" Target="../printerSettings/printerSettings751.bin"/><Relationship Id="rId6" Type="http://schemas.openxmlformats.org/officeDocument/2006/relationships/printerSettings" Target="../printerSettings/printerSettings756.bin"/><Relationship Id="rId11" Type="http://schemas.openxmlformats.org/officeDocument/2006/relationships/printerSettings" Target="../printerSettings/printerSettings761.bin"/><Relationship Id="rId24" Type="http://schemas.openxmlformats.org/officeDocument/2006/relationships/printerSettings" Target="../printerSettings/printerSettings774.bin"/><Relationship Id="rId32" Type="http://schemas.openxmlformats.org/officeDocument/2006/relationships/printerSettings" Target="../printerSettings/printerSettings782.bin"/><Relationship Id="rId37" Type="http://schemas.openxmlformats.org/officeDocument/2006/relationships/printerSettings" Target="../printerSettings/printerSettings787.bin"/><Relationship Id="rId40" Type="http://schemas.openxmlformats.org/officeDocument/2006/relationships/printerSettings" Target="../printerSettings/printerSettings790.bin"/><Relationship Id="rId45" Type="http://schemas.openxmlformats.org/officeDocument/2006/relationships/printerSettings" Target="../printerSettings/printerSettings795.bin"/><Relationship Id="rId5" Type="http://schemas.openxmlformats.org/officeDocument/2006/relationships/printerSettings" Target="../printerSettings/printerSettings755.bin"/><Relationship Id="rId15" Type="http://schemas.openxmlformats.org/officeDocument/2006/relationships/printerSettings" Target="../printerSettings/printerSettings765.bin"/><Relationship Id="rId23" Type="http://schemas.openxmlformats.org/officeDocument/2006/relationships/printerSettings" Target="../printerSettings/printerSettings773.bin"/><Relationship Id="rId28" Type="http://schemas.openxmlformats.org/officeDocument/2006/relationships/printerSettings" Target="../printerSettings/printerSettings778.bin"/><Relationship Id="rId36" Type="http://schemas.openxmlformats.org/officeDocument/2006/relationships/printerSettings" Target="../printerSettings/printerSettings786.bin"/><Relationship Id="rId49" Type="http://schemas.openxmlformats.org/officeDocument/2006/relationships/printerSettings" Target="../printerSettings/printerSettings799.bin"/><Relationship Id="rId10" Type="http://schemas.openxmlformats.org/officeDocument/2006/relationships/printerSettings" Target="../printerSettings/printerSettings760.bin"/><Relationship Id="rId19" Type="http://schemas.openxmlformats.org/officeDocument/2006/relationships/printerSettings" Target="../printerSettings/printerSettings769.bin"/><Relationship Id="rId31" Type="http://schemas.openxmlformats.org/officeDocument/2006/relationships/printerSettings" Target="../printerSettings/printerSettings781.bin"/><Relationship Id="rId44" Type="http://schemas.openxmlformats.org/officeDocument/2006/relationships/printerSettings" Target="../printerSettings/printerSettings794.bin"/><Relationship Id="rId4" Type="http://schemas.openxmlformats.org/officeDocument/2006/relationships/printerSettings" Target="../printerSettings/printerSettings754.bin"/><Relationship Id="rId9" Type="http://schemas.openxmlformats.org/officeDocument/2006/relationships/printerSettings" Target="../printerSettings/printerSettings759.bin"/><Relationship Id="rId14" Type="http://schemas.openxmlformats.org/officeDocument/2006/relationships/printerSettings" Target="../printerSettings/printerSettings764.bin"/><Relationship Id="rId22" Type="http://schemas.openxmlformats.org/officeDocument/2006/relationships/printerSettings" Target="../printerSettings/printerSettings772.bin"/><Relationship Id="rId27" Type="http://schemas.openxmlformats.org/officeDocument/2006/relationships/printerSettings" Target="../printerSettings/printerSettings777.bin"/><Relationship Id="rId30" Type="http://schemas.openxmlformats.org/officeDocument/2006/relationships/printerSettings" Target="../printerSettings/printerSettings780.bin"/><Relationship Id="rId35" Type="http://schemas.openxmlformats.org/officeDocument/2006/relationships/printerSettings" Target="../printerSettings/printerSettings785.bin"/><Relationship Id="rId43" Type="http://schemas.openxmlformats.org/officeDocument/2006/relationships/printerSettings" Target="../printerSettings/printerSettings793.bin"/><Relationship Id="rId48" Type="http://schemas.openxmlformats.org/officeDocument/2006/relationships/printerSettings" Target="../printerSettings/printerSettings798.bin"/><Relationship Id="rId8" Type="http://schemas.openxmlformats.org/officeDocument/2006/relationships/printerSettings" Target="../printerSettings/printerSettings758.bin"/></Relationships>
</file>

<file path=xl/worksheets/_rels/sheet2.xml.rels><?xml version="1.0" encoding="UTF-8" standalone="yes"?>
<Relationships xmlns="http://schemas.openxmlformats.org/package/2006/relationships"><Relationship Id="rId13" Type="http://schemas.openxmlformats.org/officeDocument/2006/relationships/printerSettings" Target="../printerSettings/printerSettings63.bin"/><Relationship Id="rId18" Type="http://schemas.openxmlformats.org/officeDocument/2006/relationships/printerSettings" Target="../printerSettings/printerSettings68.bin"/><Relationship Id="rId26" Type="http://schemas.openxmlformats.org/officeDocument/2006/relationships/printerSettings" Target="../printerSettings/printerSettings76.bin"/><Relationship Id="rId39" Type="http://schemas.openxmlformats.org/officeDocument/2006/relationships/printerSettings" Target="../printerSettings/printerSettings89.bin"/><Relationship Id="rId3" Type="http://schemas.openxmlformats.org/officeDocument/2006/relationships/printerSettings" Target="../printerSettings/printerSettings53.bin"/><Relationship Id="rId21" Type="http://schemas.openxmlformats.org/officeDocument/2006/relationships/printerSettings" Target="../printerSettings/printerSettings71.bin"/><Relationship Id="rId34" Type="http://schemas.openxmlformats.org/officeDocument/2006/relationships/printerSettings" Target="../printerSettings/printerSettings84.bin"/><Relationship Id="rId42" Type="http://schemas.openxmlformats.org/officeDocument/2006/relationships/printerSettings" Target="../printerSettings/printerSettings92.bin"/><Relationship Id="rId47" Type="http://schemas.openxmlformats.org/officeDocument/2006/relationships/printerSettings" Target="../printerSettings/printerSettings97.bin"/><Relationship Id="rId50" Type="http://schemas.openxmlformats.org/officeDocument/2006/relationships/printerSettings" Target="../printerSettings/printerSettings100.bin"/><Relationship Id="rId7" Type="http://schemas.openxmlformats.org/officeDocument/2006/relationships/printerSettings" Target="../printerSettings/printerSettings57.bin"/><Relationship Id="rId12" Type="http://schemas.openxmlformats.org/officeDocument/2006/relationships/printerSettings" Target="../printerSettings/printerSettings62.bin"/><Relationship Id="rId17" Type="http://schemas.openxmlformats.org/officeDocument/2006/relationships/printerSettings" Target="../printerSettings/printerSettings67.bin"/><Relationship Id="rId25" Type="http://schemas.openxmlformats.org/officeDocument/2006/relationships/printerSettings" Target="../printerSettings/printerSettings75.bin"/><Relationship Id="rId33" Type="http://schemas.openxmlformats.org/officeDocument/2006/relationships/printerSettings" Target="../printerSettings/printerSettings83.bin"/><Relationship Id="rId38" Type="http://schemas.openxmlformats.org/officeDocument/2006/relationships/printerSettings" Target="../printerSettings/printerSettings88.bin"/><Relationship Id="rId46" Type="http://schemas.openxmlformats.org/officeDocument/2006/relationships/printerSettings" Target="../printerSettings/printerSettings96.bin"/><Relationship Id="rId2" Type="http://schemas.openxmlformats.org/officeDocument/2006/relationships/printerSettings" Target="../printerSettings/printerSettings52.bin"/><Relationship Id="rId16" Type="http://schemas.openxmlformats.org/officeDocument/2006/relationships/printerSettings" Target="../printerSettings/printerSettings66.bin"/><Relationship Id="rId20" Type="http://schemas.openxmlformats.org/officeDocument/2006/relationships/printerSettings" Target="../printerSettings/printerSettings70.bin"/><Relationship Id="rId29" Type="http://schemas.openxmlformats.org/officeDocument/2006/relationships/printerSettings" Target="../printerSettings/printerSettings79.bin"/><Relationship Id="rId41" Type="http://schemas.openxmlformats.org/officeDocument/2006/relationships/printerSettings" Target="../printerSettings/printerSettings91.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11" Type="http://schemas.openxmlformats.org/officeDocument/2006/relationships/printerSettings" Target="../printerSettings/printerSettings61.bin"/><Relationship Id="rId24" Type="http://schemas.openxmlformats.org/officeDocument/2006/relationships/printerSettings" Target="../printerSettings/printerSettings74.bin"/><Relationship Id="rId32" Type="http://schemas.openxmlformats.org/officeDocument/2006/relationships/printerSettings" Target="../printerSettings/printerSettings82.bin"/><Relationship Id="rId37" Type="http://schemas.openxmlformats.org/officeDocument/2006/relationships/printerSettings" Target="../printerSettings/printerSettings87.bin"/><Relationship Id="rId40" Type="http://schemas.openxmlformats.org/officeDocument/2006/relationships/printerSettings" Target="../printerSettings/printerSettings90.bin"/><Relationship Id="rId45" Type="http://schemas.openxmlformats.org/officeDocument/2006/relationships/printerSettings" Target="../printerSettings/printerSettings95.bin"/><Relationship Id="rId5" Type="http://schemas.openxmlformats.org/officeDocument/2006/relationships/printerSettings" Target="../printerSettings/printerSettings55.bin"/><Relationship Id="rId15" Type="http://schemas.openxmlformats.org/officeDocument/2006/relationships/printerSettings" Target="../printerSettings/printerSettings65.bin"/><Relationship Id="rId23" Type="http://schemas.openxmlformats.org/officeDocument/2006/relationships/printerSettings" Target="../printerSettings/printerSettings73.bin"/><Relationship Id="rId28" Type="http://schemas.openxmlformats.org/officeDocument/2006/relationships/printerSettings" Target="../printerSettings/printerSettings78.bin"/><Relationship Id="rId36" Type="http://schemas.openxmlformats.org/officeDocument/2006/relationships/printerSettings" Target="../printerSettings/printerSettings86.bin"/><Relationship Id="rId49" Type="http://schemas.openxmlformats.org/officeDocument/2006/relationships/printerSettings" Target="../printerSettings/printerSettings99.bin"/><Relationship Id="rId10" Type="http://schemas.openxmlformats.org/officeDocument/2006/relationships/printerSettings" Target="../printerSettings/printerSettings60.bin"/><Relationship Id="rId19" Type="http://schemas.openxmlformats.org/officeDocument/2006/relationships/printerSettings" Target="../printerSettings/printerSettings69.bin"/><Relationship Id="rId31" Type="http://schemas.openxmlformats.org/officeDocument/2006/relationships/printerSettings" Target="../printerSettings/printerSettings81.bin"/><Relationship Id="rId44" Type="http://schemas.openxmlformats.org/officeDocument/2006/relationships/printerSettings" Target="../printerSettings/printerSettings94.bin"/><Relationship Id="rId4" Type="http://schemas.openxmlformats.org/officeDocument/2006/relationships/printerSettings" Target="../printerSettings/printerSettings54.bin"/><Relationship Id="rId9" Type="http://schemas.openxmlformats.org/officeDocument/2006/relationships/printerSettings" Target="../printerSettings/printerSettings59.bin"/><Relationship Id="rId14" Type="http://schemas.openxmlformats.org/officeDocument/2006/relationships/printerSettings" Target="../printerSettings/printerSettings64.bin"/><Relationship Id="rId22" Type="http://schemas.openxmlformats.org/officeDocument/2006/relationships/printerSettings" Target="../printerSettings/printerSettings72.bin"/><Relationship Id="rId27" Type="http://schemas.openxmlformats.org/officeDocument/2006/relationships/printerSettings" Target="../printerSettings/printerSettings77.bin"/><Relationship Id="rId30" Type="http://schemas.openxmlformats.org/officeDocument/2006/relationships/printerSettings" Target="../printerSettings/printerSettings80.bin"/><Relationship Id="rId35" Type="http://schemas.openxmlformats.org/officeDocument/2006/relationships/printerSettings" Target="../printerSettings/printerSettings85.bin"/><Relationship Id="rId43" Type="http://schemas.openxmlformats.org/officeDocument/2006/relationships/printerSettings" Target="../printerSettings/printerSettings93.bin"/><Relationship Id="rId48" Type="http://schemas.openxmlformats.org/officeDocument/2006/relationships/printerSettings" Target="../printerSettings/printerSettings98.bin"/><Relationship Id="rId8" Type="http://schemas.openxmlformats.org/officeDocument/2006/relationships/printerSettings" Target="../printerSettings/printerSettings58.bin"/></Relationships>
</file>

<file path=xl/worksheets/_rels/sheet20.xml.rels><?xml version="1.0" encoding="UTF-8" standalone="yes"?>
<Relationships xmlns="http://schemas.openxmlformats.org/package/2006/relationships"><Relationship Id="rId13" Type="http://schemas.openxmlformats.org/officeDocument/2006/relationships/printerSettings" Target="../printerSettings/printerSettings813.bin"/><Relationship Id="rId18" Type="http://schemas.openxmlformats.org/officeDocument/2006/relationships/printerSettings" Target="../printerSettings/printerSettings818.bin"/><Relationship Id="rId26" Type="http://schemas.openxmlformats.org/officeDocument/2006/relationships/printerSettings" Target="../printerSettings/printerSettings826.bin"/><Relationship Id="rId39" Type="http://schemas.openxmlformats.org/officeDocument/2006/relationships/printerSettings" Target="../printerSettings/printerSettings839.bin"/><Relationship Id="rId3" Type="http://schemas.openxmlformats.org/officeDocument/2006/relationships/printerSettings" Target="../printerSettings/printerSettings803.bin"/><Relationship Id="rId21" Type="http://schemas.openxmlformats.org/officeDocument/2006/relationships/printerSettings" Target="../printerSettings/printerSettings821.bin"/><Relationship Id="rId34" Type="http://schemas.openxmlformats.org/officeDocument/2006/relationships/printerSettings" Target="../printerSettings/printerSettings834.bin"/><Relationship Id="rId42" Type="http://schemas.openxmlformats.org/officeDocument/2006/relationships/printerSettings" Target="../printerSettings/printerSettings842.bin"/><Relationship Id="rId47" Type="http://schemas.openxmlformats.org/officeDocument/2006/relationships/printerSettings" Target="../printerSettings/printerSettings847.bin"/><Relationship Id="rId50" Type="http://schemas.openxmlformats.org/officeDocument/2006/relationships/printerSettings" Target="../printerSettings/printerSettings850.bin"/><Relationship Id="rId7" Type="http://schemas.openxmlformats.org/officeDocument/2006/relationships/printerSettings" Target="../printerSettings/printerSettings807.bin"/><Relationship Id="rId12" Type="http://schemas.openxmlformats.org/officeDocument/2006/relationships/printerSettings" Target="../printerSettings/printerSettings812.bin"/><Relationship Id="rId17" Type="http://schemas.openxmlformats.org/officeDocument/2006/relationships/printerSettings" Target="../printerSettings/printerSettings817.bin"/><Relationship Id="rId25" Type="http://schemas.openxmlformats.org/officeDocument/2006/relationships/printerSettings" Target="../printerSettings/printerSettings825.bin"/><Relationship Id="rId33" Type="http://schemas.openxmlformats.org/officeDocument/2006/relationships/printerSettings" Target="../printerSettings/printerSettings833.bin"/><Relationship Id="rId38" Type="http://schemas.openxmlformats.org/officeDocument/2006/relationships/printerSettings" Target="../printerSettings/printerSettings838.bin"/><Relationship Id="rId46" Type="http://schemas.openxmlformats.org/officeDocument/2006/relationships/printerSettings" Target="../printerSettings/printerSettings846.bin"/><Relationship Id="rId2" Type="http://schemas.openxmlformats.org/officeDocument/2006/relationships/printerSettings" Target="../printerSettings/printerSettings802.bin"/><Relationship Id="rId16" Type="http://schemas.openxmlformats.org/officeDocument/2006/relationships/printerSettings" Target="../printerSettings/printerSettings816.bin"/><Relationship Id="rId20" Type="http://schemas.openxmlformats.org/officeDocument/2006/relationships/printerSettings" Target="../printerSettings/printerSettings820.bin"/><Relationship Id="rId29" Type="http://schemas.openxmlformats.org/officeDocument/2006/relationships/printerSettings" Target="../printerSettings/printerSettings829.bin"/><Relationship Id="rId41" Type="http://schemas.openxmlformats.org/officeDocument/2006/relationships/printerSettings" Target="../printerSettings/printerSettings841.bin"/><Relationship Id="rId1" Type="http://schemas.openxmlformats.org/officeDocument/2006/relationships/printerSettings" Target="../printerSettings/printerSettings801.bin"/><Relationship Id="rId6" Type="http://schemas.openxmlformats.org/officeDocument/2006/relationships/printerSettings" Target="../printerSettings/printerSettings806.bin"/><Relationship Id="rId11" Type="http://schemas.openxmlformats.org/officeDocument/2006/relationships/printerSettings" Target="../printerSettings/printerSettings811.bin"/><Relationship Id="rId24" Type="http://schemas.openxmlformats.org/officeDocument/2006/relationships/printerSettings" Target="../printerSettings/printerSettings824.bin"/><Relationship Id="rId32" Type="http://schemas.openxmlformats.org/officeDocument/2006/relationships/printerSettings" Target="../printerSettings/printerSettings832.bin"/><Relationship Id="rId37" Type="http://schemas.openxmlformats.org/officeDocument/2006/relationships/printerSettings" Target="../printerSettings/printerSettings837.bin"/><Relationship Id="rId40" Type="http://schemas.openxmlformats.org/officeDocument/2006/relationships/printerSettings" Target="../printerSettings/printerSettings840.bin"/><Relationship Id="rId45" Type="http://schemas.openxmlformats.org/officeDocument/2006/relationships/printerSettings" Target="../printerSettings/printerSettings845.bin"/><Relationship Id="rId5" Type="http://schemas.openxmlformats.org/officeDocument/2006/relationships/printerSettings" Target="../printerSettings/printerSettings805.bin"/><Relationship Id="rId15" Type="http://schemas.openxmlformats.org/officeDocument/2006/relationships/printerSettings" Target="../printerSettings/printerSettings815.bin"/><Relationship Id="rId23" Type="http://schemas.openxmlformats.org/officeDocument/2006/relationships/printerSettings" Target="../printerSettings/printerSettings823.bin"/><Relationship Id="rId28" Type="http://schemas.openxmlformats.org/officeDocument/2006/relationships/printerSettings" Target="../printerSettings/printerSettings828.bin"/><Relationship Id="rId36" Type="http://schemas.openxmlformats.org/officeDocument/2006/relationships/printerSettings" Target="../printerSettings/printerSettings836.bin"/><Relationship Id="rId49" Type="http://schemas.openxmlformats.org/officeDocument/2006/relationships/printerSettings" Target="../printerSettings/printerSettings849.bin"/><Relationship Id="rId10" Type="http://schemas.openxmlformats.org/officeDocument/2006/relationships/printerSettings" Target="../printerSettings/printerSettings810.bin"/><Relationship Id="rId19" Type="http://schemas.openxmlformats.org/officeDocument/2006/relationships/printerSettings" Target="../printerSettings/printerSettings819.bin"/><Relationship Id="rId31" Type="http://schemas.openxmlformats.org/officeDocument/2006/relationships/printerSettings" Target="../printerSettings/printerSettings831.bin"/><Relationship Id="rId44" Type="http://schemas.openxmlformats.org/officeDocument/2006/relationships/printerSettings" Target="../printerSettings/printerSettings844.bin"/><Relationship Id="rId4" Type="http://schemas.openxmlformats.org/officeDocument/2006/relationships/printerSettings" Target="../printerSettings/printerSettings804.bin"/><Relationship Id="rId9" Type="http://schemas.openxmlformats.org/officeDocument/2006/relationships/printerSettings" Target="../printerSettings/printerSettings809.bin"/><Relationship Id="rId14" Type="http://schemas.openxmlformats.org/officeDocument/2006/relationships/printerSettings" Target="../printerSettings/printerSettings814.bin"/><Relationship Id="rId22" Type="http://schemas.openxmlformats.org/officeDocument/2006/relationships/printerSettings" Target="../printerSettings/printerSettings822.bin"/><Relationship Id="rId27" Type="http://schemas.openxmlformats.org/officeDocument/2006/relationships/printerSettings" Target="../printerSettings/printerSettings827.bin"/><Relationship Id="rId30" Type="http://schemas.openxmlformats.org/officeDocument/2006/relationships/printerSettings" Target="../printerSettings/printerSettings830.bin"/><Relationship Id="rId35" Type="http://schemas.openxmlformats.org/officeDocument/2006/relationships/printerSettings" Target="../printerSettings/printerSettings835.bin"/><Relationship Id="rId43" Type="http://schemas.openxmlformats.org/officeDocument/2006/relationships/printerSettings" Target="../printerSettings/printerSettings843.bin"/><Relationship Id="rId48" Type="http://schemas.openxmlformats.org/officeDocument/2006/relationships/printerSettings" Target="../printerSettings/printerSettings848.bin"/><Relationship Id="rId8" Type="http://schemas.openxmlformats.org/officeDocument/2006/relationships/printerSettings" Target="../printerSettings/printerSettings808.bin"/></Relationships>
</file>

<file path=xl/worksheets/_rels/sheet21.xml.rels><?xml version="1.0" encoding="UTF-8" standalone="yes"?>
<Relationships xmlns="http://schemas.openxmlformats.org/package/2006/relationships"><Relationship Id="rId13" Type="http://schemas.openxmlformats.org/officeDocument/2006/relationships/printerSettings" Target="../printerSettings/printerSettings863.bin"/><Relationship Id="rId18" Type="http://schemas.openxmlformats.org/officeDocument/2006/relationships/printerSettings" Target="../printerSettings/printerSettings868.bin"/><Relationship Id="rId26" Type="http://schemas.openxmlformats.org/officeDocument/2006/relationships/printerSettings" Target="../printerSettings/printerSettings876.bin"/><Relationship Id="rId39" Type="http://schemas.openxmlformats.org/officeDocument/2006/relationships/printerSettings" Target="../printerSettings/printerSettings889.bin"/><Relationship Id="rId3" Type="http://schemas.openxmlformats.org/officeDocument/2006/relationships/printerSettings" Target="../printerSettings/printerSettings853.bin"/><Relationship Id="rId21" Type="http://schemas.openxmlformats.org/officeDocument/2006/relationships/printerSettings" Target="../printerSettings/printerSettings871.bin"/><Relationship Id="rId34" Type="http://schemas.openxmlformats.org/officeDocument/2006/relationships/printerSettings" Target="../printerSettings/printerSettings884.bin"/><Relationship Id="rId42" Type="http://schemas.openxmlformats.org/officeDocument/2006/relationships/printerSettings" Target="../printerSettings/printerSettings892.bin"/><Relationship Id="rId47" Type="http://schemas.openxmlformats.org/officeDocument/2006/relationships/printerSettings" Target="../printerSettings/printerSettings897.bin"/><Relationship Id="rId50" Type="http://schemas.openxmlformats.org/officeDocument/2006/relationships/printerSettings" Target="../printerSettings/printerSettings900.bin"/><Relationship Id="rId7" Type="http://schemas.openxmlformats.org/officeDocument/2006/relationships/printerSettings" Target="../printerSettings/printerSettings857.bin"/><Relationship Id="rId12" Type="http://schemas.openxmlformats.org/officeDocument/2006/relationships/printerSettings" Target="../printerSettings/printerSettings862.bin"/><Relationship Id="rId17" Type="http://schemas.openxmlformats.org/officeDocument/2006/relationships/printerSettings" Target="../printerSettings/printerSettings867.bin"/><Relationship Id="rId25" Type="http://schemas.openxmlformats.org/officeDocument/2006/relationships/printerSettings" Target="../printerSettings/printerSettings875.bin"/><Relationship Id="rId33" Type="http://schemas.openxmlformats.org/officeDocument/2006/relationships/printerSettings" Target="../printerSettings/printerSettings883.bin"/><Relationship Id="rId38" Type="http://schemas.openxmlformats.org/officeDocument/2006/relationships/printerSettings" Target="../printerSettings/printerSettings888.bin"/><Relationship Id="rId46" Type="http://schemas.openxmlformats.org/officeDocument/2006/relationships/printerSettings" Target="../printerSettings/printerSettings896.bin"/><Relationship Id="rId2" Type="http://schemas.openxmlformats.org/officeDocument/2006/relationships/printerSettings" Target="../printerSettings/printerSettings852.bin"/><Relationship Id="rId16" Type="http://schemas.openxmlformats.org/officeDocument/2006/relationships/printerSettings" Target="../printerSettings/printerSettings866.bin"/><Relationship Id="rId20" Type="http://schemas.openxmlformats.org/officeDocument/2006/relationships/printerSettings" Target="../printerSettings/printerSettings870.bin"/><Relationship Id="rId29" Type="http://schemas.openxmlformats.org/officeDocument/2006/relationships/printerSettings" Target="../printerSettings/printerSettings879.bin"/><Relationship Id="rId41" Type="http://schemas.openxmlformats.org/officeDocument/2006/relationships/printerSettings" Target="../printerSettings/printerSettings891.bin"/><Relationship Id="rId1" Type="http://schemas.openxmlformats.org/officeDocument/2006/relationships/printerSettings" Target="../printerSettings/printerSettings851.bin"/><Relationship Id="rId6" Type="http://schemas.openxmlformats.org/officeDocument/2006/relationships/printerSettings" Target="../printerSettings/printerSettings856.bin"/><Relationship Id="rId11" Type="http://schemas.openxmlformats.org/officeDocument/2006/relationships/printerSettings" Target="../printerSettings/printerSettings861.bin"/><Relationship Id="rId24" Type="http://schemas.openxmlformats.org/officeDocument/2006/relationships/printerSettings" Target="../printerSettings/printerSettings874.bin"/><Relationship Id="rId32" Type="http://schemas.openxmlformats.org/officeDocument/2006/relationships/printerSettings" Target="../printerSettings/printerSettings882.bin"/><Relationship Id="rId37" Type="http://schemas.openxmlformats.org/officeDocument/2006/relationships/printerSettings" Target="../printerSettings/printerSettings887.bin"/><Relationship Id="rId40" Type="http://schemas.openxmlformats.org/officeDocument/2006/relationships/printerSettings" Target="../printerSettings/printerSettings890.bin"/><Relationship Id="rId45" Type="http://schemas.openxmlformats.org/officeDocument/2006/relationships/printerSettings" Target="../printerSettings/printerSettings895.bin"/><Relationship Id="rId5" Type="http://schemas.openxmlformats.org/officeDocument/2006/relationships/printerSettings" Target="../printerSettings/printerSettings855.bin"/><Relationship Id="rId15" Type="http://schemas.openxmlformats.org/officeDocument/2006/relationships/printerSettings" Target="../printerSettings/printerSettings865.bin"/><Relationship Id="rId23" Type="http://schemas.openxmlformats.org/officeDocument/2006/relationships/printerSettings" Target="../printerSettings/printerSettings873.bin"/><Relationship Id="rId28" Type="http://schemas.openxmlformats.org/officeDocument/2006/relationships/printerSettings" Target="../printerSettings/printerSettings878.bin"/><Relationship Id="rId36" Type="http://schemas.openxmlformats.org/officeDocument/2006/relationships/printerSettings" Target="../printerSettings/printerSettings886.bin"/><Relationship Id="rId49" Type="http://schemas.openxmlformats.org/officeDocument/2006/relationships/printerSettings" Target="../printerSettings/printerSettings899.bin"/><Relationship Id="rId10" Type="http://schemas.openxmlformats.org/officeDocument/2006/relationships/printerSettings" Target="../printerSettings/printerSettings860.bin"/><Relationship Id="rId19" Type="http://schemas.openxmlformats.org/officeDocument/2006/relationships/printerSettings" Target="../printerSettings/printerSettings869.bin"/><Relationship Id="rId31" Type="http://schemas.openxmlformats.org/officeDocument/2006/relationships/printerSettings" Target="../printerSettings/printerSettings881.bin"/><Relationship Id="rId44" Type="http://schemas.openxmlformats.org/officeDocument/2006/relationships/printerSettings" Target="../printerSettings/printerSettings894.bin"/><Relationship Id="rId4" Type="http://schemas.openxmlformats.org/officeDocument/2006/relationships/printerSettings" Target="../printerSettings/printerSettings854.bin"/><Relationship Id="rId9" Type="http://schemas.openxmlformats.org/officeDocument/2006/relationships/printerSettings" Target="../printerSettings/printerSettings859.bin"/><Relationship Id="rId14" Type="http://schemas.openxmlformats.org/officeDocument/2006/relationships/printerSettings" Target="../printerSettings/printerSettings864.bin"/><Relationship Id="rId22" Type="http://schemas.openxmlformats.org/officeDocument/2006/relationships/printerSettings" Target="../printerSettings/printerSettings872.bin"/><Relationship Id="rId27" Type="http://schemas.openxmlformats.org/officeDocument/2006/relationships/printerSettings" Target="../printerSettings/printerSettings877.bin"/><Relationship Id="rId30" Type="http://schemas.openxmlformats.org/officeDocument/2006/relationships/printerSettings" Target="../printerSettings/printerSettings880.bin"/><Relationship Id="rId35" Type="http://schemas.openxmlformats.org/officeDocument/2006/relationships/printerSettings" Target="../printerSettings/printerSettings885.bin"/><Relationship Id="rId43" Type="http://schemas.openxmlformats.org/officeDocument/2006/relationships/printerSettings" Target="../printerSettings/printerSettings893.bin"/><Relationship Id="rId48" Type="http://schemas.openxmlformats.org/officeDocument/2006/relationships/printerSettings" Target="../printerSettings/printerSettings898.bin"/><Relationship Id="rId8" Type="http://schemas.openxmlformats.org/officeDocument/2006/relationships/printerSettings" Target="../printerSettings/printerSettings858.bin"/></Relationships>
</file>

<file path=xl/worksheets/_rels/sheet22.xml.rels><?xml version="1.0" encoding="UTF-8" standalone="yes"?>
<Relationships xmlns="http://schemas.openxmlformats.org/package/2006/relationships"><Relationship Id="rId13" Type="http://schemas.openxmlformats.org/officeDocument/2006/relationships/printerSettings" Target="../printerSettings/printerSettings913.bin"/><Relationship Id="rId18" Type="http://schemas.openxmlformats.org/officeDocument/2006/relationships/printerSettings" Target="../printerSettings/printerSettings918.bin"/><Relationship Id="rId26" Type="http://schemas.openxmlformats.org/officeDocument/2006/relationships/printerSettings" Target="../printerSettings/printerSettings926.bin"/><Relationship Id="rId39" Type="http://schemas.openxmlformats.org/officeDocument/2006/relationships/printerSettings" Target="../printerSettings/printerSettings939.bin"/><Relationship Id="rId3" Type="http://schemas.openxmlformats.org/officeDocument/2006/relationships/printerSettings" Target="../printerSettings/printerSettings903.bin"/><Relationship Id="rId21" Type="http://schemas.openxmlformats.org/officeDocument/2006/relationships/printerSettings" Target="../printerSettings/printerSettings921.bin"/><Relationship Id="rId34" Type="http://schemas.openxmlformats.org/officeDocument/2006/relationships/printerSettings" Target="../printerSettings/printerSettings934.bin"/><Relationship Id="rId42" Type="http://schemas.openxmlformats.org/officeDocument/2006/relationships/printerSettings" Target="../printerSettings/printerSettings942.bin"/><Relationship Id="rId47" Type="http://schemas.openxmlformats.org/officeDocument/2006/relationships/printerSettings" Target="../printerSettings/printerSettings947.bin"/><Relationship Id="rId50" Type="http://schemas.openxmlformats.org/officeDocument/2006/relationships/printerSettings" Target="../printerSettings/printerSettings950.bin"/><Relationship Id="rId7" Type="http://schemas.openxmlformats.org/officeDocument/2006/relationships/printerSettings" Target="../printerSettings/printerSettings907.bin"/><Relationship Id="rId12" Type="http://schemas.openxmlformats.org/officeDocument/2006/relationships/printerSettings" Target="../printerSettings/printerSettings912.bin"/><Relationship Id="rId17" Type="http://schemas.openxmlformats.org/officeDocument/2006/relationships/printerSettings" Target="../printerSettings/printerSettings917.bin"/><Relationship Id="rId25" Type="http://schemas.openxmlformats.org/officeDocument/2006/relationships/printerSettings" Target="../printerSettings/printerSettings925.bin"/><Relationship Id="rId33" Type="http://schemas.openxmlformats.org/officeDocument/2006/relationships/printerSettings" Target="../printerSettings/printerSettings933.bin"/><Relationship Id="rId38" Type="http://schemas.openxmlformats.org/officeDocument/2006/relationships/printerSettings" Target="../printerSettings/printerSettings938.bin"/><Relationship Id="rId46" Type="http://schemas.openxmlformats.org/officeDocument/2006/relationships/printerSettings" Target="../printerSettings/printerSettings946.bin"/><Relationship Id="rId2" Type="http://schemas.openxmlformats.org/officeDocument/2006/relationships/printerSettings" Target="../printerSettings/printerSettings902.bin"/><Relationship Id="rId16" Type="http://schemas.openxmlformats.org/officeDocument/2006/relationships/printerSettings" Target="../printerSettings/printerSettings916.bin"/><Relationship Id="rId20" Type="http://schemas.openxmlformats.org/officeDocument/2006/relationships/printerSettings" Target="../printerSettings/printerSettings920.bin"/><Relationship Id="rId29" Type="http://schemas.openxmlformats.org/officeDocument/2006/relationships/printerSettings" Target="../printerSettings/printerSettings929.bin"/><Relationship Id="rId41" Type="http://schemas.openxmlformats.org/officeDocument/2006/relationships/printerSettings" Target="../printerSettings/printerSettings941.bin"/><Relationship Id="rId1" Type="http://schemas.openxmlformats.org/officeDocument/2006/relationships/printerSettings" Target="../printerSettings/printerSettings901.bin"/><Relationship Id="rId6" Type="http://schemas.openxmlformats.org/officeDocument/2006/relationships/printerSettings" Target="../printerSettings/printerSettings906.bin"/><Relationship Id="rId11" Type="http://schemas.openxmlformats.org/officeDocument/2006/relationships/printerSettings" Target="../printerSettings/printerSettings911.bin"/><Relationship Id="rId24" Type="http://schemas.openxmlformats.org/officeDocument/2006/relationships/printerSettings" Target="../printerSettings/printerSettings924.bin"/><Relationship Id="rId32" Type="http://schemas.openxmlformats.org/officeDocument/2006/relationships/printerSettings" Target="../printerSettings/printerSettings932.bin"/><Relationship Id="rId37" Type="http://schemas.openxmlformats.org/officeDocument/2006/relationships/printerSettings" Target="../printerSettings/printerSettings937.bin"/><Relationship Id="rId40" Type="http://schemas.openxmlformats.org/officeDocument/2006/relationships/printerSettings" Target="../printerSettings/printerSettings940.bin"/><Relationship Id="rId45" Type="http://schemas.openxmlformats.org/officeDocument/2006/relationships/printerSettings" Target="../printerSettings/printerSettings945.bin"/><Relationship Id="rId5" Type="http://schemas.openxmlformats.org/officeDocument/2006/relationships/printerSettings" Target="../printerSettings/printerSettings905.bin"/><Relationship Id="rId15" Type="http://schemas.openxmlformats.org/officeDocument/2006/relationships/printerSettings" Target="../printerSettings/printerSettings915.bin"/><Relationship Id="rId23" Type="http://schemas.openxmlformats.org/officeDocument/2006/relationships/printerSettings" Target="../printerSettings/printerSettings923.bin"/><Relationship Id="rId28" Type="http://schemas.openxmlformats.org/officeDocument/2006/relationships/printerSettings" Target="../printerSettings/printerSettings928.bin"/><Relationship Id="rId36" Type="http://schemas.openxmlformats.org/officeDocument/2006/relationships/printerSettings" Target="../printerSettings/printerSettings936.bin"/><Relationship Id="rId49" Type="http://schemas.openxmlformats.org/officeDocument/2006/relationships/printerSettings" Target="../printerSettings/printerSettings949.bin"/><Relationship Id="rId10" Type="http://schemas.openxmlformats.org/officeDocument/2006/relationships/printerSettings" Target="../printerSettings/printerSettings910.bin"/><Relationship Id="rId19" Type="http://schemas.openxmlformats.org/officeDocument/2006/relationships/printerSettings" Target="../printerSettings/printerSettings919.bin"/><Relationship Id="rId31" Type="http://schemas.openxmlformats.org/officeDocument/2006/relationships/printerSettings" Target="../printerSettings/printerSettings931.bin"/><Relationship Id="rId44" Type="http://schemas.openxmlformats.org/officeDocument/2006/relationships/printerSettings" Target="../printerSettings/printerSettings944.bin"/><Relationship Id="rId4" Type="http://schemas.openxmlformats.org/officeDocument/2006/relationships/printerSettings" Target="../printerSettings/printerSettings904.bin"/><Relationship Id="rId9" Type="http://schemas.openxmlformats.org/officeDocument/2006/relationships/printerSettings" Target="../printerSettings/printerSettings909.bin"/><Relationship Id="rId14" Type="http://schemas.openxmlformats.org/officeDocument/2006/relationships/printerSettings" Target="../printerSettings/printerSettings914.bin"/><Relationship Id="rId22" Type="http://schemas.openxmlformats.org/officeDocument/2006/relationships/printerSettings" Target="../printerSettings/printerSettings922.bin"/><Relationship Id="rId27" Type="http://schemas.openxmlformats.org/officeDocument/2006/relationships/printerSettings" Target="../printerSettings/printerSettings927.bin"/><Relationship Id="rId30" Type="http://schemas.openxmlformats.org/officeDocument/2006/relationships/printerSettings" Target="../printerSettings/printerSettings930.bin"/><Relationship Id="rId35" Type="http://schemas.openxmlformats.org/officeDocument/2006/relationships/printerSettings" Target="../printerSettings/printerSettings935.bin"/><Relationship Id="rId43" Type="http://schemas.openxmlformats.org/officeDocument/2006/relationships/printerSettings" Target="../printerSettings/printerSettings943.bin"/><Relationship Id="rId48" Type="http://schemas.openxmlformats.org/officeDocument/2006/relationships/printerSettings" Target="../printerSettings/printerSettings948.bin"/><Relationship Id="rId8" Type="http://schemas.openxmlformats.org/officeDocument/2006/relationships/printerSettings" Target="../printerSettings/printerSettings908.bin"/></Relationships>
</file>

<file path=xl/worksheets/_rels/sheet3.xml.rels><?xml version="1.0" encoding="UTF-8" standalone="yes"?>
<Relationships xmlns="http://schemas.openxmlformats.org/package/2006/relationships"><Relationship Id="rId13" Type="http://schemas.openxmlformats.org/officeDocument/2006/relationships/printerSettings" Target="../printerSettings/printerSettings113.bin"/><Relationship Id="rId18" Type="http://schemas.openxmlformats.org/officeDocument/2006/relationships/printerSettings" Target="../printerSettings/printerSettings118.bin"/><Relationship Id="rId26" Type="http://schemas.openxmlformats.org/officeDocument/2006/relationships/printerSettings" Target="../printerSettings/printerSettings126.bin"/><Relationship Id="rId39" Type="http://schemas.openxmlformats.org/officeDocument/2006/relationships/printerSettings" Target="../printerSettings/printerSettings139.bin"/><Relationship Id="rId3" Type="http://schemas.openxmlformats.org/officeDocument/2006/relationships/printerSettings" Target="../printerSettings/printerSettings103.bin"/><Relationship Id="rId21" Type="http://schemas.openxmlformats.org/officeDocument/2006/relationships/printerSettings" Target="../printerSettings/printerSettings121.bin"/><Relationship Id="rId34" Type="http://schemas.openxmlformats.org/officeDocument/2006/relationships/printerSettings" Target="../printerSettings/printerSettings134.bin"/><Relationship Id="rId42" Type="http://schemas.openxmlformats.org/officeDocument/2006/relationships/printerSettings" Target="../printerSettings/printerSettings142.bin"/><Relationship Id="rId47" Type="http://schemas.openxmlformats.org/officeDocument/2006/relationships/printerSettings" Target="../printerSettings/printerSettings147.bin"/><Relationship Id="rId50" Type="http://schemas.openxmlformats.org/officeDocument/2006/relationships/printerSettings" Target="../printerSettings/printerSettings150.bin"/><Relationship Id="rId7" Type="http://schemas.openxmlformats.org/officeDocument/2006/relationships/printerSettings" Target="../printerSettings/printerSettings107.bin"/><Relationship Id="rId12" Type="http://schemas.openxmlformats.org/officeDocument/2006/relationships/printerSettings" Target="../printerSettings/printerSettings112.bin"/><Relationship Id="rId17" Type="http://schemas.openxmlformats.org/officeDocument/2006/relationships/printerSettings" Target="../printerSettings/printerSettings117.bin"/><Relationship Id="rId25" Type="http://schemas.openxmlformats.org/officeDocument/2006/relationships/printerSettings" Target="../printerSettings/printerSettings125.bin"/><Relationship Id="rId33" Type="http://schemas.openxmlformats.org/officeDocument/2006/relationships/printerSettings" Target="../printerSettings/printerSettings133.bin"/><Relationship Id="rId38" Type="http://schemas.openxmlformats.org/officeDocument/2006/relationships/printerSettings" Target="../printerSettings/printerSettings138.bin"/><Relationship Id="rId46" Type="http://schemas.openxmlformats.org/officeDocument/2006/relationships/printerSettings" Target="../printerSettings/printerSettings146.bin"/><Relationship Id="rId2" Type="http://schemas.openxmlformats.org/officeDocument/2006/relationships/printerSettings" Target="../printerSettings/printerSettings102.bin"/><Relationship Id="rId16" Type="http://schemas.openxmlformats.org/officeDocument/2006/relationships/printerSettings" Target="../printerSettings/printerSettings116.bin"/><Relationship Id="rId20" Type="http://schemas.openxmlformats.org/officeDocument/2006/relationships/printerSettings" Target="../printerSettings/printerSettings120.bin"/><Relationship Id="rId29" Type="http://schemas.openxmlformats.org/officeDocument/2006/relationships/printerSettings" Target="../printerSettings/printerSettings129.bin"/><Relationship Id="rId41" Type="http://schemas.openxmlformats.org/officeDocument/2006/relationships/printerSettings" Target="../printerSettings/printerSettings141.bin"/><Relationship Id="rId1" Type="http://schemas.openxmlformats.org/officeDocument/2006/relationships/printerSettings" Target="../printerSettings/printerSettings101.bin"/><Relationship Id="rId6" Type="http://schemas.openxmlformats.org/officeDocument/2006/relationships/printerSettings" Target="../printerSettings/printerSettings106.bin"/><Relationship Id="rId11" Type="http://schemas.openxmlformats.org/officeDocument/2006/relationships/printerSettings" Target="../printerSettings/printerSettings111.bin"/><Relationship Id="rId24" Type="http://schemas.openxmlformats.org/officeDocument/2006/relationships/printerSettings" Target="../printerSettings/printerSettings124.bin"/><Relationship Id="rId32" Type="http://schemas.openxmlformats.org/officeDocument/2006/relationships/printerSettings" Target="../printerSettings/printerSettings132.bin"/><Relationship Id="rId37" Type="http://schemas.openxmlformats.org/officeDocument/2006/relationships/printerSettings" Target="../printerSettings/printerSettings137.bin"/><Relationship Id="rId40" Type="http://schemas.openxmlformats.org/officeDocument/2006/relationships/printerSettings" Target="../printerSettings/printerSettings140.bin"/><Relationship Id="rId45" Type="http://schemas.openxmlformats.org/officeDocument/2006/relationships/printerSettings" Target="../printerSettings/printerSettings145.bin"/><Relationship Id="rId5" Type="http://schemas.openxmlformats.org/officeDocument/2006/relationships/printerSettings" Target="../printerSettings/printerSettings105.bin"/><Relationship Id="rId15" Type="http://schemas.openxmlformats.org/officeDocument/2006/relationships/printerSettings" Target="../printerSettings/printerSettings115.bin"/><Relationship Id="rId23" Type="http://schemas.openxmlformats.org/officeDocument/2006/relationships/printerSettings" Target="../printerSettings/printerSettings123.bin"/><Relationship Id="rId28" Type="http://schemas.openxmlformats.org/officeDocument/2006/relationships/printerSettings" Target="../printerSettings/printerSettings128.bin"/><Relationship Id="rId36" Type="http://schemas.openxmlformats.org/officeDocument/2006/relationships/printerSettings" Target="../printerSettings/printerSettings136.bin"/><Relationship Id="rId49" Type="http://schemas.openxmlformats.org/officeDocument/2006/relationships/printerSettings" Target="../printerSettings/printerSettings149.bin"/><Relationship Id="rId10" Type="http://schemas.openxmlformats.org/officeDocument/2006/relationships/printerSettings" Target="../printerSettings/printerSettings110.bin"/><Relationship Id="rId19" Type="http://schemas.openxmlformats.org/officeDocument/2006/relationships/printerSettings" Target="../printerSettings/printerSettings119.bin"/><Relationship Id="rId31" Type="http://schemas.openxmlformats.org/officeDocument/2006/relationships/printerSettings" Target="../printerSettings/printerSettings131.bin"/><Relationship Id="rId44" Type="http://schemas.openxmlformats.org/officeDocument/2006/relationships/printerSettings" Target="../printerSettings/printerSettings144.bin"/><Relationship Id="rId4" Type="http://schemas.openxmlformats.org/officeDocument/2006/relationships/printerSettings" Target="../printerSettings/printerSettings104.bin"/><Relationship Id="rId9" Type="http://schemas.openxmlformats.org/officeDocument/2006/relationships/printerSettings" Target="../printerSettings/printerSettings109.bin"/><Relationship Id="rId14" Type="http://schemas.openxmlformats.org/officeDocument/2006/relationships/printerSettings" Target="../printerSettings/printerSettings114.bin"/><Relationship Id="rId22" Type="http://schemas.openxmlformats.org/officeDocument/2006/relationships/printerSettings" Target="../printerSettings/printerSettings122.bin"/><Relationship Id="rId27" Type="http://schemas.openxmlformats.org/officeDocument/2006/relationships/printerSettings" Target="../printerSettings/printerSettings127.bin"/><Relationship Id="rId30" Type="http://schemas.openxmlformats.org/officeDocument/2006/relationships/printerSettings" Target="../printerSettings/printerSettings130.bin"/><Relationship Id="rId35" Type="http://schemas.openxmlformats.org/officeDocument/2006/relationships/printerSettings" Target="../printerSettings/printerSettings135.bin"/><Relationship Id="rId43" Type="http://schemas.openxmlformats.org/officeDocument/2006/relationships/printerSettings" Target="../printerSettings/printerSettings143.bin"/><Relationship Id="rId48" Type="http://schemas.openxmlformats.org/officeDocument/2006/relationships/printerSettings" Target="../printerSettings/printerSettings148.bin"/><Relationship Id="rId8" Type="http://schemas.openxmlformats.org/officeDocument/2006/relationships/printerSettings" Target="../printerSettings/printerSettings108.bin"/></Relationships>
</file>

<file path=xl/worksheets/_rels/sheet4.xml.rels><?xml version="1.0" encoding="UTF-8" standalone="yes"?>
<Relationships xmlns="http://schemas.openxmlformats.org/package/2006/relationships"><Relationship Id="rId13" Type="http://schemas.openxmlformats.org/officeDocument/2006/relationships/printerSettings" Target="../printerSettings/printerSettings163.bin"/><Relationship Id="rId18" Type="http://schemas.openxmlformats.org/officeDocument/2006/relationships/printerSettings" Target="../printerSettings/printerSettings168.bin"/><Relationship Id="rId26" Type="http://schemas.openxmlformats.org/officeDocument/2006/relationships/printerSettings" Target="../printerSettings/printerSettings176.bin"/><Relationship Id="rId39" Type="http://schemas.openxmlformats.org/officeDocument/2006/relationships/printerSettings" Target="../printerSettings/printerSettings189.bin"/><Relationship Id="rId3" Type="http://schemas.openxmlformats.org/officeDocument/2006/relationships/printerSettings" Target="../printerSettings/printerSettings153.bin"/><Relationship Id="rId21" Type="http://schemas.openxmlformats.org/officeDocument/2006/relationships/printerSettings" Target="../printerSettings/printerSettings171.bin"/><Relationship Id="rId34" Type="http://schemas.openxmlformats.org/officeDocument/2006/relationships/printerSettings" Target="../printerSettings/printerSettings184.bin"/><Relationship Id="rId42" Type="http://schemas.openxmlformats.org/officeDocument/2006/relationships/printerSettings" Target="../printerSettings/printerSettings192.bin"/><Relationship Id="rId47" Type="http://schemas.openxmlformats.org/officeDocument/2006/relationships/printerSettings" Target="../printerSettings/printerSettings197.bin"/><Relationship Id="rId50" Type="http://schemas.openxmlformats.org/officeDocument/2006/relationships/printerSettings" Target="../printerSettings/printerSettings200.bin"/><Relationship Id="rId7" Type="http://schemas.openxmlformats.org/officeDocument/2006/relationships/printerSettings" Target="../printerSettings/printerSettings157.bin"/><Relationship Id="rId12" Type="http://schemas.openxmlformats.org/officeDocument/2006/relationships/printerSettings" Target="../printerSettings/printerSettings162.bin"/><Relationship Id="rId17" Type="http://schemas.openxmlformats.org/officeDocument/2006/relationships/printerSettings" Target="../printerSettings/printerSettings167.bin"/><Relationship Id="rId25" Type="http://schemas.openxmlformats.org/officeDocument/2006/relationships/printerSettings" Target="../printerSettings/printerSettings175.bin"/><Relationship Id="rId33" Type="http://schemas.openxmlformats.org/officeDocument/2006/relationships/printerSettings" Target="../printerSettings/printerSettings183.bin"/><Relationship Id="rId38" Type="http://schemas.openxmlformats.org/officeDocument/2006/relationships/printerSettings" Target="../printerSettings/printerSettings188.bin"/><Relationship Id="rId46" Type="http://schemas.openxmlformats.org/officeDocument/2006/relationships/printerSettings" Target="../printerSettings/printerSettings196.bin"/><Relationship Id="rId2" Type="http://schemas.openxmlformats.org/officeDocument/2006/relationships/printerSettings" Target="../printerSettings/printerSettings152.bin"/><Relationship Id="rId16" Type="http://schemas.openxmlformats.org/officeDocument/2006/relationships/printerSettings" Target="../printerSettings/printerSettings166.bin"/><Relationship Id="rId20" Type="http://schemas.openxmlformats.org/officeDocument/2006/relationships/printerSettings" Target="../printerSettings/printerSettings170.bin"/><Relationship Id="rId29" Type="http://schemas.openxmlformats.org/officeDocument/2006/relationships/printerSettings" Target="../printerSettings/printerSettings179.bin"/><Relationship Id="rId41" Type="http://schemas.openxmlformats.org/officeDocument/2006/relationships/printerSettings" Target="../printerSettings/printerSettings191.bin"/><Relationship Id="rId1" Type="http://schemas.openxmlformats.org/officeDocument/2006/relationships/printerSettings" Target="../printerSettings/printerSettings151.bin"/><Relationship Id="rId6" Type="http://schemas.openxmlformats.org/officeDocument/2006/relationships/printerSettings" Target="../printerSettings/printerSettings156.bin"/><Relationship Id="rId11" Type="http://schemas.openxmlformats.org/officeDocument/2006/relationships/printerSettings" Target="../printerSettings/printerSettings161.bin"/><Relationship Id="rId24" Type="http://schemas.openxmlformats.org/officeDocument/2006/relationships/printerSettings" Target="../printerSettings/printerSettings174.bin"/><Relationship Id="rId32" Type="http://schemas.openxmlformats.org/officeDocument/2006/relationships/printerSettings" Target="../printerSettings/printerSettings182.bin"/><Relationship Id="rId37" Type="http://schemas.openxmlformats.org/officeDocument/2006/relationships/printerSettings" Target="../printerSettings/printerSettings187.bin"/><Relationship Id="rId40" Type="http://schemas.openxmlformats.org/officeDocument/2006/relationships/printerSettings" Target="../printerSettings/printerSettings190.bin"/><Relationship Id="rId45" Type="http://schemas.openxmlformats.org/officeDocument/2006/relationships/printerSettings" Target="../printerSettings/printerSettings195.bin"/><Relationship Id="rId5" Type="http://schemas.openxmlformats.org/officeDocument/2006/relationships/printerSettings" Target="../printerSettings/printerSettings155.bin"/><Relationship Id="rId15" Type="http://schemas.openxmlformats.org/officeDocument/2006/relationships/printerSettings" Target="../printerSettings/printerSettings165.bin"/><Relationship Id="rId23" Type="http://schemas.openxmlformats.org/officeDocument/2006/relationships/printerSettings" Target="../printerSettings/printerSettings173.bin"/><Relationship Id="rId28" Type="http://schemas.openxmlformats.org/officeDocument/2006/relationships/printerSettings" Target="../printerSettings/printerSettings178.bin"/><Relationship Id="rId36" Type="http://schemas.openxmlformats.org/officeDocument/2006/relationships/printerSettings" Target="../printerSettings/printerSettings186.bin"/><Relationship Id="rId49" Type="http://schemas.openxmlformats.org/officeDocument/2006/relationships/printerSettings" Target="../printerSettings/printerSettings199.bin"/><Relationship Id="rId10" Type="http://schemas.openxmlformats.org/officeDocument/2006/relationships/printerSettings" Target="../printerSettings/printerSettings160.bin"/><Relationship Id="rId19" Type="http://schemas.openxmlformats.org/officeDocument/2006/relationships/printerSettings" Target="../printerSettings/printerSettings169.bin"/><Relationship Id="rId31" Type="http://schemas.openxmlformats.org/officeDocument/2006/relationships/printerSettings" Target="../printerSettings/printerSettings181.bin"/><Relationship Id="rId44" Type="http://schemas.openxmlformats.org/officeDocument/2006/relationships/printerSettings" Target="../printerSettings/printerSettings194.bin"/><Relationship Id="rId4" Type="http://schemas.openxmlformats.org/officeDocument/2006/relationships/printerSettings" Target="../printerSettings/printerSettings154.bin"/><Relationship Id="rId9" Type="http://schemas.openxmlformats.org/officeDocument/2006/relationships/printerSettings" Target="../printerSettings/printerSettings159.bin"/><Relationship Id="rId14" Type="http://schemas.openxmlformats.org/officeDocument/2006/relationships/printerSettings" Target="../printerSettings/printerSettings164.bin"/><Relationship Id="rId22" Type="http://schemas.openxmlformats.org/officeDocument/2006/relationships/printerSettings" Target="../printerSettings/printerSettings172.bin"/><Relationship Id="rId27" Type="http://schemas.openxmlformats.org/officeDocument/2006/relationships/printerSettings" Target="../printerSettings/printerSettings177.bin"/><Relationship Id="rId30" Type="http://schemas.openxmlformats.org/officeDocument/2006/relationships/printerSettings" Target="../printerSettings/printerSettings180.bin"/><Relationship Id="rId35" Type="http://schemas.openxmlformats.org/officeDocument/2006/relationships/printerSettings" Target="../printerSettings/printerSettings185.bin"/><Relationship Id="rId43" Type="http://schemas.openxmlformats.org/officeDocument/2006/relationships/printerSettings" Target="../printerSettings/printerSettings193.bin"/><Relationship Id="rId48" Type="http://schemas.openxmlformats.org/officeDocument/2006/relationships/printerSettings" Target="../printerSettings/printerSettings198.bin"/><Relationship Id="rId8" Type="http://schemas.openxmlformats.org/officeDocument/2006/relationships/printerSettings" Target="../printerSettings/printerSettings158.bin"/></Relationships>
</file>

<file path=xl/worksheets/_rels/sheet8.xml.rels><?xml version="1.0" encoding="UTF-8" standalone="yes"?>
<Relationships xmlns="http://schemas.openxmlformats.org/package/2006/relationships"><Relationship Id="rId13" Type="http://schemas.openxmlformats.org/officeDocument/2006/relationships/printerSettings" Target="../printerSettings/printerSettings213.bin"/><Relationship Id="rId18" Type="http://schemas.openxmlformats.org/officeDocument/2006/relationships/printerSettings" Target="../printerSettings/printerSettings218.bin"/><Relationship Id="rId26" Type="http://schemas.openxmlformats.org/officeDocument/2006/relationships/printerSettings" Target="../printerSettings/printerSettings226.bin"/><Relationship Id="rId39" Type="http://schemas.openxmlformats.org/officeDocument/2006/relationships/printerSettings" Target="../printerSettings/printerSettings239.bin"/><Relationship Id="rId3" Type="http://schemas.openxmlformats.org/officeDocument/2006/relationships/printerSettings" Target="../printerSettings/printerSettings203.bin"/><Relationship Id="rId21" Type="http://schemas.openxmlformats.org/officeDocument/2006/relationships/printerSettings" Target="../printerSettings/printerSettings221.bin"/><Relationship Id="rId34" Type="http://schemas.openxmlformats.org/officeDocument/2006/relationships/printerSettings" Target="../printerSettings/printerSettings234.bin"/><Relationship Id="rId42" Type="http://schemas.openxmlformats.org/officeDocument/2006/relationships/printerSettings" Target="../printerSettings/printerSettings242.bin"/><Relationship Id="rId47" Type="http://schemas.openxmlformats.org/officeDocument/2006/relationships/printerSettings" Target="../printerSettings/printerSettings247.bin"/><Relationship Id="rId50" Type="http://schemas.openxmlformats.org/officeDocument/2006/relationships/printerSettings" Target="../printerSettings/printerSettings250.bin"/><Relationship Id="rId7" Type="http://schemas.openxmlformats.org/officeDocument/2006/relationships/printerSettings" Target="../printerSettings/printerSettings207.bin"/><Relationship Id="rId12" Type="http://schemas.openxmlformats.org/officeDocument/2006/relationships/printerSettings" Target="../printerSettings/printerSettings212.bin"/><Relationship Id="rId17" Type="http://schemas.openxmlformats.org/officeDocument/2006/relationships/printerSettings" Target="../printerSettings/printerSettings217.bin"/><Relationship Id="rId25" Type="http://schemas.openxmlformats.org/officeDocument/2006/relationships/printerSettings" Target="../printerSettings/printerSettings225.bin"/><Relationship Id="rId33" Type="http://schemas.openxmlformats.org/officeDocument/2006/relationships/printerSettings" Target="../printerSettings/printerSettings233.bin"/><Relationship Id="rId38" Type="http://schemas.openxmlformats.org/officeDocument/2006/relationships/printerSettings" Target="../printerSettings/printerSettings238.bin"/><Relationship Id="rId46" Type="http://schemas.openxmlformats.org/officeDocument/2006/relationships/printerSettings" Target="../printerSettings/printerSettings246.bin"/><Relationship Id="rId2" Type="http://schemas.openxmlformats.org/officeDocument/2006/relationships/printerSettings" Target="../printerSettings/printerSettings202.bin"/><Relationship Id="rId16" Type="http://schemas.openxmlformats.org/officeDocument/2006/relationships/printerSettings" Target="../printerSettings/printerSettings216.bin"/><Relationship Id="rId20" Type="http://schemas.openxmlformats.org/officeDocument/2006/relationships/printerSettings" Target="../printerSettings/printerSettings220.bin"/><Relationship Id="rId29" Type="http://schemas.openxmlformats.org/officeDocument/2006/relationships/printerSettings" Target="../printerSettings/printerSettings229.bin"/><Relationship Id="rId41" Type="http://schemas.openxmlformats.org/officeDocument/2006/relationships/printerSettings" Target="../printerSettings/printerSettings241.bin"/><Relationship Id="rId1" Type="http://schemas.openxmlformats.org/officeDocument/2006/relationships/printerSettings" Target="../printerSettings/printerSettings201.bin"/><Relationship Id="rId6" Type="http://schemas.openxmlformats.org/officeDocument/2006/relationships/printerSettings" Target="../printerSettings/printerSettings206.bin"/><Relationship Id="rId11" Type="http://schemas.openxmlformats.org/officeDocument/2006/relationships/printerSettings" Target="../printerSettings/printerSettings211.bin"/><Relationship Id="rId24" Type="http://schemas.openxmlformats.org/officeDocument/2006/relationships/printerSettings" Target="../printerSettings/printerSettings224.bin"/><Relationship Id="rId32" Type="http://schemas.openxmlformats.org/officeDocument/2006/relationships/printerSettings" Target="../printerSettings/printerSettings232.bin"/><Relationship Id="rId37" Type="http://schemas.openxmlformats.org/officeDocument/2006/relationships/printerSettings" Target="../printerSettings/printerSettings237.bin"/><Relationship Id="rId40" Type="http://schemas.openxmlformats.org/officeDocument/2006/relationships/printerSettings" Target="../printerSettings/printerSettings240.bin"/><Relationship Id="rId45" Type="http://schemas.openxmlformats.org/officeDocument/2006/relationships/printerSettings" Target="../printerSettings/printerSettings245.bin"/><Relationship Id="rId5" Type="http://schemas.openxmlformats.org/officeDocument/2006/relationships/printerSettings" Target="../printerSettings/printerSettings205.bin"/><Relationship Id="rId15" Type="http://schemas.openxmlformats.org/officeDocument/2006/relationships/printerSettings" Target="../printerSettings/printerSettings215.bin"/><Relationship Id="rId23" Type="http://schemas.openxmlformats.org/officeDocument/2006/relationships/printerSettings" Target="../printerSettings/printerSettings223.bin"/><Relationship Id="rId28" Type="http://schemas.openxmlformats.org/officeDocument/2006/relationships/printerSettings" Target="../printerSettings/printerSettings228.bin"/><Relationship Id="rId36" Type="http://schemas.openxmlformats.org/officeDocument/2006/relationships/printerSettings" Target="../printerSettings/printerSettings236.bin"/><Relationship Id="rId49" Type="http://schemas.openxmlformats.org/officeDocument/2006/relationships/printerSettings" Target="../printerSettings/printerSettings249.bin"/><Relationship Id="rId10" Type="http://schemas.openxmlformats.org/officeDocument/2006/relationships/printerSettings" Target="../printerSettings/printerSettings210.bin"/><Relationship Id="rId19" Type="http://schemas.openxmlformats.org/officeDocument/2006/relationships/printerSettings" Target="../printerSettings/printerSettings219.bin"/><Relationship Id="rId31" Type="http://schemas.openxmlformats.org/officeDocument/2006/relationships/printerSettings" Target="../printerSettings/printerSettings231.bin"/><Relationship Id="rId44" Type="http://schemas.openxmlformats.org/officeDocument/2006/relationships/printerSettings" Target="../printerSettings/printerSettings244.bin"/><Relationship Id="rId4" Type="http://schemas.openxmlformats.org/officeDocument/2006/relationships/printerSettings" Target="../printerSettings/printerSettings204.bin"/><Relationship Id="rId9" Type="http://schemas.openxmlformats.org/officeDocument/2006/relationships/printerSettings" Target="../printerSettings/printerSettings209.bin"/><Relationship Id="rId14" Type="http://schemas.openxmlformats.org/officeDocument/2006/relationships/printerSettings" Target="../printerSettings/printerSettings214.bin"/><Relationship Id="rId22" Type="http://schemas.openxmlformats.org/officeDocument/2006/relationships/printerSettings" Target="../printerSettings/printerSettings222.bin"/><Relationship Id="rId27" Type="http://schemas.openxmlformats.org/officeDocument/2006/relationships/printerSettings" Target="../printerSettings/printerSettings227.bin"/><Relationship Id="rId30" Type="http://schemas.openxmlformats.org/officeDocument/2006/relationships/printerSettings" Target="../printerSettings/printerSettings230.bin"/><Relationship Id="rId35" Type="http://schemas.openxmlformats.org/officeDocument/2006/relationships/printerSettings" Target="../printerSettings/printerSettings235.bin"/><Relationship Id="rId43" Type="http://schemas.openxmlformats.org/officeDocument/2006/relationships/printerSettings" Target="../printerSettings/printerSettings243.bin"/><Relationship Id="rId48" Type="http://schemas.openxmlformats.org/officeDocument/2006/relationships/printerSettings" Target="../printerSettings/printerSettings248.bin"/><Relationship Id="rId8" Type="http://schemas.openxmlformats.org/officeDocument/2006/relationships/printerSettings" Target="../printerSettings/printerSettings208.bin"/></Relationships>
</file>

<file path=xl/worksheets/_rels/sheet9.xml.rels><?xml version="1.0" encoding="UTF-8" standalone="yes"?>
<Relationships xmlns="http://schemas.openxmlformats.org/package/2006/relationships"><Relationship Id="rId13" Type="http://schemas.openxmlformats.org/officeDocument/2006/relationships/printerSettings" Target="../printerSettings/printerSettings263.bin"/><Relationship Id="rId18" Type="http://schemas.openxmlformats.org/officeDocument/2006/relationships/printerSettings" Target="../printerSettings/printerSettings268.bin"/><Relationship Id="rId26" Type="http://schemas.openxmlformats.org/officeDocument/2006/relationships/printerSettings" Target="../printerSettings/printerSettings276.bin"/><Relationship Id="rId39" Type="http://schemas.openxmlformats.org/officeDocument/2006/relationships/printerSettings" Target="../printerSettings/printerSettings289.bin"/><Relationship Id="rId3" Type="http://schemas.openxmlformats.org/officeDocument/2006/relationships/printerSettings" Target="../printerSettings/printerSettings253.bin"/><Relationship Id="rId21" Type="http://schemas.openxmlformats.org/officeDocument/2006/relationships/printerSettings" Target="../printerSettings/printerSettings271.bin"/><Relationship Id="rId34" Type="http://schemas.openxmlformats.org/officeDocument/2006/relationships/printerSettings" Target="../printerSettings/printerSettings284.bin"/><Relationship Id="rId42" Type="http://schemas.openxmlformats.org/officeDocument/2006/relationships/printerSettings" Target="../printerSettings/printerSettings292.bin"/><Relationship Id="rId47" Type="http://schemas.openxmlformats.org/officeDocument/2006/relationships/printerSettings" Target="../printerSettings/printerSettings297.bin"/><Relationship Id="rId50" Type="http://schemas.openxmlformats.org/officeDocument/2006/relationships/printerSettings" Target="../printerSettings/printerSettings300.bin"/><Relationship Id="rId7" Type="http://schemas.openxmlformats.org/officeDocument/2006/relationships/printerSettings" Target="../printerSettings/printerSettings257.bin"/><Relationship Id="rId12" Type="http://schemas.openxmlformats.org/officeDocument/2006/relationships/printerSettings" Target="../printerSettings/printerSettings262.bin"/><Relationship Id="rId17" Type="http://schemas.openxmlformats.org/officeDocument/2006/relationships/printerSettings" Target="../printerSettings/printerSettings267.bin"/><Relationship Id="rId25" Type="http://schemas.openxmlformats.org/officeDocument/2006/relationships/printerSettings" Target="../printerSettings/printerSettings275.bin"/><Relationship Id="rId33" Type="http://schemas.openxmlformats.org/officeDocument/2006/relationships/printerSettings" Target="../printerSettings/printerSettings283.bin"/><Relationship Id="rId38" Type="http://schemas.openxmlformats.org/officeDocument/2006/relationships/printerSettings" Target="../printerSettings/printerSettings288.bin"/><Relationship Id="rId46" Type="http://schemas.openxmlformats.org/officeDocument/2006/relationships/printerSettings" Target="../printerSettings/printerSettings296.bin"/><Relationship Id="rId2" Type="http://schemas.openxmlformats.org/officeDocument/2006/relationships/printerSettings" Target="../printerSettings/printerSettings252.bin"/><Relationship Id="rId16" Type="http://schemas.openxmlformats.org/officeDocument/2006/relationships/printerSettings" Target="../printerSettings/printerSettings266.bin"/><Relationship Id="rId20" Type="http://schemas.openxmlformats.org/officeDocument/2006/relationships/printerSettings" Target="../printerSettings/printerSettings270.bin"/><Relationship Id="rId29" Type="http://schemas.openxmlformats.org/officeDocument/2006/relationships/printerSettings" Target="../printerSettings/printerSettings279.bin"/><Relationship Id="rId41" Type="http://schemas.openxmlformats.org/officeDocument/2006/relationships/printerSettings" Target="../printerSettings/printerSettings291.bin"/><Relationship Id="rId1" Type="http://schemas.openxmlformats.org/officeDocument/2006/relationships/printerSettings" Target="../printerSettings/printerSettings251.bin"/><Relationship Id="rId6" Type="http://schemas.openxmlformats.org/officeDocument/2006/relationships/printerSettings" Target="../printerSettings/printerSettings256.bin"/><Relationship Id="rId11" Type="http://schemas.openxmlformats.org/officeDocument/2006/relationships/printerSettings" Target="../printerSettings/printerSettings261.bin"/><Relationship Id="rId24" Type="http://schemas.openxmlformats.org/officeDocument/2006/relationships/printerSettings" Target="../printerSettings/printerSettings274.bin"/><Relationship Id="rId32" Type="http://schemas.openxmlformats.org/officeDocument/2006/relationships/printerSettings" Target="../printerSettings/printerSettings282.bin"/><Relationship Id="rId37" Type="http://schemas.openxmlformats.org/officeDocument/2006/relationships/printerSettings" Target="../printerSettings/printerSettings287.bin"/><Relationship Id="rId40" Type="http://schemas.openxmlformats.org/officeDocument/2006/relationships/printerSettings" Target="../printerSettings/printerSettings290.bin"/><Relationship Id="rId45" Type="http://schemas.openxmlformats.org/officeDocument/2006/relationships/printerSettings" Target="../printerSettings/printerSettings295.bin"/><Relationship Id="rId5" Type="http://schemas.openxmlformats.org/officeDocument/2006/relationships/printerSettings" Target="../printerSettings/printerSettings255.bin"/><Relationship Id="rId15" Type="http://schemas.openxmlformats.org/officeDocument/2006/relationships/printerSettings" Target="../printerSettings/printerSettings265.bin"/><Relationship Id="rId23" Type="http://schemas.openxmlformats.org/officeDocument/2006/relationships/printerSettings" Target="../printerSettings/printerSettings273.bin"/><Relationship Id="rId28" Type="http://schemas.openxmlformats.org/officeDocument/2006/relationships/printerSettings" Target="../printerSettings/printerSettings278.bin"/><Relationship Id="rId36" Type="http://schemas.openxmlformats.org/officeDocument/2006/relationships/printerSettings" Target="../printerSettings/printerSettings286.bin"/><Relationship Id="rId49" Type="http://schemas.openxmlformats.org/officeDocument/2006/relationships/printerSettings" Target="../printerSettings/printerSettings299.bin"/><Relationship Id="rId10" Type="http://schemas.openxmlformats.org/officeDocument/2006/relationships/printerSettings" Target="../printerSettings/printerSettings260.bin"/><Relationship Id="rId19" Type="http://schemas.openxmlformats.org/officeDocument/2006/relationships/printerSettings" Target="../printerSettings/printerSettings269.bin"/><Relationship Id="rId31" Type="http://schemas.openxmlformats.org/officeDocument/2006/relationships/printerSettings" Target="../printerSettings/printerSettings281.bin"/><Relationship Id="rId44" Type="http://schemas.openxmlformats.org/officeDocument/2006/relationships/printerSettings" Target="../printerSettings/printerSettings294.bin"/><Relationship Id="rId4" Type="http://schemas.openxmlformats.org/officeDocument/2006/relationships/printerSettings" Target="../printerSettings/printerSettings254.bin"/><Relationship Id="rId9" Type="http://schemas.openxmlformats.org/officeDocument/2006/relationships/printerSettings" Target="../printerSettings/printerSettings259.bin"/><Relationship Id="rId14" Type="http://schemas.openxmlformats.org/officeDocument/2006/relationships/printerSettings" Target="../printerSettings/printerSettings264.bin"/><Relationship Id="rId22" Type="http://schemas.openxmlformats.org/officeDocument/2006/relationships/printerSettings" Target="../printerSettings/printerSettings272.bin"/><Relationship Id="rId27" Type="http://schemas.openxmlformats.org/officeDocument/2006/relationships/printerSettings" Target="../printerSettings/printerSettings277.bin"/><Relationship Id="rId30" Type="http://schemas.openxmlformats.org/officeDocument/2006/relationships/printerSettings" Target="../printerSettings/printerSettings280.bin"/><Relationship Id="rId35" Type="http://schemas.openxmlformats.org/officeDocument/2006/relationships/printerSettings" Target="../printerSettings/printerSettings285.bin"/><Relationship Id="rId43" Type="http://schemas.openxmlformats.org/officeDocument/2006/relationships/printerSettings" Target="../printerSettings/printerSettings293.bin"/><Relationship Id="rId48" Type="http://schemas.openxmlformats.org/officeDocument/2006/relationships/printerSettings" Target="../printerSettings/printerSettings298.bin"/><Relationship Id="rId8" Type="http://schemas.openxmlformats.org/officeDocument/2006/relationships/printerSettings" Target="../printerSettings/printerSettings25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view="pageBreakPreview" zoomScale="69" zoomScaleNormal="70" zoomScaleSheetLayoutView="69" workbookViewId="0">
      <selection activeCell="G6" sqref="G6:G9"/>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2.5703125" customWidth="1"/>
    <col min="19" max="19" width="20.85546875" hidden="1" customWidth="1"/>
    <col min="20" max="20" width="169.5703125" style="344" customWidth="1"/>
  </cols>
  <sheetData>
    <row r="1" spans="1:20" ht="47.25" customHeight="1" x14ac:dyDescent="0.25">
      <c r="B1" s="386" t="s">
        <v>222</v>
      </c>
      <c r="C1" s="387"/>
      <c r="D1" s="387"/>
      <c r="E1" s="387"/>
      <c r="F1" s="387"/>
      <c r="G1" s="387"/>
      <c r="H1" s="387"/>
      <c r="I1" s="387"/>
      <c r="J1" s="387"/>
      <c r="K1" s="387"/>
      <c r="L1" s="387"/>
      <c r="M1" s="387"/>
      <c r="N1" s="387"/>
      <c r="O1" s="387"/>
      <c r="P1" s="387"/>
      <c r="Q1" s="387"/>
      <c r="R1" s="387"/>
      <c r="S1" s="387"/>
      <c r="T1" s="387"/>
    </row>
    <row r="2" spans="1:20" ht="15.75" x14ac:dyDescent="0.25">
      <c r="A2" s="388"/>
      <c r="B2" s="389" t="s">
        <v>0</v>
      </c>
      <c r="C2" s="390" t="s">
        <v>1</v>
      </c>
      <c r="D2" s="390" t="s">
        <v>2</v>
      </c>
      <c r="E2" s="390" t="s">
        <v>3</v>
      </c>
      <c r="F2" s="390" t="s">
        <v>228</v>
      </c>
      <c r="G2" s="393" t="s">
        <v>4</v>
      </c>
      <c r="H2" s="394"/>
      <c r="I2" s="394"/>
      <c r="J2" s="394"/>
      <c r="K2" s="394"/>
      <c r="L2" s="394"/>
      <c r="M2" s="394"/>
      <c r="N2" s="394"/>
      <c r="O2" s="394"/>
      <c r="P2" s="394"/>
      <c r="Q2" s="394"/>
      <c r="R2" s="394"/>
      <c r="S2" s="395"/>
      <c r="T2" s="338"/>
    </row>
    <row r="3" spans="1:20" ht="119.25" customHeight="1" x14ac:dyDescent="0.25">
      <c r="A3" s="388"/>
      <c r="B3" s="389"/>
      <c r="C3" s="391"/>
      <c r="D3" s="392"/>
      <c r="E3" s="392"/>
      <c r="F3" s="392"/>
      <c r="G3" s="2" t="s">
        <v>5</v>
      </c>
      <c r="H3" s="2" t="s">
        <v>6</v>
      </c>
      <c r="I3" s="2" t="s">
        <v>7</v>
      </c>
      <c r="J3" s="2" t="s">
        <v>8</v>
      </c>
      <c r="K3" s="2" t="s">
        <v>9</v>
      </c>
      <c r="L3" s="2" t="s">
        <v>10</v>
      </c>
      <c r="M3" s="2" t="s">
        <v>11</v>
      </c>
      <c r="N3" s="2" t="s">
        <v>12</v>
      </c>
      <c r="O3" s="2" t="s">
        <v>13</v>
      </c>
      <c r="P3" s="2" t="s">
        <v>14</v>
      </c>
      <c r="Q3" s="2" t="s">
        <v>15</v>
      </c>
      <c r="R3" s="2" t="s">
        <v>16</v>
      </c>
      <c r="S3" s="2" t="s">
        <v>37</v>
      </c>
      <c r="T3" s="339" t="s">
        <v>17</v>
      </c>
    </row>
    <row r="4" spans="1:20" ht="15.75" x14ac:dyDescent="0.25">
      <c r="A4" s="22"/>
      <c r="B4" s="37">
        <v>1</v>
      </c>
      <c r="C4" s="4">
        <v>2</v>
      </c>
      <c r="D4" s="4">
        <v>3</v>
      </c>
      <c r="E4" s="4">
        <v>4</v>
      </c>
      <c r="F4" s="4">
        <v>5</v>
      </c>
      <c r="G4" s="4">
        <v>6</v>
      </c>
      <c r="H4" s="4">
        <v>7</v>
      </c>
      <c r="I4" s="4">
        <v>8</v>
      </c>
      <c r="J4" s="4">
        <v>9</v>
      </c>
      <c r="K4" s="4">
        <v>10</v>
      </c>
      <c r="L4" s="4">
        <v>11</v>
      </c>
      <c r="M4" s="4">
        <v>12</v>
      </c>
      <c r="N4" s="4">
        <v>13</v>
      </c>
      <c r="O4" s="4">
        <v>14</v>
      </c>
      <c r="P4" s="4">
        <v>15</v>
      </c>
      <c r="Q4" s="4">
        <v>16</v>
      </c>
      <c r="R4" s="5">
        <v>17</v>
      </c>
      <c r="S4" s="5"/>
      <c r="T4" s="340">
        <v>18</v>
      </c>
    </row>
    <row r="5" spans="1:20" ht="20.25" x14ac:dyDescent="0.25">
      <c r="B5" s="383" t="s">
        <v>153</v>
      </c>
      <c r="C5" s="384"/>
      <c r="D5" s="384"/>
      <c r="E5" s="384"/>
      <c r="F5" s="384"/>
      <c r="G5" s="384"/>
      <c r="H5" s="384"/>
      <c r="I5" s="384"/>
      <c r="J5" s="384"/>
      <c r="K5" s="384"/>
      <c r="L5" s="384"/>
      <c r="M5" s="384"/>
      <c r="N5" s="384"/>
      <c r="O5" s="384"/>
      <c r="P5" s="384"/>
      <c r="Q5" s="384"/>
      <c r="R5" s="384"/>
      <c r="S5" s="384"/>
      <c r="T5" s="385"/>
    </row>
    <row r="6" spans="1:20" ht="97.5" customHeight="1" x14ac:dyDescent="0.25">
      <c r="A6" s="24">
        <v>1</v>
      </c>
      <c r="B6" s="17" t="s">
        <v>19</v>
      </c>
      <c r="C6" s="8" t="s">
        <v>152</v>
      </c>
      <c r="D6" s="33" t="s">
        <v>28</v>
      </c>
      <c r="E6" s="33">
        <v>91</v>
      </c>
      <c r="F6" s="41">
        <v>91.3</v>
      </c>
      <c r="G6" s="121" t="s">
        <v>77</v>
      </c>
      <c r="H6" s="121" t="s">
        <v>77</v>
      </c>
      <c r="I6" s="121" t="s">
        <v>77</v>
      </c>
      <c r="J6" s="121" t="s">
        <v>77</v>
      </c>
      <c r="K6" s="121" t="s">
        <v>77</v>
      </c>
      <c r="L6" s="121" t="s">
        <v>77</v>
      </c>
      <c r="M6" s="121" t="s">
        <v>77</v>
      </c>
      <c r="N6" s="121" t="s">
        <v>77</v>
      </c>
      <c r="O6" s="121" t="s">
        <v>77</v>
      </c>
      <c r="P6" s="121" t="s">
        <v>77</v>
      </c>
      <c r="Q6" s="121" t="s">
        <v>77</v>
      </c>
      <c r="R6" s="121">
        <v>80.900000000000006</v>
      </c>
      <c r="S6" s="122">
        <v>89</v>
      </c>
      <c r="T6" s="341" t="s">
        <v>362</v>
      </c>
    </row>
    <row r="7" spans="1:20" ht="409.6" customHeight="1" x14ac:dyDescent="0.25">
      <c r="A7" s="24">
        <v>2</v>
      </c>
      <c r="B7" s="17">
        <v>1</v>
      </c>
      <c r="C7" s="8" t="s">
        <v>154</v>
      </c>
      <c r="D7" s="33" t="s">
        <v>155</v>
      </c>
      <c r="E7" s="33">
        <v>3608</v>
      </c>
      <c r="F7" s="21">
        <v>3628</v>
      </c>
      <c r="G7" s="231">
        <v>18</v>
      </c>
      <c r="H7" s="231">
        <v>94</v>
      </c>
      <c r="I7" s="231">
        <v>160</v>
      </c>
      <c r="J7" s="87" t="s">
        <v>342</v>
      </c>
      <c r="K7" s="87" t="s">
        <v>343</v>
      </c>
      <c r="L7" s="112">
        <v>1419</v>
      </c>
      <c r="M7" s="264">
        <v>1447</v>
      </c>
      <c r="N7" s="265">
        <v>2260</v>
      </c>
      <c r="O7" s="266">
        <v>3256</v>
      </c>
      <c r="P7" s="122">
        <v>3303</v>
      </c>
      <c r="Q7" s="122">
        <v>3498</v>
      </c>
      <c r="R7" s="121">
        <v>3630</v>
      </c>
      <c r="S7" s="122">
        <v>100</v>
      </c>
      <c r="T7" s="341" t="s">
        <v>368</v>
      </c>
    </row>
    <row r="8" spans="1:20" ht="112.5" customHeight="1" x14ac:dyDescent="0.25">
      <c r="A8" s="24">
        <v>3</v>
      </c>
      <c r="B8" s="17">
        <v>2</v>
      </c>
      <c r="C8" s="8" t="s">
        <v>156</v>
      </c>
      <c r="D8" s="33" t="s">
        <v>84</v>
      </c>
      <c r="E8" s="33">
        <v>126</v>
      </c>
      <c r="F8" s="21">
        <v>136</v>
      </c>
      <c r="G8" s="231">
        <v>13</v>
      </c>
      <c r="H8" s="231">
        <v>26</v>
      </c>
      <c r="I8" s="231">
        <v>30</v>
      </c>
      <c r="J8" s="231">
        <v>53</v>
      </c>
      <c r="K8" s="231">
        <v>68</v>
      </c>
      <c r="L8" s="13">
        <v>79</v>
      </c>
      <c r="M8" s="265">
        <v>92</v>
      </c>
      <c r="N8" s="265">
        <v>113</v>
      </c>
      <c r="O8" s="267">
        <v>124</v>
      </c>
      <c r="P8" s="122">
        <v>130</v>
      </c>
      <c r="Q8" s="122">
        <v>144</v>
      </c>
      <c r="R8" s="122">
        <v>148</v>
      </c>
      <c r="S8" s="122">
        <v>100</v>
      </c>
      <c r="T8" s="342" t="s">
        <v>363</v>
      </c>
    </row>
    <row r="9" spans="1:20" ht="409.5" x14ac:dyDescent="0.25">
      <c r="A9" s="24">
        <v>4</v>
      </c>
      <c r="B9" s="13">
        <v>3</v>
      </c>
      <c r="C9" s="8" t="s">
        <v>157</v>
      </c>
      <c r="D9" s="33" t="s">
        <v>155</v>
      </c>
      <c r="E9" s="33">
        <v>2471</v>
      </c>
      <c r="F9" s="21">
        <v>2491</v>
      </c>
      <c r="G9" s="231">
        <v>32</v>
      </c>
      <c r="H9" s="231">
        <v>145</v>
      </c>
      <c r="I9" s="231">
        <v>312</v>
      </c>
      <c r="J9" s="231">
        <v>433</v>
      </c>
      <c r="K9" s="231">
        <v>621</v>
      </c>
      <c r="L9" s="112">
        <v>1080</v>
      </c>
      <c r="M9" s="268">
        <v>1171</v>
      </c>
      <c r="N9" s="268">
        <v>1584</v>
      </c>
      <c r="O9" s="269">
        <v>1875</v>
      </c>
      <c r="P9" s="123">
        <v>1971</v>
      </c>
      <c r="Q9" s="122">
        <v>2268</v>
      </c>
      <c r="R9" s="121">
        <v>2491</v>
      </c>
      <c r="S9" s="122">
        <v>100</v>
      </c>
      <c r="T9" s="343" t="s">
        <v>369</v>
      </c>
    </row>
  </sheetData>
  <customSheetViews>
    <customSheetView guid="{E5A2ECE4-B75B-45A2-AE22-0D04E85CEB66}" scale="69" showPageBreaks="1" hiddenColumns="1" state="hidden" view="pageBreakPreview">
      <selection activeCell="G6" sqref="G6:G9"/>
      <pageMargins left="0.7" right="0.7" top="0.75" bottom="0.75" header="0.3" footer="0.3"/>
      <pageSetup paperSize="9" orientation="portrait" r:id="rId1"/>
    </customSheetView>
    <customSheetView guid="{AF8A7EC1-5680-4411-8CA7-5C7F5D245B03}" scale="69" showPageBreaks="1" view="pageBreakPreview" topLeftCell="A4">
      <selection activeCell="S6" sqref="S6"/>
      <pageMargins left="0.7" right="0.7" top="0.75" bottom="0.75" header="0.3" footer="0.3"/>
      <pageSetup paperSize="9" orientation="portrait" r:id="rId2"/>
    </customSheetView>
    <customSheetView guid="{8E7CBF92-2A8A-4486-AE31-320A2A4BD935}" scale="69" showPageBreaks="1" hiddenColumns="1" view="pageBreakPreview">
      <selection activeCell="H6" sqref="H6:I9"/>
      <pageMargins left="0.7" right="0.7" top="0.75" bottom="0.75" header="0.3" footer="0.3"/>
      <pageSetup paperSize="9" orientation="portrait" r:id="rId3"/>
    </customSheetView>
    <customSheetView guid="{0E67524B-A824-49FB-A67D-C1771603425D}" scale="69" showPageBreaks="1" hiddenColumns="1" view="pageBreakPreview">
      <selection activeCell="H8" sqref="H8"/>
      <pageMargins left="0.7" right="0.7" top="0.75" bottom="0.75" header="0.3" footer="0.3"/>
      <pageSetup paperSize="9" orientation="portrait" r:id="rId4"/>
    </customSheetView>
    <customSheetView guid="{C8D19BE7-BEDD-4964-9D09-341310B3D400}" scale="69" showPageBreaks="1" hiddenColumns="1" state="hidden" view="pageBreakPreview" topLeftCell="D1">
      <selection activeCell="U12" sqref="U12"/>
      <pageMargins left="0.7" right="0.7" top="0.75" bottom="0.75" header="0.3" footer="0.3"/>
      <pageSetup paperSize="9" orientation="portrait" r:id="rId5"/>
    </customSheetView>
    <customSheetView guid="{CF24AFB6-3F7E-4F34-9F8C-EEB64BB13CA4}" showPageBreaks="1" hiddenColumns="1" view="pageBreakPreview" topLeftCell="A7">
      <selection activeCell="T7" sqref="T7"/>
      <pageMargins left="0.7" right="0.7" top="0.75" bottom="0.75" header="0.3" footer="0.3"/>
      <pageSetup paperSize="9" orientation="portrait" r:id="rId6"/>
    </customSheetView>
    <customSheetView guid="{62E99341-31CC-4B22-ACCE-D0C55385ECC0}" scale="69" showPageBreaks="1" hiddenColumns="1" view="pageBreakPreview" topLeftCell="D1">
      <selection activeCell="U12" sqref="U12"/>
      <pageMargins left="0.7" right="0.7" top="0.75" bottom="0.75" header="0.3" footer="0.3"/>
      <pageSetup paperSize="9" orientation="portrait" r:id="rId7"/>
    </customSheetView>
    <customSheetView guid="{6AC0ED22-CCBF-444B-9F29-F3EDD4234483}" showPageBreaks="1" hiddenColumns="1" view="pageBreakPreview" topLeftCell="E7">
      <selection activeCell="T8" sqref="T8"/>
      <pageMargins left="0.7" right="0.7" top="0.75" bottom="0.75" header="0.3" footer="0.3"/>
      <pageSetup paperSize="9" orientation="portrait" r:id="rId8"/>
    </customSheetView>
    <customSheetView guid="{29B41C1A-DE4D-4DEA-B90B-19C46C754CB5}" scale="69" showPageBreaks="1" hiddenColumns="1" view="pageBreakPreview" topLeftCell="D1">
      <selection activeCell="U12" sqref="U12"/>
      <pageMargins left="0.7" right="0.7" top="0.75" bottom="0.75" header="0.3" footer="0.3"/>
      <pageSetup paperSize="9" orientation="portrait" r:id="rId9"/>
    </customSheetView>
    <customSheetView guid="{E45EFE9B-4478-4CD3-BF82-80324FB1E4A5}" showPageBreaks="1" hiddenColumns="1" view="pageBreakPreview" topLeftCell="J9">
      <selection activeCell="P9" sqref="P9"/>
      <pageMargins left="0.7" right="0.7" top="0.75" bottom="0.75" header="0.3" footer="0.3"/>
      <pageSetup paperSize="9" orientation="portrait" r:id="rId10"/>
    </customSheetView>
    <customSheetView guid="{E130DC8D-7005-4996-8C21-05E554218832}" scale="60" showPageBreaks="1" hiddenColumns="1" view="pageBreakPreview" topLeftCell="A10">
      <selection activeCell="T7" sqref="T7"/>
      <pageMargins left="0.7" right="0.7" top="0.75" bottom="0.75" header="0.3" footer="0.3"/>
      <pageSetup paperSize="9" orientation="portrait" r:id="rId11"/>
    </customSheetView>
    <customSheetView guid="{64EE95D5-D217-4566-B6AE-1F08753E5CD7}" scale="69" showPageBreaks="1" hiddenColumns="1" view="pageBreakPreview">
      <selection activeCell="H8" sqref="H8"/>
      <pageMargins left="0.7" right="0.7" top="0.75" bottom="0.75" header="0.3" footer="0.3"/>
      <pageSetup paperSize="9" orientation="portrait" r:id="rId12"/>
    </customSheetView>
    <customSheetView guid="{BEF67C10-7FC6-4F33-B3F9-204F29E3E218}" scale="69" showPageBreaks="1" hiddenColumns="1" view="pageBreakPreview">
      <selection activeCell="H8" sqref="H8"/>
      <pageMargins left="0.7" right="0.7" top="0.75" bottom="0.75" header="0.3" footer="0.3"/>
      <pageSetup paperSize="9" orientation="portrait" r:id="rId13"/>
    </customSheetView>
    <customSheetView guid="{7ECADF5B-4174-4035-8137-3D83A4A93CD5}" scale="69" showPageBreaks="1" hiddenColumns="1" view="pageBreakPreview">
      <selection activeCell="G6" sqref="G6:G9"/>
      <pageMargins left="0.7" right="0.7" top="0.75" bottom="0.75" header="0.3" footer="0.3"/>
      <pageSetup paperSize="9" orientation="portrait" r:id="rId14"/>
    </customSheetView>
    <customSheetView guid="{AA1E88D6-B765-4D8A-BB20-FCE31C48857F}" scale="55" showPageBreaks="1" hiddenColumns="1" view="pageBreakPreview">
      <selection activeCell="F7" sqref="F7"/>
      <pageMargins left="0.7" right="0.7" top="0.75" bottom="0.75" header="0.3" footer="0.3"/>
      <pageSetup paperSize="9" orientation="portrait" r:id="rId15"/>
    </customSheetView>
    <customSheetView guid="{BC0D032C-B7DF-4F2E-B1DC-6C55D32E50A7}" scale="69" showPageBreaks="1" hiddenColumns="1" view="pageBreakPreview">
      <selection activeCell="G6" sqref="G6:G9"/>
      <pageMargins left="0.7" right="0.7" top="0.75" bottom="0.75" header="0.3" footer="0.3"/>
      <pageSetup paperSize="9" orientation="portrait" r:id="rId16"/>
    </customSheetView>
    <customSheetView guid="{536E4AEA-F618-4F85-8552-BC1DB5601AA9}" showPageBreaks="1" hiddenColumns="1" view="pageBreakPreview" topLeftCell="E8">
      <selection activeCell="H9" sqref="H9"/>
      <pageMargins left="0.7" right="0.7" top="0.75" bottom="0.75" header="0.3" footer="0.3"/>
      <pageSetup paperSize="9" orientation="portrait" r:id="rId17"/>
    </customSheetView>
    <customSheetView guid="{4D639A26-081E-47BF-848E-AC3B928B0246}" scale="69" showPageBreaks="1" hiddenColumns="1" view="pageBreakPreview">
      <selection activeCell="H6" sqref="H6:I9"/>
      <pageMargins left="0.7" right="0.7" top="0.75" bottom="0.75" header="0.3" footer="0.3"/>
      <pageSetup paperSize="9" orientation="portrait" r:id="rId18"/>
    </customSheetView>
    <customSheetView guid="{A5DFC301-5C67-4FC6-85AF-FDF62108DB8C}" scale="69" showPageBreaks="1" hiddenColumns="1" view="pageBreakPreview" topLeftCell="D1">
      <selection activeCell="U12" sqref="U12"/>
      <pageMargins left="0.7" right="0.7" top="0.75" bottom="0.75" header="0.3" footer="0.3"/>
      <pageSetup paperSize="9" orientation="portrait" r:id="rId19"/>
    </customSheetView>
    <customSheetView guid="{2BD323B3-0AFD-4A0F-92BE-DE4822DF2931}" scale="69" showPageBreaks="1" hiddenColumns="1" view="pageBreakPreview">
      <selection activeCell="G6" sqref="G6:G9"/>
      <pageMargins left="0.7" right="0.7" top="0.75" bottom="0.75" header="0.3" footer="0.3"/>
      <pageSetup paperSize="9" orientation="portrait" r:id="rId20"/>
    </customSheetView>
    <customSheetView guid="{368E2DFC-3BA5-4D0C-BA65-005B75FF238F}" scale="69" showPageBreaks="1" hiddenColumns="1" view="pageBreakPreview" topLeftCell="C1">
      <selection activeCell="T8" sqref="T8"/>
      <pageMargins left="0.7" right="0.7" top="0.75" bottom="0.75" header="0.3" footer="0.3"/>
      <pageSetup paperSize="9" orientation="portrait" r:id="rId21"/>
    </customSheetView>
    <customSheetView guid="{31939B30-5917-45B1-8F19-7A02A2F96ACC}" scale="69" showPageBreaks="1" hiddenColumns="1" view="pageBreakPreview">
      <selection activeCell="H8" sqref="H8"/>
      <pageMargins left="0.7" right="0.7" top="0.75" bottom="0.75" header="0.3" footer="0.3"/>
      <pageSetup paperSize="9" orientation="portrait" r:id="rId22"/>
    </customSheetView>
    <customSheetView guid="{78BEB479-57CC-4BBB-8F3F-73AA0BAD3F3D}" scale="69" showPageBreaks="1" hiddenColumns="1" view="pageBreakPreview">
      <selection activeCell="G6" sqref="G6:G9"/>
      <pageMargins left="0.7" right="0.7" top="0.75" bottom="0.75" header="0.3" footer="0.3"/>
      <pageSetup paperSize="9" orientation="portrait" r:id="rId23"/>
    </customSheetView>
    <customSheetView guid="{80AD08A8-345A-453A-A104-5E3DA1078B6F}" scale="69" showPageBreaks="1" hiddenColumns="1" view="pageBreakPreview">
      <selection activeCell="H8" sqref="H8"/>
      <pageMargins left="0.7" right="0.7" top="0.75" bottom="0.75" header="0.3" footer="0.3"/>
      <pageSetup paperSize="9" orientation="portrait" r:id="rId24"/>
    </customSheetView>
    <customSheetView guid="{289EDABA-C5A9-419A-80C6-5151B0E77175}" showPageBreaks="1" hiddenColumns="1" view="pageBreakPreview" topLeftCell="J9">
      <selection activeCell="P9" sqref="P9"/>
      <pageMargins left="0.7" right="0.7" top="0.75" bottom="0.75" header="0.3" footer="0.3"/>
      <pageSetup paperSize="9" orientation="portrait" r:id="rId25"/>
    </customSheetView>
    <customSheetView guid="{DC2E917C-7EDA-4B90-B3FB-550D32D31915}" scale="69" showPageBreaks="1" hiddenColumns="1" view="pageBreakPreview">
      <selection activeCell="H8" sqref="H8"/>
      <pageMargins left="0.7" right="0.7" top="0.75" bottom="0.75" header="0.3" footer="0.3"/>
      <pageSetup paperSize="9" orientation="portrait" r:id="rId26"/>
    </customSheetView>
    <customSheetView guid="{3A1AD47D-D360-494C-B851-D14B33F8032B}" scale="69" showPageBreaks="1" hiddenColumns="1" view="pageBreakPreview">
      <selection activeCell="H8" sqref="H8"/>
      <pageMargins left="0.7" right="0.7" top="0.75" bottom="0.75" header="0.3" footer="0.3"/>
      <pageSetup paperSize="9" orientation="portrait" r:id="rId27"/>
    </customSheetView>
    <customSheetView guid="{0A7892A9-C788-4A52-B70F-E061EF7EBA75}" scale="69" showPageBreaks="1" hiddenColumns="1" view="pageBreakPreview">
      <selection activeCell="G6" sqref="G6:G9"/>
      <pageMargins left="0.7" right="0.7" top="0.75" bottom="0.75" header="0.3" footer="0.3"/>
      <pageSetup paperSize="9" orientation="portrait" r:id="rId28"/>
    </customSheetView>
    <customSheetView guid="{06A69783-2FAA-4B05-9CD3-C97C7DF94659}" scale="69" showPageBreaks="1" hiddenColumns="1" view="pageBreakPreview">
      <selection activeCell="G6" sqref="G6:G9"/>
      <pageMargins left="0.7" right="0.7" top="0.75" bottom="0.75" header="0.3" footer="0.3"/>
      <pageSetup paperSize="9" orientation="portrait" r:id="rId29"/>
    </customSheetView>
    <customSheetView guid="{6A6C9703-C16B-46D2-8CEE-AD24BCFE6CF3}" scale="69" showPageBreaks="1" hiddenColumns="1" view="pageBreakPreview" topLeftCell="D1">
      <selection activeCell="U12" sqref="U12"/>
      <pageMargins left="0.7" right="0.7" top="0.75" bottom="0.75" header="0.3" footer="0.3"/>
      <pageSetup paperSize="9" orientation="portrait" r:id="rId30"/>
    </customSheetView>
    <customSheetView guid="{5F1BE36F-0832-42CE-A3FC-1A76BC593CBA}" scale="69" showPageBreaks="1" hiddenColumns="1" view="pageBreakPreview">
      <selection activeCell="G6" sqref="G6:G9"/>
      <pageMargins left="0.7" right="0.7" top="0.75" bottom="0.75" header="0.3" footer="0.3"/>
      <pageSetup paperSize="9" orientation="portrait" r:id="rId31"/>
    </customSheetView>
    <customSheetView guid="{2632A833-96F5-4A25-97EB-81ED19BC2F66}" scale="66" showPageBreaks="1" hiddenColumns="1" view="pageBreakPreview" topLeftCell="B1">
      <selection activeCell="T8" sqref="T8"/>
      <pageMargins left="0.7" right="0.7" top="0.75" bottom="0.75" header="0.3" footer="0.3"/>
      <pageSetup paperSize="9" orientation="portrait" r:id="rId32"/>
    </customSheetView>
    <customSheetView guid="{459390C8-C5DF-49F1-A77C-C618340F3CD1}" scale="69" showPageBreaks="1" hiddenColumns="1" view="pageBreakPreview">
      <selection activeCell="G6" sqref="G6:G9"/>
      <pageMargins left="0.7" right="0.7" top="0.75" bottom="0.75" header="0.3" footer="0.3"/>
      <pageSetup paperSize="9" orientation="portrait" r:id="rId33"/>
    </customSheetView>
    <customSheetView guid="{73C3B9D4-9210-43F5-9883-0E949EA0E341}" scale="55" showPageBreaks="1" hiddenColumns="1" view="pageBreakPreview" topLeftCell="A7">
      <selection activeCell="C7" sqref="C7"/>
      <pageMargins left="0.7" right="0.7" top="0.75" bottom="0.75" header="0.3" footer="0.3"/>
      <pageSetup paperSize="9" orientation="portrait" r:id="rId34"/>
    </customSheetView>
    <customSheetView guid="{DBB9E7F6-7701-4D52-8273-C96C8672D403}" showPageBreaks="1" hiddenColumns="1" view="pageBreakPreview" topLeftCell="C1">
      <selection activeCell="N7" sqref="N7"/>
      <pageMargins left="0.7" right="0.7" top="0.75" bottom="0.75" header="0.3" footer="0.3"/>
      <pageSetup paperSize="9" orientation="portrait" r:id="rId35"/>
    </customSheetView>
    <customSheetView guid="{F48E67D2-2C8C-4D86-A2A9-F44F569AC752}" scale="69" showPageBreaks="1" hiddenColumns="1" view="pageBreakPreview">
      <selection activeCell="H8" sqref="H8"/>
      <pageMargins left="0.7" right="0.7" top="0.75" bottom="0.75" header="0.3" footer="0.3"/>
      <pageSetup paperSize="9" orientation="portrait" r:id="rId36"/>
    </customSheetView>
    <customSheetView guid="{A0A236D8-DD59-41E7-B037-84EE00D00310}" scale="69" showPageBreaks="1" hiddenColumns="1" view="pageBreakPreview">
      <selection activeCell="H6" sqref="H6:I9"/>
      <pageMargins left="0.7" right="0.7" top="0.75" bottom="0.75" header="0.3" footer="0.3"/>
      <pageSetup paperSize="9" orientation="portrait" r:id="rId37"/>
    </customSheetView>
    <customSheetView guid="{D2D3EE1B-268E-484E-B81F-FE080D687EAC}" scale="69" showPageBreaks="1" hiddenColumns="1" view="pageBreakPreview">
      <selection activeCell="G6" sqref="G6:G9"/>
      <pageMargins left="0.7" right="0.7" top="0.75" bottom="0.75" header="0.3" footer="0.3"/>
      <pageSetup paperSize="9" orientation="portrait" r:id="rId38"/>
    </customSheetView>
    <customSheetView guid="{E82CE51D-E642-4881-A0F3-F33C1C34AFA1}" scale="69" showPageBreaks="1" hiddenColumns="1" view="pageBreakPreview">
      <selection activeCell="H8" sqref="H8"/>
      <pageMargins left="0.7" right="0.7" top="0.75" bottom="0.75" header="0.3" footer="0.3"/>
      <pageSetup paperSize="9" orientation="portrait" r:id="rId39"/>
    </customSheetView>
    <customSheetView guid="{B08D60EB-17AC-43BC-A2EA-BCC34DA15115}" scale="69" showPageBreaks="1" hiddenColumns="1" view="pageBreakPreview">
      <selection activeCell="G6" sqref="G6:G9"/>
      <pageMargins left="0.7" right="0.7" top="0.75" bottom="0.75" header="0.3" footer="0.3"/>
      <pageSetup paperSize="9" orientation="portrait" r:id="rId40"/>
    </customSheetView>
    <customSheetView guid="{D191BA0E-0736-4B94-A273-2D78D70DA2D4}" scale="69" showPageBreaks="1" hiddenColumns="1" view="pageBreakPreview">
      <selection activeCell="H6" sqref="H6:I9"/>
      <pageMargins left="0.7" right="0.7" top="0.75" bottom="0.75" header="0.3" footer="0.3"/>
      <pageSetup paperSize="9" orientation="portrait" r:id="rId41"/>
    </customSheetView>
    <customSheetView guid="{B429D517-42D1-45D3-9EB5-95DCC9C5EFE9}" scale="60" showPageBreaks="1" view="pageBreakPreview">
      <selection activeCell="T6" sqref="T6:T9"/>
      <pageMargins left="0.7" right="0.7" top="0.75" bottom="0.75" header="0.3" footer="0.3"/>
      <pageSetup paperSize="9" orientation="portrait" r:id="rId42"/>
    </customSheetView>
    <customSheetView guid="{B56945C8-F29B-4C9B-8329-FA9ECE32E132}" scale="60" showPageBreaks="1" hiddenColumns="1" view="pageBreakPreview" topLeftCell="A10">
      <selection activeCell="T7" sqref="T7"/>
      <pageMargins left="0.7" right="0.7" top="0.75" bottom="0.75" header="0.3" footer="0.3"/>
      <pageSetup paperSize="9" orientation="portrait" r:id="rId43"/>
    </customSheetView>
    <customSheetView guid="{F1DC9DCC-06E3-4E7B-88AF-BCE58DCEC1FC}" scale="60" showPageBreaks="1" view="pageBreakPreview">
      <selection activeCell="S9" sqref="S9"/>
      <pageMargins left="0.7" right="0.7" top="0.75" bottom="0.75" header="0.3" footer="0.3"/>
      <pageSetup paperSize="9" scale="20" orientation="portrait" r:id="rId44"/>
    </customSheetView>
    <customSheetView guid="{CC311ED5-8E9A-4A74-AF81-E2B2B6EAD85B}" showPageBreaks="1" hiddenColumns="1" view="pageBreakPreview" topLeftCell="J9">
      <selection activeCell="P9" sqref="P9"/>
      <pageMargins left="0.7" right="0.7" top="0.75" bottom="0.75" header="0.3" footer="0.3"/>
      <pageSetup paperSize="9" orientation="portrait" r:id="rId45"/>
    </customSheetView>
    <customSheetView guid="{4FCF4851-1FFB-4291-9E63-B5ADD52F8DBE}" showPageBreaks="1" hiddenColumns="1" view="pageBreakPreview" topLeftCell="J9">
      <selection activeCell="P9" sqref="P9"/>
      <pageMargins left="0.7" right="0.7" top="0.75" bottom="0.75" header="0.3" footer="0.3"/>
      <pageSetup paperSize="9" orientation="portrait" r:id="rId46"/>
    </customSheetView>
    <customSheetView guid="{BDED3506-9430-4352-8E58-74A02AA55749}" showPageBreaks="1" hiddenColumns="1" view="pageBreakPreview" topLeftCell="I1">
      <selection activeCell="T7" sqref="T7"/>
      <pageMargins left="0.7" right="0.7" top="0.75" bottom="0.75" header="0.3" footer="0.3"/>
      <pageSetup paperSize="9" orientation="portrait" r:id="rId47"/>
    </customSheetView>
    <customSheetView guid="{82F8E746-A746-4368-B31A-F7995B350DCA}" scale="69" showPageBreaks="1" hiddenColumns="1" view="pageBreakPreview" topLeftCell="D1">
      <selection activeCell="U12" sqref="U12"/>
      <pageMargins left="0.7" right="0.7" top="0.75" bottom="0.75" header="0.3" footer="0.3"/>
      <pageSetup paperSize="9" orientation="portrait" r:id="rId48"/>
    </customSheetView>
    <customSheetView guid="{F02E4BFF-91CB-4809-939D-2DEDB7A6D27E}" scale="69" showPageBreaks="1" hiddenColumns="1" view="pageBreakPreview">
      <selection activeCell="G6" sqref="G6:G9"/>
      <pageMargins left="0.7" right="0.7" top="0.75" bottom="0.75" header="0.3" footer="0.3"/>
      <pageSetup paperSize="9" orientation="portrait" r:id="rId49"/>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55" zoomScaleNormal="100" zoomScaleSheetLayoutView="55" workbookViewId="0">
      <selection activeCell="G6" sqref="G6:G10"/>
    </sheetView>
  </sheetViews>
  <sheetFormatPr defaultRowHeight="15" x14ac:dyDescent="0.25"/>
  <cols>
    <col min="1" max="2" width="11.7109375" customWidth="1"/>
    <col min="3" max="3" width="39.140625" customWidth="1"/>
    <col min="4" max="4" width="9" customWidth="1"/>
    <col min="5"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12" hidden="1" customWidth="1"/>
    <col min="20" max="20" width="150" customWidth="1"/>
  </cols>
  <sheetData>
    <row r="1" spans="1:20" ht="47.25" customHeight="1" x14ac:dyDescent="0.25">
      <c r="B1" s="386" t="s">
        <v>222</v>
      </c>
      <c r="C1" s="387"/>
      <c r="D1" s="387"/>
      <c r="E1" s="387"/>
      <c r="F1" s="387"/>
      <c r="G1" s="387"/>
      <c r="H1" s="387"/>
      <c r="I1" s="387"/>
      <c r="J1" s="387"/>
      <c r="K1" s="387"/>
      <c r="L1" s="387"/>
      <c r="M1" s="387"/>
      <c r="N1" s="387"/>
      <c r="O1" s="387"/>
      <c r="P1" s="387"/>
      <c r="Q1" s="387"/>
      <c r="R1" s="387"/>
      <c r="S1" s="387"/>
      <c r="T1" s="387"/>
    </row>
    <row r="2" spans="1:20" ht="15.75" x14ac:dyDescent="0.25">
      <c r="A2" s="397"/>
      <c r="B2" s="397" t="s">
        <v>0</v>
      </c>
      <c r="C2" s="390" t="s">
        <v>1</v>
      </c>
      <c r="D2" s="390" t="s">
        <v>2</v>
      </c>
      <c r="E2" s="390" t="s">
        <v>3</v>
      </c>
      <c r="F2" s="390" t="s">
        <v>228</v>
      </c>
      <c r="G2" s="393" t="s">
        <v>4</v>
      </c>
      <c r="H2" s="394"/>
      <c r="I2" s="394"/>
      <c r="J2" s="394"/>
      <c r="K2" s="394"/>
      <c r="L2" s="394"/>
      <c r="M2" s="394"/>
      <c r="N2" s="394"/>
      <c r="O2" s="394"/>
      <c r="P2" s="394"/>
      <c r="Q2" s="394"/>
      <c r="R2" s="394"/>
      <c r="S2" s="395"/>
      <c r="T2" s="1"/>
    </row>
    <row r="3" spans="1:20" ht="119.25" customHeight="1" x14ac:dyDescent="0.25">
      <c r="A3" s="397"/>
      <c r="B3" s="397"/>
      <c r="C3" s="391"/>
      <c r="D3" s="392"/>
      <c r="E3" s="392"/>
      <c r="F3" s="392"/>
      <c r="G3" s="2" t="s">
        <v>5</v>
      </c>
      <c r="H3" s="2" t="s">
        <v>6</v>
      </c>
      <c r="I3" s="2" t="s">
        <v>7</v>
      </c>
      <c r="J3" s="2" t="s">
        <v>8</v>
      </c>
      <c r="K3" s="2" t="s">
        <v>9</v>
      </c>
      <c r="L3" s="2" t="s">
        <v>10</v>
      </c>
      <c r="M3" s="2" t="s">
        <v>11</v>
      </c>
      <c r="N3" s="2" t="s">
        <v>12</v>
      </c>
      <c r="O3" s="2" t="s">
        <v>13</v>
      </c>
      <c r="P3" s="2" t="s">
        <v>14</v>
      </c>
      <c r="Q3" s="2" t="s">
        <v>15</v>
      </c>
      <c r="R3" s="2" t="s">
        <v>16</v>
      </c>
      <c r="S3" s="2" t="s">
        <v>37</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396" t="s">
        <v>115</v>
      </c>
      <c r="B5" s="384"/>
      <c r="C5" s="384"/>
      <c r="D5" s="384"/>
      <c r="E5" s="384"/>
      <c r="F5" s="384"/>
      <c r="G5" s="384"/>
      <c r="H5" s="384"/>
      <c r="I5" s="384"/>
      <c r="J5" s="384"/>
      <c r="K5" s="384"/>
      <c r="L5" s="384"/>
      <c r="M5" s="384"/>
      <c r="N5" s="384"/>
      <c r="O5" s="384"/>
      <c r="P5" s="384"/>
      <c r="Q5" s="384"/>
      <c r="R5" s="384"/>
      <c r="S5" s="384"/>
      <c r="T5" s="385"/>
    </row>
    <row r="6" spans="1:20" ht="78.75" x14ac:dyDescent="0.25">
      <c r="A6" s="168">
        <v>1</v>
      </c>
      <c r="B6" s="60" t="s">
        <v>19</v>
      </c>
      <c r="C6" s="8" t="s">
        <v>116</v>
      </c>
      <c r="D6" s="23" t="s">
        <v>66</v>
      </c>
      <c r="E6" s="23">
        <v>27</v>
      </c>
      <c r="F6" s="10">
        <v>15</v>
      </c>
      <c r="G6" s="67">
        <v>3</v>
      </c>
      <c r="H6" s="23">
        <v>3</v>
      </c>
      <c r="I6" s="95">
        <v>6</v>
      </c>
      <c r="J6" s="23">
        <v>6</v>
      </c>
      <c r="K6" s="23">
        <v>9</v>
      </c>
      <c r="L6" s="23">
        <v>9</v>
      </c>
      <c r="M6" s="23">
        <v>9</v>
      </c>
      <c r="N6" s="14">
        <v>9</v>
      </c>
      <c r="O6" s="23">
        <v>12</v>
      </c>
      <c r="P6" s="23">
        <v>12</v>
      </c>
      <c r="Q6" s="23">
        <v>12</v>
      </c>
      <c r="R6" s="23">
        <v>15</v>
      </c>
      <c r="S6" s="11">
        <f>R6/F6*100</f>
        <v>100</v>
      </c>
      <c r="T6" s="68" t="s">
        <v>377</v>
      </c>
    </row>
    <row r="7" spans="1:20" ht="78.75" x14ac:dyDescent="0.25">
      <c r="A7" s="168">
        <v>2</v>
      </c>
      <c r="B7" s="60" t="s">
        <v>23</v>
      </c>
      <c r="C7" s="8" t="s">
        <v>117</v>
      </c>
      <c r="D7" s="23" t="s">
        <v>66</v>
      </c>
      <c r="E7" s="23">
        <v>613</v>
      </c>
      <c r="F7" s="10">
        <v>655</v>
      </c>
      <c r="G7" s="19"/>
      <c r="H7" s="23"/>
      <c r="I7" s="95"/>
      <c r="J7" s="11"/>
      <c r="K7" s="11"/>
      <c r="L7" s="23">
        <v>245</v>
      </c>
      <c r="M7" s="14">
        <v>451</v>
      </c>
      <c r="N7" s="14">
        <v>657</v>
      </c>
      <c r="O7" s="23">
        <v>657</v>
      </c>
      <c r="P7" s="14">
        <v>657</v>
      </c>
      <c r="Q7" s="14">
        <v>657</v>
      </c>
      <c r="R7" s="23">
        <v>657</v>
      </c>
      <c r="S7" s="11">
        <f>Q7/F7*100</f>
        <v>100.30534351145037</v>
      </c>
      <c r="T7" s="68" t="s">
        <v>370</v>
      </c>
    </row>
    <row r="8" spans="1:20" ht="78.75" x14ac:dyDescent="0.25">
      <c r="A8" s="168">
        <v>3</v>
      </c>
      <c r="B8" s="60" t="s">
        <v>26</v>
      </c>
      <c r="C8" s="8" t="s">
        <v>118</v>
      </c>
      <c r="D8" s="23" t="s">
        <v>66</v>
      </c>
      <c r="E8" s="14">
        <v>135</v>
      </c>
      <c r="F8" s="10">
        <v>140</v>
      </c>
      <c r="G8" s="19"/>
      <c r="H8" s="23">
        <v>20</v>
      </c>
      <c r="I8" s="95">
        <v>40</v>
      </c>
      <c r="J8" s="23">
        <v>60</v>
      </c>
      <c r="K8" s="23">
        <v>80</v>
      </c>
      <c r="L8" s="14">
        <v>80</v>
      </c>
      <c r="M8" s="14">
        <v>80</v>
      </c>
      <c r="N8" s="14">
        <v>80</v>
      </c>
      <c r="O8" s="14">
        <v>100</v>
      </c>
      <c r="P8" s="14">
        <v>120</v>
      </c>
      <c r="Q8" s="14">
        <v>140</v>
      </c>
      <c r="R8" s="14">
        <v>140</v>
      </c>
      <c r="S8" s="11">
        <f>Q8/F8*100</f>
        <v>100</v>
      </c>
      <c r="T8" s="68" t="s">
        <v>378</v>
      </c>
    </row>
    <row r="9" spans="1:20" ht="94.5" x14ac:dyDescent="0.25">
      <c r="A9" s="169">
        <v>4</v>
      </c>
      <c r="B9" s="13" t="s">
        <v>42</v>
      </c>
      <c r="C9" s="8" t="s">
        <v>120</v>
      </c>
      <c r="D9" s="181" t="s">
        <v>66</v>
      </c>
      <c r="E9" s="23">
        <v>1</v>
      </c>
      <c r="F9" s="21">
        <v>1</v>
      </c>
      <c r="G9" s="19"/>
      <c r="H9" s="19"/>
      <c r="I9" s="19"/>
      <c r="J9" s="19"/>
      <c r="K9" s="19"/>
      <c r="L9" s="19"/>
      <c r="M9" s="28"/>
      <c r="N9" s="28"/>
      <c r="O9" s="28"/>
      <c r="P9" s="28"/>
      <c r="Q9" s="28"/>
      <c r="R9" s="162">
        <v>1</v>
      </c>
      <c r="S9" s="11">
        <f>R9/F9*100</f>
        <v>100</v>
      </c>
      <c r="T9" s="68" t="s">
        <v>373</v>
      </c>
    </row>
    <row r="10" spans="1:20" ht="115.5" customHeight="1" x14ac:dyDescent="0.25">
      <c r="A10" s="169">
        <v>5</v>
      </c>
      <c r="B10" s="13" t="s">
        <v>44</v>
      </c>
      <c r="C10" s="8" t="s">
        <v>223</v>
      </c>
      <c r="D10" s="181" t="s">
        <v>119</v>
      </c>
      <c r="E10" s="23">
        <v>10</v>
      </c>
      <c r="F10" s="21">
        <v>14</v>
      </c>
      <c r="G10" s="19"/>
      <c r="H10" s="19"/>
      <c r="I10" s="19"/>
      <c r="J10" s="19"/>
      <c r="K10" s="19"/>
      <c r="L10" s="19"/>
      <c r="M10" s="19"/>
      <c r="N10" s="19"/>
      <c r="O10" s="19"/>
      <c r="P10" s="19"/>
      <c r="Q10" s="19"/>
      <c r="R10" s="281">
        <v>14.5</v>
      </c>
      <c r="S10" s="11">
        <f>R10/F10*100</f>
        <v>103.57142857142858</v>
      </c>
      <c r="T10" s="68" t="s">
        <v>250</v>
      </c>
    </row>
  </sheetData>
  <customSheetViews>
    <customSheetView guid="{E5A2ECE4-B75B-45A2-AE22-0D04E85CEB66}" scale="55" showPageBreaks="1" hiddenColumns="1" state="hidden" view="pageBreakPreview">
      <selection activeCell="G6" sqref="G6:G10"/>
      <pageMargins left="0.7" right="0.7" top="0.75" bottom="0.75" header="0.3" footer="0.3"/>
      <pageSetup paperSize="9" scale="22" orientation="portrait" r:id="rId1"/>
    </customSheetView>
    <customSheetView guid="{AF8A7EC1-5680-4411-8CA7-5C7F5D245B03}" showPageBreaks="1" hiddenColumns="1" view="pageBreakPreview" topLeftCell="Q4">
      <selection activeCell="T8" sqref="T8"/>
      <pageMargins left="0.7" right="0.7" top="0.75" bottom="0.75" header="0.3" footer="0.3"/>
      <pageSetup paperSize="9" scale="22" orientation="portrait" r:id="rId2"/>
    </customSheetView>
    <customSheetView guid="{8E7CBF92-2A8A-4486-AE31-320A2A4BD935}" scale="55" showPageBreaks="1" hiddenColumns="1" view="pageBreakPreview">
      <selection activeCell="I6" sqref="I6:I10"/>
      <pageMargins left="0.7" right="0.7" top="0.75" bottom="0.75" header="0.3" footer="0.3"/>
      <pageSetup paperSize="9" orientation="portrait" r:id="rId3"/>
    </customSheetView>
    <customSheetView guid="{0E67524B-A824-49FB-A67D-C1771603425D}" showPageBreaks="1" fitToPage="1" hiddenColumns="1" view="pageBreakPreview" topLeftCell="J16">
      <selection activeCell="T8" sqref="T8"/>
      <pageMargins left="0.7" right="0.7" top="0.75" bottom="0.75" header="0.3" footer="0.3"/>
      <pageSetup paperSize="9" scale="33" orientation="landscape" r:id="rId4"/>
    </customSheetView>
    <customSheetView guid="{C8D19BE7-BEDD-4964-9D09-341310B3D400}" showPageBreaks="1" hiddenColumns="1" state="hidden" view="pageBreakPreview">
      <selection activeCell="T8" sqref="T8"/>
      <pageMargins left="0.7" right="0.7" top="0.75" bottom="0.75" header="0.3" footer="0.3"/>
      <pageSetup paperSize="9" orientation="portrait" r:id="rId5"/>
    </customSheetView>
    <customSheetView guid="{CF24AFB6-3F7E-4F34-9F8C-EEB64BB13CA4}" scale="55" showPageBreaks="1" hiddenColumns="1" view="pageBreakPreview">
      <selection activeCell="G6" sqref="G6:G10"/>
      <pageMargins left="0.7" right="0.7" top="0.75" bottom="0.75" header="0.3" footer="0.3"/>
      <pageSetup paperSize="9" scale="22" orientation="portrait" r:id="rId6"/>
    </customSheetView>
    <customSheetView guid="{62E99341-31CC-4B22-ACCE-D0C55385ECC0}" showPageBreaks="1" hiddenColumns="1" view="pageBreakPreview" topLeftCell="J4">
      <selection activeCell="T9" sqref="T9"/>
      <pageMargins left="0.7" right="0.7" top="0.75" bottom="0.75" header="0.3" footer="0.3"/>
      <pageSetup paperSize="9" orientation="portrait" r:id="rId7"/>
    </customSheetView>
    <customSheetView guid="{6AC0ED22-CCBF-444B-9F29-F3EDD4234483}" scale="55" showPageBreaks="1" hiddenColumns="1" view="pageBreakPreview">
      <selection activeCell="G6" sqref="G6:G10"/>
      <pageMargins left="0.7" right="0.7" top="0.75" bottom="0.75" header="0.3" footer="0.3"/>
      <pageSetup paperSize="9" scale="22" orientation="portrait" r:id="rId8"/>
    </customSheetView>
    <customSheetView guid="{29B41C1A-DE4D-4DEA-B90B-19C46C754CB5}" scale="55" showPageBreaks="1" hiddenColumns="1" view="pageBreakPreview">
      <selection activeCell="G6" sqref="G6:G10"/>
      <pageMargins left="0.7" right="0.7" top="0.75" bottom="0.75" header="0.3" footer="0.3"/>
      <pageSetup paperSize="9" scale="22" orientation="portrait" r:id="rId9"/>
    </customSheetView>
    <customSheetView guid="{E45EFE9B-4478-4CD3-BF82-80324FB1E4A5}" showPageBreaks="1" hiddenColumns="1" view="pageBreakPreview" topLeftCell="B1">
      <selection activeCell="T8" sqref="T8"/>
      <pageMargins left="0.7" right="0.7" top="0.75" bottom="0.75" header="0.3" footer="0.3"/>
      <pageSetup paperSize="9" orientation="portrait" r:id="rId10"/>
    </customSheetView>
    <customSheetView guid="{E130DC8D-7005-4996-8C21-05E554218832}" fitToPage="1" hiddenColumns="1" topLeftCell="J2">
      <selection activeCell="T8" sqref="T8"/>
      <pageMargins left="0.7" right="0.7" top="0.75" bottom="0.75" header="0.3" footer="0.3"/>
      <pageSetup paperSize="9" scale="33" orientation="landscape" r:id="rId11"/>
    </customSheetView>
    <customSheetView guid="{64EE95D5-D217-4566-B6AE-1F08753E5CD7}" showPageBreaks="1" fitToPage="1" hiddenColumns="1" view="pageBreakPreview" topLeftCell="J16">
      <selection activeCell="T8" sqref="T8"/>
      <pageMargins left="0.7" right="0.7" top="0.75" bottom="0.75" header="0.3" footer="0.3"/>
      <pageSetup paperSize="9" scale="33" orientation="landscape" r:id="rId12"/>
    </customSheetView>
    <customSheetView guid="{BEF67C10-7FC6-4F33-B3F9-204F29E3E218}" scale="85" showPageBreaks="1" fitToPage="1" hiddenColumns="1" view="pageBreakPreview" topLeftCell="B1">
      <selection activeCell="E9" sqref="E9"/>
      <pageMargins left="0.7" right="0.7" top="0.75" bottom="0.75" header="0.3" footer="0.3"/>
      <pageSetup paperSize="9" scale="33" orientation="landscape" r:id="rId13"/>
    </customSheetView>
    <customSheetView guid="{7ECADF5B-4174-4035-8137-3D83A4A93CD5}" scale="55" showPageBreaks="1" hiddenColumns="1" view="pageBreakPreview">
      <selection activeCell="G6" sqref="G6:G10"/>
      <pageMargins left="0.7" right="0.7" top="0.75" bottom="0.75" header="0.3" footer="0.3"/>
      <pageSetup paperSize="9" orientation="portrait" r:id="rId14"/>
    </customSheetView>
    <customSheetView guid="{AA1E88D6-B765-4D8A-BB20-FCE31C48857F}" showPageBreaks="1" fitToPage="1" hiddenColumns="1" view="pageBreakPreview" topLeftCell="J1">
      <selection activeCell="T9" sqref="T9"/>
      <pageMargins left="0.7" right="0.7" top="0.75" bottom="0.75" header="0.3" footer="0.3"/>
      <pageSetup paperSize="9" scale="33" orientation="landscape" r:id="rId15"/>
    </customSheetView>
    <customSheetView guid="{BC0D032C-B7DF-4F2E-B1DC-6C55D32E50A7}" scale="55" showPageBreaks="1" fitToPage="1" hiddenColumns="1" view="pageBreakPreview">
      <selection activeCell="G6" sqref="G6:G10"/>
      <pageMargins left="0.7" right="0.7" top="0.75" bottom="0.75" header="0.3" footer="0.3"/>
      <pageSetup paperSize="9" scale="32" orientation="landscape" r:id="rId16"/>
    </customSheetView>
    <customSheetView guid="{536E4AEA-F618-4F85-8552-BC1DB5601AA9}" showPageBreaks="1" hiddenColumns="1" view="pageBreakPreview" topLeftCell="G1">
      <selection activeCell="R9" sqref="R9"/>
      <pageMargins left="0.7" right="0.7" top="0.75" bottom="0.75" header="0.3" footer="0.3"/>
      <pageSetup paperSize="9" scale="22" orientation="portrait" r:id="rId17"/>
    </customSheetView>
    <customSheetView guid="{4D639A26-081E-47BF-848E-AC3B928B0246}" scale="55" showPageBreaks="1" hiddenColumns="1" view="pageBreakPreview">
      <selection activeCell="I6" sqref="I6:I10"/>
      <pageMargins left="0.7" right="0.7" top="0.75" bottom="0.75" header="0.3" footer="0.3"/>
      <pageSetup paperSize="9" orientation="portrait" r:id="rId18"/>
    </customSheetView>
    <customSheetView guid="{A5DFC301-5C67-4FC6-85AF-FDF62108DB8C}" scale="55" showPageBreaks="1" hiddenColumns="1" view="pageBreakPreview">
      <selection activeCell="G6" sqref="G6:G10"/>
      <pageMargins left="0.7" right="0.7" top="0.75" bottom="0.75" header="0.3" footer="0.3"/>
      <pageSetup paperSize="9" orientation="portrait" r:id="rId19"/>
    </customSheetView>
    <customSheetView guid="{2BD323B3-0AFD-4A0F-92BE-DE4822DF2931}" scale="55" showPageBreaks="1" hiddenColumns="1" view="pageBreakPreview">
      <selection activeCell="G6" sqref="G6:G10"/>
      <pageMargins left="0.7" right="0.7" top="0.75" bottom="0.75" header="0.3" footer="0.3"/>
      <pageSetup paperSize="9" orientation="portrait" r:id="rId20"/>
    </customSheetView>
    <customSheetView guid="{368E2DFC-3BA5-4D0C-BA65-005B75FF238F}" showPageBreaks="1" hiddenColumns="1" view="pageBreakPreview" topLeftCell="G1">
      <selection activeCell="R9" sqref="R9"/>
      <pageMargins left="0.7" right="0.7" top="0.75" bottom="0.75" header="0.3" footer="0.3"/>
      <pageSetup paperSize="9" scale="22" orientation="portrait" r:id="rId21"/>
    </customSheetView>
    <customSheetView guid="{31939B30-5917-45B1-8F19-7A02A2F96ACC}" scale="85" showPageBreaks="1" fitToPage="1" hiddenColumns="1" view="pageBreakPreview" topLeftCell="B1">
      <selection activeCell="E9" sqref="E9"/>
      <pageMargins left="0.7" right="0.7" top="0.75" bottom="0.75" header="0.3" footer="0.3"/>
      <pageSetup paperSize="9" scale="33" orientation="landscape" r:id="rId22"/>
    </customSheetView>
    <customSheetView guid="{78BEB479-57CC-4BBB-8F3F-73AA0BAD3F3D}" scale="55" showPageBreaks="1" hiddenColumns="1" view="pageBreakPreview">
      <selection activeCell="G6" sqref="G6:G10"/>
      <pageMargins left="0.7" right="0.7" top="0.75" bottom="0.75" header="0.3" footer="0.3"/>
      <pageSetup paperSize="9" orientation="portrait" r:id="rId23"/>
    </customSheetView>
    <customSheetView guid="{80AD08A8-345A-453A-A104-5E3DA1078B6F}" scale="85" showPageBreaks="1" fitToPage="1" hiddenColumns="1" view="pageBreakPreview" topLeftCell="B1">
      <selection activeCell="E9" sqref="E9"/>
      <pageMargins left="0.7" right="0.7" top="0.75" bottom="0.75" header="0.3" footer="0.3"/>
      <pageSetup paperSize="9" scale="33" orientation="landscape" r:id="rId24"/>
    </customSheetView>
    <customSheetView guid="{289EDABA-C5A9-419A-80C6-5151B0E77175}" showPageBreaks="1" hiddenColumns="1" view="pageBreakPreview" topLeftCell="G1">
      <selection activeCell="R9" sqref="R9"/>
      <pageMargins left="0.7" right="0.7" top="0.75" bottom="0.75" header="0.3" footer="0.3"/>
      <pageSetup paperSize="9" orientation="portrait" r:id="rId25"/>
    </customSheetView>
    <customSheetView guid="{DC2E917C-7EDA-4B90-B3FB-550D32D31915}" showPageBreaks="1" fitToPage="1" hiddenColumns="1" view="pageBreakPreview" topLeftCell="O1">
      <selection activeCell="T10" sqref="T10"/>
      <pageMargins left="0.7" right="0.7" top="0.75" bottom="0.75" header="0.3" footer="0.3"/>
      <pageSetup paperSize="9" scale="33" orientation="landscape" r:id="rId26"/>
    </customSheetView>
    <customSheetView guid="{3A1AD47D-D360-494C-B851-D14B33F8032B}" showPageBreaks="1" fitToPage="1" hiddenColumns="1" view="pageBreakPreview" topLeftCell="J2">
      <selection activeCell="T7" sqref="T7"/>
      <pageMargins left="0.7" right="0.7" top="0.75" bottom="0.75" header="0.3" footer="0.3"/>
      <pageSetup paperSize="9" scale="33" orientation="landscape" r:id="rId27"/>
    </customSheetView>
    <customSheetView guid="{0A7892A9-C788-4A52-B70F-E061EF7EBA75}" scale="55" showPageBreaks="1" hiddenColumns="1" view="pageBreakPreview">
      <selection activeCell="G6" sqref="G6:G10"/>
      <pageMargins left="0.7" right="0.7" top="0.75" bottom="0.75" header="0.3" footer="0.3"/>
      <pageSetup paperSize="9" orientation="portrait" r:id="rId28"/>
    </customSheetView>
    <customSheetView guid="{06A69783-2FAA-4B05-9CD3-C97C7DF94659}" scale="55" showPageBreaks="1" hiddenColumns="1" view="pageBreakPreview">
      <selection activeCell="G6" sqref="G6:G10"/>
      <pageMargins left="0.7" right="0.7" top="0.75" bottom="0.75" header="0.3" footer="0.3"/>
      <pageSetup paperSize="9" orientation="portrait" r:id="rId29"/>
    </customSheetView>
    <customSheetView guid="{6A6C9703-C16B-46D2-8CEE-AD24BCFE6CF3}" scale="55" showPageBreaks="1" hiddenColumns="1" view="pageBreakPreview">
      <selection activeCell="G6" sqref="G6:G10"/>
      <pageMargins left="0.7" right="0.7" top="0.75" bottom="0.75" header="0.3" footer="0.3"/>
      <pageSetup paperSize="9" orientation="portrait" r:id="rId30"/>
    </customSheetView>
    <customSheetView guid="{5F1BE36F-0832-42CE-A3FC-1A76BC593CBA}" scale="55" showPageBreaks="1" hiddenColumns="1" view="pageBreakPreview">
      <selection activeCell="B1" sqref="B1:T1"/>
      <pageMargins left="0.7" right="0.7" top="0.75" bottom="0.75" header="0.3" footer="0.3"/>
      <pageSetup paperSize="9" orientation="portrait" r:id="rId31"/>
    </customSheetView>
    <customSheetView guid="{2632A833-96F5-4A25-97EB-81ED19BC2F66}" scale="55" showPageBreaks="1" hiddenColumns="1" view="pageBreakPreview">
      <selection activeCell="G6" sqref="G6:G10"/>
      <pageMargins left="0.7" right="0.7" top="0.75" bottom="0.75" header="0.3" footer="0.3"/>
      <pageSetup paperSize="9" orientation="portrait" r:id="rId32"/>
    </customSheetView>
    <customSheetView guid="{459390C8-C5DF-49F1-A77C-C618340F3CD1}" scale="55" showPageBreaks="1" hiddenColumns="1" view="pageBreakPreview">
      <selection activeCell="T8" sqref="T8"/>
      <pageMargins left="0.7" right="0.7" top="0.75" bottom="0.75" header="0.3" footer="0.3"/>
      <pageSetup paperSize="9" orientation="portrait" r:id="rId33"/>
    </customSheetView>
    <customSheetView guid="{73C3B9D4-9210-43F5-9883-0E949EA0E341}" scale="55" showPageBreaks="1" hiddenColumns="1" view="pageBreakPreview">
      <selection activeCell="I6" sqref="I6:I10"/>
      <pageMargins left="0.7" right="0.7" top="0.75" bottom="0.75" header="0.3" footer="0.3"/>
      <pageSetup paperSize="9" orientation="portrait" r:id="rId34"/>
    </customSheetView>
    <customSheetView guid="{DBB9E7F6-7701-4D52-8273-C96C8672D403}" scale="55" showPageBreaks="1" hiddenColumns="1" view="pageBreakPreview">
      <selection activeCell="G6" sqref="G6:G10"/>
      <pageMargins left="0.7" right="0.7" top="0.75" bottom="0.75" header="0.3" footer="0.3"/>
      <pageSetup paperSize="9" orientation="portrait" r:id="rId35"/>
    </customSheetView>
    <customSheetView guid="{F48E67D2-2C8C-4D86-A2A9-F44F569AC752}" scale="85" showPageBreaks="1" fitToPage="1" hiddenColumns="1" view="pageBreakPreview" topLeftCell="B1">
      <selection activeCell="E9" sqref="E9"/>
      <pageMargins left="0.7" right="0.7" top="0.75" bottom="0.75" header="0.3" footer="0.3"/>
      <pageSetup paperSize="9" scale="33" orientation="landscape" r:id="rId36"/>
    </customSheetView>
    <customSheetView guid="{A0A236D8-DD59-41E7-B037-84EE00D00310}" scale="55" showPageBreaks="1" hiddenColumns="1" view="pageBreakPreview">
      <selection activeCell="I6" sqref="I6:I10"/>
      <pageMargins left="0.7" right="0.7" top="0.75" bottom="0.75" header="0.3" footer="0.3"/>
      <pageSetup paperSize="9" orientation="portrait" r:id="rId37"/>
    </customSheetView>
    <customSheetView guid="{D2D3EE1B-268E-484E-B81F-FE080D687EAC}" scale="55" showPageBreaks="1" hiddenColumns="1" view="pageBreakPreview">
      <selection activeCell="G6" sqref="G6:G10"/>
      <pageMargins left="0.7" right="0.7" top="0.75" bottom="0.75" header="0.3" footer="0.3"/>
      <pageSetup paperSize="9" scale="22" orientation="portrait" r:id="rId38"/>
    </customSheetView>
    <customSheetView guid="{E82CE51D-E642-4881-A0F3-F33C1C34AFA1}" scale="85" showPageBreaks="1" fitToPage="1" hiddenColumns="1" view="pageBreakPreview" topLeftCell="B1">
      <selection activeCell="E9" sqref="E9"/>
      <pageMargins left="0.7" right="0.7" top="0.75" bottom="0.75" header="0.3" footer="0.3"/>
      <pageSetup paperSize="9" scale="33" orientation="landscape" r:id="rId39"/>
    </customSheetView>
    <customSheetView guid="{B08D60EB-17AC-43BC-A2EA-BCC34DA15115}" showPageBreaks="1" hiddenColumns="1" view="pageBreakPreview" topLeftCell="J3">
      <selection activeCell="T9" sqref="T9"/>
      <pageMargins left="0.7" right="0.7" top="0.75" bottom="0.75" header="0.3" footer="0.3"/>
      <pageSetup paperSize="9" orientation="portrait" r:id="rId40"/>
    </customSheetView>
    <customSheetView guid="{D191BA0E-0736-4B94-A273-2D78D70DA2D4}" scale="55" showPageBreaks="1" hiddenColumns="1" view="pageBreakPreview">
      <selection activeCell="I6" sqref="I6:I10"/>
      <pageMargins left="0.7" right="0.7" top="0.75" bottom="0.75" header="0.3" footer="0.3"/>
      <pageSetup paperSize="9" orientation="portrait" r:id="rId41"/>
    </customSheetView>
    <customSheetView guid="{B429D517-42D1-45D3-9EB5-95DCC9C5EFE9}" scale="80" showPageBreaks="1" view="pageBreakPreview" topLeftCell="J1">
      <selection activeCell="T6" sqref="T6:T10"/>
      <pageMargins left="0.7" right="0.7" top="0.75" bottom="0.75" header="0.3" footer="0.3"/>
      <pageSetup paperSize="9" scale="22" orientation="portrait" r:id="rId42"/>
    </customSheetView>
    <customSheetView guid="{B56945C8-F29B-4C9B-8329-FA9ECE32E132}" fitToPage="1" hiddenColumns="1" topLeftCell="J2">
      <selection activeCell="T8" sqref="T8"/>
      <pageMargins left="0.7" right="0.7" top="0.75" bottom="0.75" header="0.3" footer="0.3"/>
      <pageSetup paperSize="9" scale="33" orientation="landscape" r:id="rId43"/>
    </customSheetView>
    <customSheetView guid="{F1DC9DCC-06E3-4E7B-88AF-BCE58DCEC1FC}" scale="80" showPageBreaks="1" view="pageBreakPreview" topLeftCell="J1">
      <selection activeCell="T9" sqref="T9"/>
      <pageMargins left="0.7" right="0.7" top="0.75" bottom="0.75" header="0.3" footer="0.3"/>
      <pageSetup paperSize="9" scale="22" orientation="portrait" r:id="rId44"/>
    </customSheetView>
    <customSheetView guid="{CC311ED5-8E9A-4A74-AF81-E2B2B6EAD85B}" showPageBreaks="1" hiddenColumns="1" view="pageBreakPreview" topLeftCell="B1">
      <selection activeCell="T8" sqref="T8"/>
      <pageMargins left="0.7" right="0.7" top="0.75" bottom="0.75" header="0.3" footer="0.3"/>
      <pageSetup paperSize="9" orientation="portrait" r:id="rId45"/>
    </customSheetView>
    <customSheetView guid="{4FCF4851-1FFB-4291-9E63-B5ADD52F8DBE}" showPageBreaks="1" hiddenColumns="1" view="pageBreakPreview" topLeftCell="G1">
      <selection activeCell="R9" sqref="R9"/>
      <pageMargins left="0.7" right="0.7" top="0.75" bottom="0.75" header="0.3" footer="0.3"/>
      <pageSetup paperSize="9" orientation="portrait" r:id="rId46"/>
    </customSheetView>
    <customSheetView guid="{BDED3506-9430-4352-8E58-74A02AA55749}" showPageBreaks="1" fitToPage="1" hiddenColumns="1" topLeftCell="J2">
      <selection activeCell="T8" sqref="T8"/>
      <pageMargins left="0.7" right="0.7" top="0.75" bottom="0.75" header="0.3" footer="0.3"/>
      <pageSetup paperSize="9" scale="33" orientation="landscape" r:id="rId47"/>
    </customSheetView>
    <customSheetView guid="{82F8E746-A746-4368-B31A-F7995B350DCA}" scale="55" showPageBreaks="1" hiddenColumns="1" view="pageBreakPreview">
      <selection activeCell="G6" sqref="G6:G10"/>
      <pageMargins left="0.7" right="0.7" top="0.75" bottom="0.75" header="0.3" footer="0.3"/>
      <pageSetup paperSize="9" orientation="portrait" r:id="rId48"/>
    </customSheetView>
    <customSheetView guid="{F02E4BFF-91CB-4809-939D-2DEDB7A6D27E}" scale="55" showPageBreaks="1" hiddenColumns="1" view="pageBreakPreview">
      <selection activeCell="G6" sqref="G6:G10"/>
      <pageMargins left="0.7" right="0.7" top="0.75" bottom="0.75" header="0.3" footer="0.3"/>
      <pageSetup paperSize="9" scale="22" orientation="portrait" r:id="rId49"/>
    </customSheetView>
  </customSheetViews>
  <mergeCells count="9">
    <mergeCell ref="A5:T5"/>
    <mergeCell ref="B1:T1"/>
    <mergeCell ref="A2:A3"/>
    <mergeCell ref="B2:B3"/>
    <mergeCell ref="C2:C3"/>
    <mergeCell ref="D2:D3"/>
    <mergeCell ref="E2:E3"/>
    <mergeCell ref="F2:F3"/>
    <mergeCell ref="G2:S2"/>
  </mergeCells>
  <pageMargins left="0.7" right="0.7" top="0.75" bottom="0.75" header="0.3" footer="0.3"/>
  <pageSetup paperSize="9" scale="22" orientation="portrait" r:id="rId5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80" zoomScaleNormal="80" zoomScaleSheetLayoutView="70" workbookViewId="0">
      <selection activeCell="N21" sqref="N2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85546875" hidden="1" customWidth="1"/>
    <col min="20" max="20" width="100.28515625" customWidth="1"/>
  </cols>
  <sheetData>
    <row r="1" spans="1:20" ht="47.25" customHeight="1" x14ac:dyDescent="0.25">
      <c r="B1" s="386" t="s">
        <v>222</v>
      </c>
      <c r="C1" s="387"/>
      <c r="D1" s="387"/>
      <c r="E1" s="387"/>
      <c r="F1" s="387"/>
      <c r="G1" s="387"/>
      <c r="H1" s="387"/>
      <c r="I1" s="387"/>
      <c r="J1" s="387"/>
      <c r="K1" s="387"/>
      <c r="L1" s="387"/>
      <c r="M1" s="387"/>
      <c r="N1" s="387"/>
      <c r="O1" s="387"/>
      <c r="P1" s="387"/>
      <c r="Q1" s="387"/>
      <c r="R1" s="387"/>
      <c r="S1" s="387"/>
      <c r="T1" s="387"/>
    </row>
    <row r="2" spans="1:20" ht="15.75" x14ac:dyDescent="0.25">
      <c r="A2" s="388"/>
      <c r="B2" s="397" t="s">
        <v>0</v>
      </c>
      <c r="C2" s="390" t="s">
        <v>1</v>
      </c>
      <c r="D2" s="390" t="s">
        <v>2</v>
      </c>
      <c r="E2" s="390" t="s">
        <v>3</v>
      </c>
      <c r="F2" s="390" t="s">
        <v>228</v>
      </c>
      <c r="G2" s="393" t="s">
        <v>4</v>
      </c>
      <c r="H2" s="394"/>
      <c r="I2" s="394"/>
      <c r="J2" s="394"/>
      <c r="K2" s="394"/>
      <c r="L2" s="394"/>
      <c r="M2" s="394"/>
      <c r="N2" s="394"/>
      <c r="O2" s="394"/>
      <c r="P2" s="394"/>
      <c r="Q2" s="394"/>
      <c r="R2" s="394"/>
      <c r="S2" s="395"/>
      <c r="T2" s="1"/>
    </row>
    <row r="3" spans="1:20" ht="119.25" customHeight="1" x14ac:dyDescent="0.25">
      <c r="A3" s="388"/>
      <c r="B3" s="397"/>
      <c r="C3" s="391"/>
      <c r="D3" s="392"/>
      <c r="E3" s="392"/>
      <c r="F3" s="392"/>
      <c r="G3" s="2" t="s">
        <v>5</v>
      </c>
      <c r="H3" s="2" t="s">
        <v>6</v>
      </c>
      <c r="I3" s="2" t="s">
        <v>7</v>
      </c>
      <c r="J3" s="2" t="s">
        <v>8</v>
      </c>
      <c r="K3" s="2" t="s">
        <v>9</v>
      </c>
      <c r="L3" s="2" t="s">
        <v>10</v>
      </c>
      <c r="M3" s="2" t="s">
        <v>11</v>
      </c>
      <c r="N3" s="2" t="s">
        <v>12</v>
      </c>
      <c r="O3" s="2" t="s">
        <v>13</v>
      </c>
      <c r="P3" s="2" t="s">
        <v>14</v>
      </c>
      <c r="Q3" s="2" t="s">
        <v>15</v>
      </c>
      <c r="R3" s="2" t="s">
        <v>16</v>
      </c>
      <c r="S3" s="2" t="s">
        <v>37</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96" t="s">
        <v>121</v>
      </c>
      <c r="C5" s="384"/>
      <c r="D5" s="384"/>
      <c r="E5" s="384"/>
      <c r="F5" s="384"/>
      <c r="G5" s="384"/>
      <c r="H5" s="384"/>
      <c r="I5" s="384"/>
      <c r="J5" s="384"/>
      <c r="K5" s="384"/>
      <c r="L5" s="384"/>
      <c r="M5" s="384"/>
      <c r="N5" s="384"/>
      <c r="O5" s="384"/>
      <c r="P5" s="384"/>
      <c r="Q5" s="384"/>
      <c r="R5" s="384"/>
      <c r="S5" s="384"/>
      <c r="T5" s="385"/>
    </row>
    <row r="6" spans="1:20" ht="31.5" x14ac:dyDescent="0.25">
      <c r="A6" s="168">
        <v>1</v>
      </c>
      <c r="B6" s="7" t="s">
        <v>19</v>
      </c>
      <c r="C6" s="8" t="s">
        <v>122</v>
      </c>
      <c r="D6" s="23" t="s">
        <v>25</v>
      </c>
      <c r="E6" s="23">
        <v>13</v>
      </c>
      <c r="F6" s="10">
        <v>13</v>
      </c>
      <c r="G6" s="55">
        <v>13</v>
      </c>
      <c r="H6" s="23">
        <v>13</v>
      </c>
      <c r="I6" s="23">
        <v>13</v>
      </c>
      <c r="J6" s="99">
        <v>13</v>
      </c>
      <c r="K6" s="99">
        <v>13</v>
      </c>
      <c r="L6" s="260">
        <v>13</v>
      </c>
      <c r="M6" s="260">
        <v>13</v>
      </c>
      <c r="N6" s="11">
        <v>13</v>
      </c>
      <c r="O6" s="23">
        <v>13</v>
      </c>
      <c r="P6" s="23">
        <v>12</v>
      </c>
      <c r="Q6" s="23">
        <v>13</v>
      </c>
      <c r="R6" s="23">
        <v>13</v>
      </c>
      <c r="S6" s="11">
        <f t="shared" ref="S6:S9" si="0">R6/F6*100</f>
        <v>100</v>
      </c>
      <c r="T6" s="8" t="s">
        <v>360</v>
      </c>
    </row>
    <row r="7" spans="1:20" ht="63" x14ac:dyDescent="0.25">
      <c r="A7" s="168">
        <v>2</v>
      </c>
      <c r="B7" s="7">
        <v>1</v>
      </c>
      <c r="C7" s="8" t="s">
        <v>123</v>
      </c>
      <c r="D7" s="23" t="s">
        <v>124</v>
      </c>
      <c r="E7" s="23">
        <v>81.7</v>
      </c>
      <c r="F7" s="165">
        <v>50</v>
      </c>
      <c r="G7" s="55">
        <v>3</v>
      </c>
      <c r="H7" s="23">
        <f>G7+3</f>
        <v>6</v>
      </c>
      <c r="I7" s="23">
        <f>H7+3</f>
        <v>9</v>
      </c>
      <c r="J7" s="12">
        <f>I7+3</f>
        <v>12</v>
      </c>
      <c r="K7" s="12">
        <f>J7+7</f>
        <v>19</v>
      </c>
      <c r="L7" s="12">
        <f>K7+5</f>
        <v>24</v>
      </c>
      <c r="M7" s="11">
        <f>L7+7</f>
        <v>31</v>
      </c>
      <c r="N7" s="11">
        <f>M7+7</f>
        <v>38</v>
      </c>
      <c r="O7" s="11">
        <f>N7+4</f>
        <v>42</v>
      </c>
      <c r="P7" s="11">
        <f>O7+5</f>
        <v>47</v>
      </c>
      <c r="Q7" s="11">
        <f>P7+1.5</f>
        <v>48.5</v>
      </c>
      <c r="R7" s="11">
        <f>Q7+1.5</f>
        <v>50</v>
      </c>
      <c r="S7" s="11">
        <f t="shared" si="0"/>
        <v>100</v>
      </c>
      <c r="T7" s="8" t="s">
        <v>360</v>
      </c>
    </row>
    <row r="8" spans="1:20" ht="94.5" x14ac:dyDescent="0.25">
      <c r="A8" s="168">
        <v>3</v>
      </c>
      <c r="B8" s="7">
        <v>2</v>
      </c>
      <c r="C8" s="8" t="s">
        <v>125</v>
      </c>
      <c r="D8" s="23" t="s">
        <v>124</v>
      </c>
      <c r="E8" s="12">
        <v>34.234999999999999</v>
      </c>
      <c r="F8" s="165">
        <v>7</v>
      </c>
      <c r="G8" s="55">
        <v>2.0510000000000002</v>
      </c>
      <c r="H8" s="23">
        <f>G8+1.268</f>
        <v>3.319</v>
      </c>
      <c r="I8" s="23">
        <f>H8+1.3</f>
        <v>4.6189999999999998</v>
      </c>
      <c r="J8" s="99">
        <f>I8+1.295</f>
        <v>5.9139999999999997</v>
      </c>
      <c r="K8" s="99">
        <f>J8+0.815</f>
        <v>6.7289999999999992</v>
      </c>
      <c r="L8" s="92">
        <f>K8+1.606</f>
        <v>8.3349999999999991</v>
      </c>
      <c r="M8" s="92">
        <f>L8+1.252</f>
        <v>9.5869999999999997</v>
      </c>
      <c r="N8" s="92">
        <f>M8+1.304</f>
        <v>10.891</v>
      </c>
      <c r="O8" s="12">
        <f>N8+1.697</f>
        <v>12.588000000000001</v>
      </c>
      <c r="P8" s="12">
        <f>O8+0.943</f>
        <v>13.531000000000001</v>
      </c>
      <c r="Q8" s="12">
        <f>P8+0.978</f>
        <v>14.509</v>
      </c>
      <c r="R8" s="12">
        <f>Q8+0.484</f>
        <v>14.993</v>
      </c>
      <c r="S8" s="11">
        <f t="shared" si="0"/>
        <v>214.18571428571428</v>
      </c>
      <c r="T8" s="8" t="s">
        <v>361</v>
      </c>
    </row>
    <row r="9" spans="1:20" ht="47.25" x14ac:dyDescent="0.25">
      <c r="A9" s="169">
        <v>4</v>
      </c>
      <c r="B9" s="7">
        <v>3</v>
      </c>
      <c r="C9" s="8" t="s">
        <v>126</v>
      </c>
      <c r="D9" s="23" t="s">
        <v>127</v>
      </c>
      <c r="E9" s="23">
        <v>49.7</v>
      </c>
      <c r="F9" s="41">
        <v>2.7</v>
      </c>
      <c r="G9" s="55">
        <v>0</v>
      </c>
      <c r="H9" s="73">
        <v>0</v>
      </c>
      <c r="I9" s="73">
        <v>0</v>
      </c>
      <c r="J9" s="99">
        <v>0</v>
      </c>
      <c r="K9" s="99">
        <v>0</v>
      </c>
      <c r="L9" s="109">
        <v>0</v>
      </c>
      <c r="M9" s="52">
        <v>0</v>
      </c>
      <c r="N9" s="52">
        <v>0</v>
      </c>
      <c r="O9" s="11">
        <v>0</v>
      </c>
      <c r="P9" s="11">
        <v>0</v>
      </c>
      <c r="Q9" s="11">
        <v>0</v>
      </c>
      <c r="R9" s="11">
        <v>0</v>
      </c>
      <c r="S9" s="321">
        <f t="shared" si="0"/>
        <v>0</v>
      </c>
      <c r="T9" s="8" t="s">
        <v>280</v>
      </c>
    </row>
    <row r="10" spans="1:20" ht="16.5" x14ac:dyDescent="0.25">
      <c r="A10" s="169">
        <v>5</v>
      </c>
      <c r="B10" s="7">
        <v>4</v>
      </c>
      <c r="C10" s="8" t="s">
        <v>128</v>
      </c>
      <c r="D10" s="23" t="s">
        <v>124</v>
      </c>
      <c r="E10" s="23" t="s">
        <v>77</v>
      </c>
      <c r="F10" s="21" t="s">
        <v>77</v>
      </c>
      <c r="G10" s="55" t="s">
        <v>77</v>
      </c>
      <c r="H10" s="73" t="s">
        <v>77</v>
      </c>
      <c r="I10" s="73" t="s">
        <v>77</v>
      </c>
      <c r="J10" s="99" t="s">
        <v>77</v>
      </c>
      <c r="K10" s="99" t="s">
        <v>77</v>
      </c>
      <c r="L10" s="109" t="s">
        <v>77</v>
      </c>
      <c r="M10" s="118" t="s">
        <v>77</v>
      </c>
      <c r="N10" s="118" t="s">
        <v>77</v>
      </c>
      <c r="O10" s="150" t="s">
        <v>77</v>
      </c>
      <c r="P10" s="150" t="s">
        <v>77</v>
      </c>
      <c r="Q10" s="159" t="s">
        <v>77</v>
      </c>
      <c r="R10" s="14" t="s">
        <v>77</v>
      </c>
      <c r="S10" s="321" t="s">
        <v>77</v>
      </c>
      <c r="T10" s="18"/>
    </row>
    <row r="11" spans="1:20" ht="31.5" x14ac:dyDescent="0.25">
      <c r="A11" s="169">
        <v>6</v>
      </c>
      <c r="B11" s="7">
        <v>5</v>
      </c>
      <c r="C11" s="8" t="s">
        <v>129</v>
      </c>
      <c r="D11" s="23" t="s">
        <v>124</v>
      </c>
      <c r="E11" s="12">
        <v>3.8</v>
      </c>
      <c r="F11" s="10">
        <v>5</v>
      </c>
      <c r="G11" s="55">
        <v>0</v>
      </c>
      <c r="H11" s="73">
        <v>0</v>
      </c>
      <c r="I11" s="73">
        <v>0</v>
      </c>
      <c r="J11" s="99">
        <v>0</v>
      </c>
      <c r="K11" s="99">
        <v>0</v>
      </c>
      <c r="L11" s="12">
        <v>0</v>
      </c>
      <c r="M11" s="120">
        <v>0</v>
      </c>
      <c r="N11" s="120">
        <v>1.75</v>
      </c>
      <c r="O11" s="12">
        <f>N11+1.75</f>
        <v>3.5</v>
      </c>
      <c r="P11" s="12">
        <f>O11+1.5</f>
        <v>5</v>
      </c>
      <c r="Q11" s="12">
        <f>P11</f>
        <v>5</v>
      </c>
      <c r="R11" s="12">
        <f>Q11</f>
        <v>5</v>
      </c>
      <c r="S11" s="11">
        <f>P11/F11*100</f>
        <v>100</v>
      </c>
      <c r="T11" s="8" t="s">
        <v>317</v>
      </c>
    </row>
  </sheetData>
  <customSheetViews>
    <customSheetView guid="{E5A2ECE4-B75B-45A2-AE22-0D04E85CEB66}" scale="80" showPageBreaks="1" hiddenColumns="1" state="hidden" view="pageBreakPreview">
      <selection activeCell="N21" sqref="N21"/>
      <pageMargins left="0.7" right="0.7" top="0.75" bottom="0.75" header="0.3" footer="0.3"/>
      <pageSetup paperSize="9" orientation="portrait" r:id="rId1"/>
    </customSheetView>
    <customSheetView guid="{AF8A7EC1-5680-4411-8CA7-5C7F5D245B03}" scale="70" showPageBreaks="1" hiddenColumns="1" view="pageBreakPreview">
      <selection activeCell="E8" sqref="E8"/>
      <pageMargins left="0.7" right="0.7" top="0.75" bottom="0.75" header="0.3" footer="0.3"/>
      <pageSetup paperSize="9" orientation="portrait" r:id="rId2"/>
    </customSheetView>
    <customSheetView guid="{8E7CBF92-2A8A-4486-AE31-320A2A4BD935}" scale="70" showPageBreaks="1" hiddenColumns="1" view="pageBreakPreview">
      <selection activeCell="C15" sqref="C15"/>
      <pageMargins left="0.7" right="0.7" top="0.75" bottom="0.75" header="0.3" footer="0.3"/>
      <pageSetup paperSize="9" orientation="portrait" r:id="rId3"/>
    </customSheetView>
    <customSheetView guid="{0E67524B-A824-49FB-A67D-C1771603425D}" showPageBreaks="1" hiddenColumns="1" view="pageBreakPreview" topLeftCell="C3">
      <selection activeCell="C15" sqref="C15"/>
      <pageMargins left="0.7" right="0.7" top="0.75" bottom="0.75" header="0.3" footer="0.3"/>
      <pageSetup paperSize="9" orientation="portrait" r:id="rId4"/>
    </customSheetView>
    <customSheetView guid="{C8D19BE7-BEDD-4964-9D09-341310B3D400}" scale="80" showPageBreaks="1" hiddenColumns="1" state="hidden" view="pageBreakPreview">
      <selection activeCell="N8" sqref="N8"/>
      <pageMargins left="0.7" right="0.7" top="0.75" bottom="0.75" header="0.3" footer="0.3"/>
      <pageSetup paperSize="9" orientation="portrait" r:id="rId5"/>
    </customSheetView>
    <customSheetView guid="{CF24AFB6-3F7E-4F34-9F8C-EEB64BB13CA4}" showPageBreaks="1" hiddenColumns="1" view="pageBreakPreview" topLeftCell="C6">
      <selection activeCell="C15" sqref="C15"/>
      <pageMargins left="0.7" right="0.7" top="0.75" bottom="0.75" header="0.3" footer="0.3"/>
      <pageSetup paperSize="9" orientation="portrait" r:id="rId6"/>
    </customSheetView>
    <customSheetView guid="{62E99341-31CC-4B22-ACCE-D0C55385ECC0}" scale="80" showPageBreaks="1" hiddenColumns="1" view="pageBreakPreview">
      <selection activeCell="N8" sqref="N8"/>
      <pageMargins left="0.7" right="0.7" top="0.75" bottom="0.75" header="0.3" footer="0.3"/>
      <pageSetup paperSize="9" orientation="portrait" r:id="rId7"/>
    </customSheetView>
    <customSheetView guid="{6AC0ED22-CCBF-444B-9F29-F3EDD4234483}" scale="70" showPageBreaks="1" hiddenColumns="1" view="pageBreakPreview" topLeftCell="B1">
      <selection activeCell="T22" sqref="T22"/>
      <pageMargins left="0.7" right="0.7" top="0.75" bottom="0.75" header="0.3" footer="0.3"/>
      <pageSetup paperSize="9" orientation="portrait" r:id="rId8"/>
    </customSheetView>
    <customSheetView guid="{29B41C1A-DE4D-4DEA-B90B-19C46C754CB5}" showPageBreaks="1" hiddenColumns="1" view="pageBreakPreview" topLeftCell="A7">
      <selection activeCell="K13" sqref="K13"/>
      <pageMargins left="0.7" right="0.7" top="0.75" bottom="0.75" header="0.3" footer="0.3"/>
      <pageSetup paperSize="9" orientation="portrait" r:id="rId9"/>
    </customSheetView>
    <customSheetView guid="{E45EFE9B-4478-4CD3-BF82-80324FB1E4A5}" scale="80" showPageBreaks="1" hiddenColumns="1" view="pageBreakPreview" topLeftCell="D1">
      <selection activeCell="I8" sqref="I8"/>
      <pageMargins left="0.7" right="0.7" top="0.75" bottom="0.75" header="0.3" footer="0.3"/>
      <pageSetup paperSize="9" orientation="portrait" r:id="rId10"/>
    </customSheetView>
    <customSheetView guid="{E130DC8D-7005-4996-8C21-05E554218832}" showPageBreaks="1" hiddenColumns="1" view="pageBreakPreview" topLeftCell="C3">
      <selection activeCell="C15" sqref="C15"/>
      <pageMargins left="0.7" right="0.7" top="0.75" bottom="0.75" header="0.3" footer="0.3"/>
      <pageSetup paperSize="9" orientation="portrait" r:id="rId11"/>
    </customSheetView>
    <customSheetView guid="{64EE95D5-D217-4566-B6AE-1F08753E5CD7}" showPageBreaks="1" hiddenColumns="1" view="pageBreakPreview" topLeftCell="C3">
      <selection activeCell="C15" sqref="C15"/>
      <pageMargins left="0.7" right="0.7" top="0.75" bottom="0.75" header="0.3" footer="0.3"/>
      <pageSetup paperSize="9" orientation="portrait" r:id="rId12"/>
    </customSheetView>
    <customSheetView guid="{BEF67C10-7FC6-4F33-B3F9-204F29E3E218}" showPageBreaks="1" hiddenColumns="1" view="pageBreakPreview" topLeftCell="C3">
      <selection activeCell="C15" sqref="C15"/>
      <pageMargins left="0.7" right="0.7" top="0.75" bottom="0.75" header="0.3" footer="0.3"/>
      <pageSetup paperSize="9" orientation="portrait" r:id="rId13"/>
    </customSheetView>
    <customSheetView guid="{7ECADF5B-4174-4035-8137-3D83A4A93CD5}" showPageBreaks="1" hiddenColumns="1" view="pageBreakPreview" topLeftCell="C3">
      <selection activeCell="C15" sqref="C15"/>
      <pageMargins left="0.7" right="0.7" top="0.75" bottom="0.75" header="0.3" footer="0.3"/>
      <pageSetup paperSize="9" orientation="portrait" r:id="rId14"/>
    </customSheetView>
    <customSheetView guid="{AA1E88D6-B765-4D8A-BB20-FCE31C48857F}" showPageBreaks="1" hiddenColumns="1" view="pageBreakPreview" topLeftCell="C3">
      <selection activeCell="C15" sqref="C15"/>
      <pageMargins left="0.7" right="0.7" top="0.75" bottom="0.75" header="0.3" footer="0.3"/>
      <pageSetup paperSize="9" orientation="portrait" r:id="rId15"/>
    </customSheetView>
    <customSheetView guid="{BC0D032C-B7DF-4F2E-B1DC-6C55D32E50A7}" showPageBreaks="1" hiddenColumns="1" view="pageBreakPreview" topLeftCell="C6">
      <selection activeCell="C15" sqref="C15"/>
      <pageMargins left="0.7" right="0.7" top="0.75" bottom="0.75" header="0.3" footer="0.3"/>
      <pageSetup paperSize="9" orientation="portrait" r:id="rId16"/>
    </customSheetView>
    <customSheetView guid="{536E4AEA-F618-4F85-8552-BC1DB5601AA9}" scale="70" showPageBreaks="1" hiddenColumns="1" view="pageBreakPreview">
      <selection activeCell="E8" sqref="E8"/>
      <pageMargins left="0.7" right="0.7" top="0.75" bottom="0.75" header="0.3" footer="0.3"/>
      <pageSetup paperSize="9" orientation="portrait" r:id="rId17"/>
    </customSheetView>
    <customSheetView guid="{4D639A26-081E-47BF-848E-AC3B928B0246}" scale="70" showPageBreaks="1" hiddenColumns="1" view="pageBreakPreview">
      <selection activeCell="C15" sqref="C15"/>
      <pageMargins left="0.7" right="0.7" top="0.75" bottom="0.75" header="0.3" footer="0.3"/>
      <pageSetup paperSize="9" orientation="portrait" r:id="rId18"/>
    </customSheetView>
    <customSheetView guid="{A5DFC301-5C67-4FC6-85AF-FDF62108DB8C}" scale="70" showPageBreaks="1" hiddenColumns="1" view="pageBreakPreview">
      <selection activeCell="P12" sqref="P12"/>
      <pageMargins left="0.7" right="0.7" top="0.75" bottom="0.75" header="0.3" footer="0.3"/>
      <pageSetup paperSize="9" orientation="portrait" r:id="rId19"/>
    </customSheetView>
    <customSheetView guid="{2BD323B3-0AFD-4A0F-92BE-DE4822DF2931}" scale="80" hiddenColumns="1">
      <selection activeCell="L6" sqref="L6"/>
      <pageMargins left="0.7" right="0.7" top="0.75" bottom="0.75" header="0.3" footer="0.3"/>
      <pageSetup paperSize="9" orientation="portrait" r:id="rId20"/>
    </customSheetView>
    <customSheetView guid="{368E2DFC-3BA5-4D0C-BA65-005B75FF238F}" scale="70" showPageBreaks="1" hiddenColumns="1" view="pageBreakPreview">
      <selection activeCell="E8" sqref="E8"/>
      <pageMargins left="0.7" right="0.7" top="0.75" bottom="0.75" header="0.3" footer="0.3"/>
      <pageSetup paperSize="9" orientation="portrait" r:id="rId21"/>
    </customSheetView>
    <customSheetView guid="{31939B30-5917-45B1-8F19-7A02A2F96ACC}" showPageBreaks="1" hiddenColumns="1" view="pageBreakPreview">
      <selection activeCell="L8" sqref="L8"/>
      <pageMargins left="0.7" right="0.7" top="0.75" bottom="0.75" header="0.3" footer="0.3"/>
      <pageSetup paperSize="9" orientation="portrait" r:id="rId22"/>
    </customSheetView>
    <customSheetView guid="{78BEB479-57CC-4BBB-8F3F-73AA0BAD3F3D}" showPageBreaks="1" hiddenColumns="1" view="pageBreakPreview" topLeftCell="C3">
      <selection activeCell="C15" sqref="C15"/>
      <pageMargins left="0.7" right="0.7" top="0.75" bottom="0.75" header="0.3" footer="0.3"/>
      <pageSetup paperSize="9" orientation="portrait" r:id="rId23"/>
    </customSheetView>
    <customSheetView guid="{80AD08A8-345A-453A-A104-5E3DA1078B6F}" showPageBreaks="1" hiddenColumns="1" view="pageBreakPreview" topLeftCell="C3">
      <selection activeCell="C15" sqref="C15"/>
      <pageMargins left="0.7" right="0.7" top="0.75" bottom="0.75" header="0.3" footer="0.3"/>
      <pageSetup paperSize="9" orientation="portrait" r:id="rId24"/>
    </customSheetView>
    <customSheetView guid="{289EDABA-C5A9-419A-80C6-5151B0E77175}" scale="70" showPageBreaks="1" hiddenColumns="1" view="pageBreakPreview">
      <selection activeCell="E8" sqref="E8"/>
      <pageMargins left="0.7" right="0.7" top="0.75" bottom="0.75" header="0.3" footer="0.3"/>
      <pageSetup paperSize="9" orientation="portrait" r:id="rId25"/>
    </customSheetView>
    <customSheetView guid="{DC2E917C-7EDA-4B90-B3FB-550D32D31915}" showPageBreaks="1" hiddenColumns="1" view="pageBreakPreview" topLeftCell="C3">
      <selection activeCell="C15" sqref="C15"/>
      <pageMargins left="0.7" right="0.7" top="0.75" bottom="0.75" header="0.3" footer="0.3"/>
      <pageSetup paperSize="9" orientation="portrait" r:id="rId26"/>
    </customSheetView>
    <customSheetView guid="{3A1AD47D-D360-494C-B851-D14B33F8032B}" showPageBreaks="1" hiddenColumns="1" view="pageBreakPreview" topLeftCell="C3">
      <selection activeCell="C15" sqref="C15"/>
      <pageMargins left="0.7" right="0.7" top="0.75" bottom="0.75" header="0.3" footer="0.3"/>
      <pageSetup paperSize="9" orientation="portrait" r:id="rId27"/>
    </customSheetView>
    <customSheetView guid="{0A7892A9-C788-4A52-B70F-E061EF7EBA75}" showPageBreaks="1" hiddenColumns="1" view="pageBreakPreview" topLeftCell="C3">
      <selection activeCell="C15" sqref="C15"/>
      <pageMargins left="0.7" right="0.7" top="0.75" bottom="0.75" header="0.3" footer="0.3"/>
      <pageSetup paperSize="9" orientation="portrait" r:id="rId28"/>
    </customSheetView>
    <customSheetView guid="{06A69783-2FAA-4B05-9CD3-C97C7DF94659}" showPageBreaks="1" hiddenColumns="1" view="pageBreakPreview" topLeftCell="C3">
      <selection activeCell="C15" sqref="C15"/>
      <pageMargins left="0.7" right="0.7" top="0.75" bottom="0.75" header="0.3" footer="0.3"/>
      <pageSetup paperSize="9" orientation="portrait" r:id="rId29"/>
    </customSheetView>
    <customSheetView guid="{6A6C9703-C16B-46D2-8CEE-AD24BCFE6CF3}" showPageBreaks="1" hiddenColumns="1" view="pageBreakPreview" topLeftCell="A7">
      <selection activeCell="K13" sqref="K13"/>
      <pageMargins left="0.7" right="0.7" top="0.75" bottom="0.75" header="0.3" footer="0.3"/>
      <pageSetup paperSize="9" orientation="portrait" r:id="rId30"/>
    </customSheetView>
    <customSheetView guid="{5F1BE36F-0832-42CE-A3FC-1A76BC593CBA}" scale="55" showPageBreaks="1" hiddenColumns="1" view="pageBreakPreview">
      <selection activeCell="G6" sqref="G6"/>
      <pageMargins left="0.7" right="0.7" top="0.75" bottom="0.75" header="0.3" footer="0.3"/>
      <pageSetup paperSize="9" orientation="portrait" r:id="rId31"/>
    </customSheetView>
    <customSheetView guid="{2632A833-96F5-4A25-97EB-81ED19BC2F66}" showPageBreaks="1" hiddenColumns="1" view="pageBreakPreview" topLeftCell="C3">
      <selection activeCell="C15" sqref="C15"/>
      <pageMargins left="0.7" right="0.7" top="0.75" bottom="0.75" header="0.3" footer="0.3"/>
      <pageSetup paperSize="9" orientation="portrait" r:id="rId32"/>
    </customSheetView>
    <customSheetView guid="{459390C8-C5DF-49F1-A77C-C618340F3CD1}" scale="70" showPageBreaks="1" hiddenColumns="1" view="pageBreakPreview" topLeftCell="C1">
      <selection activeCell="L9" sqref="G9:L9"/>
      <pageMargins left="0.7" right="0.7" top="0.75" bottom="0.75" header="0.3" footer="0.3"/>
      <pageSetup paperSize="9" orientation="portrait" r:id="rId33"/>
    </customSheetView>
    <customSheetView guid="{73C3B9D4-9210-43F5-9883-0E949EA0E341}" scale="70" showPageBreaks="1" hiddenColumns="1" view="pageBreakPreview">
      <selection activeCell="C15" sqref="C15"/>
      <pageMargins left="0.7" right="0.7" top="0.75" bottom="0.75" header="0.3" footer="0.3"/>
      <pageSetup paperSize="9" orientation="portrait" r:id="rId34"/>
    </customSheetView>
    <customSheetView guid="{DBB9E7F6-7701-4D52-8273-C96C8672D403}" showPageBreaks="1" hiddenColumns="1" view="pageBreakPreview" topLeftCell="A7">
      <selection activeCell="K13" sqref="K13"/>
      <pageMargins left="0.7" right="0.7" top="0.75" bottom="0.75" header="0.3" footer="0.3"/>
      <pageSetup paperSize="9" orientation="portrait" r:id="rId35"/>
    </customSheetView>
    <customSheetView guid="{F48E67D2-2C8C-4D86-A2A9-F44F569AC752}" showPageBreaks="1" hiddenColumns="1" view="pageBreakPreview">
      <selection activeCell="L8" sqref="L8"/>
      <pageMargins left="0.7" right="0.7" top="0.75" bottom="0.75" header="0.3" footer="0.3"/>
      <pageSetup paperSize="9" orientation="portrait" r:id="rId36"/>
    </customSheetView>
    <customSheetView guid="{A0A236D8-DD59-41E7-B037-84EE00D00310}" scale="70" showPageBreaks="1" hiddenColumns="1" view="pageBreakPreview">
      <selection activeCell="C15" sqref="C15"/>
      <pageMargins left="0.7" right="0.7" top="0.75" bottom="0.75" header="0.3" footer="0.3"/>
      <pageSetup paperSize="9" orientation="portrait" r:id="rId37"/>
    </customSheetView>
    <customSheetView guid="{D2D3EE1B-268E-484E-B81F-FE080D687EAC}" scale="80" hiddenColumns="1">
      <selection activeCell="L6" sqref="L6"/>
      <pageMargins left="0.7" right="0.7" top="0.75" bottom="0.75" header="0.3" footer="0.3"/>
      <pageSetup paperSize="9" orientation="portrait" r:id="rId38"/>
    </customSheetView>
    <customSheetView guid="{E82CE51D-E642-4881-A0F3-F33C1C34AFA1}" showPageBreaks="1" hiddenColumns="1" view="pageBreakPreview" topLeftCell="C3">
      <selection activeCell="C15" sqref="C15"/>
      <pageMargins left="0.7" right="0.7" top="0.75" bottom="0.75" header="0.3" footer="0.3"/>
      <pageSetup paperSize="9" orientation="portrait" r:id="rId39"/>
    </customSheetView>
    <customSheetView guid="{B08D60EB-17AC-43BC-A2EA-BCC34DA15115}" showPageBreaks="1" hiddenColumns="1" view="pageBreakPreview" topLeftCell="G10">
      <selection activeCell="T27" sqref="T27"/>
      <pageMargins left="0.7" right="0.7" top="0.75" bottom="0.75" header="0.3" footer="0.3"/>
      <pageSetup paperSize="9" orientation="portrait" r:id="rId40"/>
    </customSheetView>
    <customSheetView guid="{D191BA0E-0736-4B94-A273-2D78D70DA2D4}" scale="70" showPageBreaks="1" hiddenColumns="1" view="pageBreakPreview">
      <selection activeCell="C15" sqref="C15"/>
      <pageMargins left="0.7" right="0.7" top="0.75" bottom="0.75" header="0.3" footer="0.3"/>
      <pageSetup paperSize="9" orientation="portrait" r:id="rId41"/>
    </customSheetView>
    <customSheetView guid="{B429D517-42D1-45D3-9EB5-95DCC9C5EFE9}" scale="60" showPageBreaks="1" view="pageBreakPreview" topLeftCell="G1">
      <selection activeCell="T6" sqref="T6:T11"/>
      <pageMargins left="0.7" right="0.7" top="0.75" bottom="0.75" header="0.3" footer="0.3"/>
      <pageSetup paperSize="9" orientation="portrait" r:id="rId42"/>
    </customSheetView>
    <customSheetView guid="{B56945C8-F29B-4C9B-8329-FA9ECE32E132}" showPageBreaks="1" hiddenColumns="1" view="pageBreakPreview" topLeftCell="C3">
      <selection activeCell="C15" sqref="C15"/>
      <pageMargins left="0.7" right="0.7" top="0.75" bottom="0.75" header="0.3" footer="0.3"/>
      <pageSetup paperSize="9" orientation="portrait" r:id="rId43"/>
    </customSheetView>
    <customSheetView guid="{F1DC9DCC-06E3-4E7B-88AF-BCE58DCEC1FC}" scale="60" showPageBreaks="1" view="pageBreakPreview">
      <selection activeCell="S8" sqref="S8"/>
      <pageMargins left="0.7" right="0.7" top="0.75" bottom="0.75" header="0.3" footer="0.3"/>
      <pageSetup paperSize="9" orientation="portrait" r:id="rId44"/>
    </customSheetView>
    <customSheetView guid="{CC311ED5-8E9A-4A74-AF81-E2B2B6EAD85B}" scale="80" showPageBreaks="1" hiddenColumns="1" view="pageBreakPreview" topLeftCell="D1">
      <selection activeCell="I8" sqref="I8"/>
      <pageMargins left="0.7" right="0.7" top="0.75" bottom="0.75" header="0.3" footer="0.3"/>
      <pageSetup paperSize="9" orientation="portrait" r:id="rId45"/>
    </customSheetView>
    <customSheetView guid="{4FCF4851-1FFB-4291-9E63-B5ADD52F8DBE}" scale="70" showPageBreaks="1" hiddenColumns="1" view="pageBreakPreview">
      <selection activeCell="E8" sqref="E8"/>
      <pageMargins left="0.7" right="0.7" top="0.75" bottom="0.75" header="0.3" footer="0.3"/>
      <pageSetup paperSize="9" orientation="portrait" r:id="rId46"/>
    </customSheetView>
    <customSheetView guid="{BDED3506-9430-4352-8E58-74A02AA55749}" showPageBreaks="1" hiddenColumns="1" view="pageBreakPreview" topLeftCell="C3">
      <selection activeCell="C15" sqref="C15"/>
      <pageMargins left="0.7" right="0.7" top="0.75" bottom="0.75" header="0.3" footer="0.3"/>
      <pageSetup paperSize="9" orientation="portrait" r:id="rId47"/>
    </customSheetView>
    <customSheetView guid="{82F8E746-A746-4368-B31A-F7995B350DCA}" scale="80" showPageBreaks="1" hiddenColumns="1" view="pageBreakPreview">
      <selection activeCell="N8" sqref="N8"/>
      <pageMargins left="0.7" right="0.7" top="0.75" bottom="0.75" header="0.3" footer="0.3"/>
      <pageSetup paperSize="9" orientation="portrait" r:id="rId48"/>
    </customSheetView>
    <customSheetView guid="{F02E4BFF-91CB-4809-939D-2DEDB7A6D27E}" scale="80" showPageBreaks="1" hiddenColumns="1" topLeftCell="D1">
      <selection activeCell="L6" sqref="L6"/>
      <pageMargins left="0.7" right="0.7" top="0.75" bottom="0.75" header="0.3" footer="0.3"/>
      <pageSetup paperSize="9" orientation="portrait" r:id="rId49"/>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5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2"/>
  <sheetViews>
    <sheetView view="pageBreakPreview" zoomScale="60" zoomScaleNormal="60" workbookViewId="0">
      <selection activeCell="G6" sqref="G6:G17"/>
    </sheetView>
  </sheetViews>
  <sheetFormatPr defaultRowHeight="15" x14ac:dyDescent="0.25"/>
  <cols>
    <col min="1" max="2" width="11.7109375" customWidth="1"/>
    <col min="3" max="3" width="39.140625" customWidth="1"/>
    <col min="4" max="5" width="18" customWidth="1"/>
    <col min="6" max="6" width="16.5703125" customWidth="1"/>
    <col min="7" max="7" width="12.85546875" style="220"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16" style="35" hidden="1" customWidth="1"/>
    <col min="20" max="20" width="150" customWidth="1"/>
  </cols>
  <sheetData>
    <row r="1" spans="1:20" ht="47.25" customHeight="1" x14ac:dyDescent="0.25">
      <c r="A1" s="66"/>
      <c r="B1" s="408" t="s">
        <v>222</v>
      </c>
      <c r="C1" s="409"/>
      <c r="D1" s="409"/>
      <c r="E1" s="409"/>
      <c r="F1" s="409"/>
      <c r="G1" s="409"/>
      <c r="H1" s="409"/>
      <c r="I1" s="409"/>
      <c r="J1" s="409"/>
      <c r="K1" s="409"/>
      <c r="L1" s="409"/>
      <c r="M1" s="409"/>
      <c r="N1" s="409"/>
      <c r="O1" s="409"/>
      <c r="P1" s="409"/>
      <c r="Q1" s="409"/>
      <c r="R1" s="409"/>
      <c r="S1" s="409"/>
      <c r="T1" s="409"/>
    </row>
    <row r="2" spans="1:20" ht="15.75" x14ac:dyDescent="0.25">
      <c r="A2" s="407"/>
      <c r="B2" s="410" t="s">
        <v>0</v>
      </c>
      <c r="C2" s="411" t="s">
        <v>1</v>
      </c>
      <c r="D2" s="411" t="s">
        <v>2</v>
      </c>
      <c r="E2" s="411" t="s">
        <v>3</v>
      </c>
      <c r="F2" s="411" t="s">
        <v>228</v>
      </c>
      <c r="G2" s="414" t="s">
        <v>4</v>
      </c>
      <c r="H2" s="415"/>
      <c r="I2" s="415"/>
      <c r="J2" s="415"/>
      <c r="K2" s="415"/>
      <c r="L2" s="415"/>
      <c r="M2" s="415"/>
      <c r="N2" s="415"/>
      <c r="O2" s="415"/>
      <c r="P2" s="415"/>
      <c r="Q2" s="415"/>
      <c r="R2" s="415"/>
      <c r="S2" s="416"/>
      <c r="T2" s="152"/>
    </row>
    <row r="3" spans="1:20" ht="119.25" customHeight="1" x14ac:dyDescent="0.25">
      <c r="A3" s="407"/>
      <c r="B3" s="410"/>
      <c r="C3" s="412"/>
      <c r="D3" s="413"/>
      <c r="E3" s="413"/>
      <c r="F3" s="413"/>
      <c r="G3" s="69" t="s">
        <v>5</v>
      </c>
      <c r="H3" s="69" t="s">
        <v>6</v>
      </c>
      <c r="I3" s="69" t="s">
        <v>7</v>
      </c>
      <c r="J3" s="69" t="s">
        <v>8</v>
      </c>
      <c r="K3" s="69" t="s">
        <v>9</v>
      </c>
      <c r="L3" s="69" t="s">
        <v>10</v>
      </c>
      <c r="M3" s="69" t="s">
        <v>11</v>
      </c>
      <c r="N3" s="69" t="s">
        <v>12</v>
      </c>
      <c r="O3" s="69" t="s">
        <v>13</v>
      </c>
      <c r="P3" s="69" t="s">
        <v>14</v>
      </c>
      <c r="Q3" s="69" t="s">
        <v>15</v>
      </c>
      <c r="R3" s="69" t="s">
        <v>16</v>
      </c>
      <c r="S3" s="69" t="s">
        <v>37</v>
      </c>
      <c r="T3" s="153" t="s">
        <v>17</v>
      </c>
    </row>
    <row r="4" spans="1:20" ht="15.75" x14ac:dyDescent="0.25">
      <c r="A4" s="154"/>
      <c r="B4" s="155">
        <v>1</v>
      </c>
      <c r="C4" s="156">
        <v>2</v>
      </c>
      <c r="D4" s="156">
        <v>3</v>
      </c>
      <c r="E4" s="156">
        <v>4</v>
      </c>
      <c r="F4" s="156">
        <v>5</v>
      </c>
      <c r="G4" s="156">
        <v>6</v>
      </c>
      <c r="H4" s="156">
        <v>7</v>
      </c>
      <c r="I4" s="156">
        <v>8</v>
      </c>
      <c r="J4" s="156">
        <v>9</v>
      </c>
      <c r="K4" s="156">
        <v>10</v>
      </c>
      <c r="L4" s="156">
        <v>11</v>
      </c>
      <c r="M4" s="156">
        <v>12</v>
      </c>
      <c r="N4" s="156">
        <v>13</v>
      </c>
      <c r="O4" s="156">
        <v>14</v>
      </c>
      <c r="P4" s="156">
        <v>15</v>
      </c>
      <c r="Q4" s="156">
        <v>16</v>
      </c>
      <c r="R4" s="157">
        <v>17</v>
      </c>
      <c r="S4" s="157"/>
      <c r="T4" s="158">
        <v>18</v>
      </c>
    </row>
    <row r="5" spans="1:20" ht="20.25" x14ac:dyDescent="0.25">
      <c r="A5" s="66"/>
      <c r="B5" s="404" t="s">
        <v>131</v>
      </c>
      <c r="C5" s="405"/>
      <c r="D5" s="405"/>
      <c r="E5" s="405"/>
      <c r="F5" s="405"/>
      <c r="G5" s="405"/>
      <c r="H5" s="405"/>
      <c r="I5" s="405"/>
      <c r="J5" s="405"/>
      <c r="K5" s="405"/>
      <c r="L5" s="405"/>
      <c r="M5" s="405"/>
      <c r="N5" s="405"/>
      <c r="O5" s="405"/>
      <c r="P5" s="405"/>
      <c r="Q5" s="405"/>
      <c r="R5" s="405"/>
      <c r="S5" s="405"/>
      <c r="T5" s="406"/>
    </row>
    <row r="6" spans="1:20" s="50" customFormat="1" ht="69" customHeight="1" x14ac:dyDescent="0.25">
      <c r="A6" s="24">
        <v>1</v>
      </c>
      <c r="B6" s="60" t="s">
        <v>19</v>
      </c>
      <c r="C6" s="8" t="s">
        <v>132</v>
      </c>
      <c r="D6" s="215" t="s">
        <v>133</v>
      </c>
      <c r="E6" s="319">
        <v>17.291</v>
      </c>
      <c r="F6" s="217">
        <v>24</v>
      </c>
      <c r="G6" s="11">
        <v>1.83</v>
      </c>
      <c r="H6" s="319">
        <v>4.45</v>
      </c>
      <c r="I6" s="319">
        <v>6.29</v>
      </c>
      <c r="J6" s="319">
        <v>6.84</v>
      </c>
      <c r="K6" s="319">
        <v>8.19</v>
      </c>
      <c r="L6" s="319">
        <v>9.93</v>
      </c>
      <c r="M6" s="319">
        <v>16.260000000000002</v>
      </c>
      <c r="N6" s="11">
        <v>17.38</v>
      </c>
      <c r="O6" s="319">
        <v>18.600000000000001</v>
      </c>
      <c r="P6" s="319">
        <v>21.62</v>
      </c>
      <c r="Q6" s="214"/>
      <c r="R6" s="327">
        <v>23.097999999999999</v>
      </c>
      <c r="S6" s="11">
        <f>R6/F6*100</f>
        <v>96.24166666666666</v>
      </c>
      <c r="T6" s="8"/>
    </row>
    <row r="7" spans="1:20" s="50" customFormat="1" ht="63.75" customHeight="1" x14ac:dyDescent="0.25">
      <c r="A7" s="24">
        <v>2</v>
      </c>
      <c r="B7" s="60" t="s">
        <v>23</v>
      </c>
      <c r="C7" s="8" t="s">
        <v>135</v>
      </c>
      <c r="D7" s="215" t="s">
        <v>134</v>
      </c>
      <c r="E7" s="319">
        <v>7.0000000000000001E-3</v>
      </c>
      <c r="F7" s="217">
        <v>2E-3</v>
      </c>
      <c r="G7" s="319">
        <v>2.0000000000000001E-4</v>
      </c>
      <c r="H7" s="319">
        <v>5.9999999999999995E-4</v>
      </c>
      <c r="I7" s="319">
        <v>1.1000000000000001E-3</v>
      </c>
      <c r="J7" s="190">
        <v>1.1999999999999999E-3</v>
      </c>
      <c r="K7" s="190">
        <v>1.2999999999999999E-3</v>
      </c>
      <c r="L7" s="319">
        <v>1.2999999999999999E-3</v>
      </c>
      <c r="M7" s="319">
        <v>1.2999999999999999E-3</v>
      </c>
      <c r="N7" s="302">
        <v>1.4E-3</v>
      </c>
      <c r="O7" s="302">
        <v>1.4E-3</v>
      </c>
      <c r="P7" s="302">
        <v>1.4E-3</v>
      </c>
      <c r="Q7" s="182"/>
      <c r="R7" s="332">
        <v>1.4E-3</v>
      </c>
      <c r="S7" s="11">
        <f t="shared" ref="S7:S17" si="0">R7/F7*100</f>
        <v>70</v>
      </c>
      <c r="T7" s="18"/>
    </row>
    <row r="8" spans="1:20" s="50" customFormat="1" ht="48.75" customHeight="1" x14ac:dyDescent="0.25">
      <c r="A8" s="24">
        <v>3</v>
      </c>
      <c r="B8" s="60" t="s">
        <v>26</v>
      </c>
      <c r="C8" s="8" t="s">
        <v>136</v>
      </c>
      <c r="D8" s="215" t="s">
        <v>87</v>
      </c>
      <c r="E8" s="319">
        <v>17.600000000000001</v>
      </c>
      <c r="F8" s="82">
        <v>15.6</v>
      </c>
      <c r="G8" s="13"/>
      <c r="H8" s="319"/>
      <c r="I8" s="319"/>
      <c r="J8" s="319"/>
      <c r="K8" s="319"/>
      <c r="L8" s="12"/>
      <c r="M8" s="12"/>
      <c r="N8" s="12"/>
      <c r="O8" s="12"/>
      <c r="P8" s="12"/>
      <c r="Q8" s="120"/>
      <c r="R8" s="333">
        <v>15.6</v>
      </c>
      <c r="S8" s="11">
        <f t="shared" si="0"/>
        <v>100</v>
      </c>
      <c r="T8" s="29"/>
    </row>
    <row r="9" spans="1:20" s="50" customFormat="1" ht="106.5" customHeight="1" x14ac:dyDescent="0.25">
      <c r="A9" s="25">
        <v>4</v>
      </c>
      <c r="B9" s="13" t="s">
        <v>42</v>
      </c>
      <c r="C9" s="8" t="s">
        <v>137</v>
      </c>
      <c r="D9" s="215" t="s">
        <v>229</v>
      </c>
      <c r="E9" s="319" t="s">
        <v>77</v>
      </c>
      <c r="F9" s="20">
        <v>216</v>
      </c>
      <c r="G9" s="218">
        <v>27</v>
      </c>
      <c r="H9" s="218">
        <v>71</v>
      </c>
      <c r="I9" s="218">
        <v>118</v>
      </c>
      <c r="J9" s="218">
        <v>132</v>
      </c>
      <c r="K9" s="218">
        <v>161</v>
      </c>
      <c r="L9" s="218">
        <v>177</v>
      </c>
      <c r="M9" s="218">
        <v>207</v>
      </c>
      <c r="N9" s="218">
        <v>271</v>
      </c>
      <c r="O9" s="218">
        <v>315</v>
      </c>
      <c r="P9" s="218">
        <v>357</v>
      </c>
      <c r="Q9" s="183"/>
      <c r="R9" s="332">
        <v>357</v>
      </c>
      <c r="S9" s="11">
        <f t="shared" si="0"/>
        <v>165.27777777777777</v>
      </c>
      <c r="T9" s="8" t="s">
        <v>334</v>
      </c>
    </row>
    <row r="10" spans="1:20" s="50" customFormat="1" ht="75.75" customHeight="1" x14ac:dyDescent="0.25">
      <c r="A10" s="25">
        <v>5</v>
      </c>
      <c r="B10" s="60">
        <v>1</v>
      </c>
      <c r="C10" s="8" t="s">
        <v>138</v>
      </c>
      <c r="D10" s="215" t="s">
        <v>84</v>
      </c>
      <c r="E10" s="319">
        <v>31</v>
      </c>
      <c r="F10" s="20">
        <v>1</v>
      </c>
      <c r="G10" s="319">
        <v>0</v>
      </c>
      <c r="H10" s="319">
        <v>0</v>
      </c>
      <c r="I10" s="319">
        <v>0</v>
      </c>
      <c r="J10" s="319">
        <v>0</v>
      </c>
      <c r="K10" s="319">
        <v>0</v>
      </c>
      <c r="L10" s="319">
        <v>0</v>
      </c>
      <c r="M10" s="319">
        <v>0</v>
      </c>
      <c r="N10" s="319">
        <v>0</v>
      </c>
      <c r="O10" s="319">
        <v>0</v>
      </c>
      <c r="P10" s="319">
        <v>2</v>
      </c>
      <c r="Q10" s="214"/>
      <c r="R10" s="320">
        <v>2</v>
      </c>
      <c r="S10" s="11">
        <f t="shared" si="0"/>
        <v>200</v>
      </c>
      <c r="T10" s="29"/>
    </row>
    <row r="11" spans="1:20" s="50" customFormat="1" ht="45" customHeight="1" x14ac:dyDescent="0.25">
      <c r="A11" s="25">
        <v>6</v>
      </c>
      <c r="B11" s="60">
        <v>2</v>
      </c>
      <c r="C11" s="8" t="s">
        <v>139</v>
      </c>
      <c r="D11" s="215" t="s">
        <v>84</v>
      </c>
      <c r="E11" s="319">
        <v>0</v>
      </c>
      <c r="F11" s="20">
        <v>1</v>
      </c>
      <c r="G11" s="184">
        <v>0</v>
      </c>
      <c r="H11" s="184">
        <v>2</v>
      </c>
      <c r="I11" s="184">
        <v>4</v>
      </c>
      <c r="J11" s="184">
        <v>7</v>
      </c>
      <c r="K11" s="184">
        <v>7</v>
      </c>
      <c r="L11" s="184">
        <v>7</v>
      </c>
      <c r="M11" s="184">
        <v>7</v>
      </c>
      <c r="N11" s="184">
        <v>7</v>
      </c>
      <c r="O11" s="184">
        <v>7</v>
      </c>
      <c r="P11" s="184">
        <v>8</v>
      </c>
      <c r="Q11" s="52"/>
      <c r="R11" s="320">
        <v>8</v>
      </c>
      <c r="S11" s="11">
        <f t="shared" si="0"/>
        <v>800</v>
      </c>
      <c r="T11" s="18"/>
    </row>
    <row r="12" spans="1:20" s="50" customFormat="1" ht="119.25" customHeight="1" x14ac:dyDescent="0.25">
      <c r="A12" s="24">
        <v>7</v>
      </c>
      <c r="B12" s="60">
        <v>3</v>
      </c>
      <c r="C12" s="8" t="s">
        <v>140</v>
      </c>
      <c r="D12" s="215" t="s">
        <v>141</v>
      </c>
      <c r="E12" s="319">
        <v>14</v>
      </c>
      <c r="F12" s="20">
        <v>4</v>
      </c>
      <c r="G12" s="184">
        <v>0</v>
      </c>
      <c r="H12" s="184">
        <v>0</v>
      </c>
      <c r="I12" s="184">
        <v>1</v>
      </c>
      <c r="J12" s="184">
        <v>2</v>
      </c>
      <c r="K12" s="184">
        <v>2</v>
      </c>
      <c r="L12" s="184">
        <v>6</v>
      </c>
      <c r="M12" s="184">
        <v>9</v>
      </c>
      <c r="N12" s="184">
        <v>9</v>
      </c>
      <c r="O12" s="184">
        <v>9</v>
      </c>
      <c r="P12" s="184">
        <v>9</v>
      </c>
      <c r="Q12" s="120"/>
      <c r="R12" s="244">
        <v>9</v>
      </c>
      <c r="S12" s="11">
        <f t="shared" si="0"/>
        <v>225</v>
      </c>
      <c r="T12" s="8" t="s">
        <v>335</v>
      </c>
    </row>
    <row r="13" spans="1:20" s="50" customFormat="1" ht="110.25" x14ac:dyDescent="0.25">
      <c r="A13" s="25">
        <v>8</v>
      </c>
      <c r="B13" s="13">
        <v>4</v>
      </c>
      <c r="C13" s="8" t="s">
        <v>142</v>
      </c>
      <c r="D13" s="215" t="s">
        <v>143</v>
      </c>
      <c r="E13" s="319">
        <v>1096</v>
      </c>
      <c r="F13" s="20">
        <v>1025</v>
      </c>
      <c r="G13" s="184">
        <v>1026</v>
      </c>
      <c r="H13" s="184">
        <v>1026</v>
      </c>
      <c r="I13" s="184">
        <v>986</v>
      </c>
      <c r="J13" s="184">
        <v>986</v>
      </c>
      <c r="K13" s="184">
        <v>986</v>
      </c>
      <c r="L13" s="184">
        <v>986</v>
      </c>
      <c r="M13" s="184">
        <v>986</v>
      </c>
      <c r="N13" s="184">
        <v>986</v>
      </c>
      <c r="O13" s="184">
        <v>986</v>
      </c>
      <c r="P13" s="184">
        <v>986</v>
      </c>
      <c r="Q13" s="184"/>
      <c r="R13" s="328">
        <v>986</v>
      </c>
      <c r="S13" s="11">
        <f t="shared" si="0"/>
        <v>96.195121951219505</v>
      </c>
      <c r="T13" s="8" t="s">
        <v>336</v>
      </c>
    </row>
    <row r="14" spans="1:20" s="50" customFormat="1" ht="78.75" x14ac:dyDescent="0.25">
      <c r="A14" s="25">
        <v>9</v>
      </c>
      <c r="B14" s="60">
        <v>5</v>
      </c>
      <c r="C14" s="8" t="s">
        <v>144</v>
      </c>
      <c r="D14" s="215" t="s">
        <v>145</v>
      </c>
      <c r="E14" s="319">
        <v>165</v>
      </c>
      <c r="F14" s="20">
        <v>12</v>
      </c>
      <c r="G14" s="184">
        <v>7</v>
      </c>
      <c r="H14" s="184">
        <v>16</v>
      </c>
      <c r="I14" s="184">
        <v>28</v>
      </c>
      <c r="J14" s="184">
        <v>30</v>
      </c>
      <c r="K14" s="184">
        <v>32</v>
      </c>
      <c r="L14" s="184">
        <v>32</v>
      </c>
      <c r="M14" s="184">
        <v>32</v>
      </c>
      <c r="N14" s="184">
        <v>34</v>
      </c>
      <c r="O14" s="184">
        <v>34</v>
      </c>
      <c r="P14" s="184">
        <v>35</v>
      </c>
      <c r="Q14" s="214"/>
      <c r="R14" s="329">
        <v>35</v>
      </c>
      <c r="S14" s="11">
        <f t="shared" si="0"/>
        <v>291.66666666666663</v>
      </c>
      <c r="T14" s="8" t="s">
        <v>337</v>
      </c>
    </row>
    <row r="15" spans="1:20" s="50" customFormat="1" ht="47.25" x14ac:dyDescent="0.25">
      <c r="A15" s="25">
        <v>10</v>
      </c>
      <c r="B15" s="60">
        <v>6</v>
      </c>
      <c r="C15" s="8" t="s">
        <v>146</v>
      </c>
      <c r="D15" s="215" t="s">
        <v>147</v>
      </c>
      <c r="E15" s="319">
        <v>33</v>
      </c>
      <c r="F15" s="20">
        <v>20</v>
      </c>
      <c r="G15" s="206">
        <v>5</v>
      </c>
      <c r="H15" s="206">
        <v>11</v>
      </c>
      <c r="I15" s="303">
        <v>11</v>
      </c>
      <c r="J15" s="206">
        <v>17</v>
      </c>
      <c r="K15" s="206">
        <v>18</v>
      </c>
      <c r="L15" s="303">
        <v>19</v>
      </c>
      <c r="M15" s="206">
        <v>21</v>
      </c>
      <c r="N15" s="206">
        <v>21</v>
      </c>
      <c r="O15" s="206">
        <v>21</v>
      </c>
      <c r="P15" s="206">
        <v>22</v>
      </c>
      <c r="Q15" s="325"/>
      <c r="R15" s="326">
        <v>22</v>
      </c>
      <c r="S15" s="11">
        <f t="shared" si="0"/>
        <v>110.00000000000001</v>
      </c>
      <c r="T15" s="18"/>
    </row>
    <row r="16" spans="1:20" s="50" customFormat="1" ht="151.5" customHeight="1" x14ac:dyDescent="0.25">
      <c r="A16" s="24">
        <v>11</v>
      </c>
      <c r="B16" s="13">
        <v>7</v>
      </c>
      <c r="C16" s="8" t="s">
        <v>148</v>
      </c>
      <c r="D16" s="215" t="s">
        <v>28</v>
      </c>
      <c r="E16" s="319">
        <v>4.1100000000000003</v>
      </c>
      <c r="F16" s="20">
        <v>21.1</v>
      </c>
      <c r="G16" s="319">
        <v>2.63</v>
      </c>
      <c r="H16" s="319">
        <v>6.92</v>
      </c>
      <c r="I16" s="319">
        <v>12</v>
      </c>
      <c r="J16" s="319">
        <v>13.39</v>
      </c>
      <c r="K16" s="191">
        <v>16.329999999999998</v>
      </c>
      <c r="L16" s="192">
        <v>17.95</v>
      </c>
      <c r="M16" s="192">
        <v>20.99</v>
      </c>
      <c r="N16" s="184">
        <v>27.48</v>
      </c>
      <c r="O16" s="192">
        <v>31.95</v>
      </c>
      <c r="P16" s="192">
        <v>36.21</v>
      </c>
      <c r="Q16" s="214"/>
      <c r="R16" s="330">
        <v>36.21</v>
      </c>
      <c r="S16" s="11">
        <f t="shared" si="0"/>
        <v>171.61137440758293</v>
      </c>
      <c r="T16" s="18"/>
    </row>
    <row r="17" spans="1:20" s="50" customFormat="1" ht="31.5" x14ac:dyDescent="0.25">
      <c r="A17" s="25">
        <v>12</v>
      </c>
      <c r="B17" s="60">
        <v>8</v>
      </c>
      <c r="C17" s="8" t="s">
        <v>277</v>
      </c>
      <c r="D17" s="216" t="s">
        <v>84</v>
      </c>
      <c r="E17" s="319">
        <v>0</v>
      </c>
      <c r="F17" s="20">
        <v>3</v>
      </c>
      <c r="G17" s="15">
        <v>0</v>
      </c>
      <c r="H17" s="15">
        <v>0</v>
      </c>
      <c r="I17" s="94">
        <v>0</v>
      </c>
      <c r="J17" s="15">
        <v>0</v>
      </c>
      <c r="K17" s="15">
        <v>0</v>
      </c>
      <c r="L17" s="94">
        <v>0</v>
      </c>
      <c r="M17" s="15">
        <v>4</v>
      </c>
      <c r="N17" s="15">
        <v>4</v>
      </c>
      <c r="O17" s="15">
        <v>4</v>
      </c>
      <c r="P17" s="15">
        <v>4</v>
      </c>
      <c r="Q17" s="324"/>
      <c r="R17" s="331">
        <v>4</v>
      </c>
      <c r="S17" s="11">
        <f t="shared" si="0"/>
        <v>133.33333333333331</v>
      </c>
      <c r="T17" s="18"/>
    </row>
    <row r="18" spans="1:20" s="50" customFormat="1" x14ac:dyDescent="0.25">
      <c r="G18" s="219"/>
      <c r="S18" s="346"/>
    </row>
    <row r="19" spans="1:20" s="50" customFormat="1" x14ac:dyDescent="0.25">
      <c r="G19" s="219"/>
      <c r="S19" s="346"/>
    </row>
    <row r="20" spans="1:20" s="50" customFormat="1" x14ac:dyDescent="0.25">
      <c r="G20" s="219"/>
      <c r="S20" s="346"/>
    </row>
    <row r="21" spans="1:20" s="50" customFormat="1" x14ac:dyDescent="0.25">
      <c r="G21" s="219"/>
      <c r="S21" s="346"/>
    </row>
    <row r="22" spans="1:20" s="50" customFormat="1" x14ac:dyDescent="0.25">
      <c r="G22" s="219"/>
      <c r="S22" s="346"/>
    </row>
  </sheetData>
  <customSheetViews>
    <customSheetView guid="{E5A2ECE4-B75B-45A2-AE22-0D04E85CEB66}" scale="60" showPageBreaks="1" hiddenColumns="1" state="hidden" view="pageBreakPreview">
      <selection activeCell="G6" sqref="G6:G17"/>
      <pageMargins left="0.7" right="0.7" top="0.75" bottom="0.75" header="0.3" footer="0.3"/>
      <pageSetup paperSize="9" orientation="portrait" r:id="rId1"/>
    </customSheetView>
    <customSheetView guid="{AF8A7EC1-5680-4411-8CA7-5C7F5D245B03}" scale="60" showPageBreaks="1" hiddenColumns="1" view="pageBreakPreview">
      <selection activeCell="G6" sqref="G6:I17"/>
      <pageMargins left="0.7" right="0.7" top="0.75" bottom="0.75" header="0.3" footer="0.3"/>
      <pageSetup paperSize="9" orientation="portrait" r:id="rId2"/>
    </customSheetView>
    <customSheetView guid="{8E7CBF92-2A8A-4486-AE31-320A2A4BD935}" scale="60" showPageBreaks="1" hiddenColumns="1" view="pageBreakPreview">
      <selection activeCell="G6" sqref="G6:I17"/>
      <pageMargins left="0.7" right="0.7" top="0.75" bottom="0.75" header="0.3" footer="0.3"/>
      <pageSetup paperSize="9" orientation="portrait" r:id="rId3"/>
    </customSheetView>
    <customSheetView guid="{0E67524B-A824-49FB-A67D-C1771603425D}" scale="60" showPageBreaks="1" hiddenColumns="1" view="pageBreakPreview">
      <selection activeCell="G6" sqref="G6:G17"/>
      <pageMargins left="0.7" right="0.7" top="0.75" bottom="0.75" header="0.3" footer="0.3"/>
      <pageSetup paperSize="9" orientation="portrait" r:id="rId4"/>
    </customSheetView>
    <customSheetView guid="{C8D19BE7-BEDD-4964-9D09-341310B3D400}" scale="60" showPageBreaks="1" hiddenColumns="1" state="hidden" view="pageBreakPreview" topLeftCell="A19">
      <selection activeCell="G6" sqref="G6"/>
      <pageMargins left="0.7" right="0.7" top="0.75" bottom="0.75" header="0.3" footer="0.3"/>
      <pageSetup paperSize="9" orientation="portrait" r:id="rId5"/>
    </customSheetView>
    <customSheetView guid="{CF24AFB6-3F7E-4F34-9F8C-EEB64BB13CA4}" scale="55" showPageBreaks="1" hiddenColumns="1" view="pageBreakPreview" topLeftCell="A6">
      <selection activeCell="R24" sqref="R24"/>
      <pageMargins left="0.7" right="0.7" top="0.75" bottom="0.75" header="0.3" footer="0.3"/>
      <pageSetup paperSize="9" orientation="portrait" r:id="rId6"/>
    </customSheetView>
    <customSheetView guid="{62E99341-31CC-4B22-ACCE-D0C55385ECC0}" scale="60" showPageBreaks="1" hiddenColumns="1" view="pageBreakPreview">
      <selection activeCell="G6" sqref="G6"/>
      <pageMargins left="0.7" right="0.7" top="0.75" bottom="0.75" header="0.3" footer="0.3"/>
      <pageSetup paperSize="9" orientation="portrait" r:id="rId7"/>
    </customSheetView>
    <customSheetView guid="{6AC0ED22-CCBF-444B-9F29-F3EDD4234483}" scale="60" showPageBreaks="1" hiddenColumns="1" view="pageBreakPreview">
      <selection activeCell="G6" sqref="G6:G17"/>
      <pageMargins left="0.7" right="0.7" top="0.75" bottom="0.75" header="0.3" footer="0.3"/>
      <pageSetup paperSize="9" orientation="portrait" r:id="rId8"/>
    </customSheetView>
    <customSheetView guid="{29B41C1A-DE4D-4DEA-B90B-19C46C754CB5}" scale="60" showPageBreaks="1" hiddenColumns="1" view="pageBreakPreview">
      <selection activeCell="G6" sqref="G6:G17"/>
      <pageMargins left="0.7" right="0.7" top="0.75" bottom="0.75" header="0.3" footer="0.3"/>
      <pageSetup paperSize="9" orientation="portrait" r:id="rId9"/>
    </customSheetView>
    <customSheetView guid="{E45EFE9B-4478-4CD3-BF82-80324FB1E4A5}" scale="60" showPageBreaks="1" hiddenColumns="1" view="pageBreakPreview">
      <selection activeCell="G6" sqref="G6:I17"/>
      <pageMargins left="0.7" right="0.7" top="0.75" bottom="0.75" header="0.3" footer="0.3"/>
      <pageSetup paperSize="9" orientation="portrait" r:id="rId10"/>
    </customSheetView>
    <customSheetView guid="{E130DC8D-7005-4996-8C21-05E554218832}" scale="60" showPageBreaks="1" hiddenColumns="1" view="pageBreakPreview">
      <selection activeCell="G6" sqref="G6:G17"/>
      <pageMargins left="0.7" right="0.7" top="0.75" bottom="0.75" header="0.3" footer="0.3"/>
      <pageSetup paperSize="9" orientation="portrait" r:id="rId11"/>
    </customSheetView>
    <customSheetView guid="{64EE95D5-D217-4566-B6AE-1F08753E5CD7}" scale="60" showPageBreaks="1" hiddenColumns="1" view="pageBreakPreview" topLeftCell="D7">
      <selection activeCell="K12" sqref="K12"/>
      <pageMargins left="0.7" right="0.7" top="0.75" bottom="0.75" header="0.3" footer="0.3"/>
      <pageSetup paperSize="9" orientation="portrait" r:id="rId12"/>
    </customSheetView>
    <customSheetView guid="{BEF67C10-7FC6-4F33-B3F9-204F29E3E218}" scale="60" showPageBreaks="1" hiddenColumns="1" view="pageBreakPreview">
      <selection activeCell="G6" sqref="G6:G17"/>
      <pageMargins left="0.7" right="0.7" top="0.75" bottom="0.75" header="0.3" footer="0.3"/>
      <pageSetup paperSize="9" orientation="portrait" r:id="rId13"/>
    </customSheetView>
    <customSheetView guid="{7ECADF5B-4174-4035-8137-3D83A4A93CD5}" scale="60" showPageBreaks="1" hiddenColumns="1" view="pageBreakPreview">
      <selection activeCell="G6" sqref="G6:G17"/>
      <pageMargins left="0.7" right="0.7" top="0.75" bottom="0.75" header="0.3" footer="0.3"/>
      <pageSetup paperSize="9" orientation="portrait" r:id="rId14"/>
    </customSheetView>
    <customSheetView guid="{AA1E88D6-B765-4D8A-BB20-FCE31C48857F}" scale="40" showPageBreaks="1" hiddenColumns="1" view="pageBreakPreview">
      <selection activeCell="AL10" sqref="AL10"/>
      <pageMargins left="0.7" right="0.7" top="0.75" bottom="0.75" header="0.3" footer="0.3"/>
      <pageSetup paperSize="9" orientation="portrait" r:id="rId15"/>
    </customSheetView>
    <customSheetView guid="{BC0D032C-B7DF-4F2E-B1DC-6C55D32E50A7}" scale="55" showPageBreaks="1" hiddenColumns="1" view="pageBreakPreview" topLeftCell="A6">
      <selection activeCell="R24" sqref="R24"/>
      <pageMargins left="0.7" right="0.7" top="0.75" bottom="0.75" header="0.3" footer="0.3"/>
      <pageSetup paperSize="9" orientation="portrait" r:id="rId16"/>
    </customSheetView>
    <customSheetView guid="{536E4AEA-F618-4F85-8552-BC1DB5601AA9}" scale="60" showPageBreaks="1" hiddenColumns="1" view="pageBreakPreview">
      <selection activeCell="G6" sqref="G6:I17"/>
      <pageMargins left="0.7" right="0.7" top="0.75" bottom="0.75" header="0.3" footer="0.3"/>
      <pageSetup paperSize="9" orientation="portrait" r:id="rId17"/>
    </customSheetView>
    <customSheetView guid="{4D639A26-081E-47BF-848E-AC3B928B0246}" scale="60" showPageBreaks="1" hiddenColumns="1" view="pageBreakPreview">
      <selection activeCell="G6" sqref="G6:I17"/>
      <pageMargins left="0.7" right="0.7" top="0.75" bottom="0.75" header="0.3" footer="0.3"/>
      <pageSetup paperSize="9" orientation="portrait" r:id="rId18"/>
    </customSheetView>
    <customSheetView guid="{A5DFC301-5C67-4FC6-85AF-FDF62108DB8C}" scale="80" showPageBreaks="1" hiddenColumns="1" view="pageBreakPreview">
      <selection activeCell="K9" sqref="K9"/>
      <pageMargins left="0.7" right="0.7" top="0.75" bottom="0.75" header="0.3" footer="0.3"/>
      <pageSetup paperSize="9" orientation="portrait" r:id="rId19"/>
    </customSheetView>
    <customSheetView guid="{2BD323B3-0AFD-4A0F-92BE-DE4822DF2931}" scale="40" showPageBreaks="1" hiddenColumns="1" topLeftCell="F1">
      <selection activeCell="T24" sqref="T24"/>
      <pageMargins left="0.15748031496062992" right="0.19685039370078741" top="0.74803149606299213" bottom="0.74803149606299213" header="0.31496062992125984" footer="0.31496062992125984"/>
      <pageSetup paperSize="9" scale="45" orientation="landscape" r:id="rId20"/>
    </customSheetView>
    <customSheetView guid="{368E2DFC-3BA5-4D0C-BA65-005B75FF238F}" scale="60" showPageBreaks="1" hiddenColumns="1" view="pageBreakPreview">
      <selection activeCell="G6" sqref="G6:I17"/>
      <pageMargins left="0.7" right="0.7" top="0.75" bottom="0.75" header="0.3" footer="0.3"/>
      <pageSetup paperSize="9" orientation="portrait" r:id="rId21"/>
    </customSheetView>
    <customSheetView guid="{31939B30-5917-45B1-8F19-7A02A2F96ACC}" scale="60" showPageBreaks="1" hiddenColumns="1" view="pageBreakPreview">
      <selection activeCell="G6" sqref="G6:G17"/>
      <pageMargins left="0.7" right="0.7" top="0.75" bottom="0.75" header="0.3" footer="0.3"/>
      <pageSetup paperSize="9" orientation="portrait" r:id="rId22"/>
    </customSheetView>
    <customSheetView guid="{78BEB479-57CC-4BBB-8F3F-73AA0BAD3F3D}" scale="60" showPageBreaks="1" hiddenColumns="1" view="pageBreakPreview">
      <selection activeCell="G6" sqref="G6:G17"/>
      <pageMargins left="0.7" right="0.7" top="0.75" bottom="0.75" header="0.3" footer="0.3"/>
      <pageSetup paperSize="9" orientation="portrait" r:id="rId23"/>
    </customSheetView>
    <customSheetView guid="{80AD08A8-345A-453A-A104-5E3DA1078B6F}" scale="60" showPageBreaks="1" hiddenColumns="1" view="pageBreakPreview">
      <selection activeCell="G6" sqref="G6:G17"/>
      <pageMargins left="0.7" right="0.7" top="0.75" bottom="0.75" header="0.3" footer="0.3"/>
      <pageSetup paperSize="9" orientation="portrait" r:id="rId24"/>
    </customSheetView>
    <customSheetView guid="{289EDABA-C5A9-419A-80C6-5151B0E77175}" showPageBreaks="1" hiddenColumns="1" view="pageBreakPreview" topLeftCell="J10">
      <selection activeCell="T6" sqref="T6"/>
      <pageMargins left="0.7" right="0.7" top="0.75" bottom="0.75" header="0.3" footer="0.3"/>
      <pageSetup paperSize="9" orientation="portrait" r:id="rId25"/>
    </customSheetView>
    <customSheetView guid="{DC2E917C-7EDA-4B90-B3FB-550D32D31915}" scale="70" showPageBreaks="1" hiddenColumns="1" view="pageBreakPreview">
      <selection activeCell="N13" sqref="N13"/>
      <pageMargins left="0.7" right="0.7" top="0.75" bottom="0.75" header="0.3" footer="0.3"/>
      <pageSetup paperSize="9" orientation="portrait" r:id="rId26"/>
    </customSheetView>
    <customSheetView guid="{3A1AD47D-D360-494C-B851-D14B33F8032B}" scale="60" showPageBreaks="1" hiddenColumns="1" view="pageBreakPreview">
      <selection activeCell="G6" sqref="G6:G17"/>
      <pageMargins left="0.7" right="0.7" top="0.75" bottom="0.75" header="0.3" footer="0.3"/>
      <pageSetup paperSize="9" orientation="portrait" r:id="rId27"/>
    </customSheetView>
    <customSheetView guid="{0A7892A9-C788-4A52-B70F-E061EF7EBA75}" scale="60" showPageBreaks="1" hiddenColumns="1" view="pageBreakPreview">
      <selection activeCell="G6" sqref="G6:G17"/>
      <pageMargins left="0.7" right="0.7" top="0.75" bottom="0.75" header="0.3" footer="0.3"/>
      <pageSetup paperSize="9" orientation="portrait" r:id="rId28"/>
    </customSheetView>
    <customSheetView guid="{06A69783-2FAA-4B05-9CD3-C97C7DF94659}" scale="60" showPageBreaks="1" hiddenColumns="1" view="pageBreakPreview">
      <selection activeCell="G6" sqref="G6:G17"/>
      <pageMargins left="0.7" right="0.7" top="0.75" bottom="0.75" header="0.3" footer="0.3"/>
      <pageSetup paperSize="9" orientation="portrait" r:id="rId29"/>
    </customSheetView>
    <customSheetView guid="{6A6C9703-C16B-46D2-8CEE-AD24BCFE6CF3}" scale="60" showPageBreaks="1" hiddenColumns="1" view="pageBreakPreview">
      <selection activeCell="G6" sqref="G6:G17"/>
      <pageMargins left="0.7" right="0.7" top="0.75" bottom="0.75" header="0.3" footer="0.3"/>
      <pageSetup paperSize="9" orientation="portrait" r:id="rId30"/>
    </customSheetView>
    <customSheetView guid="{5F1BE36F-0832-42CE-A3FC-1A76BC593CBA}" scale="60" showPageBreaks="1" hiddenColumns="1" view="pageBreakPreview">
      <selection activeCell="B1" sqref="B1:T1"/>
      <pageMargins left="0.7" right="0.7" top="0.75" bottom="0.75" header="0.3" footer="0.3"/>
      <pageSetup paperSize="9" orientation="portrait" r:id="rId31"/>
    </customSheetView>
    <customSheetView guid="{2632A833-96F5-4A25-97EB-81ED19BC2F66}" scale="60" showPageBreaks="1" hiddenColumns="1" view="pageBreakPreview">
      <selection activeCell="G6" sqref="G6:G17"/>
      <pageMargins left="0.7" right="0.7" top="0.75" bottom="0.75" header="0.3" footer="0.3"/>
      <pageSetup paperSize="9" orientation="portrait" r:id="rId32"/>
    </customSheetView>
    <customSheetView guid="{459390C8-C5DF-49F1-A77C-C618340F3CD1}" scale="60" showPageBreaks="1" hiddenColumns="1" view="pageBreakPreview" topLeftCell="B1">
      <selection activeCell="L6" sqref="L6"/>
      <pageMargins left="0.7" right="0.7" top="0.75" bottom="0.75" header="0.3" footer="0.3"/>
      <pageSetup paperSize="9" orientation="portrait" r:id="rId33"/>
    </customSheetView>
    <customSheetView guid="{73C3B9D4-9210-43F5-9883-0E949EA0E341}" scale="60" showPageBreaks="1" hiddenColumns="1" view="pageBreakPreview" topLeftCell="A4">
      <selection activeCell="G6" sqref="G6:I17"/>
      <pageMargins left="0.7" right="0.7" top="0.75" bottom="0.75" header="0.3" footer="0.3"/>
      <pageSetup paperSize="9" orientation="portrait" r:id="rId34"/>
    </customSheetView>
    <customSheetView guid="{DBB9E7F6-7701-4D52-8273-C96C8672D403}" scale="60" showPageBreaks="1" hiddenColumns="1" view="pageBreakPreview">
      <selection activeCell="G6" sqref="G6:G17"/>
      <pageMargins left="0.7" right="0.7" top="0.75" bottom="0.75" header="0.3" footer="0.3"/>
      <pageSetup paperSize="9" orientation="portrait" r:id="rId35"/>
    </customSheetView>
    <customSheetView guid="{F48E67D2-2C8C-4D86-A2A9-F44F569AC752}" scale="60" showPageBreaks="1" hiddenColumns="1" view="pageBreakPreview">
      <selection activeCell="G6" sqref="G6:G17"/>
      <pageMargins left="0.7" right="0.7" top="0.75" bottom="0.75" header="0.3" footer="0.3"/>
      <pageSetup paperSize="9" orientation="portrait" r:id="rId36"/>
    </customSheetView>
    <customSheetView guid="{A0A236D8-DD59-41E7-B037-84EE00D00310}" scale="60" showPageBreaks="1" hiddenColumns="1" view="pageBreakPreview">
      <selection activeCell="G6" sqref="G6:I17"/>
      <pageMargins left="0.7" right="0.7" top="0.75" bottom="0.75" header="0.3" footer="0.3"/>
      <pageSetup paperSize="9" orientation="portrait" r:id="rId37"/>
    </customSheetView>
    <customSheetView guid="{D2D3EE1B-268E-484E-B81F-FE080D687EAC}" scale="60" hiddenColumns="1">
      <selection activeCell="G6" sqref="G6:J8"/>
      <pageMargins left="0.7" right="0.7" top="0.75" bottom="0.75" header="0.3" footer="0.3"/>
      <pageSetup paperSize="9" orientation="portrait" r:id="rId38"/>
    </customSheetView>
    <customSheetView guid="{E82CE51D-E642-4881-A0F3-F33C1C34AFA1}" scale="60" showPageBreaks="1" hiddenColumns="1" view="pageBreakPreview">
      <selection activeCell="G6" sqref="G6:G17"/>
      <pageMargins left="0.7" right="0.7" top="0.75" bottom="0.75" header="0.3" footer="0.3"/>
      <pageSetup paperSize="9" orientation="portrait" r:id="rId39"/>
    </customSheetView>
    <customSheetView guid="{B08D60EB-17AC-43BC-A2EA-BCC34DA15115}" scale="60" showPageBreaks="1" hiddenColumns="1" view="pageBreakPreview">
      <selection activeCell="B1" sqref="B1:T1"/>
      <pageMargins left="0.7" right="0.7" top="0.75" bottom="0.75" header="0.3" footer="0.3"/>
      <pageSetup paperSize="9" orientation="portrait" r:id="rId40"/>
    </customSheetView>
    <customSheetView guid="{D191BA0E-0736-4B94-A273-2D78D70DA2D4}" scale="60" showPageBreaks="1" hiddenColumns="1" view="pageBreakPreview">
      <selection activeCell="G6" sqref="G6:I17"/>
      <pageMargins left="0.7" right="0.7" top="0.75" bottom="0.75" header="0.3" footer="0.3"/>
      <pageSetup paperSize="9" orientation="portrait" r:id="rId41"/>
    </customSheetView>
    <customSheetView guid="{B429D517-42D1-45D3-9EB5-95DCC9C5EFE9}" scale="55" showPageBreaks="1" view="pageBreakPreview" topLeftCell="L1">
      <selection activeCell="L18" sqref="L18"/>
      <pageMargins left="0.7" right="0.7" top="0.75" bottom="0.75" header="0.3" footer="0.3"/>
      <pageSetup paperSize="9" orientation="portrait" r:id="rId42"/>
    </customSheetView>
    <customSheetView guid="{B56945C8-F29B-4C9B-8329-FA9ECE32E132}" scale="60" showPageBreaks="1" hiddenColumns="1" view="pageBreakPreview">
      <selection activeCell="G6" sqref="G6:G17"/>
      <pageMargins left="0.7" right="0.7" top="0.75" bottom="0.75" header="0.3" footer="0.3"/>
      <pageSetup paperSize="9" orientation="portrait" r:id="rId43"/>
    </customSheetView>
    <customSheetView guid="{F1DC9DCC-06E3-4E7B-88AF-BCE58DCEC1FC}" scale="55" showPageBreaks="1" view="pageBreakPreview">
      <selection activeCell="S3" sqref="S1:S1048576"/>
      <pageMargins left="0.7" right="0.7" top="0.75" bottom="0.75" header="0.3" footer="0.3"/>
      <pageSetup paperSize="9" orientation="portrait" r:id="rId44"/>
    </customSheetView>
    <customSheetView guid="{CC311ED5-8E9A-4A74-AF81-E2B2B6EAD85B}" scale="60" showPageBreaks="1" hiddenColumns="1" view="pageBreakPreview">
      <selection activeCell="G6" sqref="G6:I17"/>
      <pageMargins left="0.7" right="0.7" top="0.75" bottom="0.75" header="0.3" footer="0.3"/>
      <pageSetup paperSize="9" orientation="portrait" r:id="rId45"/>
    </customSheetView>
    <customSheetView guid="{4FCF4851-1FFB-4291-9E63-B5ADD52F8DBE}" showPageBreaks="1" hiddenColumns="1" view="pageBreakPreview" topLeftCell="J10">
      <selection activeCell="T6" sqref="T6"/>
      <pageMargins left="0.7" right="0.7" top="0.75" bottom="0.75" header="0.3" footer="0.3"/>
      <pageSetup paperSize="9" orientation="portrait" r:id="rId46"/>
    </customSheetView>
    <customSheetView guid="{BDED3506-9430-4352-8E58-74A02AA55749}" scale="60" showPageBreaks="1" hiddenColumns="1" view="pageBreakPreview" topLeftCell="A4">
      <selection activeCell="L8" sqref="L8"/>
      <pageMargins left="0.7" right="0.7" top="0.75" bottom="0.75" header="0.3" footer="0.3"/>
      <pageSetup paperSize="9" orientation="portrait" r:id="rId47"/>
    </customSheetView>
    <customSheetView guid="{82F8E746-A746-4368-B31A-F7995B350DCA}" scale="60" showPageBreaks="1" hiddenColumns="1" view="pageBreakPreview">
      <selection activeCell="G6" sqref="G6:G17"/>
      <pageMargins left="0.7" right="0.7" top="0.75" bottom="0.75" header="0.3" footer="0.3"/>
      <pageSetup paperSize="9" orientation="portrait" r:id="rId48"/>
    </customSheetView>
    <customSheetView guid="{F02E4BFF-91CB-4809-939D-2DEDB7A6D27E}" scale="60" showPageBreaks="1">
      <selection activeCell="T7" sqref="T7"/>
      <pageMargins left="0.7" right="0.7" top="0.75" bottom="0.75" header="0.3" footer="0.3"/>
      <pageSetup paperSize="9" orientation="portrait" r:id="rId49"/>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5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70" zoomScaleNormal="70" zoomScaleSheetLayoutView="70" workbookViewId="0">
      <selection activeCell="T10" sqref="T10"/>
    </sheetView>
  </sheetViews>
  <sheetFormatPr defaultRowHeight="15" x14ac:dyDescent="0.25"/>
  <cols>
    <col min="1" max="2" width="11.7109375" customWidth="1"/>
    <col min="3" max="3" width="39.140625" customWidth="1"/>
    <col min="4" max="4" width="13.5703125" customWidth="1"/>
    <col min="5" max="5" width="16.7109375"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14.85546875" hidden="1" customWidth="1"/>
    <col min="20" max="20" width="95.85546875" customWidth="1"/>
  </cols>
  <sheetData>
    <row r="1" spans="1:20" ht="47.25" customHeight="1" x14ac:dyDescent="0.25">
      <c r="B1" s="386" t="s">
        <v>222</v>
      </c>
      <c r="C1" s="387"/>
      <c r="D1" s="387"/>
      <c r="E1" s="387"/>
      <c r="F1" s="387"/>
      <c r="G1" s="387"/>
      <c r="H1" s="387"/>
      <c r="I1" s="387"/>
      <c r="J1" s="387"/>
      <c r="K1" s="387"/>
      <c r="L1" s="387"/>
      <c r="M1" s="387"/>
      <c r="N1" s="387"/>
      <c r="O1" s="387"/>
      <c r="P1" s="387"/>
      <c r="Q1" s="387"/>
      <c r="R1" s="387"/>
      <c r="S1" s="387"/>
      <c r="T1" s="387"/>
    </row>
    <row r="2" spans="1:20" ht="15.75" x14ac:dyDescent="0.25">
      <c r="A2" s="397"/>
      <c r="B2" s="397" t="s">
        <v>0</v>
      </c>
      <c r="C2" s="390" t="s">
        <v>1</v>
      </c>
      <c r="D2" s="390" t="s">
        <v>2</v>
      </c>
      <c r="E2" s="390" t="s">
        <v>3</v>
      </c>
      <c r="F2" s="390" t="s">
        <v>228</v>
      </c>
      <c r="G2" s="393" t="s">
        <v>4</v>
      </c>
      <c r="H2" s="394"/>
      <c r="I2" s="394"/>
      <c r="J2" s="394"/>
      <c r="K2" s="394"/>
      <c r="L2" s="394"/>
      <c r="M2" s="394"/>
      <c r="N2" s="394"/>
      <c r="O2" s="394"/>
      <c r="P2" s="394"/>
      <c r="Q2" s="394"/>
      <c r="R2" s="394"/>
      <c r="S2" s="395"/>
      <c r="T2" s="1"/>
    </row>
    <row r="3" spans="1:20" ht="119.25" customHeight="1" x14ac:dyDescent="0.25">
      <c r="A3" s="397"/>
      <c r="B3" s="397"/>
      <c r="C3" s="391"/>
      <c r="D3" s="392"/>
      <c r="E3" s="392"/>
      <c r="F3" s="392"/>
      <c r="G3" s="2" t="s">
        <v>5</v>
      </c>
      <c r="H3" s="2" t="s">
        <v>6</v>
      </c>
      <c r="I3" s="2" t="s">
        <v>7</v>
      </c>
      <c r="J3" s="2" t="s">
        <v>8</v>
      </c>
      <c r="K3" s="2" t="s">
        <v>9</v>
      </c>
      <c r="L3" s="2" t="s">
        <v>10</v>
      </c>
      <c r="M3" s="51" t="s">
        <v>11</v>
      </c>
      <c r="N3" s="51" t="s">
        <v>12</v>
      </c>
      <c r="O3" s="51" t="s">
        <v>13</v>
      </c>
      <c r="P3" s="51" t="s">
        <v>14</v>
      </c>
      <c r="Q3" s="51" t="s">
        <v>15</v>
      </c>
      <c r="R3" s="51" t="s">
        <v>16</v>
      </c>
      <c r="S3" s="2" t="s">
        <v>37</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39"/>
      <c r="B5" s="396" t="s">
        <v>149</v>
      </c>
      <c r="C5" s="384"/>
      <c r="D5" s="384"/>
      <c r="E5" s="384"/>
      <c r="F5" s="384"/>
      <c r="G5" s="384"/>
      <c r="H5" s="384"/>
      <c r="I5" s="384"/>
      <c r="J5" s="384"/>
      <c r="K5" s="384"/>
      <c r="L5" s="384"/>
      <c r="M5" s="384"/>
      <c r="N5" s="384"/>
      <c r="O5" s="384"/>
      <c r="P5" s="384"/>
      <c r="Q5" s="384"/>
      <c r="R5" s="384"/>
      <c r="S5" s="384"/>
      <c r="T5" s="385"/>
    </row>
    <row r="6" spans="1:20" s="101" customFormat="1" ht="76.5" customHeight="1" x14ac:dyDescent="0.25">
      <c r="A6" s="187">
        <v>1</v>
      </c>
      <c r="B6" s="188" t="s">
        <v>217</v>
      </c>
      <c r="C6" s="317" t="s">
        <v>218</v>
      </c>
      <c r="D6" s="60" t="s">
        <v>219</v>
      </c>
      <c r="E6" s="60">
        <v>5337.4</v>
      </c>
      <c r="F6" s="102">
        <v>1797.69</v>
      </c>
      <c r="G6" s="60" t="s">
        <v>22</v>
      </c>
      <c r="H6" s="60" t="s">
        <v>22</v>
      </c>
      <c r="I6" s="60" t="s">
        <v>22</v>
      </c>
      <c r="J6" s="60" t="s">
        <v>22</v>
      </c>
      <c r="K6" s="60" t="s">
        <v>22</v>
      </c>
      <c r="L6" s="60" t="s">
        <v>22</v>
      </c>
      <c r="M6" s="60" t="s">
        <v>22</v>
      </c>
      <c r="N6" s="316">
        <v>950</v>
      </c>
      <c r="O6" s="60" t="s">
        <v>22</v>
      </c>
      <c r="P6" s="60" t="s">
        <v>22</v>
      </c>
      <c r="Q6" s="60"/>
      <c r="R6" s="349">
        <v>1797.69</v>
      </c>
      <c r="S6" s="349">
        <f>R6/F6*100</f>
        <v>100</v>
      </c>
      <c r="T6" s="129"/>
    </row>
    <row r="7" spans="1:20" ht="45.75" customHeight="1" x14ac:dyDescent="0.25">
      <c r="A7" s="24">
        <v>2</v>
      </c>
      <c r="B7" s="17">
        <v>1</v>
      </c>
      <c r="C7" s="8" t="s">
        <v>150</v>
      </c>
      <c r="D7" s="23" t="s">
        <v>28</v>
      </c>
      <c r="E7" s="23">
        <v>80</v>
      </c>
      <c r="F7" s="10">
        <v>80</v>
      </c>
      <c r="G7" s="60" t="s">
        <v>22</v>
      </c>
      <c r="H7" s="60" t="s">
        <v>22</v>
      </c>
      <c r="I7" s="60" t="s">
        <v>22</v>
      </c>
      <c r="J7" s="60" t="s">
        <v>22</v>
      </c>
      <c r="K7" s="60" t="s">
        <v>22</v>
      </c>
      <c r="L7" s="60" t="s">
        <v>22</v>
      </c>
      <c r="M7" s="60" t="s">
        <v>22</v>
      </c>
      <c r="N7" s="60" t="s">
        <v>22</v>
      </c>
      <c r="O7" s="60" t="s">
        <v>22</v>
      </c>
      <c r="P7" s="60" t="s">
        <v>22</v>
      </c>
      <c r="Q7" s="60"/>
      <c r="R7" s="349">
        <v>80</v>
      </c>
      <c r="S7" s="349">
        <f>R7/F7*100</f>
        <v>100</v>
      </c>
      <c r="T7" s="8"/>
    </row>
    <row r="8" spans="1:20" ht="63" x14ac:dyDescent="0.25">
      <c r="A8" s="25">
        <v>3</v>
      </c>
      <c r="B8" s="17">
        <v>2</v>
      </c>
      <c r="C8" s="8" t="s">
        <v>151</v>
      </c>
      <c r="D8" s="23" t="s">
        <v>28</v>
      </c>
      <c r="E8" s="23">
        <v>100</v>
      </c>
      <c r="F8" s="21">
        <v>100</v>
      </c>
      <c r="G8" s="60" t="s">
        <v>22</v>
      </c>
      <c r="H8" s="60" t="s">
        <v>22</v>
      </c>
      <c r="I8" s="60" t="s">
        <v>22</v>
      </c>
      <c r="J8" s="60" t="s">
        <v>22</v>
      </c>
      <c r="K8" s="60" t="s">
        <v>22</v>
      </c>
      <c r="L8" s="60" t="s">
        <v>22</v>
      </c>
      <c r="M8" s="60" t="s">
        <v>22</v>
      </c>
      <c r="N8" s="60" t="s">
        <v>22</v>
      </c>
      <c r="O8" s="60" t="s">
        <v>22</v>
      </c>
      <c r="P8" s="60" t="s">
        <v>22</v>
      </c>
      <c r="Q8" s="60"/>
      <c r="R8" s="349">
        <v>100</v>
      </c>
      <c r="S8" s="349">
        <f>R8/F8*100</f>
        <v>100</v>
      </c>
      <c r="T8" s="61"/>
    </row>
    <row r="9" spans="1:20" ht="78.75" x14ac:dyDescent="0.25">
      <c r="A9" s="25">
        <v>4</v>
      </c>
      <c r="B9" s="60">
        <v>2</v>
      </c>
      <c r="C9" s="318" t="s">
        <v>292</v>
      </c>
      <c r="D9" s="229" t="s">
        <v>28</v>
      </c>
      <c r="E9" s="229">
        <v>100</v>
      </c>
      <c r="F9" s="21">
        <v>100</v>
      </c>
      <c r="G9" s="60" t="s">
        <v>22</v>
      </c>
      <c r="H9" s="60" t="s">
        <v>22</v>
      </c>
      <c r="I9" s="60" t="s">
        <v>22</v>
      </c>
      <c r="J9" s="60" t="s">
        <v>22</v>
      </c>
      <c r="K9" s="60" t="s">
        <v>22</v>
      </c>
      <c r="L9" s="60" t="s">
        <v>22</v>
      </c>
      <c r="M9" s="60" t="s">
        <v>22</v>
      </c>
      <c r="N9" s="60" t="s">
        <v>22</v>
      </c>
      <c r="O9" s="178">
        <v>28.73</v>
      </c>
      <c r="P9" s="39"/>
      <c r="Q9" s="39"/>
      <c r="R9" s="349">
        <v>100</v>
      </c>
      <c r="S9" s="349">
        <f>R9/F9*100</f>
        <v>100</v>
      </c>
      <c r="T9" s="39"/>
    </row>
    <row r="10" spans="1:20" ht="78.75" x14ac:dyDescent="0.25">
      <c r="A10" s="25">
        <v>5</v>
      </c>
      <c r="B10" s="60" t="s">
        <v>217</v>
      </c>
      <c r="C10" s="318" t="s">
        <v>298</v>
      </c>
      <c r="D10" s="234" t="s">
        <v>28</v>
      </c>
      <c r="E10" s="234">
        <v>0</v>
      </c>
      <c r="F10" s="21">
        <v>100</v>
      </c>
      <c r="G10" s="60" t="s">
        <v>22</v>
      </c>
      <c r="H10" s="60" t="s">
        <v>22</v>
      </c>
      <c r="I10" s="60" t="s">
        <v>22</v>
      </c>
      <c r="J10" s="60" t="s">
        <v>22</v>
      </c>
      <c r="K10" s="60" t="s">
        <v>22</v>
      </c>
      <c r="L10" s="60" t="s">
        <v>22</v>
      </c>
      <c r="M10" s="60" t="s">
        <v>22</v>
      </c>
      <c r="N10" s="60" t="s">
        <v>22</v>
      </c>
      <c r="O10" s="178">
        <v>100</v>
      </c>
      <c r="P10" s="60" t="s">
        <v>22</v>
      </c>
      <c r="Q10" s="60" t="s">
        <v>22</v>
      </c>
      <c r="R10" s="349">
        <v>100</v>
      </c>
      <c r="S10" s="349">
        <v>100</v>
      </c>
      <c r="T10" s="315" t="s">
        <v>341</v>
      </c>
    </row>
  </sheetData>
  <customSheetViews>
    <customSheetView guid="{E5A2ECE4-B75B-45A2-AE22-0D04E85CEB66}" scale="70" showPageBreaks="1" hiddenColumns="1" state="hidden" view="pageBreakPreview">
      <selection activeCell="T10" sqref="T10"/>
      <pageMargins left="0.7" right="0.7" top="0.75" bottom="0.75" header="0.3" footer="0.3"/>
      <pageSetup paperSize="9" orientation="portrait" r:id="rId1"/>
    </customSheetView>
    <customSheetView guid="{AF8A7EC1-5680-4411-8CA7-5C7F5D245B03}" scale="70" showPageBreaks="1" hiddenColumns="1" view="pageBreakPreview">
      <selection activeCell="H6" sqref="H6:I10"/>
      <pageMargins left="0.7" right="0.7" top="0.75" bottom="0.75" header="0.3" footer="0.3"/>
      <pageSetup paperSize="9" orientation="portrait" r:id="rId2"/>
    </customSheetView>
    <customSheetView guid="{8E7CBF92-2A8A-4486-AE31-320A2A4BD935}" scale="70" showPageBreaks="1" hiddenColumns="1" view="pageBreakPreview">
      <selection activeCell="H6" sqref="H6:I10"/>
      <pageMargins left="0.7" right="0.7" top="0.75" bottom="0.75" header="0.3" footer="0.3"/>
      <pageSetup paperSize="9" orientation="portrait" r:id="rId3"/>
    </customSheetView>
    <customSheetView guid="{0E67524B-A824-49FB-A67D-C1771603425D}" scale="70" showPageBreaks="1" hiddenColumns="1" view="pageBreakPreview">
      <selection activeCell="T10" sqref="T10"/>
      <pageMargins left="0.7" right="0.7" top="0.75" bottom="0.75" header="0.3" footer="0.3"/>
      <pageSetup paperSize="9" orientation="portrait" r:id="rId4"/>
    </customSheetView>
    <customSheetView guid="{C8D19BE7-BEDD-4964-9D09-341310B3D400}" scale="70" showPageBreaks="1" hiddenColumns="1" state="hidden" view="pageBreakPreview">
      <selection activeCell="T10" sqref="T10"/>
      <pageMargins left="0.7" right="0.7" top="0.75" bottom="0.75" header="0.3" footer="0.3"/>
      <pageSetup paperSize="9" orientation="portrait" r:id="rId5"/>
    </customSheetView>
    <customSheetView guid="{CF24AFB6-3F7E-4F34-9F8C-EEB64BB13CA4}" scale="70" showPageBreaks="1" hiddenColumns="1" view="pageBreakPreview">
      <selection activeCell="T10" sqref="T10"/>
      <pageMargins left="0.7" right="0.7" top="0.75" bottom="0.75" header="0.3" footer="0.3"/>
      <pageSetup paperSize="9" orientation="portrait" r:id="rId6"/>
    </customSheetView>
    <customSheetView guid="{62E99341-31CC-4B22-ACCE-D0C55385ECC0}" scale="70" showPageBreaks="1" hiddenColumns="1" view="pageBreakPreview">
      <selection activeCell="T10" sqref="T10"/>
      <pageMargins left="0.7" right="0.7" top="0.75" bottom="0.75" header="0.3" footer="0.3"/>
      <pageSetup paperSize="9" orientation="portrait" r:id="rId7"/>
    </customSheetView>
    <customSheetView guid="{6AC0ED22-CCBF-444B-9F29-F3EDD4234483}" scale="70" showPageBreaks="1" hiddenColumns="1" view="pageBreakPreview" topLeftCell="B1">
      <selection activeCell="N6" sqref="N6"/>
      <pageMargins left="0.7" right="0.7" top="0.75" bottom="0.75" header="0.3" footer="0.3"/>
      <pageSetup paperSize="9" orientation="portrait" r:id="rId8"/>
    </customSheetView>
    <customSheetView guid="{29B41C1A-DE4D-4DEA-B90B-19C46C754CB5}" scale="70" showPageBreaks="1" hiddenColumns="1" view="pageBreakPreview">
      <selection activeCell="T10" sqref="T10"/>
      <pageMargins left="0.7" right="0.7" top="0.75" bottom="0.75" header="0.3" footer="0.3"/>
      <pageSetup paperSize="9" orientation="portrait" r:id="rId9"/>
    </customSheetView>
    <customSheetView guid="{E45EFE9B-4478-4CD3-BF82-80324FB1E4A5}" scale="70" showPageBreaks="1" hiddenColumns="1" view="pageBreakPreview">
      <selection activeCell="T10" sqref="T10"/>
      <pageMargins left="0.7" right="0.7" top="0.75" bottom="0.75" header="0.3" footer="0.3"/>
      <pageSetup paperSize="9" orientation="portrait" r:id="rId10"/>
    </customSheetView>
    <customSheetView guid="{E130DC8D-7005-4996-8C21-05E554218832}" scale="70" hiddenColumns="1">
      <selection activeCell="I6" sqref="I6:I8"/>
      <pageMargins left="0.7" right="0.7" top="0.75" bottom="0.75" header="0.3" footer="0.3"/>
      <pageSetup paperSize="9" orientation="portrait" r:id="rId11"/>
    </customSheetView>
    <customSheetView guid="{64EE95D5-D217-4566-B6AE-1F08753E5CD7}" scale="70" showPageBreaks="1" hiddenColumns="1" view="pageBreakPreview">
      <selection activeCell="T10" sqref="T10"/>
      <pageMargins left="0.7" right="0.7" top="0.75" bottom="0.75" header="0.3" footer="0.3"/>
      <pageSetup paperSize="9" orientation="portrait" r:id="rId12"/>
    </customSheetView>
    <customSheetView guid="{BEF67C10-7FC6-4F33-B3F9-204F29E3E218}" scale="70" showPageBreaks="1" hiddenColumns="1" view="pageBreakPreview">
      <selection activeCell="T10" sqref="T10"/>
      <pageMargins left="0.7" right="0.7" top="0.75" bottom="0.75" header="0.3" footer="0.3"/>
      <pageSetup paperSize="9" orientation="portrait" r:id="rId13"/>
    </customSheetView>
    <customSheetView guid="{7ECADF5B-4174-4035-8137-3D83A4A93CD5}" scale="70" showPageBreaks="1" hiddenColumns="1" view="pageBreakPreview">
      <selection activeCell="T10" sqref="T10"/>
      <pageMargins left="0.7" right="0.7" top="0.75" bottom="0.75" header="0.3" footer="0.3"/>
      <pageSetup paperSize="9" orientation="portrait" r:id="rId14"/>
    </customSheetView>
    <customSheetView guid="{AA1E88D6-B765-4D8A-BB20-FCE31C48857F}" scale="70" showPageBreaks="1" hiddenColumns="1" view="pageBreakPreview">
      <selection activeCell="T10" sqref="T10"/>
      <pageMargins left="0.7" right="0.7" top="0.75" bottom="0.75" header="0.3" footer="0.3"/>
      <pageSetup paperSize="9" orientation="portrait" r:id="rId15"/>
    </customSheetView>
    <customSheetView guid="{BC0D032C-B7DF-4F2E-B1DC-6C55D32E50A7}" scale="70" showPageBreaks="1" hiddenColumns="1" view="pageBreakPreview">
      <selection activeCell="T10" sqref="T10"/>
      <pageMargins left="0.7" right="0.7" top="0.75" bottom="0.75" header="0.3" footer="0.3"/>
      <pageSetup paperSize="9" orientation="portrait" r:id="rId16"/>
    </customSheetView>
    <customSheetView guid="{536E4AEA-F618-4F85-8552-BC1DB5601AA9}" scale="70" showPageBreaks="1" hiddenColumns="1" view="pageBreakPreview">
      <selection activeCell="I20" sqref="I20"/>
      <pageMargins left="0.7" right="0.7" top="0.75" bottom="0.75" header="0.3" footer="0.3"/>
      <pageSetup paperSize="9" orientation="portrait" r:id="rId17"/>
    </customSheetView>
    <customSheetView guid="{4D639A26-081E-47BF-848E-AC3B928B0246}" scale="70" showPageBreaks="1" hiddenColumns="1" view="pageBreakPreview">
      <selection activeCell="H6" sqref="H6:I10"/>
      <pageMargins left="0.7" right="0.7" top="0.75" bottom="0.75" header="0.3" footer="0.3"/>
      <pageSetup paperSize="9" orientation="portrait" r:id="rId18"/>
    </customSheetView>
    <customSheetView guid="{A5DFC301-5C67-4FC6-85AF-FDF62108DB8C}" scale="70" showPageBreaks="1" hiddenColumns="1" view="pageBreakPreview">
      <selection activeCell="M13" sqref="M13"/>
      <pageMargins left="0.7" right="0.7" top="0.75" bottom="0.75" header="0.3" footer="0.3"/>
      <pageSetup paperSize="9" orientation="portrait" r:id="rId19"/>
    </customSheetView>
    <customSheetView guid="{2BD323B3-0AFD-4A0F-92BE-DE4822DF2931}" scale="70" hiddenColumns="1" topLeftCell="D1">
      <selection activeCell="O19" sqref="O19:O20"/>
      <pageMargins left="0.7" right="0.7" top="0.75" bottom="0.75" header="0.3" footer="0.3"/>
      <pageSetup paperSize="9" orientation="portrait" r:id="rId20"/>
    </customSheetView>
    <customSheetView guid="{368E2DFC-3BA5-4D0C-BA65-005B75FF238F}" scale="70" showPageBreaks="1" hiddenColumns="1" view="pageBreakPreview">
      <selection activeCell="H6" sqref="H6:I10"/>
      <pageMargins left="0.7" right="0.7" top="0.75" bottom="0.75" header="0.3" footer="0.3"/>
      <pageSetup paperSize="9" orientation="portrait" r:id="rId21"/>
    </customSheetView>
    <customSheetView guid="{31939B30-5917-45B1-8F19-7A02A2F96ACC}" scale="70" showPageBreaks="1" hiddenColumns="1" view="pageBreakPreview">
      <selection activeCell="T10" sqref="T10"/>
      <pageMargins left="0.7" right="0.7" top="0.75" bottom="0.75" header="0.3" footer="0.3"/>
      <pageSetup paperSize="9" orientation="portrait" r:id="rId22"/>
    </customSheetView>
    <customSheetView guid="{78BEB479-57CC-4BBB-8F3F-73AA0BAD3F3D}" scale="70" showPageBreaks="1" hiddenColumns="1" view="pageBreakPreview">
      <selection activeCell="T10" sqref="T10"/>
      <pageMargins left="0.7" right="0.7" top="0.75" bottom="0.75" header="0.3" footer="0.3"/>
      <pageSetup paperSize="9" orientation="portrait" r:id="rId23"/>
    </customSheetView>
    <customSheetView guid="{80AD08A8-345A-453A-A104-5E3DA1078B6F}" scale="70" showPageBreaks="1" hiddenColumns="1" view="pageBreakPreview">
      <selection activeCell="T10" sqref="T10"/>
      <pageMargins left="0.7" right="0.7" top="0.75" bottom="0.75" header="0.3" footer="0.3"/>
      <pageSetup paperSize="9" orientation="portrait" r:id="rId24"/>
    </customSheetView>
    <customSheetView guid="{289EDABA-C5A9-419A-80C6-5151B0E77175}" scale="70" showPageBreaks="1" hiddenColumns="1" view="pageBreakPreview">
      <selection activeCell="H6" sqref="H6:I10"/>
      <pageMargins left="0.7" right="0.7" top="0.75" bottom="0.75" header="0.3" footer="0.3"/>
      <pageSetup paperSize="9" orientation="portrait" r:id="rId25"/>
    </customSheetView>
    <customSheetView guid="{DC2E917C-7EDA-4B90-B3FB-550D32D31915}" scale="70" showPageBreaks="1" hiddenColumns="1" view="pageBreakPreview">
      <selection activeCell="T10" sqref="T10"/>
      <pageMargins left="0.7" right="0.7" top="0.75" bottom="0.75" header="0.3" footer="0.3"/>
      <pageSetup paperSize="9" orientation="portrait" r:id="rId26"/>
    </customSheetView>
    <customSheetView guid="{3A1AD47D-D360-494C-B851-D14B33F8032B}" scale="70" showPageBreaks="1" hiddenColumns="1" view="pageBreakPreview">
      <selection activeCell="T10" sqref="T10"/>
      <pageMargins left="0.7" right="0.7" top="0.75" bottom="0.75" header="0.3" footer="0.3"/>
      <pageSetup paperSize="9" orientation="portrait" r:id="rId27"/>
    </customSheetView>
    <customSheetView guid="{0A7892A9-C788-4A52-B70F-E061EF7EBA75}" scale="70" showPageBreaks="1" hiddenColumns="1" view="pageBreakPreview">
      <selection activeCell="T10" sqref="T10"/>
      <pageMargins left="0.7" right="0.7" top="0.75" bottom="0.75" header="0.3" footer="0.3"/>
      <pageSetup paperSize="9" orientation="portrait" r:id="rId28"/>
    </customSheetView>
    <customSheetView guid="{06A69783-2FAA-4B05-9CD3-C97C7DF94659}" scale="70" showPageBreaks="1" hiddenColumns="1" view="pageBreakPreview">
      <selection activeCell="T10" sqref="T10"/>
      <pageMargins left="0.7" right="0.7" top="0.75" bottom="0.75" header="0.3" footer="0.3"/>
      <pageSetup paperSize="9" orientation="portrait" r:id="rId29"/>
    </customSheetView>
    <customSheetView guid="{6A6C9703-C16B-46D2-8CEE-AD24BCFE6CF3}" scale="70" showPageBreaks="1" hiddenColumns="1" view="pageBreakPreview">
      <selection activeCell="T10" sqref="T10"/>
      <pageMargins left="0.7" right="0.7" top="0.75" bottom="0.75" header="0.3" footer="0.3"/>
      <pageSetup paperSize="9" orientation="portrait" r:id="rId30"/>
    </customSheetView>
    <customSheetView guid="{5F1BE36F-0832-42CE-A3FC-1A76BC593CBA}" scale="85" showPageBreaks="1" hiddenColumns="1" view="pageBreakPreview">
      <selection activeCell="E16" sqref="E16"/>
      <pageMargins left="0.7" right="0.7" top="0.75" bottom="0.75" header="0.3" footer="0.3"/>
      <pageSetup paperSize="9" orientation="portrait" r:id="rId31"/>
    </customSheetView>
    <customSheetView guid="{2632A833-96F5-4A25-97EB-81ED19BC2F66}" scale="70" showPageBreaks="1" hiddenColumns="1" view="pageBreakPreview">
      <selection activeCell="T10" sqref="T10"/>
      <pageMargins left="0.7" right="0.7" top="0.75" bottom="0.75" header="0.3" footer="0.3"/>
      <pageSetup paperSize="9" orientation="portrait" r:id="rId32"/>
    </customSheetView>
    <customSheetView guid="{459390C8-C5DF-49F1-A77C-C618340F3CD1}" scale="70" showPageBreaks="1" hiddenColumns="1" view="pageBreakPreview" topLeftCell="B1">
      <selection activeCell="T10" sqref="T10"/>
      <pageMargins left="0.7" right="0.7" top="0.75" bottom="0.75" header="0.3" footer="0.3"/>
      <pageSetup paperSize="9" orientation="portrait" r:id="rId33"/>
    </customSheetView>
    <customSheetView guid="{73C3B9D4-9210-43F5-9883-0E949EA0E341}" scale="70" showPageBreaks="1" hiddenColumns="1" view="pageBreakPreview">
      <selection activeCell="L6" sqref="L6"/>
      <pageMargins left="0.7" right="0.7" top="0.75" bottom="0.75" header="0.3" footer="0.3"/>
      <pageSetup paperSize="9" orientation="portrait" r:id="rId34"/>
    </customSheetView>
    <customSheetView guid="{DBB9E7F6-7701-4D52-8273-C96C8672D403}" scale="70" showPageBreaks="1" hiddenColumns="1" view="pageBreakPreview">
      <selection activeCell="T10" sqref="T10"/>
      <pageMargins left="0.7" right="0.7" top="0.75" bottom="0.75" header="0.3" footer="0.3"/>
      <pageSetup paperSize="9" orientation="portrait" r:id="rId35"/>
    </customSheetView>
    <customSheetView guid="{F48E67D2-2C8C-4D86-A2A9-F44F569AC752}" scale="70" showPageBreaks="1" hiddenColumns="1" view="pageBreakPreview">
      <selection activeCell="T10" sqref="T10"/>
      <pageMargins left="0.7" right="0.7" top="0.75" bottom="0.75" header="0.3" footer="0.3"/>
      <pageSetup paperSize="9" orientation="portrait" r:id="rId36"/>
    </customSheetView>
    <customSheetView guid="{A0A236D8-DD59-41E7-B037-84EE00D00310}" scale="70" showPageBreaks="1" hiddenColumns="1" view="pageBreakPreview">
      <selection activeCell="H6" sqref="H6:I10"/>
      <pageMargins left="0.7" right="0.7" top="0.75" bottom="0.75" header="0.3" footer="0.3"/>
      <pageSetup paperSize="9" orientation="portrait" r:id="rId37"/>
    </customSheetView>
    <customSheetView guid="{D2D3EE1B-268E-484E-B81F-FE080D687EAC}" scale="70" hiddenColumns="1">
      <selection activeCell="J19" sqref="J19"/>
      <pageMargins left="0.7" right="0.7" top="0.75" bottom="0.75" header="0.3" footer="0.3"/>
      <pageSetup paperSize="9" orientation="portrait" r:id="rId38"/>
    </customSheetView>
    <customSheetView guid="{E82CE51D-E642-4881-A0F3-F33C1C34AFA1}" scale="70" showPageBreaks="1" hiddenColumns="1" view="pageBreakPreview">
      <selection activeCell="T10" sqref="T10"/>
      <pageMargins left="0.7" right="0.7" top="0.75" bottom="0.75" header="0.3" footer="0.3"/>
      <pageSetup paperSize="9" orientation="portrait" r:id="rId39"/>
    </customSheetView>
    <customSheetView guid="{B08D60EB-17AC-43BC-A2EA-BCC34DA15115}" scale="85" showPageBreaks="1" hiddenColumns="1" view="pageBreakPreview">
      <selection activeCell="E16" sqref="E16"/>
      <pageMargins left="0.7" right="0.7" top="0.75" bottom="0.75" header="0.3" footer="0.3"/>
      <pageSetup paperSize="9" orientation="portrait" r:id="rId40"/>
    </customSheetView>
    <customSheetView guid="{D191BA0E-0736-4B94-A273-2D78D70DA2D4}" scale="70" showPageBreaks="1" hiddenColumns="1" view="pageBreakPreview">
      <selection activeCell="H6" sqref="H6:I10"/>
      <pageMargins left="0.7" right="0.7" top="0.75" bottom="0.75" header="0.3" footer="0.3"/>
      <pageSetup paperSize="9" orientation="portrait" r:id="rId41"/>
    </customSheetView>
    <customSheetView guid="{B429D517-42D1-45D3-9EB5-95DCC9C5EFE9}" scale="70" showPageBreaks="1" view="pageBreakPreview" topLeftCell="L1">
      <selection activeCell="E17" sqref="E17"/>
      <pageMargins left="0.7" right="0.7" top="0.75" bottom="0.75" header="0.3" footer="0.3"/>
      <pageSetup paperSize="9" scale="24" orientation="portrait" r:id="rId42"/>
    </customSheetView>
    <customSheetView guid="{B56945C8-F29B-4C9B-8329-FA9ECE32E132}" scale="70" hiddenColumns="1" topLeftCell="B1">
      <selection activeCell="N6" sqref="N6"/>
      <pageMargins left="0.7" right="0.7" top="0.75" bottom="0.75" header="0.3" footer="0.3"/>
      <pageSetup paperSize="9" orientation="portrait" r:id="rId43"/>
    </customSheetView>
    <customSheetView guid="{F1DC9DCC-06E3-4E7B-88AF-BCE58DCEC1FC}" scale="70" showPageBreaks="1" view="pageBreakPreview" topLeftCell="L1">
      <selection activeCell="E17" sqref="E17"/>
      <pageMargins left="0.7" right="0.7" top="0.75" bottom="0.75" header="0.3" footer="0.3"/>
      <pageSetup paperSize="9" scale="24" orientation="portrait" r:id="rId44"/>
    </customSheetView>
    <customSheetView guid="{CC311ED5-8E9A-4A74-AF81-E2B2B6EAD85B}" scale="70" showPageBreaks="1" hiddenColumns="1" view="pageBreakPreview">
      <selection activeCell="N6" sqref="N6"/>
      <pageMargins left="0.7" right="0.7" top="0.75" bottom="0.75" header="0.3" footer="0.3"/>
      <pageSetup paperSize="9" orientation="portrait" r:id="rId45"/>
    </customSheetView>
    <customSheetView guid="{4FCF4851-1FFB-4291-9E63-B5ADD52F8DBE}" scale="70" showPageBreaks="1" hiddenColumns="1" view="pageBreakPreview">
      <selection activeCell="H6" sqref="H6:I10"/>
      <pageMargins left="0.7" right="0.7" top="0.75" bottom="0.75" header="0.3" footer="0.3"/>
      <pageSetup paperSize="9" orientation="portrait" r:id="rId46"/>
    </customSheetView>
    <customSheetView guid="{BDED3506-9430-4352-8E58-74A02AA55749}" scale="70" showPageBreaks="1" hiddenColumns="1">
      <selection activeCell="Q6" sqref="Q6:R6"/>
      <pageMargins left="0.7" right="0.7" top="0.75" bottom="0.75" header="0.3" footer="0.3"/>
      <pageSetup paperSize="9" orientation="portrait" r:id="rId47"/>
    </customSheetView>
    <customSheetView guid="{82F8E746-A746-4368-B31A-F7995B350DCA}" scale="70" showPageBreaks="1" hiddenColumns="1" view="pageBreakPreview">
      <selection activeCell="T10" sqref="T10"/>
      <pageMargins left="0.7" right="0.7" top="0.75" bottom="0.75" header="0.3" footer="0.3"/>
      <pageSetup paperSize="9" orientation="portrait" r:id="rId48"/>
    </customSheetView>
    <customSheetView guid="{F02E4BFF-91CB-4809-939D-2DEDB7A6D27E}" scale="70" showPageBreaks="1">
      <selection activeCell="T19" sqref="T19"/>
      <pageMargins left="0.7" right="0.7" top="0.75" bottom="0.75" header="0.3" footer="0.3"/>
      <pageSetup paperSize="9" orientation="portrait" r:id="rId49"/>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5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55" zoomScaleNormal="90" zoomScaleSheetLayoutView="55" workbookViewId="0">
      <selection activeCell="E8" sqref="E8"/>
    </sheetView>
  </sheetViews>
  <sheetFormatPr defaultColWidth="9.140625" defaultRowHeight="15" x14ac:dyDescent="0.25"/>
  <cols>
    <col min="1" max="1" width="6.28515625" style="50" customWidth="1"/>
    <col min="2" max="2" width="8.42578125" style="50" customWidth="1"/>
    <col min="3" max="3" width="39.140625" style="50" customWidth="1"/>
    <col min="4" max="4" width="12.28515625" style="50" customWidth="1"/>
    <col min="5" max="5" width="15" style="50" customWidth="1"/>
    <col min="6" max="6" width="12.7109375" style="50" customWidth="1"/>
    <col min="7" max="7" width="10.28515625" style="50" customWidth="1"/>
    <col min="8" max="8" width="7.7109375" style="50" customWidth="1"/>
    <col min="9" max="9" width="8.28515625" style="50" customWidth="1"/>
    <col min="10" max="10" width="11.5703125" style="50" customWidth="1"/>
    <col min="11" max="11" width="10.85546875" style="50" customWidth="1"/>
    <col min="12" max="12" width="8.5703125" style="50" customWidth="1"/>
    <col min="13" max="13" width="10.7109375" style="50" customWidth="1"/>
    <col min="14" max="14" width="9.7109375" style="50" customWidth="1"/>
    <col min="15" max="15" width="9" style="50" customWidth="1"/>
    <col min="16" max="16" width="11" style="50" customWidth="1"/>
    <col min="17" max="17" width="9.42578125" style="50" customWidth="1"/>
    <col min="18" max="18" width="9.7109375" style="50" customWidth="1"/>
    <col min="19" max="19" width="14" style="50" hidden="1" customWidth="1"/>
    <col min="20" max="20" width="39.7109375" style="50" customWidth="1"/>
    <col min="21" max="16384" width="9.140625" style="50"/>
  </cols>
  <sheetData>
    <row r="1" spans="1:20" ht="47.25" customHeight="1" x14ac:dyDescent="0.25">
      <c r="B1" s="386" t="s">
        <v>372</v>
      </c>
      <c r="C1" s="387"/>
      <c r="D1" s="387"/>
      <c r="E1" s="387"/>
      <c r="F1" s="387"/>
      <c r="G1" s="387"/>
      <c r="H1" s="387"/>
      <c r="I1" s="387"/>
      <c r="J1" s="387"/>
      <c r="K1" s="387"/>
      <c r="L1" s="387"/>
      <c r="M1" s="387"/>
      <c r="N1" s="387"/>
      <c r="O1" s="387"/>
      <c r="P1" s="387"/>
      <c r="Q1" s="387"/>
      <c r="R1" s="387"/>
      <c r="S1" s="387"/>
      <c r="T1" s="387"/>
    </row>
    <row r="2" spans="1:20" ht="15.75" x14ac:dyDescent="0.25">
      <c r="A2" s="397"/>
      <c r="B2" s="397" t="s">
        <v>0</v>
      </c>
      <c r="C2" s="418" t="s">
        <v>1</v>
      </c>
      <c r="D2" s="418" t="s">
        <v>2</v>
      </c>
      <c r="E2" s="418" t="s">
        <v>3</v>
      </c>
      <c r="F2" s="418" t="s">
        <v>228</v>
      </c>
      <c r="G2" s="418" t="s">
        <v>4</v>
      </c>
      <c r="H2" s="420"/>
      <c r="I2" s="420"/>
      <c r="J2" s="420"/>
      <c r="K2" s="420"/>
      <c r="L2" s="420"/>
      <c r="M2" s="420"/>
      <c r="N2" s="420"/>
      <c r="O2" s="420"/>
      <c r="P2" s="420"/>
      <c r="Q2" s="420"/>
      <c r="R2" s="420"/>
      <c r="S2" s="420"/>
      <c r="T2" s="1"/>
    </row>
    <row r="3" spans="1:20" ht="119.25" customHeight="1" x14ac:dyDescent="0.25">
      <c r="A3" s="397"/>
      <c r="B3" s="397"/>
      <c r="C3" s="418"/>
      <c r="D3" s="419"/>
      <c r="E3" s="419"/>
      <c r="F3" s="419"/>
      <c r="G3" s="143" t="s">
        <v>5</v>
      </c>
      <c r="H3" s="143" t="s">
        <v>6</v>
      </c>
      <c r="I3" s="143" t="s">
        <v>7</v>
      </c>
      <c r="J3" s="143" t="s">
        <v>8</v>
      </c>
      <c r="K3" s="143" t="s">
        <v>9</v>
      </c>
      <c r="L3" s="143" t="s">
        <v>10</v>
      </c>
      <c r="M3" s="143" t="s">
        <v>11</v>
      </c>
      <c r="N3" s="143" t="s">
        <v>12</v>
      </c>
      <c r="O3" s="143" t="s">
        <v>13</v>
      </c>
      <c r="P3" s="143" t="s">
        <v>14</v>
      </c>
      <c r="Q3" s="143" t="s">
        <v>15</v>
      </c>
      <c r="R3" s="143" t="s">
        <v>16</v>
      </c>
      <c r="S3" s="143" t="s">
        <v>37</v>
      </c>
      <c r="T3" s="144"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4">
        <v>18</v>
      </c>
    </row>
    <row r="5" spans="1:20" ht="20.25" x14ac:dyDescent="0.25">
      <c r="A5" s="145"/>
      <c r="B5" s="417" t="s">
        <v>210</v>
      </c>
      <c r="C5" s="417"/>
      <c r="D5" s="417"/>
      <c r="E5" s="417"/>
      <c r="F5" s="417"/>
      <c r="G5" s="417"/>
      <c r="H5" s="417"/>
      <c r="I5" s="417"/>
      <c r="J5" s="417"/>
      <c r="K5" s="417"/>
      <c r="L5" s="417"/>
      <c r="M5" s="417"/>
      <c r="N5" s="417"/>
      <c r="O5" s="417"/>
      <c r="P5" s="417"/>
      <c r="Q5" s="417"/>
      <c r="R5" s="417"/>
      <c r="S5" s="417"/>
      <c r="T5" s="417"/>
    </row>
    <row r="6" spans="1:20" customFormat="1" ht="47.25" x14ac:dyDescent="0.25">
      <c r="A6" s="130">
        <v>1</v>
      </c>
      <c r="B6" s="131" t="s">
        <v>19</v>
      </c>
      <c r="C6" s="132" t="s">
        <v>205</v>
      </c>
      <c r="D6" s="133" t="s">
        <v>206</v>
      </c>
      <c r="E6" s="134">
        <v>1040</v>
      </c>
      <c r="F6" s="135">
        <v>1030</v>
      </c>
      <c r="G6" s="136">
        <v>42</v>
      </c>
      <c r="H6" s="136">
        <v>64</v>
      </c>
      <c r="I6" s="136">
        <v>61</v>
      </c>
      <c r="J6" s="136">
        <v>63</v>
      </c>
      <c r="K6" s="136">
        <v>85</v>
      </c>
      <c r="L6" s="136">
        <v>82</v>
      </c>
      <c r="M6" s="136">
        <v>81</v>
      </c>
      <c r="N6" s="366">
        <v>85</v>
      </c>
      <c r="O6" s="366">
        <v>64</v>
      </c>
      <c r="P6" s="366">
        <v>42</v>
      </c>
      <c r="Q6" s="367">
        <v>52</v>
      </c>
      <c r="R6" s="133">
        <v>167</v>
      </c>
      <c r="S6" s="52">
        <f>(SUM(G6:R6))/F6*100</f>
        <v>86.213592233009706</v>
      </c>
      <c r="T6" s="29" t="s">
        <v>371</v>
      </c>
    </row>
    <row r="7" spans="1:20" customFormat="1" ht="75" x14ac:dyDescent="0.25">
      <c r="A7" s="130">
        <v>2</v>
      </c>
      <c r="B7" s="131" t="s">
        <v>23</v>
      </c>
      <c r="C7" s="132" t="s">
        <v>207</v>
      </c>
      <c r="D7" s="133" t="s">
        <v>28</v>
      </c>
      <c r="E7" s="137">
        <v>90.9</v>
      </c>
      <c r="F7" s="138">
        <v>91.5</v>
      </c>
      <c r="G7" s="136">
        <v>0</v>
      </c>
      <c r="H7" s="136">
        <v>72.099999999999994</v>
      </c>
      <c r="I7" s="136">
        <v>80</v>
      </c>
      <c r="J7" s="139">
        <v>83.3</v>
      </c>
      <c r="K7" s="137">
        <v>100</v>
      </c>
      <c r="L7" s="133">
        <v>100</v>
      </c>
      <c r="M7" s="137">
        <v>100</v>
      </c>
      <c r="N7" s="137">
        <v>100</v>
      </c>
      <c r="O7" s="136">
        <v>100</v>
      </c>
      <c r="P7" s="137">
        <v>88.8</v>
      </c>
      <c r="Q7" s="137">
        <v>100</v>
      </c>
      <c r="R7" s="133">
        <v>100</v>
      </c>
      <c r="S7" s="52">
        <f>R7/F7*100</f>
        <v>109.28961748633881</v>
      </c>
      <c r="T7" s="8" t="s">
        <v>374</v>
      </c>
    </row>
    <row r="8" spans="1:20" customFormat="1" ht="81" customHeight="1" x14ac:dyDescent="0.25">
      <c r="A8" s="130">
        <v>3</v>
      </c>
      <c r="B8" s="131" t="s">
        <v>26</v>
      </c>
      <c r="C8" s="167" t="s">
        <v>221</v>
      </c>
      <c r="D8" s="133" t="s">
        <v>206</v>
      </c>
      <c r="E8" s="178" t="s">
        <v>77</v>
      </c>
      <c r="F8" s="135">
        <v>51</v>
      </c>
      <c r="G8" s="131">
        <v>0</v>
      </c>
      <c r="H8" s="131">
        <v>1</v>
      </c>
      <c r="I8" s="131">
        <v>2</v>
      </c>
      <c r="J8" s="131">
        <v>4</v>
      </c>
      <c r="K8" s="131">
        <v>2</v>
      </c>
      <c r="L8" s="131">
        <v>25</v>
      </c>
      <c r="M8" s="131">
        <v>3</v>
      </c>
      <c r="N8" s="131">
        <v>8</v>
      </c>
      <c r="O8" s="131">
        <v>15</v>
      </c>
      <c r="P8" s="131">
        <v>8</v>
      </c>
      <c r="Q8" s="131">
        <v>7</v>
      </c>
      <c r="R8" s="197">
        <v>8</v>
      </c>
      <c r="S8" s="52">
        <f>(SUM(G8:R8))/F8*100</f>
        <v>162.74509803921569</v>
      </c>
      <c r="T8" s="8" t="s">
        <v>379</v>
      </c>
    </row>
    <row r="9" spans="1:20" customFormat="1" ht="94.5" x14ac:dyDescent="0.25">
      <c r="A9" s="140">
        <v>4</v>
      </c>
      <c r="B9" s="141" t="s">
        <v>42</v>
      </c>
      <c r="C9" s="132" t="s">
        <v>208</v>
      </c>
      <c r="D9" s="133" t="s">
        <v>206</v>
      </c>
      <c r="E9" s="176">
        <v>21.6</v>
      </c>
      <c r="F9" s="274">
        <v>21.5</v>
      </c>
      <c r="G9" s="272">
        <v>20.18</v>
      </c>
      <c r="H9" s="272">
        <v>20.18</v>
      </c>
      <c r="I9" s="272">
        <v>20.18</v>
      </c>
      <c r="J9" s="272">
        <v>21.84</v>
      </c>
      <c r="K9" s="273">
        <v>21.89</v>
      </c>
      <c r="L9" s="273">
        <v>20.32</v>
      </c>
      <c r="M9" s="273">
        <v>20.32</v>
      </c>
      <c r="N9" s="273">
        <v>20.13</v>
      </c>
      <c r="O9" s="272">
        <v>20.32</v>
      </c>
      <c r="P9" s="368">
        <v>23</v>
      </c>
      <c r="Q9" s="368">
        <v>23</v>
      </c>
      <c r="R9" s="369">
        <v>23</v>
      </c>
      <c r="S9" s="177">
        <f>R9/F9*100</f>
        <v>106.9767441860465</v>
      </c>
      <c r="T9" s="29" t="s">
        <v>375</v>
      </c>
    </row>
    <row r="10" spans="1:20" customFormat="1" ht="63" x14ac:dyDescent="0.25">
      <c r="A10" s="140">
        <v>5</v>
      </c>
      <c r="B10" s="141" t="s">
        <v>44</v>
      </c>
      <c r="C10" s="132" t="s">
        <v>209</v>
      </c>
      <c r="D10" s="133" t="s">
        <v>206</v>
      </c>
      <c r="E10" s="136">
        <v>240.9</v>
      </c>
      <c r="F10" s="135">
        <v>191</v>
      </c>
      <c r="G10" s="370">
        <v>6</v>
      </c>
      <c r="H10" s="370">
        <v>10</v>
      </c>
      <c r="I10" s="370">
        <v>5</v>
      </c>
      <c r="J10" s="371">
        <v>10</v>
      </c>
      <c r="K10" s="370">
        <v>15</v>
      </c>
      <c r="L10" s="370">
        <v>10</v>
      </c>
      <c r="M10" s="370">
        <v>16</v>
      </c>
      <c r="N10" s="370">
        <v>10</v>
      </c>
      <c r="O10" s="370">
        <v>7</v>
      </c>
      <c r="P10" s="370">
        <v>8</v>
      </c>
      <c r="Q10" s="372">
        <v>12</v>
      </c>
      <c r="R10" s="373">
        <v>11</v>
      </c>
      <c r="S10" s="52">
        <f>(SUM(G10:R10))/F10*100</f>
        <v>62.827225130890049</v>
      </c>
      <c r="T10" s="29" t="s">
        <v>376</v>
      </c>
    </row>
    <row r="11" spans="1:20" customFormat="1" ht="219" customHeight="1" x14ac:dyDescent="0.25">
      <c r="A11" s="140">
        <v>6</v>
      </c>
      <c r="B11" s="141" t="s">
        <v>45</v>
      </c>
      <c r="C11" s="166" t="s">
        <v>220</v>
      </c>
      <c r="D11" s="133" t="s">
        <v>28</v>
      </c>
      <c r="E11" s="136">
        <v>100</v>
      </c>
      <c r="F11" s="142">
        <v>100</v>
      </c>
      <c r="G11" s="189">
        <v>100</v>
      </c>
      <c r="H11" s="189">
        <v>100</v>
      </c>
      <c r="I11" s="189">
        <v>100</v>
      </c>
      <c r="J11" s="189">
        <v>100</v>
      </c>
      <c r="K11" s="189">
        <v>100</v>
      </c>
      <c r="L11" s="189">
        <v>100</v>
      </c>
      <c r="M11" s="189">
        <v>100</v>
      </c>
      <c r="N11" s="189">
        <v>100</v>
      </c>
      <c r="O11" s="189">
        <v>100</v>
      </c>
      <c r="P11" s="133">
        <v>100</v>
      </c>
      <c r="Q11" s="133">
        <v>100</v>
      </c>
      <c r="R11" s="131">
        <v>100</v>
      </c>
      <c r="S11" s="52">
        <f>R11/F11*100</f>
        <v>100</v>
      </c>
      <c r="T11" s="29" t="s">
        <v>290</v>
      </c>
    </row>
  </sheetData>
  <customSheetViews>
    <customSheetView guid="{E5A2ECE4-B75B-45A2-AE22-0D04E85CEB66}" scale="55" showPageBreaks="1" hiddenColumns="1" state="hidden" view="pageBreakPreview">
      <selection activeCell="E8" sqref="E8"/>
      <pageMargins left="0.7" right="0.7" top="0.75" bottom="0.75" header="0.3" footer="0.3"/>
      <pageSetup paperSize="9" orientation="portrait" r:id="rId1"/>
    </customSheetView>
    <customSheetView guid="{AF8A7EC1-5680-4411-8CA7-5C7F5D245B03}" scale="55" showPageBreaks="1" view="pageBreakPreview">
      <selection activeCell="R9" sqref="R9"/>
      <pageMargins left="0.7" right="0.7" top="0.75" bottom="0.75" header="0.3" footer="0.3"/>
      <pageSetup paperSize="9" orientation="portrait" r:id="rId2"/>
    </customSheetView>
    <customSheetView guid="{8E7CBF92-2A8A-4486-AE31-320A2A4BD935}" scale="55" showPageBreaks="1" hiddenColumns="1" view="pageBreakPreview">
      <selection activeCell="I6" sqref="I6:I11"/>
      <pageMargins left="0.7" right="0.7" top="0.75" bottom="0.75" header="0.3" footer="0.3"/>
      <pageSetup paperSize="9" orientation="portrait" r:id="rId3"/>
    </customSheetView>
    <customSheetView guid="{0E67524B-A824-49FB-A67D-C1771603425D}" scale="95" showPageBreaks="1" hiddenColumns="1" view="pageBreakPreview" topLeftCell="A6">
      <selection activeCell="I8" sqref="I8"/>
      <pageMargins left="0.7" right="0.7" top="0.75" bottom="0.75" header="0.3" footer="0.3"/>
      <pageSetup paperSize="9" orientation="portrait" r:id="rId4"/>
    </customSheetView>
    <customSheetView guid="{C8D19BE7-BEDD-4964-9D09-341310B3D400}" showPageBreaks="1" fitToPage="1" view="pageBreakPreview" topLeftCell="C4">
      <selection activeCell="T8" sqref="T8"/>
      <pageMargins left="0.7" right="0.7" top="0.75" bottom="0.75" header="0.3" footer="0.3"/>
      <pageSetup paperSize="9" scale="32" fitToHeight="0" orientation="portrait" r:id="rId5"/>
    </customSheetView>
    <customSheetView guid="{CF24AFB6-3F7E-4F34-9F8C-EEB64BB13CA4}" scale="95" showPageBreaks="1" printArea="1" view="pageBreakPreview">
      <selection activeCell="B2" sqref="B2:B3"/>
      <pageMargins left="0.70866141732283472" right="0.70866141732283472" top="0.74803149606299213" bottom="0.74803149606299213" header="0.31496062992125984" footer="0.31496062992125984"/>
      <pageSetup paperSize="9" scale="51" orientation="landscape" r:id="rId6"/>
    </customSheetView>
    <customSheetView guid="{62E99341-31CC-4B22-ACCE-D0C55385ECC0}" scale="55" showPageBreaks="1" hiddenColumns="1" view="pageBreakPreview">
      <selection activeCell="I6" sqref="I6"/>
      <pageMargins left="0.7" right="0.7" top="0.75" bottom="0.75" header="0.3" footer="0.3"/>
      <pageSetup paperSize="9" orientation="portrait" r:id="rId7"/>
    </customSheetView>
    <customSheetView guid="{6AC0ED22-CCBF-444B-9F29-F3EDD4234483}" scale="55" showPageBreaks="1" hiddenColumns="1" view="pageBreakPreview">
      <selection activeCell="R8" sqref="R8"/>
      <pageMargins left="0.7" right="0.7" top="0.75" bottom="0.75" header="0.3" footer="0.3"/>
      <pageSetup paperSize="9" orientation="portrait" r:id="rId8"/>
    </customSheetView>
    <customSheetView guid="{29B41C1A-DE4D-4DEA-B90B-19C46C754CB5}" scale="55" showPageBreaks="1" hiddenColumns="1" view="pageBreakPreview">
      <selection activeCell="E8" sqref="E8"/>
      <pageMargins left="0.7" right="0.7" top="0.75" bottom="0.75" header="0.3" footer="0.3"/>
      <pageSetup paperSize="9" orientation="portrait" r:id="rId9"/>
    </customSheetView>
    <customSheetView guid="{E45EFE9B-4478-4CD3-BF82-80324FB1E4A5}" scale="55" showPageBreaks="1" hiddenColumns="1" view="pageBreakPreview" topLeftCell="A5">
      <selection activeCell="P9" sqref="P9"/>
      <pageMargins left="0.7" right="0.7" top="0.75" bottom="0.75" header="0.3" footer="0.3"/>
      <pageSetup paperSize="9" orientation="portrait" r:id="rId10"/>
    </customSheetView>
    <customSheetView guid="{E130DC8D-7005-4996-8C21-05E554218832}" scale="80" showPageBreaks="1" hiddenColumns="1" view="pageBreakPreview" topLeftCell="A2">
      <selection activeCell="L8" sqref="L8"/>
      <pageMargins left="0.7" right="0.7" top="0.75" bottom="0.75" header="0.3" footer="0.3"/>
      <pageSetup paperSize="9" orientation="portrait" r:id="rId11"/>
    </customSheetView>
    <customSheetView guid="{64EE95D5-D217-4566-B6AE-1F08753E5CD7}" scale="95" showPageBreaks="1" hiddenColumns="1" view="pageBreakPreview" topLeftCell="A6">
      <selection activeCell="I8" sqref="I8"/>
      <pageMargins left="0.7" right="0.7" top="0.75" bottom="0.75" header="0.3" footer="0.3"/>
      <pageSetup paperSize="9" orientation="portrait" r:id="rId12"/>
    </customSheetView>
    <customSheetView guid="{BEF67C10-7FC6-4F33-B3F9-204F29E3E218}" scale="55" showPageBreaks="1" hiddenColumns="1" view="pageBreakPreview">
      <selection activeCell="E8" sqref="E8"/>
      <pageMargins left="0.7" right="0.7" top="0.75" bottom="0.75" header="0.3" footer="0.3"/>
      <pageSetup paperSize="9" orientation="portrait" r:id="rId13"/>
    </customSheetView>
    <customSheetView guid="{7ECADF5B-4174-4035-8137-3D83A4A93CD5}" scale="55" showPageBreaks="1" hiddenColumns="1" view="pageBreakPreview">
      <selection activeCell="E8" sqref="E8"/>
      <pageMargins left="0.7" right="0.7" top="0.75" bottom="0.75" header="0.3" footer="0.3"/>
      <pageSetup paperSize="9" orientation="portrait" r:id="rId14"/>
    </customSheetView>
    <customSheetView guid="{AA1E88D6-B765-4D8A-BB20-FCE31C48857F}" scale="55" showPageBreaks="1" hiddenColumns="1" view="pageBreakPreview" topLeftCell="A2">
      <selection activeCell="C11" sqref="C11"/>
      <pageMargins left="0.7" right="0.7" top="0.75" bottom="0.75" header="0.3" footer="0.3"/>
      <pageSetup paperSize="9" orientation="portrait" r:id="rId15"/>
    </customSheetView>
    <customSheetView guid="{BC0D032C-B7DF-4F2E-B1DC-6C55D32E50A7}" scale="78" showPageBreaks="1" view="pageBreakPreview">
      <selection activeCell="I6" sqref="I6"/>
      <pageMargins left="0.7" right="0.7" top="0.75" bottom="0.75" header="0.3" footer="0.3"/>
      <pageSetup paperSize="9" orientation="portrait" r:id="rId16"/>
    </customSheetView>
    <customSheetView guid="{536E4AEA-F618-4F85-8552-BC1DB5601AA9}" scale="55" showPageBreaks="1" hiddenColumns="1" view="pageBreakPreview">
      <selection activeCell="I6" sqref="I6:I11"/>
      <pageMargins left="0.7" right="0.7" top="0.75" bottom="0.75" header="0.3" footer="0.3"/>
      <pageSetup paperSize="9" orientation="portrait" r:id="rId17"/>
    </customSheetView>
    <customSheetView guid="{4D639A26-081E-47BF-848E-AC3B928B0246}" scale="55" showPageBreaks="1" hiddenColumns="1" view="pageBreakPreview">
      <selection activeCell="I6" sqref="I6:I11"/>
      <pageMargins left="0.7" right="0.7" top="0.75" bottom="0.75" header="0.3" footer="0.3"/>
      <pageSetup paperSize="9" orientation="portrait" r:id="rId18"/>
    </customSheetView>
    <customSheetView guid="{A5DFC301-5C67-4FC6-85AF-FDF62108DB8C}" scale="90" showPageBreaks="1" hiddenColumns="1" view="pageBreakPreview" topLeftCell="A4">
      <selection activeCell="M11" sqref="M11"/>
      <pageMargins left="0.7" right="0.7" top="0.75" bottom="0.75" header="0.3" footer="0.3"/>
      <pageSetup paperSize="9" orientation="portrait" r:id="rId19"/>
    </customSheetView>
    <customSheetView guid="{2BD323B3-0AFD-4A0F-92BE-DE4822DF2931}" scale="55" showPageBreaks="1" hiddenColumns="1" view="pageBreakPreview">
      <selection activeCell="E8" sqref="E8"/>
      <pageMargins left="0.7" right="0.7" top="0.75" bottom="0.75" header="0.3" footer="0.3"/>
      <pageSetup paperSize="9" orientation="portrait" r:id="rId20"/>
    </customSheetView>
    <customSheetView guid="{368E2DFC-3BA5-4D0C-BA65-005B75FF238F}" scale="55" showPageBreaks="1" hiddenColumns="1" view="pageBreakPreview">
      <selection activeCell="I6" sqref="I6:I11"/>
      <pageMargins left="0.7" right="0.7" top="0.75" bottom="0.75" header="0.3" footer="0.3"/>
      <pageSetup paperSize="9" orientation="portrait" r:id="rId21"/>
    </customSheetView>
    <customSheetView guid="{31939B30-5917-45B1-8F19-7A02A2F96ACC}" scale="95" showPageBreaks="1" hiddenColumns="1" view="pageBreakPreview" topLeftCell="A6">
      <selection activeCell="I8" sqref="I8"/>
      <pageMargins left="0.7" right="0.7" top="0.75" bottom="0.75" header="0.3" footer="0.3"/>
      <pageSetup paperSize="9" orientation="portrait" r:id="rId22"/>
    </customSheetView>
    <customSheetView guid="{78BEB479-57CC-4BBB-8F3F-73AA0BAD3F3D}" scale="55" showPageBreaks="1" hiddenColumns="1" view="pageBreakPreview">
      <selection activeCell="E8" sqref="E8"/>
      <pageMargins left="0.7" right="0.7" top="0.75" bottom="0.75" header="0.3" footer="0.3"/>
      <pageSetup paperSize="9" orientation="portrait" r:id="rId23"/>
    </customSheetView>
    <customSheetView guid="{80AD08A8-345A-453A-A104-5E3DA1078B6F}" scale="55" showPageBreaks="1" hiddenColumns="1" view="pageBreakPreview">
      <selection activeCell="J10" sqref="J10"/>
      <pageMargins left="0.7" right="0.7" top="0.75" bottom="0.75" header="0.3" footer="0.3"/>
      <pageSetup paperSize="9" orientation="portrait" r:id="rId24"/>
    </customSheetView>
    <customSheetView guid="{289EDABA-C5A9-419A-80C6-5151B0E77175}" scale="55" showPageBreaks="1" hiddenColumns="1" view="pageBreakPreview">
      <selection activeCell="I6" sqref="I6:I11"/>
      <pageMargins left="0.7" right="0.7" top="0.75" bottom="0.75" header="0.3" footer="0.3"/>
      <pageSetup paperSize="9" orientation="portrait" r:id="rId25"/>
    </customSheetView>
    <customSheetView guid="{DC2E917C-7EDA-4B90-B3FB-550D32D31915}" scale="95" showPageBreaks="1" hiddenColumns="1" view="pageBreakPreview" topLeftCell="A6">
      <selection activeCell="I8" sqref="I8"/>
      <pageMargins left="0.7" right="0.7" top="0.75" bottom="0.75" header="0.3" footer="0.3"/>
      <pageSetup paperSize="9" orientation="portrait" r:id="rId26"/>
    </customSheetView>
    <customSheetView guid="{3A1AD47D-D360-494C-B851-D14B33F8032B}" scale="55" showPageBreaks="1" hiddenColumns="1" view="pageBreakPreview">
      <selection activeCell="E8" sqref="E8"/>
      <pageMargins left="0.7" right="0.7" top="0.75" bottom="0.75" header="0.3" footer="0.3"/>
      <pageSetup paperSize="9" orientation="portrait" r:id="rId27"/>
    </customSheetView>
    <customSheetView guid="{0A7892A9-C788-4A52-B70F-E061EF7EBA75}" scale="55" showPageBreaks="1" hiddenColumns="1" view="pageBreakPreview">
      <selection activeCell="E8" sqref="E8"/>
      <pageMargins left="0.7" right="0.7" top="0.75" bottom="0.75" header="0.3" footer="0.3"/>
      <pageSetup paperSize="9" orientation="portrait" r:id="rId28"/>
    </customSheetView>
    <customSheetView guid="{06A69783-2FAA-4B05-9CD3-C97C7DF94659}" scale="55" showPageBreaks="1" hiddenColumns="1" view="pageBreakPreview">
      <selection activeCell="E8" sqref="E8"/>
      <pageMargins left="0.7" right="0.7" top="0.75" bottom="0.75" header="0.3" footer="0.3"/>
      <pageSetup paperSize="9" orientation="portrait" r:id="rId29"/>
    </customSheetView>
    <customSheetView guid="{6A6C9703-C16B-46D2-8CEE-AD24BCFE6CF3}" scale="55" showPageBreaks="1" hiddenColumns="1" view="pageBreakPreview">
      <selection activeCell="E8" sqref="E8"/>
      <pageMargins left="0.7" right="0.7" top="0.75" bottom="0.75" header="0.3" footer="0.3"/>
      <pageSetup paperSize="9" orientation="portrait" r:id="rId30"/>
    </customSheetView>
    <customSheetView guid="{5F1BE36F-0832-42CE-A3FC-1A76BC593CBA}" scale="55" showPageBreaks="1" hiddenColumns="1" view="pageBreakPreview">
      <selection activeCell="E8" sqref="E8"/>
      <pageMargins left="0.7" right="0.7" top="0.75" bottom="0.75" header="0.3" footer="0.3"/>
      <pageSetup paperSize="9" orientation="portrait" r:id="rId31"/>
    </customSheetView>
    <customSheetView guid="{2632A833-96F5-4A25-97EB-81ED19BC2F66}" scale="55" showPageBreaks="1" hiddenColumns="1" view="pageBreakPreview">
      <selection activeCell="E8" sqref="E8"/>
      <pageMargins left="0.7" right="0.7" top="0.75" bottom="0.75" header="0.3" footer="0.3"/>
      <pageSetup paperSize="9" orientation="portrait" r:id="rId32"/>
    </customSheetView>
    <customSheetView guid="{459390C8-C5DF-49F1-A77C-C618340F3CD1}" scale="55" showPageBreaks="1" hiddenColumns="1" view="pageBreakPreview">
      <selection activeCell="E8" sqref="E8"/>
      <pageMargins left="0.7" right="0.7" top="0.75" bottom="0.75" header="0.3" footer="0.3"/>
      <pageSetup paperSize="9" orientation="portrait" r:id="rId33"/>
    </customSheetView>
    <customSheetView guid="{73C3B9D4-9210-43F5-9883-0E949EA0E341}" scale="55" showPageBreaks="1" hiddenColumns="1" view="pageBreakPreview">
      <selection activeCell="I6" sqref="I6:I11"/>
      <pageMargins left="0.7" right="0.7" top="0.75" bottom="0.75" header="0.3" footer="0.3"/>
      <pageSetup paperSize="9" orientation="portrait" r:id="rId34"/>
    </customSheetView>
    <customSheetView guid="{DBB9E7F6-7701-4D52-8273-C96C8672D403}" scale="55" showPageBreaks="1" hiddenColumns="1" view="pageBreakPreview">
      <selection activeCell="E8" sqref="E8"/>
      <pageMargins left="0.7" right="0.7" top="0.75" bottom="0.75" header="0.3" footer="0.3"/>
      <pageSetup paperSize="9" orientation="portrait" r:id="rId35"/>
    </customSheetView>
    <customSheetView guid="{F48E67D2-2C8C-4D86-A2A9-F44F569AC752}" scale="95" showPageBreaks="1" hiddenColumns="1" view="pageBreakPreview" topLeftCell="A6">
      <selection activeCell="I8" sqref="I8"/>
      <pageMargins left="0.7" right="0.7" top="0.75" bottom="0.75" header="0.3" footer="0.3"/>
      <pageSetup paperSize="9" orientation="portrait" r:id="rId36"/>
    </customSheetView>
    <customSheetView guid="{A0A236D8-DD59-41E7-B037-84EE00D00310}" scale="55" showPageBreaks="1" hiddenColumns="1" view="pageBreakPreview">
      <selection activeCell="I6" sqref="I6:I11"/>
      <pageMargins left="0.7" right="0.7" top="0.75" bottom="0.75" header="0.3" footer="0.3"/>
      <pageSetup paperSize="9" orientation="portrait" r:id="rId37"/>
    </customSheetView>
    <customSheetView guid="{D2D3EE1B-268E-484E-B81F-FE080D687EAC}" scale="55" showPageBreaks="1" hiddenColumns="1" view="pageBreakPreview">
      <selection activeCell="E8" sqref="E8"/>
      <pageMargins left="0.7" right="0.7" top="0.75" bottom="0.75" header="0.3" footer="0.3"/>
      <pageSetup paperSize="9" orientation="portrait" r:id="rId38"/>
    </customSheetView>
    <customSheetView guid="{E82CE51D-E642-4881-A0F3-F33C1C34AFA1}" scale="55" showPageBreaks="1" hiddenColumns="1" view="pageBreakPreview">
      <selection activeCell="I6" sqref="I6"/>
      <pageMargins left="0.7" right="0.7" top="0.75" bottom="0.75" header="0.3" footer="0.3"/>
      <pageSetup paperSize="9" orientation="portrait" r:id="rId39"/>
    </customSheetView>
    <customSheetView guid="{B08D60EB-17AC-43BC-A2EA-BCC34DA15115}" scale="55" showPageBreaks="1" hiddenColumns="1" view="pageBreakPreview">
      <selection activeCell="E8" sqref="E8"/>
      <pageMargins left="0.7" right="0.7" top="0.75" bottom="0.75" header="0.3" footer="0.3"/>
      <pageSetup paperSize="9" orientation="portrait" r:id="rId40"/>
    </customSheetView>
    <customSheetView guid="{D191BA0E-0736-4B94-A273-2D78D70DA2D4}" scale="55" showPageBreaks="1" hiddenColumns="1" view="pageBreakPreview">
      <selection activeCell="I6" sqref="I6:I11"/>
      <pageMargins left="0.7" right="0.7" top="0.75" bottom="0.75" header="0.3" footer="0.3"/>
      <pageSetup paperSize="9" orientation="portrait" r:id="rId41"/>
    </customSheetView>
    <customSheetView guid="{B429D517-42D1-45D3-9EB5-95DCC9C5EFE9}" scale="55" showPageBreaks="1" view="pageBreakPreview">
      <selection activeCell="F24" sqref="F22:F24"/>
      <pageMargins left="0.7" right="0.7" top="0.75" bottom="0.75" header="0.3" footer="0.3"/>
      <pageSetup paperSize="9" orientation="portrait" r:id="rId42"/>
    </customSheetView>
    <customSheetView guid="{B56945C8-F29B-4C9B-8329-FA9ECE32E132}" scale="80" showPageBreaks="1" hiddenColumns="1" view="pageBreakPreview" topLeftCell="A2">
      <selection activeCell="L8" sqref="L8"/>
      <pageMargins left="0.7" right="0.7" top="0.75" bottom="0.75" header="0.3" footer="0.3"/>
      <pageSetup paperSize="9" orientation="portrait" r:id="rId43"/>
    </customSheetView>
    <customSheetView guid="{F1DC9DCC-06E3-4E7B-88AF-BCE58DCEC1FC}" scale="70" showPageBreaks="1" view="pageBreakPreview">
      <selection activeCell="R6" sqref="R6"/>
      <pageMargins left="0.7" right="0.7" top="0.75" bottom="0.75" header="0.3" footer="0.3"/>
      <pageSetup paperSize="9" scale="33" orientation="portrait" r:id="rId44"/>
    </customSheetView>
    <customSheetView guid="{CC311ED5-8E9A-4A74-AF81-E2B2B6EAD85B}" scale="90" showPageBreaks="1" hiddenColumns="1" view="pageBreakPreview" topLeftCell="A4">
      <selection activeCell="Q6" sqref="Q6"/>
      <pageMargins left="0.7" right="0.7" top="0.75" bottom="0.75" header="0.3" footer="0.3"/>
      <pageSetup paperSize="9" orientation="portrait" r:id="rId45"/>
    </customSheetView>
    <customSheetView guid="{4FCF4851-1FFB-4291-9E63-B5ADD52F8DBE}" scale="55" showPageBreaks="1" hiddenColumns="1" view="pageBreakPreview">
      <selection activeCell="I6" sqref="I6:I11"/>
      <pageMargins left="0.7" right="0.7" top="0.75" bottom="0.75" header="0.3" footer="0.3"/>
      <pageSetup paperSize="9" orientation="portrait" r:id="rId46"/>
    </customSheetView>
    <customSheetView guid="{BDED3506-9430-4352-8E58-74A02AA55749}" scale="90" showPageBreaks="1" hiddenColumns="1" view="pageBreakPreview" topLeftCell="F1">
      <selection activeCell="I10" sqref="I10"/>
      <pageMargins left="0.7" right="0.7" top="0.75" bottom="0.75" header="0.3" footer="0.3"/>
      <pageSetup paperSize="9" orientation="portrait" r:id="rId47"/>
    </customSheetView>
    <customSheetView guid="{82F8E746-A746-4368-B31A-F7995B350DCA}" scale="90" showPageBreaks="1" hiddenColumns="1" view="pageBreakPreview" topLeftCell="A4">
      <selection activeCell="T10" sqref="T10"/>
      <pageMargins left="0.7" right="0.7" top="0.75" bottom="0.75" header="0.3" footer="0.3"/>
      <pageSetup paperSize="9" orientation="portrait" r:id="rId48"/>
    </customSheetView>
    <customSheetView guid="{F02E4BFF-91CB-4809-939D-2DEDB7A6D27E}" scale="90" showPageBreaks="1">
      <selection activeCell="AA11" sqref="AA11"/>
      <pageMargins left="0.7" right="0.7" top="0.75" bottom="0.75" header="0.3" footer="0.3"/>
      <pageSetup paperSize="9" orientation="portrait" r:id="rId49"/>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5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view="pageBreakPreview" zoomScale="55" zoomScaleNormal="100" zoomScaleSheetLayoutView="100" workbookViewId="0">
      <selection activeCell="F8" sqref="F8"/>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18.7109375" hidden="1" customWidth="1"/>
    <col min="20" max="20" width="150" customWidth="1"/>
  </cols>
  <sheetData>
    <row r="1" spans="1:20" ht="47.25" customHeight="1" x14ac:dyDescent="0.25">
      <c r="B1" s="386" t="s">
        <v>222</v>
      </c>
      <c r="C1" s="387"/>
      <c r="D1" s="387"/>
      <c r="E1" s="387"/>
      <c r="F1" s="387"/>
      <c r="G1" s="387"/>
      <c r="H1" s="387"/>
      <c r="I1" s="387"/>
      <c r="J1" s="387"/>
      <c r="K1" s="387"/>
      <c r="L1" s="387"/>
      <c r="M1" s="387"/>
      <c r="N1" s="387"/>
      <c r="O1" s="387"/>
      <c r="P1" s="387"/>
      <c r="Q1" s="387"/>
      <c r="R1" s="387"/>
      <c r="S1" s="387"/>
      <c r="T1" s="387"/>
    </row>
    <row r="2" spans="1:20" ht="15.75" x14ac:dyDescent="0.25">
      <c r="A2" s="388"/>
      <c r="B2" s="397" t="s">
        <v>0</v>
      </c>
      <c r="C2" s="390" t="s">
        <v>1</v>
      </c>
      <c r="D2" s="390" t="s">
        <v>2</v>
      </c>
      <c r="E2" s="390" t="s">
        <v>3</v>
      </c>
      <c r="F2" s="390" t="s">
        <v>228</v>
      </c>
      <c r="G2" s="393" t="s">
        <v>4</v>
      </c>
      <c r="H2" s="394"/>
      <c r="I2" s="394"/>
      <c r="J2" s="394"/>
      <c r="K2" s="394"/>
      <c r="L2" s="394"/>
      <c r="M2" s="394"/>
      <c r="N2" s="394"/>
      <c r="O2" s="394"/>
      <c r="P2" s="394"/>
      <c r="Q2" s="394"/>
      <c r="R2" s="394"/>
      <c r="S2" s="395"/>
      <c r="T2" s="1"/>
    </row>
    <row r="3" spans="1:20" ht="119.25" customHeight="1" x14ac:dyDescent="0.25">
      <c r="A3" s="388"/>
      <c r="B3" s="397"/>
      <c r="C3" s="391"/>
      <c r="D3" s="392"/>
      <c r="E3" s="392"/>
      <c r="F3" s="392"/>
      <c r="G3" s="2" t="s">
        <v>5</v>
      </c>
      <c r="H3" s="2" t="s">
        <v>6</v>
      </c>
      <c r="I3" s="2" t="s">
        <v>7</v>
      </c>
      <c r="J3" s="2" t="s">
        <v>8</v>
      </c>
      <c r="K3" s="2" t="s">
        <v>9</v>
      </c>
      <c r="L3" s="2" t="s">
        <v>10</v>
      </c>
      <c r="M3" s="2" t="s">
        <v>11</v>
      </c>
      <c r="N3" s="2" t="s">
        <v>12</v>
      </c>
      <c r="O3" s="2" t="s">
        <v>13</v>
      </c>
      <c r="P3" s="2" t="s">
        <v>14</v>
      </c>
      <c r="Q3" s="2" t="s">
        <v>15</v>
      </c>
      <c r="R3" s="2" t="s">
        <v>16</v>
      </c>
      <c r="S3" s="2" t="s">
        <v>37</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96" t="s">
        <v>158</v>
      </c>
      <c r="C5" s="384"/>
      <c r="D5" s="384"/>
      <c r="E5" s="384"/>
      <c r="F5" s="384"/>
      <c r="G5" s="384"/>
      <c r="H5" s="384"/>
      <c r="I5" s="384"/>
      <c r="J5" s="384"/>
      <c r="K5" s="384"/>
      <c r="L5" s="384"/>
      <c r="M5" s="384"/>
      <c r="N5" s="384"/>
      <c r="O5" s="384"/>
      <c r="P5" s="384"/>
      <c r="Q5" s="384"/>
      <c r="R5" s="384"/>
      <c r="S5" s="384"/>
      <c r="T5" s="385"/>
    </row>
    <row r="6" spans="1:20" ht="47.25" x14ac:dyDescent="0.25">
      <c r="A6" s="24">
        <v>1</v>
      </c>
      <c r="B6" s="17" t="s">
        <v>19</v>
      </c>
      <c r="C6" s="8" t="s">
        <v>159</v>
      </c>
      <c r="D6" s="23" t="s">
        <v>25</v>
      </c>
      <c r="E6" s="23">
        <v>1</v>
      </c>
      <c r="F6" s="10">
        <v>1</v>
      </c>
      <c r="G6" s="54" t="s">
        <v>253</v>
      </c>
      <c r="H6" s="81" t="s">
        <v>253</v>
      </c>
      <c r="I6" s="81" t="s">
        <v>253</v>
      </c>
      <c r="J6" s="258" t="s">
        <v>253</v>
      </c>
      <c r="K6" s="258" t="s">
        <v>253</v>
      </c>
      <c r="L6" s="258">
        <v>1</v>
      </c>
      <c r="M6" s="258">
        <v>1</v>
      </c>
      <c r="N6" s="119">
        <v>1</v>
      </c>
      <c r="O6" s="277" t="s">
        <v>253</v>
      </c>
      <c r="P6" s="277" t="s">
        <v>253</v>
      </c>
      <c r="Q6" s="277" t="s">
        <v>253</v>
      </c>
      <c r="R6" s="277" t="s">
        <v>253</v>
      </c>
      <c r="S6" s="11">
        <f>1/F6*100</f>
        <v>100</v>
      </c>
      <c r="T6" s="8"/>
    </row>
    <row r="7" spans="1:20" ht="78.75" x14ac:dyDescent="0.25">
      <c r="A7" s="24">
        <v>2</v>
      </c>
      <c r="B7" s="17" t="s">
        <v>23</v>
      </c>
      <c r="C7" s="8" t="s">
        <v>160</v>
      </c>
      <c r="D7" s="23" t="s">
        <v>28</v>
      </c>
      <c r="E7" s="23">
        <v>100</v>
      </c>
      <c r="F7" s="10">
        <v>100</v>
      </c>
      <c r="G7" s="54">
        <v>100</v>
      </c>
      <c r="H7" s="81">
        <v>100</v>
      </c>
      <c r="I7" s="81">
        <v>100</v>
      </c>
      <c r="J7" s="258">
        <v>100</v>
      </c>
      <c r="K7" s="258">
        <v>100</v>
      </c>
      <c r="L7" s="258">
        <v>100</v>
      </c>
      <c r="M7" s="258">
        <v>100</v>
      </c>
      <c r="N7" s="277">
        <v>100</v>
      </c>
      <c r="O7" s="277">
        <v>100</v>
      </c>
      <c r="P7" s="277">
        <v>100</v>
      </c>
      <c r="Q7" s="277">
        <v>100</v>
      </c>
      <c r="R7" s="277">
        <v>100</v>
      </c>
      <c r="S7" s="11">
        <f>R7/F7*100</f>
        <v>100</v>
      </c>
      <c r="T7" s="8"/>
    </row>
    <row r="8" spans="1:20" ht="112.5" customHeight="1" x14ac:dyDescent="0.25">
      <c r="A8" s="40">
        <v>3</v>
      </c>
      <c r="B8" s="17" t="s">
        <v>26</v>
      </c>
      <c r="C8" s="8" t="s">
        <v>161</v>
      </c>
      <c r="D8" s="23" t="s">
        <v>28</v>
      </c>
      <c r="E8" s="23">
        <v>100</v>
      </c>
      <c r="F8" s="10">
        <v>100</v>
      </c>
      <c r="G8" s="54">
        <v>100</v>
      </c>
      <c r="H8" s="81">
        <v>100</v>
      </c>
      <c r="I8" s="81">
        <v>100</v>
      </c>
      <c r="J8" s="258">
        <v>100</v>
      </c>
      <c r="K8" s="258">
        <v>100</v>
      </c>
      <c r="L8" s="258">
        <v>100</v>
      </c>
      <c r="M8" s="258">
        <v>100</v>
      </c>
      <c r="N8" s="277">
        <v>100</v>
      </c>
      <c r="O8" s="277">
        <v>100</v>
      </c>
      <c r="P8" s="277">
        <v>100</v>
      </c>
      <c r="Q8" s="277">
        <v>100</v>
      </c>
      <c r="R8" s="277">
        <v>100</v>
      </c>
      <c r="S8" s="347">
        <f>R8/F8*100</f>
        <v>100</v>
      </c>
      <c r="T8" s="39"/>
    </row>
    <row r="9" spans="1:20" ht="47.25" x14ac:dyDescent="0.25">
      <c r="A9" s="25">
        <v>4</v>
      </c>
      <c r="B9" s="13" t="s">
        <v>42</v>
      </c>
      <c r="C9" s="8" t="s">
        <v>162</v>
      </c>
      <c r="D9" s="23" t="s">
        <v>28</v>
      </c>
      <c r="E9" s="23">
        <v>100</v>
      </c>
      <c r="F9" s="10">
        <v>100</v>
      </c>
      <c r="G9" s="54">
        <v>100</v>
      </c>
      <c r="H9" s="81">
        <v>100</v>
      </c>
      <c r="I9" s="81">
        <v>100</v>
      </c>
      <c r="J9" s="258">
        <v>100</v>
      </c>
      <c r="K9" s="258">
        <v>100</v>
      </c>
      <c r="L9" s="258">
        <v>100</v>
      </c>
      <c r="M9" s="258">
        <v>100</v>
      </c>
      <c r="N9" s="277">
        <v>100</v>
      </c>
      <c r="O9" s="277">
        <v>100</v>
      </c>
      <c r="P9" s="277">
        <v>100</v>
      </c>
      <c r="Q9" s="277">
        <v>100</v>
      </c>
      <c r="R9" s="277">
        <v>100</v>
      </c>
      <c r="S9" s="348">
        <f>R9/F9*100</f>
        <v>100</v>
      </c>
      <c r="T9" s="18"/>
    </row>
  </sheetData>
  <customSheetViews>
    <customSheetView guid="{E5A2ECE4-B75B-45A2-AE22-0D04E85CEB66}" scale="55" showPageBreaks="1" hiddenColumns="1" state="hidden" view="pageBreakPreview">
      <selection activeCell="F8" sqref="F8"/>
      <pageMargins left="0.7" right="0.7" top="0.75" bottom="0.75" header="0.3" footer="0.3"/>
      <pageSetup paperSize="9" orientation="portrait" r:id="rId1"/>
    </customSheetView>
    <customSheetView guid="{AF8A7EC1-5680-4411-8CA7-5C7F5D245B03}" scale="55" showPageBreaks="1" hiddenColumns="1" view="pageBreakPreview">
      <selection activeCell="H6" sqref="H6:I9"/>
      <pageMargins left="0.7" right="0.7" top="0.75" bottom="0.75" header="0.3" footer="0.3"/>
      <pageSetup paperSize="9" orientation="portrait" r:id="rId2"/>
    </customSheetView>
    <customSheetView guid="{8E7CBF92-2A8A-4486-AE31-320A2A4BD935}" scale="50" showPageBreaks="1" hiddenColumns="1" view="pageBreakPreview">
      <selection activeCell="L9" sqref="L9"/>
      <pageMargins left="0.7" right="0.7" top="0.75" bottom="0.75" header="0.3" footer="0.3"/>
      <pageSetup paperSize="9" orientation="portrait" r:id="rId3"/>
    </customSheetView>
    <customSheetView guid="{0E67524B-A824-49FB-A67D-C1771603425D}" scale="55" showPageBreaks="1" hiddenColumns="1" view="pageBreakPreview">
      <selection activeCell="F8" sqref="F8"/>
      <pageMargins left="0.7" right="0.7" top="0.75" bottom="0.75" header="0.3" footer="0.3"/>
      <pageSetup paperSize="9" orientation="portrait" r:id="rId4"/>
    </customSheetView>
    <customSheetView guid="{C8D19BE7-BEDD-4964-9D09-341310B3D400}" scale="55" showPageBreaks="1" hiddenColumns="1" state="hidden" view="pageBreakPreview">
      <selection activeCell="F8" sqref="F8"/>
      <pageMargins left="0.7" right="0.7" top="0.75" bottom="0.75" header="0.3" footer="0.3"/>
      <pageSetup paperSize="9" orientation="portrait" r:id="rId5"/>
    </customSheetView>
    <customSheetView guid="{CF24AFB6-3F7E-4F34-9F8C-EEB64BB13CA4}" scale="55" showPageBreaks="1" hiddenColumns="1" view="pageBreakPreview">
      <selection activeCell="F8" sqref="F8"/>
      <pageMargins left="0.7" right="0.7" top="0.75" bottom="0.75" header="0.3" footer="0.3"/>
      <pageSetup paperSize="9" orientation="portrait" r:id="rId6"/>
    </customSheetView>
    <customSheetView guid="{62E99341-31CC-4B22-ACCE-D0C55385ECC0}" scale="55" showPageBreaks="1" hiddenColumns="1" view="pageBreakPreview">
      <selection activeCell="F8" sqref="F8"/>
      <pageMargins left="0.7" right="0.7" top="0.75" bottom="0.75" header="0.3" footer="0.3"/>
      <pageSetup paperSize="9" orientation="portrait" r:id="rId7"/>
    </customSheetView>
    <customSheetView guid="{6AC0ED22-CCBF-444B-9F29-F3EDD4234483}" scale="55" showPageBreaks="1" hiddenColumns="1" view="pageBreakPreview">
      <selection activeCell="F8" sqref="F8"/>
      <pageMargins left="0.7" right="0.7" top="0.75" bottom="0.75" header="0.3" footer="0.3"/>
      <pageSetup paperSize="9" orientation="portrait" r:id="rId8"/>
    </customSheetView>
    <customSheetView guid="{29B41C1A-DE4D-4DEA-B90B-19C46C754CB5}" scale="55" showPageBreaks="1" hiddenColumns="1" view="pageBreakPreview">
      <selection activeCell="F8" sqref="F8"/>
      <pageMargins left="0.7" right="0.7" top="0.75" bottom="0.75" header="0.3" footer="0.3"/>
      <pageSetup paperSize="9" orientation="portrait" r:id="rId9"/>
    </customSheetView>
    <customSheetView guid="{E45EFE9B-4478-4CD3-BF82-80324FB1E4A5}" scale="55" showPageBreaks="1" hiddenColumns="1" view="pageBreakPreview">
      <selection activeCell="H6" sqref="H6:I9"/>
      <pageMargins left="0.7" right="0.7" top="0.75" bottom="0.75" header="0.3" footer="0.3"/>
      <pageSetup paperSize="9" orientation="portrait" r:id="rId10"/>
    </customSheetView>
    <customSheetView guid="{E130DC8D-7005-4996-8C21-05E554218832}" scale="70" showPageBreaks="1" hiddenColumns="1" view="pageBreakPreview" topLeftCell="E1">
      <selection activeCell="K7" sqref="K7"/>
      <pageMargins left="0.7" right="0.7" top="0.75" bottom="0.75" header="0.3" footer="0.3"/>
      <pageSetup paperSize="9" orientation="portrait" r:id="rId11"/>
    </customSheetView>
    <customSheetView guid="{64EE95D5-D217-4566-B6AE-1F08753E5CD7}" scale="55" showPageBreaks="1" hiddenColumns="1" view="pageBreakPreview">
      <selection activeCell="F8" sqref="F8"/>
      <pageMargins left="0.7" right="0.7" top="0.75" bottom="0.75" header="0.3" footer="0.3"/>
      <pageSetup paperSize="9" orientation="portrait" r:id="rId12"/>
    </customSheetView>
    <customSheetView guid="{BEF67C10-7FC6-4F33-B3F9-204F29E3E218}" scale="55" showPageBreaks="1" hiddenColumns="1" view="pageBreakPreview">
      <selection activeCell="F8" sqref="F8"/>
      <pageMargins left="0.7" right="0.7" top="0.75" bottom="0.75" header="0.3" footer="0.3"/>
      <pageSetup paperSize="9" orientation="portrait" r:id="rId13"/>
    </customSheetView>
    <customSheetView guid="{7ECADF5B-4174-4035-8137-3D83A4A93CD5}" scale="55" showPageBreaks="1" hiddenColumns="1" view="pageBreakPreview">
      <selection activeCell="F8" sqref="F8"/>
      <pageMargins left="0.7" right="0.7" top="0.75" bottom="0.75" header="0.3" footer="0.3"/>
      <pageSetup paperSize="9" orientation="portrait" r:id="rId14"/>
    </customSheetView>
    <customSheetView guid="{AA1E88D6-B765-4D8A-BB20-FCE31C48857F}" scale="70" showPageBreaks="1" hiddenColumns="1" view="pageBreakPreview" topLeftCell="E1">
      <selection activeCell="K7" sqref="K7"/>
      <pageMargins left="0.7" right="0.7" top="0.75" bottom="0.75" header="0.3" footer="0.3"/>
      <pageSetup paperSize="9" orientation="portrait" r:id="rId15"/>
    </customSheetView>
    <customSheetView guid="{BC0D032C-B7DF-4F2E-B1DC-6C55D32E50A7}" scale="55" showPageBreaks="1" hiddenColumns="1" view="pageBreakPreview">
      <selection activeCell="F8" sqref="F8"/>
      <pageMargins left="0.7" right="0.7" top="0.75" bottom="0.75" header="0.3" footer="0.3"/>
      <pageSetup paperSize="9" orientation="portrait" r:id="rId16"/>
    </customSheetView>
    <customSheetView guid="{536E4AEA-F618-4F85-8552-BC1DB5601AA9}" scale="55" showPageBreaks="1" hiddenColumns="1" view="pageBreakPreview">
      <selection activeCell="H6" sqref="H6:I9"/>
      <pageMargins left="0.7" right="0.7" top="0.75" bottom="0.75" header="0.3" footer="0.3"/>
      <pageSetup paperSize="9" orientation="portrait" r:id="rId17"/>
    </customSheetView>
    <customSheetView guid="{4D639A26-081E-47BF-848E-AC3B928B0246}" scale="50" showPageBreaks="1" hiddenColumns="1" view="pageBreakPreview">
      <selection activeCell="L9" sqref="L9"/>
      <pageMargins left="0.7" right="0.7" top="0.75" bottom="0.75" header="0.3" footer="0.3"/>
      <pageSetup paperSize="9" orientation="portrait" r:id="rId18"/>
    </customSheetView>
    <customSheetView guid="{A5DFC301-5C67-4FC6-85AF-FDF62108DB8C}" scale="55" showPageBreaks="1" hiddenColumns="1" view="pageBreakPreview">
      <selection activeCell="F8" sqref="F8"/>
      <pageMargins left="0.7" right="0.7" top="0.75" bottom="0.75" header="0.3" footer="0.3"/>
      <pageSetup paperSize="9" orientation="portrait" r:id="rId19"/>
    </customSheetView>
    <customSheetView guid="{2BD323B3-0AFD-4A0F-92BE-DE4822DF2931}" scale="55" showPageBreaks="1" hiddenColumns="1" view="pageBreakPreview">
      <selection activeCell="F8" sqref="F8"/>
      <pageMargins left="0.7" right="0.7" top="0.75" bottom="0.75" header="0.3" footer="0.3"/>
      <pageSetup paperSize="9" orientation="portrait" r:id="rId20"/>
    </customSheetView>
    <customSheetView guid="{368E2DFC-3BA5-4D0C-BA65-005B75FF238F}" scale="55" showPageBreaks="1" hiddenColumns="1" view="pageBreakPreview">
      <selection activeCell="H6" sqref="H6:I9"/>
      <pageMargins left="0.7" right="0.7" top="0.75" bottom="0.75" header="0.3" footer="0.3"/>
      <pageSetup paperSize="9" orientation="portrait" r:id="rId21"/>
    </customSheetView>
    <customSheetView guid="{31939B30-5917-45B1-8F19-7A02A2F96ACC}" scale="55" showPageBreaks="1" hiddenColumns="1" view="pageBreakPreview">
      <selection activeCell="F8" sqref="F8"/>
      <pageMargins left="0.7" right="0.7" top="0.75" bottom="0.75" header="0.3" footer="0.3"/>
      <pageSetup paperSize="9" orientation="portrait" r:id="rId22"/>
    </customSheetView>
    <customSheetView guid="{78BEB479-57CC-4BBB-8F3F-73AA0BAD3F3D}" scale="55" showPageBreaks="1" hiddenColumns="1" view="pageBreakPreview">
      <selection activeCell="F8" sqref="F8"/>
      <pageMargins left="0.7" right="0.7" top="0.75" bottom="0.75" header="0.3" footer="0.3"/>
      <pageSetup paperSize="9" orientation="portrait" r:id="rId23"/>
    </customSheetView>
    <customSheetView guid="{80AD08A8-345A-453A-A104-5E3DA1078B6F}" scale="55" showPageBreaks="1" hiddenColumns="1" view="pageBreakPreview">
      <selection activeCell="F8" sqref="F8"/>
      <pageMargins left="0.7" right="0.7" top="0.75" bottom="0.75" header="0.3" footer="0.3"/>
      <pageSetup paperSize="9" orientation="portrait" r:id="rId24"/>
    </customSheetView>
    <customSheetView guid="{289EDABA-C5A9-419A-80C6-5151B0E77175}" showPageBreaks="1" hiddenColumns="1" view="pageBreakPreview" topLeftCell="J1">
      <selection activeCell="R7" sqref="R7"/>
      <pageMargins left="0.7" right="0.7" top="0.75" bottom="0.75" header="0.3" footer="0.3"/>
      <pageSetup paperSize="9" orientation="portrait" r:id="rId25"/>
    </customSheetView>
    <customSheetView guid="{DC2E917C-7EDA-4B90-B3FB-550D32D31915}" scale="55" showPageBreaks="1" hiddenColumns="1" view="pageBreakPreview">
      <selection activeCell="F8" sqref="F8"/>
      <pageMargins left="0.7" right="0.7" top="0.75" bottom="0.75" header="0.3" footer="0.3"/>
      <pageSetup paperSize="9" orientation="portrait" r:id="rId26"/>
    </customSheetView>
    <customSheetView guid="{3A1AD47D-D360-494C-B851-D14B33F8032B}" scale="55" showPageBreaks="1" hiddenColumns="1" view="pageBreakPreview">
      <selection activeCell="F8" sqref="F8"/>
      <pageMargins left="0.7" right="0.7" top="0.75" bottom="0.75" header="0.3" footer="0.3"/>
      <pageSetup paperSize="9" orientation="portrait" r:id="rId27"/>
    </customSheetView>
    <customSheetView guid="{0A7892A9-C788-4A52-B70F-E061EF7EBA75}" scale="55" showPageBreaks="1" hiddenColumns="1" view="pageBreakPreview">
      <selection activeCell="F8" sqref="F8"/>
      <pageMargins left="0.7" right="0.7" top="0.75" bottom="0.75" header="0.3" footer="0.3"/>
      <pageSetup paperSize="9" orientation="portrait" r:id="rId28"/>
    </customSheetView>
    <customSheetView guid="{06A69783-2FAA-4B05-9CD3-C97C7DF94659}" scale="55" showPageBreaks="1" hiddenColumns="1" view="pageBreakPreview">
      <selection activeCell="F8" sqref="F8"/>
      <pageMargins left="0.7" right="0.7" top="0.75" bottom="0.75" header="0.3" footer="0.3"/>
      <pageSetup paperSize="9" orientation="portrait" r:id="rId29"/>
    </customSheetView>
    <customSheetView guid="{6A6C9703-C16B-46D2-8CEE-AD24BCFE6CF3}" scale="55" showPageBreaks="1" hiddenColumns="1" view="pageBreakPreview">
      <selection activeCell="F8" sqref="F8"/>
      <pageMargins left="0.7" right="0.7" top="0.75" bottom="0.75" header="0.3" footer="0.3"/>
      <pageSetup paperSize="9" orientation="portrait" r:id="rId30"/>
    </customSheetView>
    <customSheetView guid="{5F1BE36F-0832-42CE-A3FC-1A76BC593CBA}" scale="70" showPageBreaks="1" hiddenColumns="1" view="pageBreakPreview" topLeftCell="B1">
      <selection activeCell="B1" sqref="B1:T1"/>
      <pageMargins left="0.7" right="0.7" top="0.75" bottom="0.75" header="0.3" footer="0.3"/>
      <pageSetup paperSize="9" orientation="portrait" r:id="rId31"/>
    </customSheetView>
    <customSheetView guid="{2632A833-96F5-4A25-97EB-81ED19BC2F66}" scale="55" showPageBreaks="1" hiddenColumns="1" view="pageBreakPreview">
      <selection activeCell="F8" sqref="F8"/>
      <pageMargins left="0.7" right="0.7" top="0.75" bottom="0.75" header="0.3" footer="0.3"/>
      <pageSetup paperSize="9" orientation="portrait" r:id="rId32"/>
    </customSheetView>
    <customSheetView guid="{459390C8-C5DF-49F1-A77C-C618340F3CD1}" scale="55" showPageBreaks="1" hiddenColumns="1" view="pageBreakPreview">
      <selection activeCell="F8" sqref="F8"/>
      <pageMargins left="0.7" right="0.7" top="0.75" bottom="0.75" header="0.3" footer="0.3"/>
      <pageSetup paperSize="9" orientation="portrait" r:id="rId33"/>
    </customSheetView>
    <customSheetView guid="{73C3B9D4-9210-43F5-9883-0E949EA0E341}" scale="55" showPageBreaks="1" hiddenColumns="1" view="pageBreakPreview">
      <selection activeCell="H6" sqref="H6:I9"/>
      <pageMargins left="0.7" right="0.7" top="0.75" bottom="0.75" header="0.3" footer="0.3"/>
      <pageSetup paperSize="9" orientation="portrait" r:id="rId34"/>
    </customSheetView>
    <customSheetView guid="{DBB9E7F6-7701-4D52-8273-C96C8672D403}" showPageBreaks="1" hiddenColumns="1" view="pageBreakPreview" topLeftCell="J1">
      <selection activeCell="O8" sqref="O8"/>
      <pageMargins left="0.7" right="0.7" top="0.75" bottom="0.75" header="0.3" footer="0.3"/>
      <pageSetup paperSize="9" orientation="portrait" r:id="rId35"/>
    </customSheetView>
    <customSheetView guid="{F48E67D2-2C8C-4D86-A2A9-F44F569AC752}" scale="55" showPageBreaks="1" hiddenColumns="1" view="pageBreakPreview">
      <selection activeCell="F8" sqref="F8"/>
      <pageMargins left="0.7" right="0.7" top="0.75" bottom="0.75" header="0.3" footer="0.3"/>
      <pageSetup paperSize="9" orientation="portrait" r:id="rId36"/>
    </customSheetView>
    <customSheetView guid="{A0A236D8-DD59-41E7-B037-84EE00D00310}" scale="50" showPageBreaks="1" hiddenColumns="1" view="pageBreakPreview">
      <selection activeCell="L9" sqref="L9"/>
      <pageMargins left="0.7" right="0.7" top="0.75" bottom="0.75" header="0.3" footer="0.3"/>
      <pageSetup paperSize="9" orientation="portrait" r:id="rId37"/>
    </customSheetView>
    <customSheetView guid="{D2D3EE1B-268E-484E-B81F-FE080D687EAC}" scale="55" showPageBreaks="1" hiddenColumns="1" view="pageBreakPreview">
      <selection activeCell="F8" sqref="F8"/>
      <pageMargins left="0.7" right="0.7" top="0.75" bottom="0.75" header="0.3" footer="0.3"/>
      <pageSetup paperSize="9" orientation="portrait" r:id="rId38"/>
    </customSheetView>
    <customSheetView guid="{E82CE51D-E642-4881-A0F3-F33C1C34AFA1}" scale="55" showPageBreaks="1" hiddenColumns="1" view="pageBreakPreview">
      <selection activeCell="F8" sqref="F8"/>
      <pageMargins left="0.7" right="0.7" top="0.75" bottom="0.75" header="0.3" footer="0.3"/>
      <pageSetup paperSize="9" orientation="portrait" r:id="rId39"/>
    </customSheetView>
    <customSheetView guid="{B08D60EB-17AC-43BC-A2EA-BCC34DA15115}" scale="55" showPageBreaks="1" hiddenColumns="1" view="pageBreakPreview">
      <selection activeCell="T8" sqref="T8"/>
      <pageMargins left="0.7" right="0.7" top="0.75" bottom="0.75" header="0.3" footer="0.3"/>
      <pageSetup paperSize="9" orientation="portrait" r:id="rId40"/>
    </customSheetView>
    <customSheetView guid="{D191BA0E-0736-4B94-A273-2D78D70DA2D4}" scale="50" showPageBreaks="1" hiddenColumns="1" view="pageBreakPreview">
      <selection activeCell="L9" sqref="L9"/>
      <pageMargins left="0.7" right="0.7" top="0.75" bottom="0.75" header="0.3" footer="0.3"/>
      <pageSetup paperSize="9" orientation="portrait" r:id="rId41"/>
    </customSheetView>
    <customSheetView guid="{B429D517-42D1-45D3-9EB5-95DCC9C5EFE9}" scale="55" showPageBreaks="1" view="pageBreakPreview">
      <selection activeCell="G9" sqref="G9"/>
      <colBreaks count="1" manualBreakCount="1">
        <brk id="3" max="1048575" man="1"/>
      </colBreaks>
      <pageMargins left="0.7" right="0.7" top="0.75" bottom="0.75" header="0.3" footer="0.3"/>
      <pageSetup paperSize="9" orientation="portrait" r:id="rId42"/>
    </customSheetView>
    <customSheetView guid="{B56945C8-F29B-4C9B-8329-FA9ECE32E132}" scale="70" showPageBreaks="1" hiddenColumns="1" view="pageBreakPreview" topLeftCell="E1">
      <selection activeCell="K7" sqref="K7"/>
      <pageMargins left="0.7" right="0.7" top="0.75" bottom="0.75" header="0.3" footer="0.3"/>
      <pageSetup paperSize="9" orientation="portrait" r:id="rId43"/>
    </customSheetView>
    <customSheetView guid="{F1DC9DCC-06E3-4E7B-88AF-BCE58DCEC1FC}" scale="55" showPageBreaks="1" view="pageBreakPreview">
      <selection activeCell="G9" sqref="G9"/>
      <colBreaks count="1" manualBreakCount="1">
        <brk id="3" max="1048575" man="1"/>
      </colBreaks>
      <pageMargins left="0.7" right="0.7" top="0.75" bottom="0.75" header="0.3" footer="0.3"/>
      <pageSetup paperSize="9" orientation="portrait" r:id="rId44"/>
    </customSheetView>
    <customSheetView guid="{CC311ED5-8E9A-4A74-AF81-E2B2B6EAD85B}" showPageBreaks="1" hiddenColumns="1" view="pageBreakPreview" topLeftCell="F1">
      <selection activeCell="M8" sqref="M8"/>
      <pageMargins left="0.7" right="0.7" top="0.75" bottom="0.75" header="0.3" footer="0.3"/>
      <pageSetup paperSize="9" orientation="portrait" r:id="rId45"/>
    </customSheetView>
    <customSheetView guid="{4FCF4851-1FFB-4291-9E63-B5ADD52F8DBE}" showPageBreaks="1" hiddenColumns="1" view="pageBreakPreview" topLeftCell="J1">
      <selection activeCell="R7" sqref="R7"/>
      <pageMargins left="0.7" right="0.7" top="0.75" bottom="0.75" header="0.3" footer="0.3"/>
      <pageSetup paperSize="9" orientation="portrait" r:id="rId46"/>
    </customSheetView>
    <customSheetView guid="{BDED3506-9430-4352-8E58-74A02AA55749}" scale="70" showPageBreaks="1" hiddenColumns="1" view="pageBreakPreview" topLeftCell="E1">
      <selection activeCell="K7" sqref="K7"/>
      <pageMargins left="0.7" right="0.7" top="0.75" bottom="0.75" header="0.3" footer="0.3"/>
      <pageSetup paperSize="9" orientation="portrait" r:id="rId47"/>
    </customSheetView>
    <customSheetView guid="{82F8E746-A746-4368-B31A-F7995B350DCA}" scale="55" showPageBreaks="1" hiddenColumns="1" view="pageBreakPreview">
      <selection activeCell="F8" sqref="F8"/>
      <pageMargins left="0.7" right="0.7" top="0.75" bottom="0.75" header="0.3" footer="0.3"/>
      <pageSetup paperSize="9" orientation="portrait" r:id="rId48"/>
    </customSheetView>
    <customSheetView guid="{F02E4BFF-91CB-4809-939D-2DEDB7A6D27E}" scale="55" showPageBreaks="1" hiddenColumns="1" view="pageBreakPreview">
      <selection activeCell="F8" sqref="F8"/>
      <pageMargins left="0.7" right="0.7" top="0.75" bottom="0.75" header="0.3" footer="0.3"/>
      <pageSetup paperSize="9" orientation="portrait" r:id="rId49"/>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5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Normal="100" zoomScaleSheetLayoutView="70" workbookViewId="0">
      <selection activeCell="T9" sqref="T9"/>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12.85546875" hidden="1" customWidth="1"/>
    <col min="20" max="20" width="74.42578125" customWidth="1"/>
  </cols>
  <sheetData>
    <row r="1" spans="1:20" ht="47.25" customHeight="1" x14ac:dyDescent="0.25">
      <c r="B1" s="386" t="s">
        <v>222</v>
      </c>
      <c r="C1" s="387"/>
      <c r="D1" s="387"/>
      <c r="E1" s="387"/>
      <c r="F1" s="387"/>
      <c r="G1" s="387"/>
      <c r="H1" s="387"/>
      <c r="I1" s="387"/>
      <c r="J1" s="387"/>
      <c r="K1" s="387"/>
      <c r="L1" s="387"/>
      <c r="M1" s="387"/>
      <c r="N1" s="387"/>
      <c r="O1" s="387"/>
      <c r="P1" s="387"/>
      <c r="Q1" s="387"/>
      <c r="R1" s="387"/>
      <c r="S1" s="387"/>
      <c r="T1" s="387"/>
    </row>
    <row r="2" spans="1:20" ht="15.75" x14ac:dyDescent="0.25">
      <c r="A2" s="388"/>
      <c r="B2" s="389" t="s">
        <v>0</v>
      </c>
      <c r="C2" s="390" t="s">
        <v>1</v>
      </c>
      <c r="D2" s="390" t="s">
        <v>2</v>
      </c>
      <c r="E2" s="390" t="s">
        <v>3</v>
      </c>
      <c r="F2" s="390" t="s">
        <v>228</v>
      </c>
      <c r="G2" s="393" t="s">
        <v>4</v>
      </c>
      <c r="H2" s="394"/>
      <c r="I2" s="394"/>
      <c r="J2" s="394"/>
      <c r="K2" s="394"/>
      <c r="L2" s="394"/>
      <c r="M2" s="394"/>
      <c r="N2" s="394"/>
      <c r="O2" s="394"/>
      <c r="P2" s="394"/>
      <c r="Q2" s="394"/>
      <c r="R2" s="394"/>
      <c r="S2" s="395"/>
      <c r="T2" s="1"/>
    </row>
    <row r="3" spans="1:20" ht="119.25" customHeight="1" x14ac:dyDescent="0.25">
      <c r="A3" s="388"/>
      <c r="B3" s="389"/>
      <c r="C3" s="391"/>
      <c r="D3" s="392"/>
      <c r="E3" s="392"/>
      <c r="F3" s="392"/>
      <c r="G3" s="2" t="s">
        <v>5</v>
      </c>
      <c r="H3" s="2" t="s">
        <v>6</v>
      </c>
      <c r="I3" s="2" t="s">
        <v>7</v>
      </c>
      <c r="J3" s="2" t="s">
        <v>8</v>
      </c>
      <c r="K3" s="69" t="s">
        <v>9</v>
      </c>
      <c r="L3" s="69" t="s">
        <v>10</v>
      </c>
      <c r="M3" s="51" t="s">
        <v>11</v>
      </c>
      <c r="N3" s="51" t="s">
        <v>12</v>
      </c>
      <c r="O3" s="51" t="s">
        <v>13</v>
      </c>
      <c r="P3" s="51" t="s">
        <v>14</v>
      </c>
      <c r="Q3" s="51" t="s">
        <v>15</v>
      </c>
      <c r="R3" s="51" t="s">
        <v>16</v>
      </c>
      <c r="S3" s="2" t="s">
        <v>37</v>
      </c>
      <c r="T3" s="3" t="s">
        <v>17</v>
      </c>
    </row>
    <row r="4" spans="1:20" ht="15.75" x14ac:dyDescent="0.25">
      <c r="A4" s="22"/>
      <c r="B4" s="37">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96" t="s">
        <v>179</v>
      </c>
      <c r="C5" s="384"/>
      <c r="D5" s="384"/>
      <c r="E5" s="384"/>
      <c r="F5" s="384"/>
      <c r="G5" s="384"/>
      <c r="H5" s="384"/>
      <c r="I5" s="384"/>
      <c r="J5" s="384"/>
      <c r="K5" s="384"/>
      <c r="L5" s="384"/>
      <c r="M5" s="384"/>
      <c r="N5" s="384"/>
      <c r="O5" s="384"/>
      <c r="P5" s="384"/>
      <c r="Q5" s="384"/>
      <c r="R5" s="384"/>
      <c r="S5" s="384"/>
      <c r="T5" s="385"/>
    </row>
    <row r="6" spans="1:20" ht="81.75" customHeight="1" x14ac:dyDescent="0.25">
      <c r="A6" s="24">
        <v>1</v>
      </c>
      <c r="B6" s="17" t="s">
        <v>19</v>
      </c>
      <c r="C6" s="8" t="s">
        <v>164</v>
      </c>
      <c r="D6" s="23" t="s">
        <v>163</v>
      </c>
      <c r="E6" s="23">
        <v>0.56999999999999995</v>
      </c>
      <c r="F6" s="80">
        <v>36.28</v>
      </c>
      <c r="G6" s="56" t="s">
        <v>77</v>
      </c>
      <c r="H6" s="56" t="s">
        <v>77</v>
      </c>
      <c r="I6" s="56" t="s">
        <v>77</v>
      </c>
      <c r="J6" s="56" t="s">
        <v>77</v>
      </c>
      <c r="K6" s="96">
        <v>3.5</v>
      </c>
      <c r="L6" s="125">
        <v>16.2</v>
      </c>
      <c r="M6" s="125">
        <v>23.27</v>
      </c>
      <c r="N6" s="126">
        <v>32.729999999999997</v>
      </c>
      <c r="O6" s="125">
        <v>36.28</v>
      </c>
      <c r="P6" s="314">
        <v>36.28</v>
      </c>
      <c r="Q6" s="314">
        <v>36.28</v>
      </c>
      <c r="R6" s="12">
        <v>36.28</v>
      </c>
      <c r="S6" s="350">
        <f t="shared" ref="S6:S11" si="0">R6/F6*100</f>
        <v>100</v>
      </c>
      <c r="T6" s="68" t="s">
        <v>353</v>
      </c>
    </row>
    <row r="7" spans="1:20" ht="69.75" customHeight="1" x14ac:dyDescent="0.25">
      <c r="A7" s="24">
        <v>2</v>
      </c>
      <c r="B7" s="17" t="s">
        <v>23</v>
      </c>
      <c r="C7" s="8" t="s">
        <v>165</v>
      </c>
      <c r="D7" s="23" t="s">
        <v>141</v>
      </c>
      <c r="E7" s="23">
        <v>240</v>
      </c>
      <c r="F7" s="21">
        <v>3997</v>
      </c>
      <c r="G7" s="56" t="s">
        <v>77</v>
      </c>
      <c r="H7" s="56" t="s">
        <v>77</v>
      </c>
      <c r="I7" s="56" t="s">
        <v>77</v>
      </c>
      <c r="J7" s="56" t="s">
        <v>77</v>
      </c>
      <c r="K7" s="13">
        <v>295</v>
      </c>
      <c r="L7" s="13">
        <v>1688</v>
      </c>
      <c r="M7" s="13">
        <v>2421</v>
      </c>
      <c r="N7" s="13">
        <v>3523</v>
      </c>
      <c r="O7" s="125">
        <v>3997</v>
      </c>
      <c r="P7" s="32">
        <v>4357</v>
      </c>
      <c r="Q7" s="32">
        <v>4357</v>
      </c>
      <c r="R7" s="14">
        <v>4357</v>
      </c>
      <c r="S7" s="350">
        <f t="shared" si="0"/>
        <v>109.00675506629973</v>
      </c>
      <c r="T7" s="68" t="s">
        <v>296</v>
      </c>
    </row>
    <row r="8" spans="1:20" ht="57.75" customHeight="1" x14ac:dyDescent="0.25">
      <c r="A8" s="24">
        <v>3</v>
      </c>
      <c r="B8" s="17" t="s">
        <v>26</v>
      </c>
      <c r="C8" s="8" t="s">
        <v>166</v>
      </c>
      <c r="D8" s="23" t="s">
        <v>167</v>
      </c>
      <c r="E8" s="23">
        <v>56</v>
      </c>
      <c r="F8" s="21">
        <v>56</v>
      </c>
      <c r="G8" s="56" t="s">
        <v>77</v>
      </c>
      <c r="H8" s="56" t="s">
        <v>77</v>
      </c>
      <c r="I8" s="56" t="s">
        <v>77</v>
      </c>
      <c r="J8" s="56">
        <v>12</v>
      </c>
      <c r="K8" s="355">
        <v>13</v>
      </c>
      <c r="L8" s="13">
        <v>21</v>
      </c>
      <c r="M8" s="13">
        <v>27</v>
      </c>
      <c r="N8" s="13">
        <v>33</v>
      </c>
      <c r="O8" s="13">
        <v>45</v>
      </c>
      <c r="P8" s="32">
        <v>56</v>
      </c>
      <c r="Q8" s="32">
        <v>56</v>
      </c>
      <c r="R8" s="14">
        <v>56</v>
      </c>
      <c r="S8" s="350">
        <f t="shared" si="0"/>
        <v>100</v>
      </c>
      <c r="T8" s="68" t="s">
        <v>261</v>
      </c>
    </row>
    <row r="9" spans="1:20" ht="56.25" customHeight="1" x14ac:dyDescent="0.25">
      <c r="A9" s="25">
        <v>4</v>
      </c>
      <c r="B9" s="13" t="s">
        <v>42</v>
      </c>
      <c r="C9" s="8" t="s">
        <v>168</v>
      </c>
      <c r="D9" s="23" t="s">
        <v>84</v>
      </c>
      <c r="E9" s="23">
        <v>2</v>
      </c>
      <c r="F9" s="21">
        <v>3</v>
      </c>
      <c r="G9" s="56" t="s">
        <v>77</v>
      </c>
      <c r="H9" s="56" t="s">
        <v>77</v>
      </c>
      <c r="I9" s="56" t="s">
        <v>77</v>
      </c>
      <c r="J9" s="56" t="s">
        <v>77</v>
      </c>
      <c r="K9" s="56" t="s">
        <v>77</v>
      </c>
      <c r="L9" s="355" t="s">
        <v>77</v>
      </c>
      <c r="M9" s="13">
        <v>1</v>
      </c>
      <c r="N9" s="13" t="s">
        <v>77</v>
      </c>
      <c r="O9" s="13" t="s">
        <v>77</v>
      </c>
      <c r="P9" s="53">
        <v>3</v>
      </c>
      <c r="Q9" s="53">
        <v>3</v>
      </c>
      <c r="R9" s="14">
        <v>3</v>
      </c>
      <c r="S9" s="350">
        <f t="shared" si="0"/>
        <v>100</v>
      </c>
      <c r="T9" s="68" t="s">
        <v>354</v>
      </c>
    </row>
    <row r="10" spans="1:20" ht="94.5" customHeight="1" x14ac:dyDescent="0.25">
      <c r="A10" s="25">
        <v>5</v>
      </c>
      <c r="B10" s="13" t="s">
        <v>44</v>
      </c>
      <c r="C10" s="8" t="s">
        <v>169</v>
      </c>
      <c r="D10" s="23" t="s">
        <v>28</v>
      </c>
      <c r="E10" s="23">
        <v>100</v>
      </c>
      <c r="F10" s="21">
        <v>100</v>
      </c>
      <c r="G10" s="56" t="s">
        <v>77</v>
      </c>
      <c r="H10" s="56" t="s">
        <v>77</v>
      </c>
      <c r="I10" s="56" t="s">
        <v>77</v>
      </c>
      <c r="J10" s="56" t="s">
        <v>77</v>
      </c>
      <c r="K10" s="56" t="s">
        <v>77</v>
      </c>
      <c r="L10" s="355" t="s">
        <v>77</v>
      </c>
      <c r="M10" s="355" t="s">
        <v>77</v>
      </c>
      <c r="N10" s="355" t="s">
        <v>77</v>
      </c>
      <c r="O10" s="355" t="s">
        <v>77</v>
      </c>
      <c r="P10" s="355" t="s">
        <v>77</v>
      </c>
      <c r="Q10" s="355" t="s">
        <v>77</v>
      </c>
      <c r="R10" s="359" t="s">
        <v>77</v>
      </c>
      <c r="S10" s="350">
        <v>100</v>
      </c>
      <c r="T10" s="68" t="s">
        <v>262</v>
      </c>
    </row>
    <row r="11" spans="1:20" ht="63" x14ac:dyDescent="0.25">
      <c r="A11" s="24">
        <v>6</v>
      </c>
      <c r="B11" s="13">
        <v>1</v>
      </c>
      <c r="C11" s="8" t="s">
        <v>268</v>
      </c>
      <c r="D11" s="204" t="s">
        <v>84</v>
      </c>
      <c r="E11" s="204" t="s">
        <v>22</v>
      </c>
      <c r="F11" s="21">
        <v>3</v>
      </c>
      <c r="G11" s="56" t="s">
        <v>22</v>
      </c>
      <c r="H11" s="56" t="s">
        <v>22</v>
      </c>
      <c r="I11" s="56" t="s">
        <v>22</v>
      </c>
      <c r="J11" s="56" t="s">
        <v>22</v>
      </c>
      <c r="K11" s="356">
        <v>3</v>
      </c>
      <c r="L11" s="356">
        <v>3</v>
      </c>
      <c r="M11" s="356">
        <v>3</v>
      </c>
      <c r="N11" s="356">
        <v>3</v>
      </c>
      <c r="O11" s="356">
        <v>3</v>
      </c>
      <c r="P11" s="356">
        <v>3</v>
      </c>
      <c r="Q11" s="356">
        <v>3</v>
      </c>
      <c r="R11" s="322">
        <v>3</v>
      </c>
      <c r="S11" s="350">
        <f t="shared" si="0"/>
        <v>100</v>
      </c>
      <c r="T11" s="68" t="s">
        <v>269</v>
      </c>
    </row>
  </sheetData>
  <customSheetViews>
    <customSheetView guid="{E5A2ECE4-B75B-45A2-AE22-0D04E85CEB66}" showPageBreaks="1" hiddenColumns="1" state="hidden" view="pageBreakPreview">
      <selection activeCell="T9" sqref="T9"/>
      <pageMargins left="0.7" right="0.7" top="0.75" bottom="0.75" header="0.3" footer="0.3"/>
      <pageSetup paperSize="9" orientation="portrait" r:id="rId1"/>
    </customSheetView>
    <customSheetView guid="{AF8A7EC1-5680-4411-8CA7-5C7F5D245B03}" scale="70" showPageBreaks="1" hiddenColumns="1" view="pageBreakPreview">
      <selection activeCell="H6" sqref="H6:I10"/>
      <pageMargins left="0.7" right="0.7" top="0.75" bottom="0.75" header="0.3" footer="0.3"/>
      <pageSetup paperSize="9" orientation="portrait" r:id="rId2"/>
    </customSheetView>
    <customSheetView guid="{8E7CBF92-2A8A-4486-AE31-320A2A4BD935}" scale="70" showPageBreaks="1" hiddenColumns="1" view="pageBreakPreview">
      <selection activeCell="H6" sqref="H6:I10"/>
      <pageMargins left="0.7" right="0.7" top="0.75" bottom="0.75" header="0.3" footer="0.3"/>
      <pageSetup paperSize="9" orientation="portrait" r:id="rId3"/>
    </customSheetView>
    <customSheetView guid="{0E67524B-A824-49FB-A67D-C1771603425D}" scale="75" showPageBreaks="1" hiddenColumns="1" view="pageBreakPreview" topLeftCell="H1">
      <selection activeCell="L7" sqref="L7"/>
      <pageMargins left="0.7" right="0.7" top="0.75" bottom="0.75" header="0.3" footer="0.3"/>
      <pageSetup paperSize="9" orientation="portrait" r:id="rId4"/>
    </customSheetView>
    <customSheetView guid="{C8D19BE7-BEDD-4964-9D09-341310B3D400}" showPageBreaks="1" hiddenColumns="1" state="hidden" view="pageBreakPreview">
      <selection activeCell="T9" sqref="T9"/>
      <pageMargins left="0.7" right="0.7" top="0.75" bottom="0.75" header="0.3" footer="0.3"/>
      <pageSetup paperSize="9" orientation="portrait" r:id="rId5"/>
    </customSheetView>
    <customSheetView guid="{CF24AFB6-3F7E-4F34-9F8C-EEB64BB13CA4}" showPageBreaks="1" hiddenColumns="1" view="pageBreakPreview">
      <selection activeCell="T9" sqref="T9"/>
      <pageMargins left="0.7" right="0.7" top="0.75" bottom="0.75" header="0.3" footer="0.3"/>
      <pageSetup paperSize="9" orientation="portrait" r:id="rId6"/>
    </customSheetView>
    <customSheetView guid="{62E99341-31CC-4B22-ACCE-D0C55385ECC0}" showPageBreaks="1" hiddenColumns="1" view="pageBreakPreview" topLeftCell="E4">
      <selection activeCell="T9" sqref="T9"/>
      <pageMargins left="0.7" right="0.7" top="0.75" bottom="0.75" header="0.3" footer="0.3"/>
      <pageSetup paperSize="9" orientation="portrait" r:id="rId7"/>
    </customSheetView>
    <customSheetView guid="{6AC0ED22-CCBF-444B-9F29-F3EDD4234483}" showPageBreaks="1" hiddenColumns="1" view="pageBreakPreview">
      <selection activeCell="T16" sqref="T16"/>
      <pageMargins left="0.7" right="0.7" top="0.75" bottom="0.75" header="0.3" footer="0.3"/>
      <pageSetup paperSize="9" orientation="portrait" r:id="rId8"/>
    </customSheetView>
    <customSheetView guid="{29B41C1A-DE4D-4DEA-B90B-19C46C754CB5}" scale="80" showPageBreaks="1" hiddenColumns="1" view="pageBreakPreview" topLeftCell="B1">
      <selection activeCell="O7" sqref="O7"/>
      <pageMargins left="0.7" right="0.7" top="0.75" bottom="0.75" header="0.3" footer="0.3"/>
      <pageSetup paperSize="9" orientation="portrait" r:id="rId9"/>
    </customSheetView>
    <customSheetView guid="{E45EFE9B-4478-4CD3-BF82-80324FB1E4A5}" showPageBreaks="1" hiddenColumns="1" view="pageBreakPreview" topLeftCell="E2">
      <selection activeCell="T6" sqref="T6"/>
      <pageMargins left="0.7" right="0.7" top="0.75" bottom="0.75" header="0.3" footer="0.3"/>
      <pageSetup paperSize="9" orientation="portrait" r:id="rId10"/>
    </customSheetView>
    <customSheetView guid="{E130DC8D-7005-4996-8C21-05E554218832}" showPageBreaks="1" hiddenColumns="1" view="pageBreakPreview">
      <selection activeCell="H6" sqref="H6"/>
      <pageMargins left="0.7" right="0.7" top="0.75" bottom="0.75" header="0.3" footer="0.3"/>
      <pageSetup paperSize="9" orientation="portrait" r:id="rId11"/>
    </customSheetView>
    <customSheetView guid="{64EE95D5-D217-4566-B6AE-1F08753E5CD7}" scale="75" showPageBreaks="1" hiddenColumns="1" view="pageBreakPreview" topLeftCell="H1">
      <selection activeCell="L7" sqref="L7"/>
      <pageMargins left="0.7" right="0.7" top="0.75" bottom="0.75" header="0.3" footer="0.3"/>
      <pageSetup paperSize="9" orientation="portrait" r:id="rId12"/>
    </customSheetView>
    <customSheetView guid="{BEF67C10-7FC6-4F33-B3F9-204F29E3E218}" showPageBreaks="1" hiddenColumns="1" view="pageBreakPreview">
      <selection activeCell="T9" sqref="T9"/>
      <pageMargins left="0.7" right="0.7" top="0.75" bottom="0.75" header="0.3" footer="0.3"/>
      <pageSetup paperSize="9" orientation="portrait" r:id="rId13"/>
    </customSheetView>
    <customSheetView guid="{7ECADF5B-4174-4035-8137-3D83A4A93CD5}" showPageBreaks="1" hiddenColumns="1" view="pageBreakPreview">
      <selection activeCell="T9" sqref="T9"/>
      <pageMargins left="0.7" right="0.7" top="0.75" bottom="0.75" header="0.3" footer="0.3"/>
      <pageSetup paperSize="9" orientation="portrait" r:id="rId14"/>
    </customSheetView>
    <customSheetView guid="{AA1E88D6-B765-4D8A-BB20-FCE31C48857F}" showPageBreaks="1" hiddenColumns="1" view="pageBreakPreview">
      <selection activeCell="T9" sqref="T9"/>
      <pageMargins left="0.7" right="0.7" top="0.75" bottom="0.75" header="0.3" footer="0.3"/>
      <pageSetup paperSize="9" orientation="portrait" r:id="rId15"/>
    </customSheetView>
    <customSheetView guid="{BC0D032C-B7DF-4F2E-B1DC-6C55D32E50A7}" showPageBreaks="1" hiddenColumns="1" view="pageBreakPreview">
      <selection activeCell="T9" sqref="T9"/>
      <pageMargins left="0.7" right="0.7" top="0.75" bottom="0.75" header="0.3" footer="0.3"/>
      <pageSetup paperSize="9" orientation="portrait" r:id="rId16"/>
    </customSheetView>
    <customSheetView guid="{536E4AEA-F618-4F85-8552-BC1DB5601AA9}" scale="70" showPageBreaks="1" hiddenColumns="1" view="pageBreakPreview">
      <selection activeCell="H6" sqref="H6:I10"/>
      <pageMargins left="0.7" right="0.7" top="0.75" bottom="0.75" header="0.3" footer="0.3"/>
      <pageSetup paperSize="9" orientation="portrait" r:id="rId17"/>
    </customSheetView>
    <customSheetView guid="{4D639A26-081E-47BF-848E-AC3B928B0246}" scale="70" showPageBreaks="1" hiddenColumns="1" view="pageBreakPreview">
      <selection activeCell="H6" sqref="H6:I10"/>
      <pageMargins left="0.7" right="0.7" top="0.75" bottom="0.75" header="0.3" footer="0.3"/>
      <pageSetup paperSize="9" orientation="portrait" r:id="rId18"/>
    </customSheetView>
    <customSheetView guid="{A5DFC301-5C67-4FC6-85AF-FDF62108DB8C}" showPageBreaks="1" hiddenColumns="1" view="pageBreakPreview">
      <selection activeCell="T16" sqref="T16"/>
      <pageMargins left="0.7" right="0.7" top="0.75" bottom="0.75" header="0.3" footer="0.3"/>
      <pageSetup paperSize="9" orientation="portrait" r:id="rId19"/>
    </customSheetView>
    <customSheetView guid="{2BD323B3-0AFD-4A0F-92BE-DE4822DF2931}" showPageBreaks="1" hiddenColumns="1" view="pageBreakPreview">
      <selection activeCell="T9" sqref="T9"/>
      <pageMargins left="0.7" right="0.7" top="0.75" bottom="0.75" header="0.3" footer="0.3"/>
      <pageSetup paperSize="9" orientation="portrait" r:id="rId20"/>
    </customSheetView>
    <customSheetView guid="{368E2DFC-3BA5-4D0C-BA65-005B75FF238F}" scale="70" showPageBreaks="1" hiddenColumns="1" view="pageBreakPreview">
      <selection activeCell="H6" sqref="H6:I10"/>
      <pageMargins left="0.7" right="0.7" top="0.75" bottom="0.75" header="0.3" footer="0.3"/>
      <pageSetup paperSize="9" orientation="portrait" r:id="rId21"/>
    </customSheetView>
    <customSheetView guid="{31939B30-5917-45B1-8F19-7A02A2F96ACC}" showPageBreaks="1" hiddenColumns="1" view="pageBreakPreview">
      <selection activeCell="T9" sqref="T9"/>
      <pageMargins left="0.7" right="0.7" top="0.75" bottom="0.75" header="0.3" footer="0.3"/>
      <pageSetup paperSize="9" orientation="portrait" r:id="rId22"/>
    </customSheetView>
    <customSheetView guid="{78BEB479-57CC-4BBB-8F3F-73AA0BAD3F3D}" showPageBreaks="1" hiddenColumns="1" view="pageBreakPreview">
      <selection activeCell="T9" sqref="T9"/>
      <pageMargins left="0.7" right="0.7" top="0.75" bottom="0.75" header="0.3" footer="0.3"/>
      <pageSetup paperSize="9" orientation="portrait" r:id="rId23"/>
    </customSheetView>
    <customSheetView guid="{80AD08A8-345A-453A-A104-5E3DA1078B6F}" showPageBreaks="1" hiddenColumns="1" view="pageBreakPreview">
      <selection activeCell="T9" sqref="T9"/>
      <pageMargins left="0.7" right="0.7" top="0.75" bottom="0.75" header="0.3" footer="0.3"/>
      <pageSetup paperSize="9" orientation="portrait" r:id="rId24"/>
    </customSheetView>
    <customSheetView guid="{289EDABA-C5A9-419A-80C6-5151B0E77175}" scale="70" showPageBreaks="1" hiddenColumns="1" view="pageBreakPreview">
      <selection activeCell="P6" sqref="P6:R10"/>
      <pageMargins left="0.7" right="0.7" top="0.75" bottom="0.75" header="0.3" footer="0.3"/>
      <pageSetup paperSize="9" orientation="portrait" r:id="rId25"/>
    </customSheetView>
    <customSheetView guid="{DC2E917C-7EDA-4B90-B3FB-550D32D31915}" showPageBreaks="1" hiddenColumns="1" view="pageBreakPreview">
      <selection activeCell="T9" sqref="T9"/>
      <pageMargins left="0.7" right="0.7" top="0.75" bottom="0.75" header="0.3" footer="0.3"/>
      <pageSetup paperSize="9" orientation="portrait" r:id="rId26"/>
    </customSheetView>
    <customSheetView guid="{3A1AD47D-D360-494C-B851-D14B33F8032B}" showPageBreaks="1" hiddenColumns="1" view="pageBreakPreview">
      <selection activeCell="M9" sqref="M9"/>
      <pageMargins left="0.7" right="0.7" top="0.75" bottom="0.75" header="0.3" footer="0.3"/>
      <pageSetup paperSize="9" orientation="portrait" r:id="rId27"/>
    </customSheetView>
    <customSheetView guid="{0A7892A9-C788-4A52-B70F-E061EF7EBA75}" showPageBreaks="1" hiddenColumns="1" view="pageBreakPreview">
      <selection activeCell="T9" sqref="T9"/>
      <pageMargins left="0.7" right="0.7" top="0.75" bottom="0.75" header="0.3" footer="0.3"/>
      <pageSetup paperSize="9" orientation="portrait" r:id="rId28"/>
    </customSheetView>
    <customSheetView guid="{06A69783-2FAA-4B05-9CD3-C97C7DF94659}" showPageBreaks="1" hiddenColumns="1" view="pageBreakPreview">
      <selection activeCell="T9" sqref="T9"/>
      <pageMargins left="0.7" right="0.7" top="0.75" bottom="0.75" header="0.3" footer="0.3"/>
      <pageSetup paperSize="9" orientation="portrait" r:id="rId29"/>
    </customSheetView>
    <customSheetView guid="{6A6C9703-C16B-46D2-8CEE-AD24BCFE6CF3}" showPageBreaks="1" hiddenColumns="1" view="pageBreakPreview" topLeftCell="A2">
      <selection activeCell="M9" sqref="M9"/>
      <pageMargins left="0.7" right="0.7" top="0.75" bottom="0.75" header="0.3" footer="0.3"/>
      <pageSetup paperSize="9" orientation="portrait" r:id="rId30"/>
    </customSheetView>
    <customSheetView guid="{5F1BE36F-0832-42CE-A3FC-1A76BC593CBA}" showPageBreaks="1" hiddenColumns="1" view="pageBreakPreview" topLeftCell="T4">
      <selection activeCell="T9" sqref="T9"/>
      <pageMargins left="0.7" right="0.7" top="0.75" bottom="0.75" header="0.3" footer="0.3"/>
      <pageSetup paperSize="9" orientation="portrait" r:id="rId31"/>
    </customSheetView>
    <customSheetView guid="{2632A833-96F5-4A25-97EB-81ED19BC2F66}" showPageBreaks="1" hiddenColumns="1" view="pageBreakPreview">
      <selection activeCell="T9" sqref="T9"/>
      <pageMargins left="0.7" right="0.7" top="0.75" bottom="0.75" header="0.3" footer="0.3"/>
      <pageSetup paperSize="9" orientation="portrait" r:id="rId32"/>
    </customSheetView>
    <customSheetView guid="{459390C8-C5DF-49F1-A77C-C618340F3CD1}" showPageBreaks="1" hiddenColumns="1" view="pageBreakPreview">
      <selection activeCell="T9" sqref="T9"/>
      <pageMargins left="0.7" right="0.7" top="0.75" bottom="0.75" header="0.3" footer="0.3"/>
      <pageSetup paperSize="9" orientation="portrait" r:id="rId33"/>
    </customSheetView>
    <customSheetView guid="{73C3B9D4-9210-43F5-9883-0E949EA0E341}" scale="55" showPageBreaks="1" hiddenColumns="1" view="pageBreakPreview">
      <selection activeCell="F12" sqref="F12"/>
      <pageMargins left="0.7" right="0.7" top="0.75" bottom="0.75" header="0.3" footer="0.3"/>
      <pageSetup paperSize="9" orientation="portrait" r:id="rId34"/>
    </customSheetView>
    <customSheetView guid="{DBB9E7F6-7701-4D52-8273-C96C8672D403}" showPageBreaks="1" hiddenColumns="1" view="pageBreakPreview">
      <selection activeCell="T9" sqref="T9"/>
      <pageMargins left="0.7" right="0.7" top="0.75" bottom="0.75" header="0.3" footer="0.3"/>
      <pageSetup paperSize="9" orientation="portrait" r:id="rId35"/>
    </customSheetView>
    <customSheetView guid="{F48E67D2-2C8C-4D86-A2A9-F44F569AC752}" showPageBreaks="1" hiddenColumns="1" view="pageBreakPreview">
      <selection activeCell="T9" sqref="T9"/>
      <pageMargins left="0.7" right="0.7" top="0.75" bottom="0.75" header="0.3" footer="0.3"/>
      <pageSetup paperSize="9" orientation="portrait" r:id="rId36"/>
    </customSheetView>
    <customSheetView guid="{A0A236D8-DD59-41E7-B037-84EE00D00310}" scale="70" showPageBreaks="1" hiddenColumns="1" view="pageBreakPreview">
      <selection activeCell="H6" sqref="H6:I10"/>
      <pageMargins left="0.7" right="0.7" top="0.75" bottom="0.75" header="0.3" footer="0.3"/>
      <pageSetup paperSize="9" orientation="portrait" r:id="rId37"/>
    </customSheetView>
    <customSheetView guid="{D2D3EE1B-268E-484E-B81F-FE080D687EAC}" hiddenColumns="1" topLeftCell="A4">
      <selection activeCell="T18" sqref="T18"/>
      <pageMargins left="0.7" right="0.7" top="0.75" bottom="0.75" header="0.3" footer="0.3"/>
      <pageSetup paperSize="9" orientation="portrait" r:id="rId38"/>
    </customSheetView>
    <customSheetView guid="{E82CE51D-E642-4881-A0F3-F33C1C34AFA1}" showPageBreaks="1" hiddenColumns="1" view="pageBreakPreview">
      <selection activeCell="T9" sqref="T9"/>
      <pageMargins left="0.7" right="0.7" top="0.75" bottom="0.75" header="0.3" footer="0.3"/>
      <pageSetup paperSize="9" orientation="portrait" r:id="rId39"/>
    </customSheetView>
    <customSheetView guid="{B08D60EB-17AC-43BC-A2EA-BCC34DA15115}" showPageBreaks="1" hiddenColumns="1" view="pageBreakPreview">
      <selection activeCell="O10" sqref="O10"/>
      <pageMargins left="0.7" right="0.7" top="0.75" bottom="0.75" header="0.3" footer="0.3"/>
      <pageSetup paperSize="9" orientation="portrait" r:id="rId40"/>
    </customSheetView>
    <customSheetView guid="{D191BA0E-0736-4B94-A273-2D78D70DA2D4}" scale="70" showPageBreaks="1" hiddenColumns="1" view="pageBreakPreview">
      <selection activeCell="H6" sqref="H6:I10"/>
      <pageMargins left="0.7" right="0.7" top="0.75" bottom="0.75" header="0.3" footer="0.3"/>
      <pageSetup paperSize="9" orientation="portrait" r:id="rId41"/>
    </customSheetView>
    <customSheetView guid="{B429D517-42D1-45D3-9EB5-95DCC9C5EFE9}" scale="70" showPageBreaks="1" view="pageBreakPreview" topLeftCell="J1">
      <selection activeCell="T6" sqref="T6:T11"/>
      <pageMargins left="0.7" right="0.7" top="0.75" bottom="0.75" header="0.3" footer="0.3"/>
      <pageSetup paperSize="9" scale="24" orientation="portrait" r:id="rId42"/>
    </customSheetView>
    <customSheetView guid="{B56945C8-F29B-4C9B-8329-FA9ECE32E132}" showPageBreaks="1" hiddenColumns="1" view="pageBreakPreview">
      <selection activeCell="H6" sqref="H6"/>
      <pageMargins left="0.7" right="0.7" top="0.75" bottom="0.75" header="0.3" footer="0.3"/>
      <pageSetup paperSize="9" orientation="portrait" r:id="rId43"/>
    </customSheetView>
    <customSheetView guid="{F1DC9DCC-06E3-4E7B-88AF-BCE58DCEC1FC}" scale="70" showPageBreaks="1" view="pageBreakPreview">
      <selection activeCell="T6" sqref="T6:T11"/>
      <pageMargins left="0.7" right="0.7" top="0.75" bottom="0.75" header="0.3" footer="0.3"/>
      <pageSetup paperSize="9" scale="24" orientation="portrait" r:id="rId44"/>
    </customSheetView>
    <customSheetView guid="{CC311ED5-8E9A-4A74-AF81-E2B2B6EAD85B}" scale="85" showPageBreaks="1" hiddenColumns="1" view="pageBreakPreview">
      <selection activeCell="H6" sqref="H6"/>
      <pageMargins left="0.7" right="0.7" top="0.75" bottom="0.75" header="0.3" footer="0.3"/>
      <pageSetup paperSize="9" orientation="portrait" r:id="rId45"/>
    </customSheetView>
    <customSheetView guid="{4FCF4851-1FFB-4291-9E63-B5ADD52F8DBE}" scale="85" showPageBreaks="1" hiddenColumns="1" view="pageBreakPreview">
      <selection activeCell="T11" sqref="T11"/>
      <pageMargins left="0.7" right="0.7" top="0.75" bottom="0.75" header="0.3" footer="0.3"/>
      <pageSetup paperSize="9" orientation="portrait" r:id="rId46"/>
    </customSheetView>
    <customSheetView guid="{BDED3506-9430-4352-8E58-74A02AA55749}" showPageBreaks="1" hiddenColumns="1" topLeftCell="E4">
      <selection activeCell="P7" sqref="P7"/>
      <pageMargins left="0.7" right="0.7" top="0.75" bottom="0.75" header="0.3" footer="0.3"/>
      <pageSetup paperSize="9" orientation="portrait" r:id="rId47"/>
    </customSheetView>
    <customSheetView guid="{82F8E746-A746-4368-B31A-F7995B350DCA}" showPageBreaks="1" hiddenColumns="1" view="pageBreakPreview">
      <selection activeCell="T9" sqref="T9"/>
      <pageMargins left="0.7" right="0.7" top="0.75" bottom="0.75" header="0.3" footer="0.3"/>
      <pageSetup paperSize="9" orientation="portrait" r:id="rId48"/>
    </customSheetView>
    <customSheetView guid="{F02E4BFF-91CB-4809-939D-2DEDB7A6D27E}" showPageBreaks="1">
      <selection activeCell="P13" sqref="P13"/>
      <pageMargins left="0.7" right="0.7" top="0.75" bottom="0.75" header="0.3" footer="0.3"/>
      <pageSetup paperSize="9" orientation="portrait" r:id="rId49"/>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5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zoomScale="55" zoomScaleNormal="70" zoomScaleSheetLayoutView="40" workbookViewId="0">
      <selection activeCell="G8" sqref="G8"/>
    </sheetView>
  </sheetViews>
  <sheetFormatPr defaultRowHeight="15" x14ac:dyDescent="0.25"/>
  <cols>
    <col min="1" max="1" width="4.7109375" customWidth="1"/>
    <col min="2" max="2" width="6.140625" customWidth="1"/>
    <col min="3" max="3" width="45.5703125" customWidth="1"/>
    <col min="4" max="4" width="12.5703125" customWidth="1"/>
    <col min="5" max="5" width="12.140625" customWidth="1"/>
    <col min="6" max="6" width="11.5703125" customWidth="1"/>
    <col min="7" max="7" width="10.85546875" customWidth="1"/>
    <col min="8" max="9" width="10.42578125" customWidth="1"/>
    <col min="10" max="10" width="10" customWidth="1"/>
    <col min="11" max="11" width="9.28515625" customWidth="1"/>
    <col min="12" max="12" width="10.85546875" customWidth="1"/>
    <col min="13" max="18" width="8.28515625" customWidth="1"/>
    <col min="19" max="19" width="14.28515625" hidden="1" customWidth="1"/>
    <col min="20" max="20" width="150" customWidth="1"/>
  </cols>
  <sheetData>
    <row r="1" spans="1:20" ht="47.25" customHeight="1" x14ac:dyDescent="0.25">
      <c r="B1" s="386" t="s">
        <v>222</v>
      </c>
      <c r="C1" s="387"/>
      <c r="D1" s="387"/>
      <c r="E1" s="387"/>
      <c r="F1" s="387"/>
      <c r="G1" s="387"/>
      <c r="H1" s="387"/>
      <c r="I1" s="387"/>
      <c r="J1" s="387"/>
      <c r="K1" s="387"/>
      <c r="L1" s="387"/>
      <c r="M1" s="387"/>
      <c r="N1" s="387"/>
      <c r="O1" s="387"/>
      <c r="P1" s="387"/>
      <c r="Q1" s="387"/>
      <c r="R1" s="387"/>
      <c r="S1" s="387"/>
      <c r="T1" s="387"/>
    </row>
    <row r="2" spans="1:20" ht="15.75" x14ac:dyDescent="0.25">
      <c r="A2" s="388"/>
      <c r="B2" s="397" t="s">
        <v>0</v>
      </c>
      <c r="C2" s="390" t="s">
        <v>1</v>
      </c>
      <c r="D2" s="390" t="s">
        <v>2</v>
      </c>
      <c r="E2" s="390" t="s">
        <v>3</v>
      </c>
      <c r="F2" s="390" t="s">
        <v>228</v>
      </c>
      <c r="G2" s="393" t="s">
        <v>4</v>
      </c>
      <c r="H2" s="394"/>
      <c r="I2" s="394"/>
      <c r="J2" s="394"/>
      <c r="K2" s="394"/>
      <c r="L2" s="394"/>
      <c r="M2" s="394"/>
      <c r="N2" s="394"/>
      <c r="O2" s="394"/>
      <c r="P2" s="394"/>
      <c r="Q2" s="394"/>
      <c r="R2" s="394"/>
      <c r="S2" s="395"/>
      <c r="T2" s="1"/>
    </row>
    <row r="3" spans="1:20" ht="119.25" customHeight="1" x14ac:dyDescent="0.25">
      <c r="A3" s="388"/>
      <c r="B3" s="397"/>
      <c r="C3" s="391"/>
      <c r="D3" s="392"/>
      <c r="E3" s="392"/>
      <c r="F3" s="392"/>
      <c r="G3" s="2" t="s">
        <v>5</v>
      </c>
      <c r="H3" s="2" t="s">
        <v>6</v>
      </c>
      <c r="I3" s="2" t="s">
        <v>7</v>
      </c>
      <c r="J3" s="2" t="s">
        <v>8</v>
      </c>
      <c r="K3" s="2" t="s">
        <v>9</v>
      </c>
      <c r="L3" s="2" t="s">
        <v>10</v>
      </c>
      <c r="M3" s="2" t="s">
        <v>11</v>
      </c>
      <c r="N3" s="2" t="s">
        <v>12</v>
      </c>
      <c r="O3" s="2" t="s">
        <v>13</v>
      </c>
      <c r="P3" s="2" t="s">
        <v>14</v>
      </c>
      <c r="Q3" s="2" t="s">
        <v>15</v>
      </c>
      <c r="R3" s="2" t="s">
        <v>16</v>
      </c>
      <c r="S3" s="2" t="s">
        <v>37</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96" t="s">
        <v>18</v>
      </c>
      <c r="C5" s="384"/>
      <c r="D5" s="384"/>
      <c r="E5" s="384"/>
      <c r="F5" s="384"/>
      <c r="G5" s="384"/>
      <c r="H5" s="384"/>
      <c r="I5" s="384"/>
      <c r="J5" s="384"/>
      <c r="K5" s="384"/>
      <c r="L5" s="384"/>
      <c r="M5" s="384"/>
      <c r="N5" s="384"/>
      <c r="O5" s="384"/>
      <c r="P5" s="384"/>
      <c r="Q5" s="384"/>
      <c r="R5" s="384"/>
      <c r="S5" s="384"/>
      <c r="T5" s="385"/>
    </row>
    <row r="6" spans="1:20" ht="47.25" x14ac:dyDescent="0.25">
      <c r="A6" s="24">
        <v>1</v>
      </c>
      <c r="B6" s="7" t="s">
        <v>19</v>
      </c>
      <c r="C6" s="8" t="s">
        <v>20</v>
      </c>
      <c r="D6" s="9" t="s">
        <v>21</v>
      </c>
      <c r="E6" s="9">
        <v>262.3</v>
      </c>
      <c r="F6" s="10">
        <v>276.8</v>
      </c>
      <c r="G6" s="179" t="s">
        <v>22</v>
      </c>
      <c r="H6" s="203" t="s">
        <v>22</v>
      </c>
      <c r="I6" s="179" t="s">
        <v>22</v>
      </c>
      <c r="J6" s="179" t="s">
        <v>22</v>
      </c>
      <c r="K6" s="179">
        <v>87.1</v>
      </c>
      <c r="L6" s="179" t="s">
        <v>22</v>
      </c>
      <c r="M6" s="179" t="s">
        <v>22</v>
      </c>
      <c r="N6" s="11">
        <v>169.6</v>
      </c>
      <c r="O6" s="179" t="s">
        <v>22</v>
      </c>
      <c r="P6" s="179" t="s">
        <v>358</v>
      </c>
      <c r="Q6" s="179" t="s">
        <v>22</v>
      </c>
      <c r="R6" s="376">
        <v>257</v>
      </c>
      <c r="S6" s="11">
        <f t="shared" ref="S6:S13" si="0">R6/F6*100</f>
        <v>92.846820809248555</v>
      </c>
      <c r="T6" s="8" t="s">
        <v>286</v>
      </c>
    </row>
    <row r="7" spans="1:20" ht="72" customHeight="1" x14ac:dyDescent="0.25">
      <c r="A7" s="24">
        <v>2</v>
      </c>
      <c r="B7" s="7" t="s">
        <v>23</v>
      </c>
      <c r="C7" s="8" t="s">
        <v>24</v>
      </c>
      <c r="D7" s="9" t="s">
        <v>25</v>
      </c>
      <c r="E7" s="9">
        <v>277.7</v>
      </c>
      <c r="F7" s="10">
        <v>283.10000000000002</v>
      </c>
      <c r="G7" s="179">
        <v>286.2</v>
      </c>
      <c r="H7" s="203">
        <v>289.39999999999998</v>
      </c>
      <c r="I7" s="11">
        <v>291.2</v>
      </c>
      <c r="J7" s="11">
        <v>290.3</v>
      </c>
      <c r="K7" s="11">
        <v>292.8</v>
      </c>
      <c r="L7" s="11">
        <v>272.60000000000002</v>
      </c>
      <c r="M7" s="11">
        <v>279.5</v>
      </c>
      <c r="N7" s="11">
        <v>283.7</v>
      </c>
      <c r="O7" s="179">
        <v>288.5</v>
      </c>
      <c r="P7" s="11">
        <v>290.60000000000002</v>
      </c>
      <c r="Q7" s="11">
        <v>290</v>
      </c>
      <c r="R7" s="376">
        <v>288.39999999999998</v>
      </c>
      <c r="S7" s="26">
        <f t="shared" si="0"/>
        <v>101.87212998940302</v>
      </c>
      <c r="T7" s="8" t="s">
        <v>389</v>
      </c>
    </row>
    <row r="8" spans="1:20" ht="112.5" customHeight="1" x14ac:dyDescent="0.25">
      <c r="A8" s="24">
        <v>3</v>
      </c>
      <c r="B8" s="7" t="s">
        <v>26</v>
      </c>
      <c r="C8" s="8" t="s">
        <v>27</v>
      </c>
      <c r="D8" s="9" t="s">
        <v>28</v>
      </c>
      <c r="E8" s="12">
        <v>12.46</v>
      </c>
      <c r="F8" s="10">
        <v>12.49</v>
      </c>
      <c r="G8" s="179">
        <v>11.33</v>
      </c>
      <c r="H8" s="203">
        <v>11.31</v>
      </c>
      <c r="I8" s="12">
        <v>11.41</v>
      </c>
      <c r="J8" s="12">
        <v>11.4</v>
      </c>
      <c r="K8" s="12">
        <v>11.46</v>
      </c>
      <c r="L8" s="12">
        <v>11.71</v>
      </c>
      <c r="M8" s="12">
        <v>11.74</v>
      </c>
      <c r="N8" s="12">
        <v>11.76</v>
      </c>
      <c r="O8" s="12">
        <v>11.8</v>
      </c>
      <c r="P8" s="12">
        <v>11.84</v>
      </c>
      <c r="Q8" s="12">
        <v>11.88</v>
      </c>
      <c r="R8" s="12">
        <v>11.88</v>
      </c>
      <c r="S8" s="26">
        <f t="shared" si="0"/>
        <v>95.11609287429944</v>
      </c>
      <c r="T8" s="8" t="s">
        <v>359</v>
      </c>
    </row>
    <row r="9" spans="1:20" ht="111.75" customHeight="1" x14ac:dyDescent="0.25">
      <c r="A9" s="25">
        <v>4</v>
      </c>
      <c r="B9" s="13">
        <v>1</v>
      </c>
      <c r="C9" s="8" t="s">
        <v>29</v>
      </c>
      <c r="D9" s="9" t="s">
        <v>28</v>
      </c>
      <c r="E9" s="9">
        <v>100</v>
      </c>
      <c r="F9" s="10">
        <v>100</v>
      </c>
      <c r="G9" s="259">
        <v>98.3</v>
      </c>
      <c r="H9" s="259">
        <v>98.3</v>
      </c>
      <c r="I9" s="259">
        <v>98.3</v>
      </c>
      <c r="J9" s="259">
        <v>98.3</v>
      </c>
      <c r="K9" s="259">
        <v>98.3</v>
      </c>
      <c r="L9" s="259">
        <v>98.3</v>
      </c>
      <c r="M9" s="259">
        <v>98.3</v>
      </c>
      <c r="N9" s="259">
        <v>98.3</v>
      </c>
      <c r="O9" s="259">
        <v>98.3</v>
      </c>
      <c r="P9" s="259">
        <v>98.3</v>
      </c>
      <c r="Q9" s="259">
        <v>98.3</v>
      </c>
      <c r="R9" s="376">
        <v>98.2</v>
      </c>
      <c r="S9" s="26">
        <f t="shared" si="0"/>
        <v>98.2</v>
      </c>
      <c r="T9" s="8" t="s">
        <v>392</v>
      </c>
    </row>
    <row r="10" spans="1:20" ht="135.75" customHeight="1" x14ac:dyDescent="0.25">
      <c r="A10" s="25">
        <v>5</v>
      </c>
      <c r="B10" s="13">
        <v>2</v>
      </c>
      <c r="C10" s="8" t="s">
        <v>30</v>
      </c>
      <c r="D10" s="9" t="s">
        <v>31</v>
      </c>
      <c r="E10" s="9">
        <v>3</v>
      </c>
      <c r="F10" s="10">
        <v>3</v>
      </c>
      <c r="G10" s="259">
        <v>3</v>
      </c>
      <c r="H10" s="259">
        <v>3.4</v>
      </c>
      <c r="I10" s="259">
        <v>3.8</v>
      </c>
      <c r="J10" s="259">
        <v>4</v>
      </c>
      <c r="K10" s="259">
        <v>3.7</v>
      </c>
      <c r="L10" s="259">
        <v>3.7</v>
      </c>
      <c r="M10" s="259">
        <v>3.7</v>
      </c>
      <c r="N10" s="259">
        <v>3.7</v>
      </c>
      <c r="O10" s="259">
        <v>3.7</v>
      </c>
      <c r="P10" s="259">
        <v>3.6</v>
      </c>
      <c r="Q10" s="259">
        <v>3.5</v>
      </c>
      <c r="R10" s="376">
        <v>3.5</v>
      </c>
      <c r="S10" s="26">
        <f t="shared" si="0"/>
        <v>116.66666666666667</v>
      </c>
      <c r="T10" s="8" t="s">
        <v>390</v>
      </c>
    </row>
    <row r="11" spans="1:20" ht="63" x14ac:dyDescent="0.25">
      <c r="A11" s="25">
        <v>6</v>
      </c>
      <c r="B11" s="13">
        <v>3</v>
      </c>
      <c r="C11" s="8" t="s">
        <v>32</v>
      </c>
      <c r="D11" s="9" t="s">
        <v>28</v>
      </c>
      <c r="E11" s="9">
        <v>90.3</v>
      </c>
      <c r="F11" s="10">
        <v>93</v>
      </c>
      <c r="G11" s="259" t="s">
        <v>22</v>
      </c>
      <c r="H11" s="259" t="s">
        <v>22</v>
      </c>
      <c r="I11" s="11">
        <v>96.9</v>
      </c>
      <c r="J11" s="259" t="s">
        <v>22</v>
      </c>
      <c r="K11" s="259" t="s">
        <v>22</v>
      </c>
      <c r="L11" s="11">
        <v>96.9</v>
      </c>
      <c r="M11" s="259" t="s">
        <v>22</v>
      </c>
      <c r="N11" s="259" t="s">
        <v>22</v>
      </c>
      <c r="O11" s="259">
        <v>97.3</v>
      </c>
      <c r="P11" s="259" t="s">
        <v>22</v>
      </c>
      <c r="Q11" s="259" t="s">
        <v>22</v>
      </c>
      <c r="R11" s="56">
        <v>97.2</v>
      </c>
      <c r="S11" s="26">
        <f t="shared" si="0"/>
        <v>104.51612903225806</v>
      </c>
      <c r="T11" s="8" t="s">
        <v>391</v>
      </c>
    </row>
    <row r="12" spans="1:20" ht="110.25" x14ac:dyDescent="0.25">
      <c r="A12" s="25">
        <v>7</v>
      </c>
      <c r="B12" s="13">
        <v>4</v>
      </c>
      <c r="C12" s="8" t="s">
        <v>33</v>
      </c>
      <c r="D12" s="9" t="s">
        <v>25</v>
      </c>
      <c r="E12" s="20">
        <v>3841</v>
      </c>
      <c r="F12" s="21">
        <v>5015</v>
      </c>
      <c r="G12" s="20">
        <v>4959</v>
      </c>
      <c r="H12" s="20">
        <v>5073</v>
      </c>
      <c r="I12" s="20">
        <v>5160</v>
      </c>
      <c r="J12" s="20">
        <v>5124</v>
      </c>
      <c r="K12" s="20">
        <v>5158</v>
      </c>
      <c r="L12" s="20">
        <v>5319</v>
      </c>
      <c r="M12" s="20">
        <v>5378</v>
      </c>
      <c r="N12" s="20">
        <v>5573</v>
      </c>
      <c r="O12" s="20">
        <v>5629</v>
      </c>
      <c r="P12" s="20">
        <v>5736</v>
      </c>
      <c r="Q12" s="20">
        <v>5804</v>
      </c>
      <c r="R12" s="20">
        <v>5876</v>
      </c>
      <c r="S12" s="11">
        <f t="shared" si="0"/>
        <v>117.16849451645064</v>
      </c>
      <c r="T12" s="68" t="s">
        <v>388</v>
      </c>
    </row>
    <row r="13" spans="1:20" ht="98.25" customHeight="1" x14ac:dyDescent="0.25">
      <c r="A13" s="25">
        <v>8</v>
      </c>
      <c r="B13" s="13">
        <v>5</v>
      </c>
      <c r="C13" s="8" t="s">
        <v>34</v>
      </c>
      <c r="D13" s="9" t="s">
        <v>25</v>
      </c>
      <c r="E13" s="20">
        <v>7002</v>
      </c>
      <c r="F13" s="21">
        <v>8234</v>
      </c>
      <c r="G13" s="20">
        <v>7805</v>
      </c>
      <c r="H13" s="20">
        <v>7911</v>
      </c>
      <c r="I13" s="20">
        <v>7999</v>
      </c>
      <c r="J13" s="20">
        <v>7959</v>
      </c>
      <c r="K13" s="20">
        <v>7991</v>
      </c>
      <c r="L13" s="20">
        <v>8238</v>
      </c>
      <c r="M13" s="20">
        <v>8295</v>
      </c>
      <c r="N13" s="20">
        <v>8486</v>
      </c>
      <c r="O13" s="20">
        <v>8536</v>
      </c>
      <c r="P13" s="20">
        <v>8641</v>
      </c>
      <c r="Q13" s="20">
        <v>8706</v>
      </c>
      <c r="R13" s="20">
        <v>8776</v>
      </c>
      <c r="S13" s="11">
        <f t="shared" si="0"/>
        <v>106.5824629584649</v>
      </c>
      <c r="T13" s="8" t="s">
        <v>387</v>
      </c>
    </row>
    <row r="14" spans="1:20" ht="78.75" x14ac:dyDescent="0.25">
      <c r="A14" s="25">
        <v>9</v>
      </c>
      <c r="B14" s="13">
        <v>6</v>
      </c>
      <c r="C14" s="8" t="s">
        <v>35</v>
      </c>
      <c r="D14" s="9" t="s">
        <v>25</v>
      </c>
      <c r="E14" s="9">
        <v>852</v>
      </c>
      <c r="F14" s="10">
        <v>860</v>
      </c>
      <c r="G14" s="259">
        <v>55</v>
      </c>
      <c r="H14" s="259">
        <v>31</v>
      </c>
      <c r="I14" s="259">
        <v>58</v>
      </c>
      <c r="J14" s="259">
        <v>115</v>
      </c>
      <c r="K14" s="259">
        <v>126</v>
      </c>
      <c r="L14" s="259">
        <v>67</v>
      </c>
      <c r="M14" s="14">
        <v>70</v>
      </c>
      <c r="N14" s="14">
        <v>85</v>
      </c>
      <c r="O14" s="259">
        <v>40</v>
      </c>
      <c r="P14" s="259">
        <v>39</v>
      </c>
      <c r="Q14" s="259">
        <v>89</v>
      </c>
      <c r="R14" s="376">
        <v>88</v>
      </c>
      <c r="S14" s="26">
        <f>(R14+Q14+P14+O14+N14+M14+L14+K14+J14+I14+H14+G14)/F14*100</f>
        <v>100.34883720930232</v>
      </c>
      <c r="T14" s="8" t="s">
        <v>386</v>
      </c>
    </row>
  </sheetData>
  <customSheetViews>
    <customSheetView guid="{E5A2ECE4-B75B-45A2-AE22-0D04E85CEB66}" scale="55" showPageBreaks="1" hiddenColumns="1" state="hidden" view="pageBreakPreview">
      <selection activeCell="G8" sqref="G8"/>
      <pageMargins left="0.7" right="0.7" top="0.75" bottom="0.75" header="0.3" footer="0.3"/>
      <pageSetup paperSize="9" orientation="portrait" r:id="rId1"/>
    </customSheetView>
    <customSheetView guid="{AF8A7EC1-5680-4411-8CA7-5C7F5D245B03}" scale="40" showPageBreaks="1" hiddenColumns="1" view="pageBreakPreview">
      <selection activeCell="J14" sqref="J14"/>
      <pageMargins left="0.7" right="0.7" top="0.75" bottom="0.75" header="0.3" footer="0.3"/>
      <pageSetup paperSize="9" orientation="portrait" r:id="rId2"/>
    </customSheetView>
    <customSheetView guid="{8E7CBF92-2A8A-4486-AE31-320A2A4BD935}" scale="55" showPageBreaks="1" hiddenColumns="1" view="pageBreakPreview">
      <selection activeCell="I6" sqref="I6:I14"/>
      <pageMargins left="0.7" right="0.7" top="0.75" bottom="0.75" header="0.3" footer="0.3"/>
      <pageSetup paperSize="9" orientation="portrait" r:id="rId3"/>
    </customSheetView>
    <customSheetView guid="{0E67524B-A824-49FB-A67D-C1771603425D}" scale="70" showPageBreaks="1" hiddenColumns="1" view="pageBreakPreview" topLeftCell="E7">
      <selection activeCell="Z10" sqref="Z10"/>
      <pageMargins left="0.7" right="0.7" top="0.75" bottom="0.75" header="0.3" footer="0.3"/>
      <pageSetup paperSize="9" orientation="portrait" r:id="rId4"/>
    </customSheetView>
    <customSheetView guid="{C8D19BE7-BEDD-4964-9D09-341310B3D400}" scale="25" hiddenColumns="1" state="hidden">
      <selection activeCell="AX11" sqref="AX11"/>
      <pageMargins left="0.7" right="0.7" top="0.75" bottom="0.75" header="0.3" footer="0.3"/>
      <pageSetup paperSize="9" orientation="portrait" r:id="rId5"/>
    </customSheetView>
    <customSheetView guid="{CF24AFB6-3F7E-4F34-9F8C-EEB64BB13CA4}" scale="60" showPageBreaks="1" hiddenColumns="1" view="pageBreakPreview" topLeftCell="A4">
      <selection activeCell="T10" sqref="T10"/>
      <pageMargins left="0.7" right="0.7" top="0.75" bottom="0.75" header="0.3" footer="0.3"/>
      <pageSetup paperSize="9" orientation="portrait" r:id="rId6"/>
    </customSheetView>
    <customSheetView guid="{62E99341-31CC-4B22-ACCE-D0C55385ECC0}" scale="25" hiddenColumns="1">
      <selection activeCell="Q8" sqref="Q8"/>
      <pageMargins left="0.7" right="0.7" top="0.75" bottom="0.75" header="0.3" footer="0.3"/>
      <pageSetup paperSize="9" orientation="portrait" r:id="rId7"/>
    </customSheetView>
    <customSheetView guid="{6AC0ED22-CCBF-444B-9F29-F3EDD4234483}" scale="25" showPageBreaks="1" hiddenColumns="1">
      <selection activeCell="Q8" sqref="Q8"/>
      <pageMargins left="0.7" right="0.7" top="0.75" bottom="0.75" header="0.3" footer="0.3"/>
      <pageSetup paperSize="9" orientation="portrait" r:id="rId8"/>
    </customSheetView>
    <customSheetView guid="{29B41C1A-DE4D-4DEA-B90B-19C46C754CB5}" scale="55" showPageBreaks="1" hiddenColumns="1" view="pageBreakPreview">
      <selection activeCell="G8" sqref="G8"/>
      <pageMargins left="0.7" right="0.7" top="0.75" bottom="0.75" header="0.3" footer="0.3"/>
      <pageSetup paperSize="9" orientation="portrait" r:id="rId9"/>
    </customSheetView>
    <customSheetView guid="{E45EFE9B-4478-4CD3-BF82-80324FB1E4A5}" scale="60" showPageBreaks="1" hiddenColumns="1" view="pageBreakPreview" topLeftCell="C2">
      <selection activeCell="L10" sqref="L10"/>
      <pageMargins left="0.7" right="0.7" top="0.75" bottom="0.75" header="0.3" footer="0.3"/>
      <pageSetup paperSize="9" orientation="portrait" r:id="rId10"/>
    </customSheetView>
    <customSheetView guid="{E130DC8D-7005-4996-8C21-05E554218832}" scale="55" showPageBreaks="1" hiddenColumns="1" view="pageBreakPreview" topLeftCell="A4">
      <selection activeCell="G8" sqref="G8"/>
      <pageMargins left="0.7" right="0.7" top="0.75" bottom="0.75" header="0.3" footer="0.3"/>
      <pageSetup paperSize="9" orientation="portrait" r:id="rId11"/>
    </customSheetView>
    <customSheetView guid="{64EE95D5-D217-4566-B6AE-1F08753E5CD7}" scale="55" showPageBreaks="1" hiddenColumns="1" view="pageBreakPreview">
      <selection activeCell="G8" sqref="G8"/>
      <pageMargins left="0.7" right="0.7" top="0.75" bottom="0.75" header="0.3" footer="0.3"/>
      <pageSetup paperSize="9" orientation="portrait" r:id="rId12"/>
    </customSheetView>
    <customSheetView guid="{BEF67C10-7FC6-4F33-B3F9-204F29E3E218}" scale="55" showPageBreaks="1" hiddenColumns="1" view="pageBreakPreview">
      <selection activeCell="G8" sqref="G8"/>
      <pageMargins left="0.7" right="0.7" top="0.75" bottom="0.75" header="0.3" footer="0.3"/>
      <pageSetup paperSize="9" orientation="portrait" r:id="rId13"/>
    </customSheetView>
    <customSheetView guid="{7ECADF5B-4174-4035-8137-3D83A4A93CD5}" scale="55" showPageBreaks="1" hiddenColumns="1" view="pageBreakPreview">
      <selection activeCell="G8" sqref="G8"/>
      <pageMargins left="0.7" right="0.7" top="0.75" bottom="0.75" header="0.3" footer="0.3"/>
      <pageSetup paperSize="9" orientation="portrait" r:id="rId14"/>
    </customSheetView>
    <customSheetView guid="{AA1E88D6-B765-4D8A-BB20-FCE31C48857F}" scale="55" showPageBreaks="1" hiddenColumns="1" view="pageBreakPreview">
      <selection activeCell="G8" sqref="G8"/>
      <pageMargins left="0.7" right="0.7" top="0.75" bottom="0.75" header="0.3" footer="0.3"/>
      <pageSetup paperSize="9" orientation="portrait" r:id="rId15"/>
    </customSheetView>
    <customSheetView guid="{BC0D032C-B7DF-4F2E-B1DC-6C55D32E50A7}" scale="55" showPageBreaks="1" hiddenColumns="1" view="pageBreakPreview">
      <selection activeCell="G8" sqref="G8"/>
      <pageMargins left="0.7" right="0.7" top="0.75" bottom="0.75" header="0.3" footer="0.3"/>
      <pageSetup paperSize="9" orientation="portrait" r:id="rId16"/>
    </customSheetView>
    <customSheetView guid="{536E4AEA-F618-4F85-8552-BC1DB5601AA9}" scale="40" showPageBreaks="1" hiddenColumns="1" view="pageBreakPreview">
      <selection activeCell="I14" sqref="I14"/>
      <pageMargins left="0.7" right="0.7" top="0.75" bottom="0.75" header="0.3" footer="0.3"/>
      <pageSetup paperSize="9" orientation="portrait" r:id="rId17"/>
    </customSheetView>
    <customSheetView guid="{4D639A26-081E-47BF-848E-AC3B928B0246}" scale="55" showPageBreaks="1" hiddenColumns="1" view="pageBreakPreview">
      <selection activeCell="I6" sqref="I6:I14"/>
      <pageMargins left="0.7" right="0.7" top="0.75" bottom="0.75" header="0.3" footer="0.3"/>
      <pageSetup paperSize="9" orientation="portrait" r:id="rId18"/>
    </customSheetView>
    <customSheetView guid="{A5DFC301-5C67-4FC6-85AF-FDF62108DB8C}" scale="25" hiddenColumns="1">
      <selection activeCell="Q8" sqref="Q8"/>
      <pageMargins left="0.7" right="0.7" top="0.75" bottom="0.75" header="0.3" footer="0.3"/>
      <pageSetup paperSize="9" orientation="portrait" r:id="rId19"/>
    </customSheetView>
    <customSheetView guid="{2BD323B3-0AFD-4A0F-92BE-DE4822DF2931}" scale="60" hiddenColumns="1">
      <selection activeCell="T10" sqref="T10"/>
      <pageMargins left="0.7" right="0.7" top="0.75" bottom="0.75" header="0.3" footer="0.3"/>
      <pageSetup paperSize="9" orientation="portrait" r:id="rId20"/>
    </customSheetView>
    <customSheetView guid="{368E2DFC-3BA5-4D0C-BA65-005B75FF238F}" scale="40" showPageBreaks="1" hiddenColumns="1" view="pageBreakPreview">
      <selection activeCell="I14" sqref="I14"/>
      <pageMargins left="0.7" right="0.7" top="0.75" bottom="0.75" header="0.3" footer="0.3"/>
      <pageSetup paperSize="9" orientation="portrait" r:id="rId21"/>
    </customSheetView>
    <customSheetView guid="{31939B30-5917-45B1-8F19-7A02A2F96ACC}" scale="55" showPageBreaks="1" hiddenColumns="1" view="pageBreakPreview">
      <selection activeCell="G8" sqref="G8"/>
      <pageMargins left="0.7" right="0.7" top="0.75" bottom="0.75" header="0.3" footer="0.3"/>
      <pageSetup paperSize="9" orientation="portrait" r:id="rId22"/>
    </customSheetView>
    <customSheetView guid="{78BEB479-57CC-4BBB-8F3F-73AA0BAD3F3D}" scale="55" showPageBreaks="1" hiddenColumns="1" view="pageBreakPreview">
      <selection activeCell="G8" sqref="G8"/>
      <pageMargins left="0.7" right="0.7" top="0.75" bottom="0.75" header="0.3" footer="0.3"/>
      <pageSetup paperSize="9" orientation="portrait" r:id="rId23"/>
    </customSheetView>
    <customSheetView guid="{80AD08A8-345A-453A-A104-5E3DA1078B6F}" scale="55" showPageBreaks="1" hiddenColumns="1" view="pageBreakPreview">
      <selection activeCell="G8" sqref="G8"/>
      <pageMargins left="0.7" right="0.7" top="0.75" bottom="0.75" header="0.3" footer="0.3"/>
      <pageSetup paperSize="9" orientation="portrait" r:id="rId24"/>
    </customSheetView>
    <customSheetView guid="{289EDABA-C5A9-419A-80C6-5151B0E77175}" scale="70" showPageBreaks="1" hiddenColumns="1" view="pageBreakPreview">
      <selection activeCell="L8" sqref="L8"/>
      <pageMargins left="0.7" right="0.7" top="0.75" bottom="0.75" header="0.3" footer="0.3"/>
      <pageSetup paperSize="9" orientation="portrait" r:id="rId25"/>
    </customSheetView>
    <customSheetView guid="{DC2E917C-7EDA-4B90-B3FB-550D32D31915}" scale="55" showPageBreaks="1" hiddenColumns="1" view="pageBreakPreview">
      <selection activeCell="G8" sqref="G8"/>
      <pageMargins left="0.7" right="0.7" top="0.75" bottom="0.75" header="0.3" footer="0.3"/>
      <pageSetup paperSize="9" orientation="portrait" r:id="rId26"/>
    </customSheetView>
    <customSheetView guid="{3A1AD47D-D360-494C-B851-D14B33F8032B}" scale="55" showPageBreaks="1" hiddenColumns="1" view="pageBreakPreview">
      <selection activeCell="G8" sqref="G8"/>
      <pageMargins left="0.7" right="0.7" top="0.75" bottom="0.75" header="0.3" footer="0.3"/>
      <pageSetup paperSize="9" orientation="portrait" r:id="rId27"/>
    </customSheetView>
    <customSheetView guid="{0A7892A9-C788-4A52-B70F-E061EF7EBA75}" scale="55" showPageBreaks="1" hiddenColumns="1" view="pageBreakPreview">
      <selection activeCell="G8" sqref="G8"/>
      <pageMargins left="0.7" right="0.7" top="0.75" bottom="0.75" header="0.3" footer="0.3"/>
      <pageSetup paperSize="9" orientation="portrait" r:id="rId28"/>
    </customSheetView>
    <customSheetView guid="{06A69783-2FAA-4B05-9CD3-C97C7DF94659}" scale="55" showPageBreaks="1" hiddenColumns="1" view="pageBreakPreview">
      <selection activeCell="K13" sqref="K13"/>
      <pageMargins left="0.7" right="0.7" top="0.75" bottom="0.75" header="0.3" footer="0.3"/>
      <pageSetup paperSize="9" orientation="portrait" r:id="rId29"/>
    </customSheetView>
    <customSheetView guid="{6A6C9703-C16B-46D2-8CEE-AD24BCFE6CF3}" scale="55" showPageBreaks="1" hiddenColumns="1" view="pageBreakPreview">
      <selection activeCell="G8" sqref="G8"/>
      <pageMargins left="0.7" right="0.7" top="0.75" bottom="0.75" header="0.3" footer="0.3"/>
      <pageSetup paperSize="9" orientation="portrait" r:id="rId30"/>
    </customSheetView>
    <customSheetView guid="{5F1BE36F-0832-42CE-A3FC-1A76BC593CBA}" scale="55" showPageBreaks="1" hiddenColumns="1" view="pageBreakPreview">
      <selection activeCell="G8" sqref="G8"/>
      <pageMargins left="0.7" right="0.7" top="0.75" bottom="0.75" header="0.3" footer="0.3"/>
      <pageSetup paperSize="9" orientation="portrait" r:id="rId31"/>
    </customSheetView>
    <customSheetView guid="{2632A833-96F5-4A25-97EB-81ED19BC2F66}" scale="55" showPageBreaks="1" hiddenColumns="1" view="pageBreakPreview">
      <selection activeCell="G8" sqref="G8"/>
      <pageMargins left="0.7" right="0.7" top="0.75" bottom="0.75" header="0.3" footer="0.3"/>
      <pageSetup paperSize="9" orientation="portrait" r:id="rId32"/>
    </customSheetView>
    <customSheetView guid="{459390C8-C5DF-49F1-A77C-C618340F3CD1}" scale="70" showPageBreaks="1" hiddenColumns="1" view="pageBreakPreview" topLeftCell="C1">
      <selection activeCell="C8" sqref="C8"/>
      <pageMargins left="0.7" right="0.7" top="0.75" bottom="0.75" header="0.3" footer="0.3"/>
      <pageSetup paperSize="9" orientation="portrait" r:id="rId33"/>
    </customSheetView>
    <customSheetView guid="{73C3B9D4-9210-43F5-9883-0E949EA0E341}" scale="55" showPageBreaks="1" hiddenColumns="1" view="pageBreakPreview" topLeftCell="A4">
      <selection activeCell="R10" sqref="R10"/>
      <pageMargins left="0.7" right="0.7" top="0.75" bottom="0.75" header="0.3" footer="0.3"/>
      <pageSetup paperSize="9" orientation="portrait" r:id="rId34"/>
    </customSheetView>
    <customSheetView guid="{DBB9E7F6-7701-4D52-8273-C96C8672D403}" scale="55" showPageBreaks="1" hiddenColumns="1" view="pageBreakPreview">
      <selection activeCell="G8" sqref="G8"/>
      <pageMargins left="0.7" right="0.7" top="0.75" bottom="0.75" header="0.3" footer="0.3"/>
      <pageSetup paperSize="9" orientation="portrait" r:id="rId35"/>
    </customSheetView>
    <customSheetView guid="{F48E67D2-2C8C-4D86-A2A9-F44F569AC752}" scale="55" showPageBreaks="1" hiddenColumns="1" view="pageBreakPreview">
      <selection activeCell="G8" sqref="G8"/>
      <pageMargins left="0.7" right="0.7" top="0.75" bottom="0.75" header="0.3" footer="0.3"/>
      <pageSetup paperSize="9" orientation="portrait" r:id="rId36"/>
    </customSheetView>
    <customSheetView guid="{A0A236D8-DD59-41E7-B037-84EE00D00310}" scale="55" showPageBreaks="1" hiddenColumns="1" view="pageBreakPreview">
      <selection activeCell="I6" sqref="I6:I14"/>
      <pageMargins left="0.7" right="0.7" top="0.75" bottom="0.75" header="0.3" footer="0.3"/>
      <pageSetup paperSize="9" orientation="portrait" r:id="rId37"/>
    </customSheetView>
    <customSheetView guid="{D2D3EE1B-268E-484E-B81F-FE080D687EAC}" scale="60" hiddenColumns="1" topLeftCell="A2">
      <pane xSplit="3" ySplit="4" topLeftCell="D6" activePane="bottomRight" state="frozen"/>
      <selection pane="bottomRight" activeCell="R22" sqref="R22"/>
      <pageMargins left="0.7" right="0.7" top="0.75" bottom="0.75" header="0.3" footer="0.3"/>
      <pageSetup paperSize="9" orientation="portrait" r:id="rId38"/>
    </customSheetView>
    <customSheetView guid="{E82CE51D-E642-4881-A0F3-F33C1C34AFA1}" scale="25" showPageBreaks="1" hiddenColumns="1" view="pageBreakPreview">
      <selection activeCell="K7" sqref="K7"/>
      <pageMargins left="0.7" right="0.7" top="0.75" bottom="0.75" header="0.3" footer="0.3"/>
      <pageSetup paperSize="9" orientation="portrait" r:id="rId39"/>
    </customSheetView>
    <customSheetView guid="{B08D60EB-17AC-43BC-A2EA-BCC34DA15115}" scale="55" showPageBreaks="1" hiddenColumns="1" view="pageBreakPreview">
      <selection activeCell="G8" sqref="G8"/>
      <pageMargins left="0.7" right="0.7" top="0.75" bottom="0.75" header="0.3" footer="0.3"/>
      <pageSetup paperSize="9" orientation="portrait" r:id="rId40"/>
    </customSheetView>
    <customSheetView guid="{D191BA0E-0736-4B94-A273-2D78D70DA2D4}" scale="55" showPageBreaks="1" hiddenColumns="1" view="pageBreakPreview">
      <selection activeCell="I6" sqref="I6:I14"/>
      <pageMargins left="0.7" right="0.7" top="0.75" bottom="0.75" header="0.3" footer="0.3"/>
      <pageSetup paperSize="9" orientation="portrait" r:id="rId41"/>
    </customSheetView>
    <customSheetView guid="{B429D517-42D1-45D3-9EB5-95DCC9C5EFE9}" scale="70" showPageBreaks="1" view="pageBreakPreview" topLeftCell="D1">
      <selection activeCell="T6" sqref="T6"/>
      <pageMargins left="0.7" right="0.7" top="0.75" bottom="0.75" header="0.3" footer="0.3"/>
      <pageSetup paperSize="9" orientation="portrait" r:id="rId42"/>
    </customSheetView>
    <customSheetView guid="{B56945C8-F29B-4C9B-8329-FA9ECE32E132}" scale="55" showPageBreaks="1" hiddenColumns="1" view="pageBreakPreview" topLeftCell="A4">
      <selection activeCell="G8" sqref="G8"/>
      <pageMargins left="0.7" right="0.7" top="0.75" bottom="0.75" header="0.3" footer="0.3"/>
      <pageSetup paperSize="9" orientation="portrait" r:id="rId43"/>
    </customSheetView>
    <customSheetView guid="{F1DC9DCC-06E3-4E7B-88AF-BCE58DCEC1FC}" scale="87" showPageBreaks="1" view="pageBreakPreview" topLeftCell="E1">
      <selection activeCell="O13" sqref="O13"/>
      <pageMargins left="0.7" right="0.7" top="0.75" bottom="0.75" header="0.3" footer="0.3"/>
      <pageSetup paperSize="9" orientation="portrait" r:id="rId44"/>
    </customSheetView>
    <customSheetView guid="{CC311ED5-8E9A-4A74-AF81-E2B2B6EAD85B}" scale="60" showPageBreaks="1" hiddenColumns="1" view="pageBreakPreview" topLeftCell="C2">
      <selection activeCell="L10" sqref="L10"/>
      <pageMargins left="0.7" right="0.7" top="0.75" bottom="0.75" header="0.3" footer="0.3"/>
      <pageSetup paperSize="9" orientation="portrait" r:id="rId45"/>
    </customSheetView>
    <customSheetView guid="{4FCF4851-1FFB-4291-9E63-B5ADD52F8DBE}" scale="40" showPageBreaks="1" hiddenColumns="1" view="pageBreakPreview">
      <selection activeCell="I14" sqref="I14"/>
      <pageMargins left="0.7" right="0.7" top="0.75" bottom="0.75" header="0.3" footer="0.3"/>
      <pageSetup paperSize="9" orientation="portrait" r:id="rId46"/>
    </customSheetView>
    <customSheetView guid="{BDED3506-9430-4352-8E58-74A02AA55749}" scale="55" showPageBreaks="1" hiddenColumns="1" view="pageBreakPreview">
      <selection activeCell="G8" sqref="G8"/>
      <pageMargins left="0.7" right="0.7" top="0.75" bottom="0.75" header="0.3" footer="0.3"/>
      <pageSetup paperSize="9" orientation="portrait" r:id="rId47"/>
    </customSheetView>
    <customSheetView guid="{82F8E746-A746-4368-B31A-F7995B350DCA}" scale="85" hiddenColumns="1" topLeftCell="D1">
      <selection activeCell="Q8" sqref="Q8"/>
      <pageMargins left="0.7" right="0.7" top="0.75" bottom="0.75" header="0.3" footer="0.3"/>
      <pageSetup paperSize="9" orientation="portrait" r:id="rId48"/>
    </customSheetView>
    <customSheetView guid="{F02E4BFF-91CB-4809-939D-2DEDB7A6D27E}" scale="70" showPageBreaks="1" topLeftCell="A2">
      <pane xSplit="3" ySplit="4" topLeftCell="N6" activePane="bottomRight" state="frozen"/>
      <selection pane="bottomRight" activeCell="T11" sqref="T11"/>
      <pageMargins left="0.7" right="0.7" top="0.75" bottom="0.75" header="0.3" footer="0.3"/>
      <pageSetup paperSize="9" orientation="portrait" r:id="rId49"/>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5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55" zoomScaleNormal="70" zoomScaleSheetLayoutView="55" workbookViewId="0">
      <selection activeCell="T22" sqref="T22"/>
    </sheetView>
  </sheetViews>
  <sheetFormatPr defaultRowHeight="15" x14ac:dyDescent="0.25"/>
  <cols>
    <col min="1" max="2" width="11.7109375" customWidth="1"/>
    <col min="3" max="3" width="39.140625" customWidth="1"/>
    <col min="4" max="4" width="18" customWidth="1"/>
    <col min="5" max="5" width="18" style="35" customWidth="1"/>
    <col min="6" max="6" width="16.5703125" style="3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42578125" customWidth="1"/>
    <col min="19" max="19" width="16.85546875" hidden="1" customWidth="1"/>
    <col min="20" max="20" width="150" customWidth="1"/>
  </cols>
  <sheetData>
    <row r="1" spans="1:20" ht="47.25" customHeight="1" x14ac:dyDescent="0.25">
      <c r="B1" s="386" t="s">
        <v>222</v>
      </c>
      <c r="C1" s="387"/>
      <c r="D1" s="387"/>
      <c r="E1" s="387"/>
      <c r="F1" s="387"/>
      <c r="G1" s="387"/>
      <c r="H1" s="387"/>
      <c r="I1" s="387"/>
      <c r="J1" s="387"/>
      <c r="K1" s="387"/>
      <c r="L1" s="387"/>
      <c r="M1" s="387"/>
      <c r="N1" s="387"/>
      <c r="O1" s="387"/>
      <c r="P1" s="387"/>
      <c r="Q1" s="387"/>
      <c r="R1" s="387"/>
      <c r="S1" s="387"/>
      <c r="T1" s="387"/>
    </row>
    <row r="2" spans="1:20" ht="15.75" x14ac:dyDescent="0.25">
      <c r="A2" s="388"/>
      <c r="B2" s="389" t="s">
        <v>0</v>
      </c>
      <c r="C2" s="390" t="s">
        <v>1</v>
      </c>
      <c r="D2" s="390" t="s">
        <v>2</v>
      </c>
      <c r="E2" s="390" t="s">
        <v>3</v>
      </c>
      <c r="F2" s="390" t="s">
        <v>228</v>
      </c>
      <c r="G2" s="393" t="s">
        <v>4</v>
      </c>
      <c r="H2" s="394"/>
      <c r="I2" s="394"/>
      <c r="J2" s="394"/>
      <c r="K2" s="394"/>
      <c r="L2" s="394"/>
      <c r="M2" s="394"/>
      <c r="N2" s="394"/>
      <c r="O2" s="394"/>
      <c r="P2" s="394"/>
      <c r="Q2" s="394"/>
      <c r="R2" s="394"/>
      <c r="S2" s="395"/>
      <c r="T2" s="1"/>
    </row>
    <row r="3" spans="1:20" ht="119.25" customHeight="1" x14ac:dyDescent="0.25">
      <c r="A3" s="388"/>
      <c r="B3" s="389"/>
      <c r="C3" s="391"/>
      <c r="D3" s="392"/>
      <c r="E3" s="392"/>
      <c r="F3" s="392"/>
      <c r="G3" s="2" t="s">
        <v>5</v>
      </c>
      <c r="H3" s="2" t="s">
        <v>6</v>
      </c>
      <c r="I3" s="2" t="s">
        <v>7</v>
      </c>
      <c r="J3" s="2" t="s">
        <v>8</v>
      </c>
      <c r="K3" s="2" t="s">
        <v>9</v>
      </c>
      <c r="L3" s="2" t="s">
        <v>10</v>
      </c>
      <c r="M3" s="2" t="s">
        <v>11</v>
      </c>
      <c r="N3" s="2" t="s">
        <v>12</v>
      </c>
      <c r="O3" s="2" t="s">
        <v>13</v>
      </c>
      <c r="P3" s="2" t="s">
        <v>14</v>
      </c>
      <c r="Q3" s="2" t="s">
        <v>15</v>
      </c>
      <c r="R3" s="2" t="s">
        <v>16</v>
      </c>
      <c r="S3" s="2" t="s">
        <v>37</v>
      </c>
      <c r="T3" s="34" t="s">
        <v>17</v>
      </c>
    </row>
    <row r="4" spans="1:20" ht="15.75" x14ac:dyDescent="0.25">
      <c r="A4" s="22"/>
      <c r="B4" s="37">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383" t="s">
        <v>204</v>
      </c>
      <c r="C5" s="421"/>
      <c r="D5" s="421"/>
      <c r="E5" s="421"/>
      <c r="F5" s="421"/>
      <c r="G5" s="421"/>
      <c r="H5" s="421"/>
      <c r="I5" s="421"/>
      <c r="J5" s="421"/>
      <c r="K5" s="421"/>
      <c r="L5" s="421"/>
      <c r="M5" s="421"/>
      <c r="N5" s="421"/>
      <c r="O5" s="421"/>
      <c r="P5" s="421"/>
      <c r="Q5" s="421"/>
      <c r="R5" s="421"/>
      <c r="S5" s="421"/>
      <c r="T5" s="422"/>
    </row>
    <row r="6" spans="1:20" ht="47.25" x14ac:dyDescent="0.25">
      <c r="A6" s="24">
        <v>1</v>
      </c>
      <c r="B6" s="60" t="s">
        <v>19</v>
      </c>
      <c r="C6" s="8" t="s">
        <v>170</v>
      </c>
      <c r="D6" s="33" t="s">
        <v>171</v>
      </c>
      <c r="E6" s="33">
        <v>8</v>
      </c>
      <c r="F6" s="21">
        <v>7</v>
      </c>
      <c r="G6" s="56">
        <v>7</v>
      </c>
      <c r="H6" s="56">
        <v>7</v>
      </c>
      <c r="I6" s="56">
        <v>7</v>
      </c>
      <c r="J6" s="56">
        <v>7</v>
      </c>
      <c r="K6" s="56">
        <v>7</v>
      </c>
      <c r="L6" s="56">
        <v>7</v>
      </c>
      <c r="M6" s="56">
        <v>7</v>
      </c>
      <c r="N6" s="56">
        <v>7</v>
      </c>
      <c r="O6" s="56">
        <v>7</v>
      </c>
      <c r="P6" s="56">
        <v>7</v>
      </c>
      <c r="Q6" s="56"/>
      <c r="R6" s="56">
        <v>7</v>
      </c>
      <c r="S6" s="348">
        <f t="shared" ref="S6:S16" si="0">R6/F6*100</f>
        <v>100</v>
      </c>
      <c r="T6" s="18"/>
    </row>
    <row r="7" spans="1:20" ht="144" customHeight="1" x14ac:dyDescent="0.25">
      <c r="A7" s="24">
        <v>2</v>
      </c>
      <c r="B7" s="17" t="s">
        <v>23</v>
      </c>
      <c r="C7" s="8" t="s">
        <v>172</v>
      </c>
      <c r="D7" s="33" t="s">
        <v>173</v>
      </c>
      <c r="E7" s="33">
        <v>3.0270000000000001</v>
      </c>
      <c r="F7" s="80">
        <v>5.8</v>
      </c>
      <c r="G7" s="56" t="s">
        <v>77</v>
      </c>
      <c r="H7" s="79" t="s">
        <v>77</v>
      </c>
      <c r="I7" s="223" t="s">
        <v>77</v>
      </c>
      <c r="J7" s="225" t="s">
        <v>77</v>
      </c>
      <c r="K7" s="232" t="s">
        <v>77</v>
      </c>
      <c r="L7" s="235" t="s">
        <v>77</v>
      </c>
      <c r="M7" s="252" t="s">
        <v>77</v>
      </c>
      <c r="N7" s="337" t="s">
        <v>77</v>
      </c>
      <c r="O7" s="337" t="s">
        <v>77</v>
      </c>
      <c r="P7" s="337">
        <v>5.8</v>
      </c>
      <c r="Q7" s="337"/>
      <c r="R7" s="337">
        <v>5.8</v>
      </c>
      <c r="S7" s="348">
        <f t="shared" si="0"/>
        <v>100</v>
      </c>
      <c r="T7" s="351" t="s">
        <v>347</v>
      </c>
    </row>
    <row r="8" spans="1:20" ht="138" customHeight="1" x14ac:dyDescent="0.25">
      <c r="A8" s="24">
        <v>3</v>
      </c>
      <c r="B8" s="60">
        <v>1</v>
      </c>
      <c r="C8" s="8" t="s">
        <v>214</v>
      </c>
      <c r="D8" s="85" t="s">
        <v>215</v>
      </c>
      <c r="E8" s="85" t="s">
        <v>77</v>
      </c>
      <c r="F8" s="193">
        <v>0.86304999999999998</v>
      </c>
      <c r="G8" s="56" t="s">
        <v>77</v>
      </c>
      <c r="H8" s="202" t="s">
        <v>77</v>
      </c>
      <c r="I8" s="223" t="s">
        <v>77</v>
      </c>
      <c r="J8" s="225" t="s">
        <v>77</v>
      </c>
      <c r="K8" s="232" t="s">
        <v>77</v>
      </c>
      <c r="L8" s="235" t="s">
        <v>77</v>
      </c>
      <c r="M8" s="252" t="s">
        <v>77</v>
      </c>
      <c r="N8" s="337" t="s">
        <v>22</v>
      </c>
      <c r="O8" s="337" t="s">
        <v>22</v>
      </c>
      <c r="P8" s="337">
        <v>0.86304999999999998</v>
      </c>
      <c r="Q8" s="337"/>
      <c r="R8" s="337">
        <v>0.86304999999999998</v>
      </c>
      <c r="S8" s="348">
        <f t="shared" si="0"/>
        <v>100</v>
      </c>
      <c r="T8" s="352"/>
    </row>
    <row r="9" spans="1:20" ht="47.25" x14ac:dyDescent="0.25">
      <c r="A9" s="24">
        <v>4</v>
      </c>
      <c r="B9" s="60">
        <v>2</v>
      </c>
      <c r="C9" s="8" t="s">
        <v>174</v>
      </c>
      <c r="D9" s="33" t="s">
        <v>173</v>
      </c>
      <c r="E9" s="33">
        <v>96.323999999999998</v>
      </c>
      <c r="F9" s="103">
        <v>96.323999999999998</v>
      </c>
      <c r="G9" s="56">
        <v>96.323999999999998</v>
      </c>
      <c r="H9" s="85">
        <v>96.323999999999998</v>
      </c>
      <c r="I9" s="223">
        <v>96.323999999999998</v>
      </c>
      <c r="J9" s="225">
        <v>96.323999999999998</v>
      </c>
      <c r="K9" s="232">
        <v>96.323999999999998</v>
      </c>
      <c r="L9" s="235">
        <v>96.323999999999998</v>
      </c>
      <c r="M9" s="252">
        <v>96.323999999999998</v>
      </c>
      <c r="N9" s="337">
        <v>96.323999999999998</v>
      </c>
      <c r="O9" s="337">
        <v>96.323999999999998</v>
      </c>
      <c r="P9" s="337">
        <v>96.323999999999998</v>
      </c>
      <c r="Q9" s="337"/>
      <c r="R9" s="337">
        <v>96.323999999999998</v>
      </c>
      <c r="S9" s="348">
        <f t="shared" si="0"/>
        <v>100</v>
      </c>
      <c r="T9" s="18"/>
    </row>
    <row r="10" spans="1:20" ht="31.5" x14ac:dyDescent="0.25">
      <c r="A10" s="24">
        <v>5</v>
      </c>
      <c r="B10" s="60">
        <v>3</v>
      </c>
      <c r="C10" s="8" t="s">
        <v>175</v>
      </c>
      <c r="D10" s="33" t="s">
        <v>84</v>
      </c>
      <c r="E10" s="33">
        <v>38</v>
      </c>
      <c r="F10" s="21">
        <v>42</v>
      </c>
      <c r="G10" s="56">
        <v>42</v>
      </c>
      <c r="H10" s="85">
        <v>42</v>
      </c>
      <c r="I10" s="223">
        <v>42</v>
      </c>
      <c r="J10" s="225">
        <v>42</v>
      </c>
      <c r="K10" s="232">
        <v>42</v>
      </c>
      <c r="L10" s="235">
        <v>42</v>
      </c>
      <c r="M10" s="252">
        <v>42</v>
      </c>
      <c r="N10" s="337">
        <v>42</v>
      </c>
      <c r="O10" s="337">
        <v>42</v>
      </c>
      <c r="P10" s="337">
        <v>42</v>
      </c>
      <c r="Q10" s="337"/>
      <c r="R10" s="13">
        <v>42</v>
      </c>
      <c r="S10" s="348">
        <f t="shared" si="0"/>
        <v>100</v>
      </c>
      <c r="T10" s="18"/>
    </row>
    <row r="11" spans="1:20" ht="78.75" x14ac:dyDescent="0.25">
      <c r="A11" s="24">
        <v>6</v>
      </c>
      <c r="B11" s="60">
        <v>4</v>
      </c>
      <c r="C11" s="8" t="s">
        <v>176</v>
      </c>
      <c r="D11" s="202" t="s">
        <v>84</v>
      </c>
      <c r="E11" s="202">
        <v>56</v>
      </c>
      <c r="F11" s="21">
        <v>56</v>
      </c>
      <c r="G11" s="56">
        <v>56</v>
      </c>
      <c r="H11" s="202">
        <v>56</v>
      </c>
      <c r="I11" s="223">
        <v>56</v>
      </c>
      <c r="J11" s="225">
        <v>56</v>
      </c>
      <c r="K11" s="232">
        <v>56</v>
      </c>
      <c r="L11" s="235">
        <v>56</v>
      </c>
      <c r="M11" s="252">
        <v>56</v>
      </c>
      <c r="N11" s="337">
        <v>56</v>
      </c>
      <c r="O11" s="337">
        <v>56</v>
      </c>
      <c r="P11" s="337">
        <v>56</v>
      </c>
      <c r="Q11" s="337"/>
      <c r="R11" s="13">
        <v>56</v>
      </c>
      <c r="S11" s="348">
        <f t="shared" si="0"/>
        <v>100</v>
      </c>
      <c r="T11" s="351"/>
    </row>
    <row r="12" spans="1:20" ht="47.25" x14ac:dyDescent="0.25">
      <c r="A12" s="24">
        <v>7</v>
      </c>
      <c r="B12" s="60">
        <v>5</v>
      </c>
      <c r="C12" s="8" t="s">
        <v>294</v>
      </c>
      <c r="D12" s="232" t="s">
        <v>295</v>
      </c>
      <c r="E12" s="232" t="s">
        <v>77</v>
      </c>
      <c r="F12" s="21">
        <v>4</v>
      </c>
      <c r="G12" s="56" t="s">
        <v>77</v>
      </c>
      <c r="H12" s="56" t="s">
        <v>77</v>
      </c>
      <c r="I12" s="56" t="s">
        <v>77</v>
      </c>
      <c r="J12" s="56" t="s">
        <v>77</v>
      </c>
      <c r="K12" s="56" t="s">
        <v>77</v>
      </c>
      <c r="L12" s="56" t="s">
        <v>77</v>
      </c>
      <c r="M12" s="252" t="s">
        <v>77</v>
      </c>
      <c r="N12" s="337">
        <v>2</v>
      </c>
      <c r="O12" s="337">
        <v>2</v>
      </c>
      <c r="P12" s="337">
        <v>2</v>
      </c>
      <c r="Q12" s="337"/>
      <c r="R12" s="13">
        <v>3</v>
      </c>
      <c r="S12" s="348">
        <f t="shared" si="0"/>
        <v>75</v>
      </c>
      <c r="T12" s="8" t="s">
        <v>348</v>
      </c>
    </row>
    <row r="13" spans="1:20" ht="60" customHeight="1" x14ac:dyDescent="0.25">
      <c r="A13" s="24">
        <v>8</v>
      </c>
      <c r="B13" s="60">
        <v>6</v>
      </c>
      <c r="C13" s="8" t="s">
        <v>263</v>
      </c>
      <c r="D13" s="202" t="s">
        <v>264</v>
      </c>
      <c r="E13" s="202">
        <v>3.8079999999999998</v>
      </c>
      <c r="F13" s="103">
        <v>0.75800000000000001</v>
      </c>
      <c r="G13" s="56" t="s">
        <v>77</v>
      </c>
      <c r="H13" s="202" t="s">
        <v>77</v>
      </c>
      <c r="I13" s="223" t="s">
        <v>77</v>
      </c>
      <c r="J13" s="225" t="s">
        <v>77</v>
      </c>
      <c r="K13" s="232" t="s">
        <v>77</v>
      </c>
      <c r="L13" s="235" t="s">
        <v>77</v>
      </c>
      <c r="M13" s="252" t="s">
        <v>77</v>
      </c>
      <c r="N13" s="337" t="s">
        <v>22</v>
      </c>
      <c r="O13" s="337" t="s">
        <v>22</v>
      </c>
      <c r="P13" s="337">
        <v>0.75800000000000001</v>
      </c>
      <c r="Q13" s="337"/>
      <c r="R13" s="13">
        <v>0.75800000000000001</v>
      </c>
      <c r="S13" s="348">
        <f t="shared" si="0"/>
        <v>100</v>
      </c>
      <c r="T13" s="8" t="s">
        <v>351</v>
      </c>
    </row>
    <row r="14" spans="1:20" ht="91.5" customHeight="1" x14ac:dyDescent="0.25">
      <c r="A14" s="24">
        <v>9</v>
      </c>
      <c r="B14" s="60">
        <v>7</v>
      </c>
      <c r="C14" s="8" t="s">
        <v>177</v>
      </c>
      <c r="D14" s="33" t="s">
        <v>178</v>
      </c>
      <c r="E14" s="33">
        <v>18</v>
      </c>
      <c r="F14" s="21">
        <v>18</v>
      </c>
      <c r="G14" s="56">
        <v>18</v>
      </c>
      <c r="H14" s="85">
        <v>18</v>
      </c>
      <c r="I14" s="223">
        <v>18</v>
      </c>
      <c r="J14" s="225">
        <v>18</v>
      </c>
      <c r="K14" s="232">
        <v>18</v>
      </c>
      <c r="L14" s="235">
        <v>18</v>
      </c>
      <c r="M14" s="116">
        <v>18</v>
      </c>
      <c r="N14" s="337">
        <v>18</v>
      </c>
      <c r="O14" s="337">
        <v>18</v>
      </c>
      <c r="P14" s="337">
        <v>18</v>
      </c>
      <c r="Q14" s="337"/>
      <c r="R14" s="13">
        <v>18</v>
      </c>
      <c r="S14" s="348">
        <f t="shared" si="0"/>
        <v>100</v>
      </c>
      <c r="T14" s="351"/>
    </row>
    <row r="15" spans="1:20" ht="101.25" customHeight="1" x14ac:dyDescent="0.25">
      <c r="A15" s="24">
        <v>10</v>
      </c>
      <c r="B15" s="60">
        <v>8</v>
      </c>
      <c r="C15" s="8" t="s">
        <v>265</v>
      </c>
      <c r="D15" s="202" t="s">
        <v>266</v>
      </c>
      <c r="E15" s="202" t="s">
        <v>77</v>
      </c>
      <c r="F15" s="21">
        <v>1</v>
      </c>
      <c r="G15" s="56" t="s">
        <v>77</v>
      </c>
      <c r="H15" s="202" t="s">
        <v>77</v>
      </c>
      <c r="I15" s="223" t="s">
        <v>77</v>
      </c>
      <c r="J15" s="225" t="s">
        <v>77</v>
      </c>
      <c r="K15" s="232" t="s">
        <v>77</v>
      </c>
      <c r="L15" s="235" t="s">
        <v>77</v>
      </c>
      <c r="M15" s="252" t="s">
        <v>77</v>
      </c>
      <c r="N15" s="337" t="s">
        <v>77</v>
      </c>
      <c r="O15" s="337" t="s">
        <v>77</v>
      </c>
      <c r="P15" s="337">
        <v>1</v>
      </c>
      <c r="Q15" s="337"/>
      <c r="R15" s="13">
        <v>1</v>
      </c>
      <c r="S15" s="348">
        <f t="shared" si="0"/>
        <v>100</v>
      </c>
      <c r="T15" s="351" t="s">
        <v>350</v>
      </c>
    </row>
    <row r="16" spans="1:20" ht="101.25" customHeight="1" x14ac:dyDescent="0.25">
      <c r="A16" s="24">
        <v>11</v>
      </c>
      <c r="B16" s="60">
        <v>9</v>
      </c>
      <c r="C16" s="8" t="s">
        <v>299</v>
      </c>
      <c r="D16" s="235" t="s">
        <v>300</v>
      </c>
      <c r="E16" s="235" t="s">
        <v>77</v>
      </c>
      <c r="F16" s="21">
        <v>1</v>
      </c>
      <c r="G16" s="56" t="s">
        <v>77</v>
      </c>
      <c r="H16" s="56" t="s">
        <v>77</v>
      </c>
      <c r="I16" s="56" t="s">
        <v>77</v>
      </c>
      <c r="J16" s="56" t="s">
        <v>77</v>
      </c>
      <c r="K16" s="56" t="s">
        <v>77</v>
      </c>
      <c r="L16" s="56" t="s">
        <v>77</v>
      </c>
      <c r="M16" s="252" t="s">
        <v>77</v>
      </c>
      <c r="N16" s="337" t="s">
        <v>77</v>
      </c>
      <c r="O16" s="337" t="s">
        <v>77</v>
      </c>
      <c r="P16" s="235">
        <v>1</v>
      </c>
      <c r="Q16" s="235"/>
      <c r="R16" s="13">
        <v>1</v>
      </c>
      <c r="S16" s="348">
        <f t="shared" si="0"/>
        <v>100</v>
      </c>
      <c r="T16" s="351" t="s">
        <v>349</v>
      </c>
    </row>
  </sheetData>
  <customSheetViews>
    <customSheetView guid="{E5A2ECE4-B75B-45A2-AE22-0D04E85CEB66}" scale="55" showPageBreaks="1" hiddenColumns="1" state="hidden" view="pageBreakPreview">
      <selection activeCell="T22" sqref="T22"/>
      <pageMargins left="0.7" right="0.7" top="0.75" bottom="0.75" header="0.3" footer="0.3"/>
      <pageSetup paperSize="9" orientation="portrait" r:id="rId1"/>
    </customSheetView>
    <customSheetView guid="{AF8A7EC1-5680-4411-8CA7-5C7F5D245B03}" scale="55" showPageBreaks="1" hiddenColumns="1" view="pageBreakPreview">
      <selection activeCell="H6" sqref="H6:I14"/>
      <pageMargins left="0.7" right="0.7" top="0.75" bottom="0.75" header="0.3" footer="0.3"/>
      <pageSetup paperSize="9" orientation="portrait" r:id="rId2"/>
    </customSheetView>
    <customSheetView guid="{8E7CBF92-2A8A-4486-AE31-320A2A4BD935}" scale="55" showPageBreaks="1" hiddenColumns="1" view="pageBreakPreview">
      <selection activeCell="H6" sqref="H6:I14"/>
      <pageMargins left="0.7" right="0.7" top="0.75" bottom="0.75" header="0.3" footer="0.3"/>
      <pageSetup paperSize="9" orientation="portrait" r:id="rId3"/>
    </customSheetView>
    <customSheetView guid="{0E67524B-A824-49FB-A67D-C1771603425D}" scale="55" showPageBreaks="1" hiddenColumns="1" view="pageBreakPreview" topLeftCell="D34">
      <selection activeCell="T8" sqref="T8"/>
      <pageMargins left="0.7" right="0.7" top="0.75" bottom="0.75" header="0.3" footer="0.3"/>
      <pageSetup paperSize="9" orientation="portrait" r:id="rId4"/>
    </customSheetView>
    <customSheetView guid="{C8D19BE7-BEDD-4964-9D09-341310B3D400}" scale="90" showPageBreaks="1" hiddenColumns="1" state="hidden" view="pageBreakPreview" topLeftCell="F9">
      <selection activeCell="P16" sqref="P16"/>
      <pageMargins left="0.7" right="0.7" top="0.75" bottom="0.75" header="0.3" footer="0.3"/>
      <pageSetup paperSize="9" orientation="portrait" r:id="rId5"/>
    </customSheetView>
    <customSheetView guid="{CF24AFB6-3F7E-4F34-9F8C-EEB64BB13CA4}" scale="55" showPageBreaks="1" hiddenColumns="1" view="pageBreakPreview">
      <selection activeCell="T22" sqref="T22"/>
      <pageMargins left="0.7" right="0.7" top="0.75" bottom="0.75" header="0.3" footer="0.3"/>
      <pageSetup paperSize="9" orientation="portrait" r:id="rId6"/>
    </customSheetView>
    <customSheetView guid="{62E99341-31CC-4B22-ACCE-D0C55385ECC0}" scale="90" showPageBreaks="1" hiddenColumns="1" view="pageBreakPreview" topLeftCell="F9">
      <selection activeCell="P16" sqref="P16"/>
      <pageMargins left="0.7" right="0.7" top="0.75" bottom="0.75" header="0.3" footer="0.3"/>
      <pageSetup paperSize="9" orientation="portrait" r:id="rId7"/>
    </customSheetView>
    <customSheetView guid="{6AC0ED22-CCBF-444B-9F29-F3EDD4234483}" scale="70" showPageBreaks="1" hiddenColumns="1" view="pageBreakPreview">
      <selection activeCell="F19" sqref="F19"/>
      <pageMargins left="0.7" right="0.7" top="0.75" bottom="0.75" header="0.3" footer="0.3"/>
      <pageSetup paperSize="9" orientation="portrait" r:id="rId8"/>
    </customSheetView>
    <customSheetView guid="{29B41C1A-DE4D-4DEA-B90B-19C46C754CB5}" scale="55" showPageBreaks="1" fitToPage="1" printArea="1" hiddenColumns="1" view="pageBreakPreview">
      <selection activeCell="T9" sqref="T9"/>
      <pageMargins left="0.7" right="0.7" top="0.75" bottom="0.75" header="0.3" footer="0.3"/>
      <pageSetup paperSize="9" scale="31" orientation="landscape" r:id="rId9"/>
    </customSheetView>
    <customSheetView guid="{E45EFE9B-4478-4CD3-BF82-80324FB1E4A5}" scale="55" showPageBreaks="1" hiddenColumns="1" view="pageBreakPreview">
      <selection activeCell="H6" sqref="H6:I14"/>
      <pageMargins left="0.7" right="0.7" top="0.75" bottom="0.75" header="0.3" footer="0.3"/>
      <pageSetup paperSize="9" orientation="portrait" r:id="rId10"/>
    </customSheetView>
    <customSheetView guid="{E130DC8D-7005-4996-8C21-05E554218832}" scale="55" showPageBreaks="1" hiddenColumns="1" view="pageBreakPreview">
      <selection activeCell="T22" sqref="T22"/>
      <pageMargins left="0.7" right="0.7" top="0.75" bottom="0.75" header="0.3" footer="0.3"/>
      <pageSetup paperSize="9" orientation="portrait" r:id="rId11"/>
    </customSheetView>
    <customSheetView guid="{64EE95D5-D217-4566-B6AE-1F08753E5CD7}" scale="55" showPageBreaks="1" hiddenColumns="1" view="pageBreakPreview">
      <selection activeCell="T22" sqref="T22"/>
      <pageMargins left="0.7" right="0.7" top="0.75" bottom="0.75" header="0.3" footer="0.3"/>
      <pageSetup paperSize="9" orientation="portrait" r:id="rId12"/>
    </customSheetView>
    <customSheetView guid="{BEF67C10-7FC6-4F33-B3F9-204F29E3E218}" scale="55" showPageBreaks="1" hiddenColumns="1" view="pageBreakPreview">
      <selection activeCell="T22" sqref="T22"/>
      <pageMargins left="0.7" right="0.7" top="0.75" bottom="0.75" header="0.3" footer="0.3"/>
      <pageSetup paperSize="9" orientation="portrait" r:id="rId13"/>
    </customSheetView>
    <customSheetView guid="{7ECADF5B-4174-4035-8137-3D83A4A93CD5}" scale="55" showPageBreaks="1" hiddenColumns="1" view="pageBreakPreview">
      <selection activeCell="T22" sqref="T22"/>
      <pageMargins left="0.7" right="0.7" top="0.75" bottom="0.75" header="0.3" footer="0.3"/>
      <pageSetup paperSize="9" orientation="portrait" r:id="rId14"/>
    </customSheetView>
    <customSheetView guid="{AA1E88D6-B765-4D8A-BB20-FCE31C48857F}" scale="55" showPageBreaks="1" hiddenColumns="1" view="pageBreakPreview">
      <selection activeCell="T22" sqref="T22"/>
      <pageMargins left="0.7" right="0.7" top="0.75" bottom="0.75" header="0.3" footer="0.3"/>
      <pageSetup paperSize="9" orientation="portrait" r:id="rId15"/>
    </customSheetView>
    <customSheetView guid="{BC0D032C-B7DF-4F2E-B1DC-6C55D32E50A7}" scale="55" showPageBreaks="1" hiddenColumns="1" view="pageBreakPreview">
      <selection activeCell="T22" sqref="T22"/>
      <pageMargins left="0.7" right="0.7" top="0.75" bottom="0.75" header="0.3" footer="0.3"/>
      <pageSetup paperSize="9" orientation="portrait" r:id="rId16"/>
    </customSheetView>
    <customSheetView guid="{536E4AEA-F618-4F85-8552-BC1DB5601AA9}" scale="90" showPageBreaks="1" fitToPage="1" printArea="1" hiddenColumns="1" view="pageBreakPreview">
      <selection activeCell="N17" sqref="N17"/>
      <pageMargins left="0.7" right="0.7" top="0.75" bottom="0.75" header="0.3" footer="0.3"/>
      <pageSetup paperSize="9" scale="31" orientation="landscape" r:id="rId17"/>
    </customSheetView>
    <customSheetView guid="{4D639A26-081E-47BF-848E-AC3B928B0246}" scale="55" showPageBreaks="1" hiddenColumns="1" view="pageBreakPreview">
      <selection activeCell="H6" sqref="H6:I14"/>
      <pageMargins left="0.7" right="0.7" top="0.75" bottom="0.75" header="0.3" footer="0.3"/>
      <pageSetup paperSize="9" orientation="portrait" r:id="rId18"/>
    </customSheetView>
    <customSheetView guid="{A5DFC301-5C67-4FC6-85AF-FDF62108DB8C}" showPageBreaks="1" hiddenColumns="1" view="pageBreakPreview" topLeftCell="G4">
      <selection activeCell="N11" sqref="N11"/>
      <pageMargins left="0.7" right="0.7" top="0.75" bottom="0.75" header="0.3" footer="0.3"/>
      <pageSetup paperSize="9" orientation="portrait" r:id="rId19"/>
    </customSheetView>
    <customSheetView guid="{2BD323B3-0AFD-4A0F-92BE-DE4822DF2931}" showPageBreaks="1" hiddenColumns="1" view="pageBreakPreview" topLeftCell="G10">
      <selection activeCell="Q10" sqref="Q10"/>
      <pageMargins left="0.7" right="0.7" top="0.75" bottom="0.75" header="0.3" footer="0.3"/>
      <pageSetup paperSize="9" orientation="portrait" r:id="rId20"/>
    </customSheetView>
    <customSheetView guid="{368E2DFC-3BA5-4D0C-BA65-005B75FF238F}" scale="90" showPageBreaks="1" fitToPage="1" printArea="1" hiddenColumns="1" view="pageBreakPreview" topLeftCell="F9">
      <selection activeCell="O15" sqref="O15"/>
      <pageMargins left="0.7" right="0.7" top="0.75" bottom="0.75" header="0.3" footer="0.3"/>
      <pageSetup paperSize="9" scale="31" orientation="landscape" r:id="rId21"/>
    </customSheetView>
    <customSheetView guid="{31939B30-5917-45B1-8F19-7A02A2F96ACC}" scale="55" showPageBreaks="1" hiddenColumns="1" view="pageBreakPreview">
      <selection activeCell="T22" sqref="T22"/>
      <pageMargins left="0.7" right="0.7" top="0.75" bottom="0.75" header="0.3" footer="0.3"/>
      <pageSetup paperSize="9" orientation="portrait" r:id="rId22"/>
    </customSheetView>
    <customSheetView guid="{78BEB479-57CC-4BBB-8F3F-73AA0BAD3F3D}" scale="55" showPageBreaks="1" hiddenColumns="1" view="pageBreakPreview">
      <selection activeCell="T22" sqref="T22"/>
      <pageMargins left="0.7" right="0.7" top="0.75" bottom="0.75" header="0.3" footer="0.3"/>
      <pageSetup paperSize="9" orientation="portrait" r:id="rId23"/>
    </customSheetView>
    <customSheetView guid="{80AD08A8-345A-453A-A104-5E3DA1078B6F}" scale="55" showPageBreaks="1" hiddenColumns="1" view="pageBreakPreview">
      <selection activeCell="T22" sqref="T22"/>
      <pageMargins left="0.7" right="0.7" top="0.75" bottom="0.75" header="0.3" footer="0.3"/>
      <pageSetup paperSize="9" orientation="portrait" r:id="rId24"/>
    </customSheetView>
    <customSheetView guid="{289EDABA-C5A9-419A-80C6-5151B0E77175}" scale="55" showPageBreaks="1" hiddenColumns="1" view="pageBreakPreview">
      <selection activeCell="H6" sqref="H6:I14"/>
      <pageMargins left="0.7" right="0.7" top="0.75" bottom="0.75" header="0.3" footer="0.3"/>
      <pageSetup paperSize="9" orientation="portrait" r:id="rId25"/>
    </customSheetView>
    <customSheetView guid="{DC2E917C-7EDA-4B90-B3FB-550D32D31915}" scale="55" showPageBreaks="1" hiddenColumns="1" view="pageBreakPreview">
      <selection activeCell="T22" sqref="T22"/>
      <pageMargins left="0.7" right="0.7" top="0.75" bottom="0.75" header="0.3" footer="0.3"/>
      <pageSetup paperSize="9" orientation="portrait" r:id="rId26"/>
    </customSheetView>
    <customSheetView guid="{3A1AD47D-D360-494C-B851-D14B33F8032B}" scale="55" showPageBreaks="1" hiddenColumns="1" view="pageBreakPreview">
      <selection activeCell="T22" sqref="T22"/>
      <pageMargins left="0.7" right="0.7" top="0.75" bottom="0.75" header="0.3" footer="0.3"/>
      <pageSetup paperSize="9" orientation="portrait" r:id="rId27"/>
    </customSheetView>
    <customSheetView guid="{0A7892A9-C788-4A52-B70F-E061EF7EBA75}" scale="55" showPageBreaks="1" hiddenColumns="1" view="pageBreakPreview">
      <selection activeCell="T22" sqref="T22"/>
      <pageMargins left="0.7" right="0.7" top="0.75" bottom="0.75" header="0.3" footer="0.3"/>
      <pageSetup paperSize="9" orientation="portrait" r:id="rId28"/>
    </customSheetView>
    <customSheetView guid="{06A69783-2FAA-4B05-9CD3-C97C7DF94659}" scale="55" showPageBreaks="1" hiddenColumns="1" view="pageBreakPreview">
      <selection activeCell="T22" sqref="T22"/>
      <pageMargins left="0.7" right="0.7" top="0.75" bottom="0.75" header="0.3" footer="0.3"/>
      <pageSetup paperSize="9" orientation="portrait" r:id="rId29"/>
    </customSheetView>
    <customSheetView guid="{6A6C9703-C16B-46D2-8CEE-AD24BCFE6CF3}" scale="55" showPageBreaks="1" hiddenColumns="1" view="pageBreakPreview">
      <selection activeCell="T22" sqref="T22"/>
      <pageMargins left="0.7" right="0.7" top="0.75" bottom="0.75" header="0.3" footer="0.3"/>
      <pageSetup paperSize="9" orientation="portrait" r:id="rId30"/>
    </customSheetView>
    <customSheetView guid="{5F1BE36F-0832-42CE-A3FC-1A76BC593CBA}" scale="55" showPageBreaks="1" hiddenColumns="1" view="pageBreakPreview">
      <selection activeCell="T7" sqref="T7"/>
      <pageMargins left="0.7" right="0.7" top="0.75" bottom="0.75" header="0.3" footer="0.3"/>
      <pageSetup paperSize="9" orientation="portrait" r:id="rId31"/>
    </customSheetView>
    <customSheetView guid="{2632A833-96F5-4A25-97EB-81ED19BC2F66}" scale="55" showPageBreaks="1" hiddenColumns="1" view="pageBreakPreview">
      <selection activeCell="T22" sqref="T22"/>
      <pageMargins left="0.7" right="0.7" top="0.75" bottom="0.75" header="0.3" footer="0.3"/>
      <pageSetup paperSize="9" orientation="portrait" r:id="rId32"/>
    </customSheetView>
    <customSheetView guid="{459390C8-C5DF-49F1-A77C-C618340F3CD1}" scale="55" showPageBreaks="1" hiddenColumns="1" view="pageBreakPreview">
      <selection activeCell="T22" sqref="T22"/>
      <pageMargins left="0.7" right="0.7" top="0.75" bottom="0.75" header="0.3" footer="0.3"/>
      <pageSetup paperSize="9" orientation="portrait" r:id="rId33"/>
    </customSheetView>
    <customSheetView guid="{73C3B9D4-9210-43F5-9883-0E949EA0E341}" scale="55" showPageBreaks="1" hiddenColumns="1" view="pageBreakPreview" topLeftCell="A4">
      <selection activeCell="H6" sqref="H6:I14"/>
      <pageMargins left="0.7" right="0.7" top="0.75" bottom="0.75" header="0.3" footer="0.3"/>
      <pageSetup paperSize="9" orientation="portrait" r:id="rId34"/>
    </customSheetView>
    <customSheetView guid="{DBB9E7F6-7701-4D52-8273-C96C8672D403}" scale="55" showPageBreaks="1" hiddenColumns="1" view="pageBreakPreview">
      <selection activeCell="T22" sqref="T22"/>
      <pageMargins left="0.7" right="0.7" top="0.75" bottom="0.75" header="0.3" footer="0.3"/>
      <pageSetup paperSize="9" orientation="portrait" r:id="rId35"/>
    </customSheetView>
    <customSheetView guid="{F48E67D2-2C8C-4D86-A2A9-F44F569AC752}" scale="55" showPageBreaks="1" hiddenColumns="1" view="pageBreakPreview">
      <selection activeCell="T22" sqref="T22"/>
      <pageMargins left="0.7" right="0.7" top="0.75" bottom="0.75" header="0.3" footer="0.3"/>
      <pageSetup paperSize="9" orientation="portrait" r:id="rId36"/>
    </customSheetView>
    <customSheetView guid="{A0A236D8-DD59-41E7-B037-84EE00D00310}" scale="55" showPageBreaks="1" hiddenColumns="1" view="pageBreakPreview">
      <selection activeCell="H6" sqref="H6:I14"/>
      <pageMargins left="0.7" right="0.7" top="0.75" bottom="0.75" header="0.3" footer="0.3"/>
      <pageSetup paperSize="9" orientation="portrait" r:id="rId37"/>
    </customSheetView>
    <customSheetView guid="{D2D3EE1B-268E-484E-B81F-FE080D687EAC}" scale="90" hiddenColumns="1" topLeftCell="A10">
      <selection activeCell="F13" sqref="F13"/>
      <pageMargins left="0.7" right="0.7" top="0.75" bottom="0.75" header="0.3" footer="0.3"/>
      <pageSetup paperSize="9" orientation="portrait" r:id="rId38"/>
    </customSheetView>
    <customSheetView guid="{E82CE51D-E642-4881-A0F3-F33C1C34AFA1}" scale="55" showPageBreaks="1" hiddenColumns="1" view="pageBreakPreview">
      <selection activeCell="M12" sqref="M12"/>
      <pageMargins left="0.7" right="0.7" top="0.75" bottom="0.75" header="0.3" footer="0.3"/>
      <pageSetup paperSize="9" orientation="portrait" r:id="rId39"/>
    </customSheetView>
    <customSheetView guid="{B08D60EB-17AC-43BC-A2EA-BCC34DA15115}" showPageBreaks="1" hiddenColumns="1" view="pageBreakPreview" topLeftCell="J4">
      <selection activeCell="T10" sqref="T10"/>
      <pageMargins left="0.7" right="0.7" top="0.75" bottom="0.75" header="0.3" footer="0.3"/>
      <pageSetup paperSize="9" orientation="portrait" r:id="rId40"/>
    </customSheetView>
    <customSheetView guid="{D191BA0E-0736-4B94-A273-2D78D70DA2D4}" scale="55" showPageBreaks="1" hiddenColumns="1" view="pageBreakPreview">
      <selection activeCell="H6" sqref="H6:I14"/>
      <pageMargins left="0.7" right="0.7" top="0.75" bottom="0.75" header="0.3" footer="0.3"/>
      <pageSetup paperSize="9" orientation="portrait" r:id="rId41"/>
    </customSheetView>
    <customSheetView guid="{B429D517-42D1-45D3-9EB5-95DCC9C5EFE9}" scale="55" showPageBreaks="1" view="pageBreakPreview" topLeftCell="K1">
      <selection activeCell="E20" sqref="E20"/>
      <pageMargins left="0.7" right="0.7" top="0.75" bottom="0.75" header="0.3" footer="0.3"/>
      <pageSetup paperSize="9" orientation="portrait" r:id="rId42"/>
    </customSheetView>
    <customSheetView guid="{B56945C8-F29B-4C9B-8329-FA9ECE32E132}" scale="55" showPageBreaks="1" hiddenColumns="1" view="pageBreakPreview">
      <selection activeCell="T22" sqref="T22"/>
      <pageMargins left="0.7" right="0.7" top="0.75" bottom="0.75" header="0.3" footer="0.3"/>
      <pageSetup paperSize="9" orientation="portrait" r:id="rId43"/>
    </customSheetView>
    <customSheetView guid="{F1DC9DCC-06E3-4E7B-88AF-BCE58DCEC1FC}" scale="55" showPageBreaks="1" view="pageBreakPreview" topLeftCell="K1">
      <selection activeCell="E20" sqref="E20"/>
      <pageMargins left="0.7" right="0.7" top="0.75" bottom="0.75" header="0.3" footer="0.3"/>
      <pageSetup paperSize="9" orientation="portrait" r:id="rId44"/>
    </customSheetView>
    <customSheetView guid="{CC311ED5-8E9A-4A74-AF81-E2B2B6EAD85B}" scale="55" showPageBreaks="1" hiddenColumns="1" view="pageBreakPreview">
      <selection activeCell="H6" sqref="H6:I14"/>
      <pageMargins left="0.7" right="0.7" top="0.75" bottom="0.75" header="0.3" footer="0.3"/>
      <pageSetup paperSize="9" orientation="portrait" r:id="rId45"/>
    </customSheetView>
    <customSheetView guid="{4FCF4851-1FFB-4291-9E63-B5ADD52F8DBE}" scale="55" showPageBreaks="1" hiddenColumns="1" view="pageBreakPreview">
      <selection activeCell="H6" sqref="H6:I14"/>
      <pageMargins left="0.7" right="0.7" top="0.75" bottom="0.75" header="0.3" footer="0.3"/>
      <pageSetup paperSize="9" orientation="portrait" r:id="rId46"/>
    </customSheetView>
    <customSheetView guid="{BDED3506-9430-4352-8E58-74A02AA55749}" scale="55" showPageBreaks="1" hiddenColumns="1" view="pageBreakPreview">
      <selection activeCell="T22" sqref="T22"/>
      <pageMargins left="0.7" right="0.7" top="0.75" bottom="0.75" header="0.3" footer="0.3"/>
      <pageSetup paperSize="9" orientation="portrait" r:id="rId47"/>
    </customSheetView>
    <customSheetView guid="{82F8E746-A746-4368-B31A-F7995B350DCA}" scale="90" showPageBreaks="1" hiddenColumns="1" view="pageBreakPreview" topLeftCell="F1">
      <selection activeCell="P16" sqref="P16"/>
      <pageMargins left="0.7" right="0.7" top="0.75" bottom="0.75" header="0.3" footer="0.3"/>
      <pageSetup paperSize="9" orientation="portrait" r:id="rId48"/>
    </customSheetView>
    <customSheetView guid="{F02E4BFF-91CB-4809-939D-2DEDB7A6D27E}" scale="70" showPageBreaks="1">
      <selection activeCell="T9" sqref="T9"/>
      <pageMargins left="0.7" right="0.7" top="0.75" bottom="0.75" header="0.3" footer="0.3"/>
      <pageSetup paperSize="9" orientation="portrait" r:id="rId49"/>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5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7"/>
  <sheetViews>
    <sheetView view="pageBreakPreview" zoomScale="60" zoomScaleNormal="85" zoomScaleSheetLayoutView="85" workbookViewId="0">
      <selection activeCell="T15" sqref="T15"/>
    </sheetView>
  </sheetViews>
  <sheetFormatPr defaultRowHeight="15" x14ac:dyDescent="0.25"/>
  <cols>
    <col min="1" max="1" width="8.140625" customWidth="1"/>
    <col min="2" max="2" width="10.140625" customWidth="1"/>
    <col min="3" max="3" width="40.85546875" customWidth="1"/>
    <col min="4" max="4" width="13.85546875" customWidth="1"/>
    <col min="5" max="5" width="15.85546875" customWidth="1"/>
    <col min="6" max="6" width="14.85546875" customWidth="1"/>
    <col min="7" max="8" width="11.5703125" customWidth="1"/>
    <col min="9" max="9" width="11.7109375" customWidth="1"/>
    <col min="10" max="10" width="11.5703125" customWidth="1"/>
    <col min="11" max="13" width="10.85546875" customWidth="1"/>
    <col min="14" max="14" width="10.5703125" customWidth="1"/>
    <col min="15" max="15" width="10.42578125" customWidth="1"/>
    <col min="16" max="16" width="10.7109375" customWidth="1"/>
    <col min="17" max="17" width="10.140625" customWidth="1"/>
    <col min="18" max="18" width="10.85546875" customWidth="1"/>
    <col min="19" max="19" width="16.42578125" hidden="1" customWidth="1"/>
    <col min="20" max="20" width="109.85546875" customWidth="1"/>
  </cols>
  <sheetData>
    <row r="1" spans="1:20" ht="47.25" customHeight="1" x14ac:dyDescent="0.25">
      <c r="B1" s="386" t="s">
        <v>222</v>
      </c>
      <c r="C1" s="387"/>
      <c r="D1" s="387"/>
      <c r="E1" s="387"/>
      <c r="F1" s="387"/>
      <c r="G1" s="387"/>
      <c r="H1" s="387"/>
      <c r="I1" s="387"/>
      <c r="J1" s="387"/>
      <c r="K1" s="387"/>
      <c r="L1" s="387"/>
      <c r="M1" s="387"/>
      <c r="N1" s="387"/>
      <c r="O1" s="387"/>
      <c r="P1" s="387"/>
      <c r="Q1" s="387"/>
      <c r="R1" s="387"/>
      <c r="S1" s="387"/>
      <c r="T1" s="387"/>
    </row>
    <row r="2" spans="1:20" ht="30" customHeight="1" x14ac:dyDescent="0.25">
      <c r="A2" s="388"/>
      <c r="B2" s="397" t="s">
        <v>0</v>
      </c>
      <c r="C2" s="390" t="s">
        <v>1</v>
      </c>
      <c r="D2" s="390" t="s">
        <v>2</v>
      </c>
      <c r="E2" s="390" t="s">
        <v>3</v>
      </c>
      <c r="F2" s="390" t="s">
        <v>228</v>
      </c>
      <c r="G2" s="393" t="s">
        <v>4</v>
      </c>
      <c r="H2" s="394"/>
      <c r="I2" s="394"/>
      <c r="J2" s="394"/>
      <c r="K2" s="394"/>
      <c r="L2" s="394"/>
      <c r="M2" s="394"/>
      <c r="N2" s="394"/>
      <c r="O2" s="394"/>
      <c r="P2" s="394"/>
      <c r="Q2" s="394"/>
      <c r="R2" s="394"/>
      <c r="S2" s="395"/>
      <c r="T2" s="1"/>
    </row>
    <row r="3" spans="1:20" ht="119.25" customHeight="1" x14ac:dyDescent="0.25">
      <c r="A3" s="388"/>
      <c r="B3" s="397"/>
      <c r="C3" s="391"/>
      <c r="D3" s="392"/>
      <c r="E3" s="392"/>
      <c r="F3" s="392"/>
      <c r="G3" s="2" t="s">
        <v>5</v>
      </c>
      <c r="H3" s="2" t="s">
        <v>6</v>
      </c>
      <c r="I3" s="2" t="s">
        <v>7</v>
      </c>
      <c r="J3" s="2" t="s">
        <v>8</v>
      </c>
      <c r="K3" s="2" t="s">
        <v>9</v>
      </c>
      <c r="L3" s="2" t="s">
        <v>10</v>
      </c>
      <c r="M3" s="2" t="s">
        <v>11</v>
      </c>
      <c r="N3" s="2" t="s">
        <v>12</v>
      </c>
      <c r="O3" s="2" t="s">
        <v>13</v>
      </c>
      <c r="P3" s="2" t="s">
        <v>14</v>
      </c>
      <c r="Q3" s="2" t="s">
        <v>15</v>
      </c>
      <c r="R3" s="2" t="s">
        <v>16</v>
      </c>
      <c r="S3" s="2" t="s">
        <v>37</v>
      </c>
      <c r="T3" s="34"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83" t="s">
        <v>203</v>
      </c>
      <c r="C5" s="384"/>
      <c r="D5" s="384"/>
      <c r="E5" s="384"/>
      <c r="F5" s="384"/>
      <c r="G5" s="384"/>
      <c r="H5" s="384"/>
      <c r="I5" s="384"/>
      <c r="J5" s="384"/>
      <c r="K5" s="384"/>
      <c r="L5" s="384"/>
      <c r="M5" s="384"/>
      <c r="N5" s="384"/>
      <c r="O5" s="384"/>
      <c r="P5" s="384"/>
      <c r="Q5" s="384"/>
      <c r="R5" s="384"/>
      <c r="S5" s="384"/>
      <c r="T5" s="385"/>
    </row>
    <row r="6" spans="1:20" ht="58.5" customHeight="1" x14ac:dyDescent="0.25">
      <c r="A6" s="24">
        <v>1</v>
      </c>
      <c r="B6" s="7" t="s">
        <v>19</v>
      </c>
      <c r="C6" s="70" t="s">
        <v>180</v>
      </c>
      <c r="D6" s="33" t="s">
        <v>28</v>
      </c>
      <c r="E6" s="33">
        <v>106.8</v>
      </c>
      <c r="F6" s="10" t="s">
        <v>227</v>
      </c>
      <c r="G6" s="82">
        <v>175</v>
      </c>
      <c r="H6" s="82">
        <v>160.80000000000001</v>
      </c>
      <c r="I6" s="83">
        <v>172.1</v>
      </c>
      <c r="J6" s="82">
        <v>153.80000000000001</v>
      </c>
      <c r="K6" s="82">
        <v>169.8</v>
      </c>
      <c r="L6" s="82">
        <v>159.4</v>
      </c>
      <c r="M6" s="33">
        <v>149.9</v>
      </c>
      <c r="N6" s="11">
        <v>147.30000000000001</v>
      </c>
      <c r="O6" s="33">
        <v>118.3</v>
      </c>
      <c r="P6" s="33">
        <v>120.1</v>
      </c>
      <c r="Q6" s="33">
        <v>120.1</v>
      </c>
      <c r="R6" s="33">
        <v>111.5</v>
      </c>
      <c r="S6" s="11">
        <f>R6/99.6*100</f>
        <v>111.94779116465865</v>
      </c>
      <c r="T6" s="8" t="s">
        <v>249</v>
      </c>
    </row>
    <row r="7" spans="1:20" ht="102" customHeight="1" x14ac:dyDescent="0.25">
      <c r="A7" s="24">
        <v>2</v>
      </c>
      <c r="B7" s="7" t="s">
        <v>23</v>
      </c>
      <c r="C7" s="70" t="s">
        <v>181</v>
      </c>
      <c r="D7" s="33" t="s">
        <v>28</v>
      </c>
      <c r="E7" s="33">
        <v>90.2</v>
      </c>
      <c r="F7" s="10" t="s">
        <v>182</v>
      </c>
      <c r="G7" s="82">
        <v>60.5</v>
      </c>
      <c r="H7" s="82">
        <v>78.900000000000006</v>
      </c>
      <c r="I7" s="84">
        <v>80.599999999999994</v>
      </c>
      <c r="J7" s="11">
        <v>81.2</v>
      </c>
      <c r="K7" s="11">
        <v>79.7</v>
      </c>
      <c r="L7" s="33">
        <v>87.4</v>
      </c>
      <c r="M7" s="11">
        <v>89.3</v>
      </c>
      <c r="N7" s="11">
        <v>89.6</v>
      </c>
      <c r="O7" s="33">
        <v>88.6</v>
      </c>
      <c r="P7" s="11">
        <v>84.1</v>
      </c>
      <c r="Q7" s="160">
        <v>77.8</v>
      </c>
      <c r="R7" s="33">
        <v>98.3</v>
      </c>
      <c r="S7" s="11">
        <f>R7/95*100</f>
        <v>103.47368421052632</v>
      </c>
      <c r="T7" s="8"/>
    </row>
  </sheetData>
  <customSheetViews>
    <customSheetView guid="{E5A2ECE4-B75B-45A2-AE22-0D04E85CEB66}" scale="60" showPageBreaks="1" hiddenColumns="1" state="hidden" view="pageBreakPreview">
      <selection activeCell="T15" sqref="T15"/>
      <pageMargins left="0.7" right="0.7" top="0.75" bottom="0.75" header="0.3" footer="0.3"/>
      <pageSetup paperSize="9" orientation="portrait" r:id="rId1"/>
    </customSheetView>
    <customSheetView guid="{AF8A7EC1-5680-4411-8CA7-5C7F5D245B03}" scale="55" showPageBreaks="1" hiddenColumns="1" view="pageBreakPreview">
      <selection activeCell="I6" sqref="I6:I7"/>
      <pageMargins left="0.7" right="0.7" top="0.75" bottom="0.75" header="0.3" footer="0.3"/>
      <pageSetup paperSize="9" orientation="portrait" r:id="rId2"/>
    </customSheetView>
    <customSheetView guid="{8E7CBF92-2A8A-4486-AE31-320A2A4BD935}" scale="55" showPageBreaks="1" hiddenColumns="1" view="pageBreakPreview">
      <selection activeCell="I6" sqref="I6:I7"/>
      <pageMargins left="0.7" right="0.7" top="0.75" bottom="0.75" header="0.3" footer="0.3"/>
      <pageSetup paperSize="9" orientation="portrait" r:id="rId3"/>
    </customSheetView>
    <customSheetView guid="{0E67524B-A824-49FB-A67D-C1771603425D}"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8" orientation="landscape" r:id="rId4"/>
    </customSheetView>
    <customSheetView guid="{C8D19BE7-BEDD-4964-9D09-341310B3D400}" scale="60" showPageBreaks="1" hiddenColumns="1" state="hidden" view="pageBreakPreview">
      <selection activeCell="T15" sqref="T15"/>
      <pageMargins left="0.7" right="0.7" top="0.75" bottom="0.75" header="0.3" footer="0.3"/>
      <pageSetup paperSize="9" orientation="portrait" r:id="rId5"/>
    </customSheetView>
    <customSheetView guid="{CF24AFB6-3F7E-4F34-9F8C-EEB64BB13CA4}" scale="60" showPageBreaks="1" hiddenColumns="1" view="pageBreakPreview">
      <selection activeCell="T15" sqref="T15"/>
      <pageMargins left="0.7" right="0.7" top="0.75" bottom="0.75" header="0.3" footer="0.3"/>
      <pageSetup paperSize="9" orientation="portrait" r:id="rId6"/>
    </customSheetView>
    <customSheetView guid="{62E99341-31CC-4B22-ACCE-D0C55385ECC0}" scale="60" showPageBreaks="1" hiddenColumns="1" view="pageBreakPreview">
      <selection activeCell="T15" sqref="T15"/>
      <pageMargins left="0.7" right="0.7" top="0.75" bottom="0.75" header="0.3" footer="0.3"/>
      <pageSetup paperSize="9" orientation="portrait" r:id="rId7"/>
    </customSheetView>
    <customSheetView guid="{6AC0ED22-CCBF-444B-9F29-F3EDD4234483}" scale="85" showPageBreaks="1" hiddenColumns="1" view="pageBreakPreview" topLeftCell="D1">
      <selection activeCell="R8" sqref="R8"/>
      <pageMargins left="0.7" right="0.7" top="0.75" bottom="0.75" header="0.3" footer="0.3"/>
      <pageSetup paperSize="9" orientation="portrait" r:id="rId8"/>
    </customSheetView>
    <customSheetView guid="{29B41C1A-DE4D-4DEA-B90B-19C46C754CB5}" scale="60" showPageBreaks="1" hiddenColumns="1" view="pageBreakPreview">
      <selection activeCell="T15" sqref="T15"/>
      <pageMargins left="0.7" right="0.7" top="0.75" bottom="0.75" header="0.3" footer="0.3"/>
      <pageSetup paperSize="9" orientation="portrait" r:id="rId9"/>
    </customSheetView>
    <customSheetView guid="{E45EFE9B-4478-4CD3-BF82-80324FB1E4A5}" scale="85" showPageBreaks="1" hiddenColumns="1" view="pageBreakPreview" topLeftCell="E1">
      <selection activeCell="P16" sqref="P16"/>
      <pageMargins left="0.7" right="0.7" top="0.75" bottom="0.75" header="0.3" footer="0.3"/>
      <pageSetup paperSize="9" orientation="portrait" r:id="rId10"/>
    </customSheetView>
    <customSheetView guid="{E130DC8D-7005-4996-8C21-05E554218832}" scale="60" showPageBreaks="1" hiddenColumns="1" view="pageBreakPreview">
      <selection activeCell="T15" sqref="T15"/>
      <pageMargins left="0.7" right="0.7" top="0.75" bottom="0.75" header="0.3" footer="0.3"/>
      <pageSetup paperSize="9" orientation="portrait" r:id="rId11"/>
    </customSheetView>
    <customSheetView guid="{64EE95D5-D217-4566-B6AE-1F08753E5CD7}"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12"/>
    </customSheetView>
    <customSheetView guid="{BEF67C10-7FC6-4F33-B3F9-204F29E3E218}" scale="60" showPageBreaks="1" fitToPage="1" hiddenColumns="1" view="pageBreakPreview" topLeftCell="B1">
      <selection activeCell="M23" sqref="M23"/>
      <pageMargins left="0.70866141732283472" right="0.70866141732283472" top="0.74803149606299213" bottom="0.74803149606299213" header="0.31496062992125984" footer="0.31496062992125984"/>
      <pageSetup paperSize="9" scale="32" orientation="landscape" r:id="rId13"/>
    </customSheetView>
    <customSheetView guid="{7ECADF5B-4174-4035-8137-3D83A4A93CD5}" scale="60" showPageBreaks="1" hiddenColumns="1" view="pageBreakPreview">
      <selection activeCell="T15" sqref="T15"/>
      <pageMargins left="0.7" right="0.7" top="0.75" bottom="0.75" header="0.3" footer="0.3"/>
      <pageSetup paperSize="9" orientation="portrait" r:id="rId14"/>
    </customSheetView>
    <customSheetView guid="{AA1E88D6-B765-4D8A-BB20-FCE31C48857F}" scale="85" showPageBreaks="1" hiddenColumns="1" view="pageBreakPreview" topLeftCell="D1">
      <selection activeCell="Q3" sqref="Q3"/>
      <pageMargins left="0.7" right="0.7" top="0.75" bottom="0.75" header="0.3" footer="0.3"/>
      <pageSetup paperSize="9" orientation="portrait" r:id="rId15"/>
    </customSheetView>
    <customSheetView guid="{BC0D032C-B7DF-4F2E-B1DC-6C55D32E50A7}" scale="60" showPageBreaks="1" fitToPage="1" hiddenColumns="1" view="pageBreakPreview">
      <selection activeCell="T15" sqref="T15"/>
      <pageMargins left="0.70866141732283472" right="0.70866141732283472" top="0.74803149606299213" bottom="0.74803149606299213" header="0.31496062992125984" footer="0.31496062992125984"/>
      <pageSetup paperSize="9" scale="31" orientation="landscape" r:id="rId16"/>
    </customSheetView>
    <customSheetView guid="{536E4AEA-F618-4F85-8552-BC1DB5601AA9}" scale="85" showPageBreaks="1" hiddenColumns="1" view="pageBreakPreview" topLeftCell="G1">
      <selection activeCell="T11" sqref="T11"/>
      <pageMargins left="0.7" right="0.7" top="0.75" bottom="0.75" header="0.3" footer="0.3"/>
      <pageSetup paperSize="9" orientation="portrait" r:id="rId17"/>
    </customSheetView>
    <customSheetView guid="{4D639A26-081E-47BF-848E-AC3B928B0246}" scale="55" showPageBreaks="1" hiddenColumns="1" view="pageBreakPreview">
      <selection activeCell="I6" sqref="I6:I7"/>
      <pageMargins left="0.7" right="0.7" top="0.75" bottom="0.75" header="0.3" footer="0.3"/>
      <pageSetup paperSize="9" orientation="portrait" r:id="rId18"/>
    </customSheetView>
    <customSheetView guid="{A5DFC301-5C67-4FC6-85AF-FDF62108DB8C}" scale="60" showPageBreaks="1" hiddenColumns="1" view="pageBreakPreview">
      <selection activeCell="T15" sqref="T15"/>
      <pageMargins left="0.7" right="0.7" top="0.75" bottom="0.75" header="0.3" footer="0.3"/>
      <pageSetup paperSize="9" orientation="portrait" r:id="rId19"/>
    </customSheetView>
    <customSheetView guid="{2BD323B3-0AFD-4A0F-92BE-DE4822DF2931}" scale="60" showPageBreaks="1" hiddenColumns="1" view="pageBreakPreview">
      <selection activeCell="T15" sqref="T15"/>
      <pageMargins left="0.7" right="0.7" top="0.75" bottom="0.75" header="0.3" footer="0.3"/>
      <pageSetup paperSize="9" orientation="portrait" r:id="rId20"/>
    </customSheetView>
    <customSheetView guid="{368E2DFC-3BA5-4D0C-BA65-005B75FF238F}" scale="60" showPageBreaks="1" hiddenColumns="1" view="pageBreakPreview">
      <selection activeCell="J8" sqref="J8"/>
      <pageMargins left="0.7" right="0.7" top="0.75" bottom="0.75" header="0.3" footer="0.3"/>
      <pageSetup paperSize="9" orientation="portrait" r:id="rId21"/>
    </customSheetView>
    <customSheetView guid="{31939B30-5917-45B1-8F19-7A02A2F96ACC}"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2"/>
    </customSheetView>
    <customSheetView guid="{78BEB479-57CC-4BBB-8F3F-73AA0BAD3F3D}" scale="60" showPageBreaks="1" hiddenColumns="1" view="pageBreakPreview">
      <selection activeCell="T15" sqref="T15"/>
      <pageMargins left="0.7" right="0.7" top="0.75" bottom="0.75" header="0.3" footer="0.3"/>
      <pageSetup paperSize="9" orientation="portrait" r:id="rId23"/>
    </customSheetView>
    <customSheetView guid="{80AD08A8-345A-453A-A104-5E3DA1078B6F}"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24"/>
    </customSheetView>
    <customSheetView guid="{289EDABA-C5A9-419A-80C6-5151B0E77175}" scale="85" showPageBreaks="1" hiddenColumns="1" view="pageBreakPreview" topLeftCell="E1">
      <selection activeCell="P16" sqref="P16"/>
      <pageMargins left="0.7" right="0.7" top="0.75" bottom="0.75" header="0.3" footer="0.3"/>
      <pageSetup paperSize="9" orientation="portrait" r:id="rId25"/>
    </customSheetView>
    <customSheetView guid="{DC2E917C-7EDA-4B90-B3FB-550D32D31915}"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6"/>
    </customSheetView>
    <customSheetView guid="{3A1AD47D-D360-494C-B851-D14B33F8032B}" scale="85" showPageBreaks="1" fitToPage="1" hiddenColumns="1" view="pageBreakPreview" topLeftCell="B1">
      <selection activeCell="N6" sqref="N6"/>
      <pageMargins left="0.70866141732283472" right="0.70866141732283472" top="0.74803149606299213" bottom="0.74803149606299213" header="0.31496062992125984" footer="0.31496062992125984"/>
      <pageSetup paperSize="9" scale="32" orientation="landscape" r:id="rId27"/>
    </customSheetView>
    <customSheetView guid="{0A7892A9-C788-4A52-B70F-E061EF7EBA75}" scale="60" showPageBreaks="1" hiddenColumns="1" view="pageBreakPreview">
      <selection activeCell="T15" sqref="T15"/>
      <pageMargins left="0.7" right="0.7" top="0.75" bottom="0.75" header="0.3" footer="0.3"/>
      <pageSetup paperSize="9" orientation="portrait" r:id="rId28"/>
    </customSheetView>
    <customSheetView guid="{06A69783-2FAA-4B05-9CD3-C97C7DF94659}" scale="60" showPageBreaks="1" hiddenColumns="1" view="pageBreakPreview">
      <selection activeCell="T15" sqref="T15"/>
      <pageMargins left="0.7" right="0.7" top="0.75" bottom="0.75" header="0.3" footer="0.3"/>
      <pageSetup paperSize="9" orientation="portrait" r:id="rId29"/>
    </customSheetView>
    <customSheetView guid="{6A6C9703-C16B-46D2-8CEE-AD24BCFE6CF3}" scale="60" showPageBreaks="1" hiddenColumns="1" view="pageBreakPreview">
      <selection activeCell="T15" sqref="T15"/>
      <pageMargins left="0.7" right="0.7" top="0.75" bottom="0.75" header="0.3" footer="0.3"/>
      <pageSetup paperSize="9" orientation="portrait" r:id="rId30"/>
    </customSheetView>
    <customSheetView guid="{5F1BE36F-0832-42CE-A3FC-1A76BC593CBA}" scale="60" showPageBreaks="1" hiddenColumns="1" view="pageBreakPreview">
      <selection activeCell="T15" sqref="T15"/>
      <pageMargins left="0.7" right="0.7" top="0.75" bottom="0.75" header="0.3" footer="0.3"/>
      <pageSetup paperSize="9" orientation="portrait" r:id="rId31"/>
    </customSheetView>
    <customSheetView guid="{2632A833-96F5-4A25-97EB-81ED19BC2F66}" scale="60" showPageBreaks="1" hiddenColumns="1" view="pageBreakPreview">
      <selection activeCell="T15" sqref="T15"/>
      <pageMargins left="0.7" right="0.7" top="0.75" bottom="0.75" header="0.3" footer="0.3"/>
      <pageSetup paperSize="9" orientation="portrait" r:id="rId32"/>
    </customSheetView>
    <customSheetView guid="{459390C8-C5DF-49F1-A77C-C618340F3CD1}" scale="60" showPageBreaks="1" hiddenColumns="1" view="pageBreakPreview">
      <selection activeCell="T15" sqref="T15"/>
      <pageMargins left="0.7" right="0.7" top="0.75" bottom="0.75" header="0.3" footer="0.3"/>
      <pageSetup paperSize="9" orientation="portrait" r:id="rId33"/>
    </customSheetView>
    <customSheetView guid="{73C3B9D4-9210-43F5-9883-0E949EA0E341}" scale="55" showPageBreaks="1" hiddenColumns="1" view="pageBreakPreview">
      <selection activeCell="I6" sqref="I6:I7"/>
      <pageMargins left="0.7" right="0.7" top="0.75" bottom="0.75" header="0.3" footer="0.3"/>
      <pageSetup paperSize="9" orientation="portrait" r:id="rId34"/>
    </customSheetView>
    <customSheetView guid="{DBB9E7F6-7701-4D52-8273-C96C8672D403}" scale="60" showPageBreaks="1" hiddenColumns="1" view="pageBreakPreview">
      <selection activeCell="T15" sqref="T15"/>
      <pageMargins left="0.7" right="0.7" top="0.75" bottom="0.75" header="0.3" footer="0.3"/>
      <pageSetup paperSize="9" orientation="portrait" r:id="rId35"/>
    </customSheetView>
    <customSheetView guid="{F48E67D2-2C8C-4D86-A2A9-F44F569AC752}"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36"/>
    </customSheetView>
    <customSheetView guid="{A0A236D8-DD59-41E7-B037-84EE00D00310}" scale="85" showPageBreaks="1" hiddenColumns="1" view="pageBreakPreview">
      <selection activeCell="C7" sqref="C7"/>
      <pageMargins left="0.7" right="0.7" top="0.75" bottom="0.75" header="0.3" footer="0.3"/>
      <pageSetup paperSize="9" orientation="portrait" r:id="rId37"/>
    </customSheetView>
    <customSheetView guid="{D2D3EE1B-268E-484E-B81F-FE080D687EAC}" scale="60" showPageBreaks="1" hiddenColumns="1" view="pageBreakPreview">
      <selection activeCell="T15" sqref="T15"/>
      <pageMargins left="0.7" right="0.7" top="0.75" bottom="0.75" header="0.3" footer="0.3"/>
      <pageSetup paperSize="9" orientation="portrait" r:id="rId38"/>
    </customSheetView>
    <customSheetView guid="{E82CE51D-E642-4881-A0F3-F33C1C34AFA1}"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39"/>
    </customSheetView>
    <customSheetView guid="{B08D60EB-17AC-43BC-A2EA-BCC34DA15115}" scale="85" showPageBreaks="1" hiddenColumns="1" view="pageBreakPreview" topLeftCell="G1">
      <selection activeCell="T7" sqref="T7"/>
      <pageMargins left="0.7" right="0.7" top="0.75" bottom="0.75" header="0.3" footer="0.3"/>
      <pageSetup paperSize="9" orientation="portrait" r:id="rId40"/>
    </customSheetView>
    <customSheetView guid="{D191BA0E-0736-4B94-A273-2D78D70DA2D4}" scale="55" showPageBreaks="1" hiddenColumns="1" view="pageBreakPreview">
      <selection activeCell="I6" sqref="I6:I7"/>
      <pageMargins left="0.7" right="0.7" top="0.75" bottom="0.75" header="0.3" footer="0.3"/>
      <pageSetup paperSize="9" orientation="portrait" r:id="rId41"/>
    </customSheetView>
    <customSheetView guid="{B429D517-42D1-45D3-9EB5-95DCC9C5EFE9}" scale="60" showPageBreaks="1" view="pageBreakPreview" topLeftCell="L1">
      <selection activeCell="T6" sqref="T6:T7"/>
      <pageMargins left="0.7" right="0.7" top="0.75" bottom="0.75" header="0.3" footer="0.3"/>
      <pageSetup paperSize="9" orientation="portrait" r:id="rId42"/>
    </customSheetView>
    <customSheetView guid="{B56945C8-F29B-4C9B-8329-FA9ECE32E132}" scale="60" showPageBreaks="1" hiddenColumns="1" view="pageBreakPreview">
      <selection activeCell="T15" sqref="T15"/>
      <pageMargins left="0.7" right="0.7" top="0.75" bottom="0.75" header="0.3" footer="0.3"/>
      <pageSetup paperSize="9" orientation="portrait" r:id="rId43"/>
    </customSheetView>
    <customSheetView guid="{F1DC9DCC-06E3-4E7B-88AF-BCE58DCEC1FC}" scale="60" showPageBreaks="1" view="pageBreakPreview" topLeftCell="L1">
      <selection activeCell="T6" sqref="T6:T7"/>
      <pageMargins left="0.7" right="0.7" top="0.75" bottom="0.75" header="0.3" footer="0.3"/>
      <pageSetup paperSize="9" orientation="portrait" r:id="rId44"/>
    </customSheetView>
    <customSheetView guid="{CC311ED5-8E9A-4A74-AF81-E2B2B6EAD85B}" scale="85" showPageBreaks="1" hiddenColumns="1" view="pageBreakPreview">
      <selection activeCell="Q6" sqref="Q6"/>
      <pageMargins left="0.7" right="0.7" top="0.75" bottom="0.75" header="0.3" footer="0.3"/>
      <pageSetup paperSize="9" orientation="portrait" r:id="rId45"/>
    </customSheetView>
    <customSheetView guid="{4FCF4851-1FFB-4291-9E63-B5ADD52F8DBE}" scale="85" showPageBreaks="1" hiddenColumns="1" view="pageBreakPreview" topLeftCell="E1">
      <selection activeCell="P16" sqref="P16"/>
      <pageMargins left="0.7" right="0.7" top="0.75" bottom="0.75" header="0.3" footer="0.3"/>
      <pageSetup paperSize="9" orientation="portrait" r:id="rId46"/>
    </customSheetView>
    <customSheetView guid="{BDED3506-9430-4352-8E58-74A02AA55749}" scale="60" showPageBreaks="1" hiddenColumns="1" view="pageBreakPreview">
      <selection activeCell="T15" sqref="T15"/>
      <pageMargins left="0.7" right="0.7" top="0.75" bottom="0.75" header="0.3" footer="0.3"/>
      <pageSetup paperSize="9" orientation="portrait" r:id="rId47"/>
    </customSheetView>
    <customSheetView guid="{82F8E746-A746-4368-B31A-F7995B350DCA}" scale="85" showPageBreaks="1" hiddenColumns="1" view="pageBreakPreview" topLeftCell="D1">
      <selection activeCell="T7" sqref="T7"/>
      <pageMargins left="0.7" right="0.7" top="0.75" bottom="0.75" header="0.3" footer="0.3"/>
      <pageSetup paperSize="9" orientation="portrait" r:id="rId48"/>
    </customSheetView>
    <customSheetView guid="{F02E4BFF-91CB-4809-939D-2DEDB7A6D27E}" scale="60" showPageBreaks="1" hiddenColumns="1" view="pageBreakPreview">
      <selection activeCell="T15" sqref="T15"/>
      <pageMargins left="0.7" right="0.7" top="0.75" bottom="0.75" header="0.3" footer="0.3"/>
      <pageSetup paperSize="9" orientation="portrait" r:id="rId49"/>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33"/>
  <sheetViews>
    <sheetView view="pageBreakPreview" topLeftCell="A10" zoomScale="55" zoomScaleNormal="55" zoomScaleSheetLayoutView="55" workbookViewId="0">
      <selection activeCell="L12" sqref="L12"/>
    </sheetView>
  </sheetViews>
  <sheetFormatPr defaultRowHeight="15" x14ac:dyDescent="0.25"/>
  <cols>
    <col min="1" max="1" width="11.7109375" customWidth="1"/>
    <col min="2" max="2" width="11.7109375" style="38"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4.140625" customWidth="1"/>
    <col min="19" max="19" width="38.7109375" style="35" hidden="1" customWidth="1"/>
    <col min="20" max="20" width="110.85546875" customWidth="1"/>
  </cols>
  <sheetData>
    <row r="1" spans="1:20" ht="47.25" customHeight="1" x14ac:dyDescent="0.25">
      <c r="B1" s="386" t="s">
        <v>222</v>
      </c>
      <c r="C1" s="387"/>
      <c r="D1" s="387"/>
      <c r="E1" s="387"/>
      <c r="F1" s="387"/>
      <c r="G1" s="387"/>
      <c r="H1" s="387"/>
      <c r="I1" s="387"/>
      <c r="J1" s="387"/>
      <c r="K1" s="387"/>
      <c r="L1" s="387"/>
      <c r="M1" s="387"/>
      <c r="N1" s="387"/>
      <c r="O1" s="387"/>
      <c r="P1" s="387"/>
      <c r="Q1" s="387"/>
      <c r="R1" s="387"/>
      <c r="S1" s="387"/>
      <c r="T1" s="387"/>
    </row>
    <row r="2" spans="1:20" ht="15.75" x14ac:dyDescent="0.25">
      <c r="A2" s="388"/>
      <c r="B2" s="389" t="s">
        <v>0</v>
      </c>
      <c r="C2" s="390" t="s">
        <v>1</v>
      </c>
      <c r="D2" s="390" t="s">
        <v>2</v>
      </c>
      <c r="E2" s="390" t="s">
        <v>3</v>
      </c>
      <c r="F2" s="390" t="s">
        <v>228</v>
      </c>
      <c r="G2" s="393" t="s">
        <v>4</v>
      </c>
      <c r="H2" s="394"/>
      <c r="I2" s="394"/>
      <c r="J2" s="394"/>
      <c r="K2" s="394"/>
      <c r="L2" s="394"/>
      <c r="M2" s="394"/>
      <c r="N2" s="394"/>
      <c r="O2" s="394"/>
      <c r="P2" s="394"/>
      <c r="Q2" s="394"/>
      <c r="R2" s="394"/>
      <c r="S2" s="395"/>
      <c r="T2" s="1"/>
    </row>
    <row r="3" spans="1:20" ht="119.25" customHeight="1" x14ac:dyDescent="0.25">
      <c r="A3" s="388"/>
      <c r="B3" s="389"/>
      <c r="C3" s="391"/>
      <c r="D3" s="392"/>
      <c r="E3" s="392"/>
      <c r="F3" s="392"/>
      <c r="G3" s="2" t="s">
        <v>5</v>
      </c>
      <c r="H3" s="2" t="s">
        <v>6</v>
      </c>
      <c r="I3" s="2" t="s">
        <v>7</v>
      </c>
      <c r="J3" s="2" t="s">
        <v>8</v>
      </c>
      <c r="K3" s="2" t="s">
        <v>9</v>
      </c>
      <c r="L3" s="2" t="s">
        <v>10</v>
      </c>
      <c r="M3" s="2" t="s">
        <v>11</v>
      </c>
      <c r="N3" s="2" t="s">
        <v>12</v>
      </c>
      <c r="O3" s="2" t="s">
        <v>13</v>
      </c>
      <c r="P3" s="2" t="s">
        <v>14</v>
      </c>
      <c r="Q3" s="2" t="s">
        <v>15</v>
      </c>
      <c r="R3" s="2" t="s">
        <v>16</v>
      </c>
      <c r="S3" s="2" t="s">
        <v>37</v>
      </c>
      <c r="T3" s="3" t="s">
        <v>17</v>
      </c>
    </row>
    <row r="4" spans="1:20" ht="15.75" x14ac:dyDescent="0.25">
      <c r="A4" s="22"/>
      <c r="B4" s="37">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96" t="s">
        <v>38</v>
      </c>
      <c r="C5" s="384"/>
      <c r="D5" s="384"/>
      <c r="E5" s="384"/>
      <c r="F5" s="384"/>
      <c r="G5" s="384"/>
      <c r="H5" s="384"/>
      <c r="I5" s="384"/>
      <c r="J5" s="384"/>
      <c r="K5" s="384"/>
      <c r="L5" s="384"/>
      <c r="M5" s="384"/>
      <c r="N5" s="384"/>
      <c r="O5" s="384"/>
      <c r="P5" s="384"/>
      <c r="Q5" s="384"/>
      <c r="R5" s="384"/>
      <c r="S5" s="384"/>
      <c r="T5" s="385"/>
    </row>
    <row r="6" spans="1:20" ht="47.25" x14ac:dyDescent="0.25">
      <c r="A6" s="24">
        <v>1</v>
      </c>
      <c r="B6" s="30" t="s">
        <v>19</v>
      </c>
      <c r="C6" s="29" t="s">
        <v>89</v>
      </c>
      <c r="D6" s="31" t="s">
        <v>28</v>
      </c>
      <c r="E6" s="31">
        <v>100</v>
      </c>
      <c r="F6" s="21">
        <v>100</v>
      </c>
      <c r="G6" s="72">
        <v>100</v>
      </c>
      <c r="H6" s="222">
        <v>100</v>
      </c>
      <c r="I6" s="222">
        <v>100</v>
      </c>
      <c r="J6" s="106">
        <v>100</v>
      </c>
      <c r="K6" s="106">
        <v>100</v>
      </c>
      <c r="L6" s="106">
        <v>100</v>
      </c>
      <c r="M6" s="162">
        <v>100</v>
      </c>
      <c r="N6" s="14">
        <v>100</v>
      </c>
      <c r="O6" s="162">
        <v>100</v>
      </c>
      <c r="P6" s="162">
        <v>100</v>
      </c>
      <c r="Q6" s="162">
        <v>100</v>
      </c>
      <c r="R6" s="162">
        <v>100</v>
      </c>
      <c r="S6" s="11">
        <f>R6/F6*100</f>
        <v>100</v>
      </c>
      <c r="T6" s="8"/>
    </row>
    <row r="7" spans="1:20" ht="47.25" x14ac:dyDescent="0.25">
      <c r="A7" s="24">
        <v>2</v>
      </c>
      <c r="B7" s="30" t="s">
        <v>23</v>
      </c>
      <c r="C7" s="29" t="s">
        <v>39</v>
      </c>
      <c r="D7" s="31" t="s">
        <v>40</v>
      </c>
      <c r="E7" s="31">
        <v>0</v>
      </c>
      <c r="F7" s="21">
        <v>0</v>
      </c>
      <c r="G7" s="72">
        <v>0</v>
      </c>
      <c r="H7" s="222">
        <v>0</v>
      </c>
      <c r="I7" s="222">
        <v>0</v>
      </c>
      <c r="J7" s="11">
        <v>0</v>
      </c>
      <c r="K7" s="11">
        <v>0</v>
      </c>
      <c r="L7" s="106">
        <v>0</v>
      </c>
      <c r="M7" s="14">
        <v>0</v>
      </c>
      <c r="N7" s="14">
        <v>0</v>
      </c>
      <c r="O7" s="14">
        <v>0</v>
      </c>
      <c r="P7" s="14">
        <v>0</v>
      </c>
      <c r="Q7" s="14">
        <v>0</v>
      </c>
      <c r="R7" s="14">
        <v>0</v>
      </c>
      <c r="S7" s="11">
        <v>0</v>
      </c>
      <c r="T7" s="8"/>
    </row>
    <row r="8" spans="1:20" ht="88.5" customHeight="1" x14ac:dyDescent="0.25">
      <c r="A8" s="24">
        <v>3</v>
      </c>
      <c r="B8" s="30" t="s">
        <v>26</v>
      </c>
      <c r="C8" s="29" t="s">
        <v>41</v>
      </c>
      <c r="D8" s="31" t="s">
        <v>28</v>
      </c>
      <c r="E8" s="31">
        <v>86.6</v>
      </c>
      <c r="F8" s="41">
        <v>87.5</v>
      </c>
      <c r="G8" s="72">
        <v>71.400000000000006</v>
      </c>
      <c r="H8" s="222">
        <v>71.5</v>
      </c>
      <c r="I8" s="236">
        <v>71.5</v>
      </c>
      <c r="J8" s="222">
        <v>73.099999999999994</v>
      </c>
      <c r="K8" s="106">
        <v>74.2</v>
      </c>
      <c r="L8" s="238">
        <v>72.599999999999994</v>
      </c>
      <c r="M8" s="13">
        <v>72.599999999999994</v>
      </c>
      <c r="N8" s="13">
        <v>72.599999999999994</v>
      </c>
      <c r="O8" s="13">
        <v>74.8</v>
      </c>
      <c r="P8" s="13">
        <v>86.08</v>
      </c>
      <c r="Q8" s="12">
        <v>87.82</v>
      </c>
      <c r="R8" s="12">
        <v>88.6</v>
      </c>
      <c r="S8" s="11">
        <f>R8/F8*100</f>
        <v>101.25714285714284</v>
      </c>
      <c r="T8" s="8" t="s">
        <v>325</v>
      </c>
    </row>
    <row r="9" spans="1:20" ht="126" x14ac:dyDescent="0.25">
      <c r="A9" s="25">
        <v>4</v>
      </c>
      <c r="B9" s="32" t="s">
        <v>42</v>
      </c>
      <c r="C9" s="29" t="s">
        <v>244</v>
      </c>
      <c r="D9" s="31" t="s">
        <v>28</v>
      </c>
      <c r="E9" s="186">
        <v>12.2</v>
      </c>
      <c r="F9" s="41">
        <v>20.9</v>
      </c>
      <c r="G9" s="72">
        <v>4.4000000000000004</v>
      </c>
      <c r="H9" s="222">
        <v>7.4</v>
      </c>
      <c r="I9" s="222">
        <v>7.4</v>
      </c>
      <c r="J9" s="106">
        <v>9</v>
      </c>
      <c r="K9" s="106">
        <v>14.2</v>
      </c>
      <c r="L9" s="106">
        <v>18.600000000000001</v>
      </c>
      <c r="M9" s="11">
        <v>18.5</v>
      </c>
      <c r="N9" s="11">
        <v>18.5</v>
      </c>
      <c r="O9" s="11">
        <v>20.5</v>
      </c>
      <c r="P9" s="13">
        <v>20.97</v>
      </c>
      <c r="Q9" s="11">
        <v>22.32</v>
      </c>
      <c r="R9" s="13">
        <v>23</v>
      </c>
      <c r="S9" s="11">
        <f>R9/F9*100</f>
        <v>110.04784688995215</v>
      </c>
      <c r="T9" s="8"/>
    </row>
    <row r="10" spans="1:20" ht="126" x14ac:dyDescent="0.25">
      <c r="A10" s="25">
        <v>5</v>
      </c>
      <c r="B10" s="32" t="s">
        <v>44</v>
      </c>
      <c r="C10" s="29" t="s">
        <v>43</v>
      </c>
      <c r="D10" s="31" t="s">
        <v>28</v>
      </c>
      <c r="E10" s="186">
        <v>39.9</v>
      </c>
      <c r="F10" s="41">
        <v>40</v>
      </c>
      <c r="G10" s="72">
        <v>0</v>
      </c>
      <c r="H10" s="222">
        <v>0</v>
      </c>
      <c r="I10" s="222">
        <v>0</v>
      </c>
      <c r="J10" s="106">
        <v>5</v>
      </c>
      <c r="K10" s="106">
        <v>9.1999999999999993</v>
      </c>
      <c r="L10" s="106">
        <v>13.3</v>
      </c>
      <c r="M10" s="162">
        <v>13.3</v>
      </c>
      <c r="N10" s="162">
        <v>13.3</v>
      </c>
      <c r="O10" s="162">
        <v>18.899999999999999</v>
      </c>
      <c r="P10" s="162">
        <v>52.33</v>
      </c>
      <c r="Q10" s="162">
        <v>52.33</v>
      </c>
      <c r="R10" s="13">
        <v>52.33</v>
      </c>
      <c r="S10" s="11">
        <f>R10/F10*100</f>
        <v>130.82499999999999</v>
      </c>
      <c r="T10" s="8"/>
    </row>
    <row r="11" spans="1:20" ht="210" customHeight="1" x14ac:dyDescent="0.25">
      <c r="A11" s="25">
        <v>6</v>
      </c>
      <c r="B11" s="32" t="s">
        <v>45</v>
      </c>
      <c r="C11" s="29" t="s">
        <v>318</v>
      </c>
      <c r="D11" s="275" t="s">
        <v>319</v>
      </c>
      <c r="E11" s="276">
        <v>1.4912E-2</v>
      </c>
      <c r="F11" s="49">
        <v>8.9999999999999993E-3</v>
      </c>
      <c r="G11" s="276">
        <v>1.065E-3</v>
      </c>
      <c r="H11" s="276">
        <v>1.6050000000000001E-3</v>
      </c>
      <c r="I11" s="278">
        <v>2.794E-3</v>
      </c>
      <c r="J11" s="276">
        <v>3.6519999999999999E-3</v>
      </c>
      <c r="K11" s="276">
        <v>4.2430000000000002E-3</v>
      </c>
      <c r="L11" s="279">
        <v>5.0000000000000001E-3</v>
      </c>
      <c r="M11" s="280" t="s">
        <v>320</v>
      </c>
      <c r="N11" s="276" t="s">
        <v>321</v>
      </c>
      <c r="O11" s="276" t="s">
        <v>322</v>
      </c>
      <c r="P11" s="276" t="s">
        <v>323</v>
      </c>
      <c r="Q11" s="284" t="s">
        <v>333</v>
      </c>
      <c r="R11" s="56" t="s">
        <v>324</v>
      </c>
      <c r="S11" s="11">
        <f>15.7/F11*100</f>
        <v>174444.44444444447</v>
      </c>
      <c r="T11" s="8"/>
    </row>
    <row r="12" spans="1:20" ht="63" x14ac:dyDescent="0.25">
      <c r="A12" s="25">
        <v>7</v>
      </c>
      <c r="B12" s="32" t="s">
        <v>46</v>
      </c>
      <c r="C12" s="29" t="s">
        <v>48</v>
      </c>
      <c r="D12" s="185" t="s">
        <v>28</v>
      </c>
      <c r="E12" s="11">
        <v>100</v>
      </c>
      <c r="F12" s="165">
        <v>100</v>
      </c>
      <c r="G12" s="72">
        <v>100</v>
      </c>
      <c r="H12" s="222">
        <v>100</v>
      </c>
      <c r="I12" s="222">
        <v>100</v>
      </c>
      <c r="J12" s="106">
        <v>100</v>
      </c>
      <c r="K12" s="106">
        <v>100</v>
      </c>
      <c r="L12" s="106">
        <v>100</v>
      </c>
      <c r="M12" s="282">
        <v>100</v>
      </c>
      <c r="N12" s="282">
        <v>100</v>
      </c>
      <c r="O12" s="282">
        <v>100</v>
      </c>
      <c r="P12" s="282">
        <v>100</v>
      </c>
      <c r="Q12" s="282">
        <v>100</v>
      </c>
      <c r="R12" s="282">
        <v>100</v>
      </c>
      <c r="S12" s="11">
        <f t="shared" ref="S12:S27" si="0">R12/F12*100</f>
        <v>100</v>
      </c>
      <c r="T12" s="8"/>
    </row>
    <row r="13" spans="1:20" ht="128.25" customHeight="1" x14ac:dyDescent="0.25">
      <c r="A13" s="25">
        <v>8</v>
      </c>
      <c r="B13" s="32" t="s">
        <v>47</v>
      </c>
      <c r="C13" s="29" t="s">
        <v>50</v>
      </c>
      <c r="D13" s="185" t="s">
        <v>28</v>
      </c>
      <c r="E13" s="186">
        <v>10</v>
      </c>
      <c r="F13" s="21">
        <v>60</v>
      </c>
      <c r="G13" s="72">
        <v>66.7</v>
      </c>
      <c r="H13" s="222">
        <v>66.400000000000006</v>
      </c>
      <c r="I13" s="222">
        <v>66.400000000000006</v>
      </c>
      <c r="J13" s="106">
        <v>66.2</v>
      </c>
      <c r="K13" s="106">
        <v>70.400000000000006</v>
      </c>
      <c r="L13" s="106">
        <v>68.099999999999994</v>
      </c>
      <c r="M13" s="13">
        <v>68.099999999999994</v>
      </c>
      <c r="N13" s="284">
        <v>68.099999999999994</v>
      </c>
      <c r="O13" s="284">
        <v>68.099999999999994</v>
      </c>
      <c r="P13" s="284">
        <v>68.099999999999994</v>
      </c>
      <c r="Q13" s="284">
        <v>68.099999999999994</v>
      </c>
      <c r="R13" s="284">
        <v>68.099999999999994</v>
      </c>
      <c r="S13" s="11">
        <f t="shared" si="0"/>
        <v>113.5</v>
      </c>
      <c r="T13" s="297"/>
    </row>
    <row r="14" spans="1:20" ht="78.75" x14ac:dyDescent="0.25">
      <c r="A14" s="25">
        <v>9</v>
      </c>
      <c r="B14" s="32" t="s">
        <v>49</v>
      </c>
      <c r="C14" s="8" t="s">
        <v>52</v>
      </c>
      <c r="D14" s="186" t="s">
        <v>28</v>
      </c>
      <c r="E14" s="186">
        <v>10</v>
      </c>
      <c r="F14" s="21">
        <v>80</v>
      </c>
      <c r="G14" s="72">
        <v>100</v>
      </c>
      <c r="H14" s="222">
        <v>100</v>
      </c>
      <c r="I14" s="222">
        <v>100</v>
      </c>
      <c r="J14" s="106">
        <v>100</v>
      </c>
      <c r="K14" s="106">
        <v>100</v>
      </c>
      <c r="L14" s="14">
        <v>100</v>
      </c>
      <c r="M14" s="14">
        <v>100</v>
      </c>
      <c r="N14" s="14">
        <v>100</v>
      </c>
      <c r="O14" s="14">
        <v>100</v>
      </c>
      <c r="P14" s="14">
        <v>100</v>
      </c>
      <c r="Q14" s="14">
        <v>100</v>
      </c>
      <c r="R14" s="14">
        <v>100</v>
      </c>
      <c r="S14" s="11">
        <f t="shared" si="0"/>
        <v>125</v>
      </c>
      <c r="T14" s="8"/>
    </row>
    <row r="15" spans="1:20" ht="141.75" customHeight="1" x14ac:dyDescent="0.25">
      <c r="A15" s="25">
        <v>10</v>
      </c>
      <c r="B15" s="32" t="s">
        <v>51</v>
      </c>
      <c r="C15" s="8" t="s">
        <v>54</v>
      </c>
      <c r="D15" s="186" t="s">
        <v>28</v>
      </c>
      <c r="E15" s="186">
        <v>10</v>
      </c>
      <c r="F15" s="21">
        <v>100</v>
      </c>
      <c r="G15" s="15">
        <v>100</v>
      </c>
      <c r="H15" s="15">
        <v>100</v>
      </c>
      <c r="I15" s="16">
        <v>100</v>
      </c>
      <c r="J15" s="15">
        <v>100</v>
      </c>
      <c r="K15" s="15">
        <v>100</v>
      </c>
      <c r="L15" s="94">
        <v>100</v>
      </c>
      <c r="M15" s="94">
        <v>100</v>
      </c>
      <c r="N15" s="94">
        <v>100</v>
      </c>
      <c r="O15" s="94">
        <v>100</v>
      </c>
      <c r="P15" s="94">
        <v>100</v>
      </c>
      <c r="Q15" s="94">
        <v>100</v>
      </c>
      <c r="R15" s="94">
        <v>100</v>
      </c>
      <c r="S15" s="11">
        <f t="shared" si="0"/>
        <v>100</v>
      </c>
      <c r="T15" s="8"/>
    </row>
    <row r="16" spans="1:20" ht="94.5" x14ac:dyDescent="0.25">
      <c r="A16" s="25">
        <v>11</v>
      </c>
      <c r="B16" s="32" t="s">
        <v>53</v>
      </c>
      <c r="C16" s="8" t="s">
        <v>56</v>
      </c>
      <c r="D16" s="186" t="s">
        <v>28</v>
      </c>
      <c r="E16" s="186">
        <v>20</v>
      </c>
      <c r="F16" s="41">
        <v>53.8</v>
      </c>
      <c r="G16" s="72">
        <v>76.94</v>
      </c>
      <c r="H16" s="222">
        <v>76.94</v>
      </c>
      <c r="I16" s="222">
        <v>76.94</v>
      </c>
      <c r="J16" s="106">
        <v>96.2</v>
      </c>
      <c r="K16" s="106">
        <v>100</v>
      </c>
      <c r="L16" s="106">
        <v>100</v>
      </c>
      <c r="M16" s="282">
        <v>100</v>
      </c>
      <c r="N16" s="282">
        <v>100</v>
      </c>
      <c r="O16" s="282">
        <v>100</v>
      </c>
      <c r="P16" s="282">
        <v>100</v>
      </c>
      <c r="Q16" s="282">
        <v>100</v>
      </c>
      <c r="R16" s="282">
        <v>100</v>
      </c>
      <c r="S16" s="11">
        <f t="shared" si="0"/>
        <v>185.87360594795538</v>
      </c>
      <c r="T16" s="8"/>
    </row>
    <row r="17" spans="1:20" ht="94.5" x14ac:dyDescent="0.25">
      <c r="A17" s="25">
        <v>12</v>
      </c>
      <c r="B17" s="32" t="s">
        <v>55</v>
      </c>
      <c r="C17" s="8" t="s">
        <v>57</v>
      </c>
      <c r="D17" s="186" t="s">
        <v>28</v>
      </c>
      <c r="E17" s="186">
        <v>0</v>
      </c>
      <c r="F17" s="21">
        <v>0</v>
      </c>
      <c r="G17" s="72">
        <v>0</v>
      </c>
      <c r="H17" s="222">
        <v>0</v>
      </c>
      <c r="I17" s="222">
        <v>0</v>
      </c>
      <c r="J17" s="106">
        <v>0</v>
      </c>
      <c r="K17" s="106">
        <v>0</v>
      </c>
      <c r="L17" s="106">
        <v>0</v>
      </c>
      <c r="M17" s="282">
        <v>0</v>
      </c>
      <c r="N17" s="282">
        <v>0</v>
      </c>
      <c r="O17" s="282">
        <v>0</v>
      </c>
      <c r="P17" s="282">
        <v>0</v>
      </c>
      <c r="Q17" s="282">
        <v>0</v>
      </c>
      <c r="R17" s="282">
        <v>0</v>
      </c>
      <c r="S17" s="11">
        <v>0</v>
      </c>
      <c r="T17" s="8"/>
    </row>
    <row r="18" spans="1:20" ht="110.25" x14ac:dyDescent="0.25">
      <c r="A18" s="25">
        <v>13</v>
      </c>
      <c r="B18" s="32" t="s">
        <v>58</v>
      </c>
      <c r="C18" s="8" t="s">
        <v>60</v>
      </c>
      <c r="D18" s="186" t="s">
        <v>28</v>
      </c>
      <c r="E18" s="186">
        <v>28.9</v>
      </c>
      <c r="F18" s="41">
        <v>28.8</v>
      </c>
      <c r="G18" s="72">
        <v>28.8</v>
      </c>
      <c r="H18" s="222">
        <v>28.8</v>
      </c>
      <c r="I18" s="222">
        <v>28.8</v>
      </c>
      <c r="J18" s="106">
        <v>28.8</v>
      </c>
      <c r="K18" s="106">
        <v>28.8</v>
      </c>
      <c r="L18" s="106">
        <v>28.8</v>
      </c>
      <c r="M18" s="282">
        <v>28.8</v>
      </c>
      <c r="N18" s="282">
        <v>28.8</v>
      </c>
      <c r="O18" s="282">
        <v>28.8</v>
      </c>
      <c r="P18" s="282">
        <v>28.8</v>
      </c>
      <c r="Q18" s="282">
        <v>28.8</v>
      </c>
      <c r="R18" s="282">
        <v>28.8</v>
      </c>
      <c r="S18" s="11">
        <f t="shared" si="0"/>
        <v>100</v>
      </c>
      <c r="T18" s="8"/>
    </row>
    <row r="19" spans="1:20" ht="94.5" x14ac:dyDescent="0.25">
      <c r="A19" s="25">
        <v>14</v>
      </c>
      <c r="B19" s="32" t="s">
        <v>59</v>
      </c>
      <c r="C19" s="8" t="s">
        <v>61</v>
      </c>
      <c r="D19" s="186" t="s">
        <v>28</v>
      </c>
      <c r="E19" s="186">
        <v>99.1</v>
      </c>
      <c r="F19" s="41">
        <v>99.1</v>
      </c>
      <c r="G19" s="72">
        <v>99.1</v>
      </c>
      <c r="H19" s="222">
        <v>99.1</v>
      </c>
      <c r="I19" s="222">
        <v>99.1</v>
      </c>
      <c r="J19" s="106">
        <v>99.1</v>
      </c>
      <c r="K19" s="237">
        <v>99.1</v>
      </c>
      <c r="L19" s="237">
        <v>99.1</v>
      </c>
      <c r="M19" s="282">
        <v>99.1</v>
      </c>
      <c r="N19" s="282">
        <v>99.1</v>
      </c>
      <c r="O19" s="282">
        <v>99.1</v>
      </c>
      <c r="P19" s="282">
        <v>99.1</v>
      </c>
      <c r="Q19" s="282">
        <v>99.1</v>
      </c>
      <c r="R19" s="282">
        <v>99.1</v>
      </c>
      <c r="S19" s="11">
        <f t="shared" si="0"/>
        <v>100</v>
      </c>
      <c r="T19" s="8"/>
    </row>
    <row r="20" spans="1:20" ht="78.75" x14ac:dyDescent="0.25">
      <c r="A20" s="25">
        <v>15</v>
      </c>
      <c r="B20" s="30">
        <v>1</v>
      </c>
      <c r="C20" s="29" t="s">
        <v>62</v>
      </c>
      <c r="D20" s="185" t="s">
        <v>28</v>
      </c>
      <c r="E20" s="186">
        <v>70</v>
      </c>
      <c r="F20" s="21">
        <v>70</v>
      </c>
      <c r="G20" s="72">
        <v>0</v>
      </c>
      <c r="H20" s="222">
        <v>0</v>
      </c>
      <c r="I20" s="222">
        <v>0</v>
      </c>
      <c r="J20" s="106">
        <v>0</v>
      </c>
      <c r="K20" s="106">
        <v>0</v>
      </c>
      <c r="L20" s="106">
        <v>0</v>
      </c>
      <c r="M20" s="282">
        <v>0</v>
      </c>
      <c r="N20" s="282">
        <v>0</v>
      </c>
      <c r="O20" s="238">
        <v>0</v>
      </c>
      <c r="P20" s="238">
        <v>48.6</v>
      </c>
      <c r="Q20" s="238">
        <v>70.099999999999994</v>
      </c>
      <c r="R20" s="238">
        <v>70.099999999999994</v>
      </c>
      <c r="S20" s="11">
        <f t="shared" si="0"/>
        <v>100.14285714285714</v>
      </c>
      <c r="T20" s="8"/>
    </row>
    <row r="21" spans="1:20" s="36" customFormat="1" ht="303" customHeight="1" x14ac:dyDescent="0.25">
      <c r="A21" s="25">
        <v>16</v>
      </c>
      <c r="B21" s="30">
        <v>2</v>
      </c>
      <c r="C21" s="29" t="s">
        <v>245</v>
      </c>
      <c r="D21" s="185" t="s">
        <v>28</v>
      </c>
      <c r="E21" s="186">
        <v>0</v>
      </c>
      <c r="F21" s="41">
        <v>15</v>
      </c>
      <c r="G21" s="72">
        <v>0.64</v>
      </c>
      <c r="H21" s="222">
        <v>1.2</v>
      </c>
      <c r="I21" s="222">
        <v>1.8</v>
      </c>
      <c r="J21" s="238">
        <v>8.3000000000000007</v>
      </c>
      <c r="K21" s="238">
        <v>8.5</v>
      </c>
      <c r="L21" s="238">
        <v>8.5</v>
      </c>
      <c r="M21" s="162">
        <v>8.5</v>
      </c>
      <c r="N21" s="11">
        <v>8.5</v>
      </c>
      <c r="O21" s="162">
        <v>12.4</v>
      </c>
      <c r="P21" s="162">
        <v>14.6</v>
      </c>
      <c r="Q21" s="162">
        <v>15.2</v>
      </c>
      <c r="R21" s="162">
        <v>15.4</v>
      </c>
      <c r="S21" s="11">
        <f t="shared" si="0"/>
        <v>102.66666666666666</v>
      </c>
      <c r="T21" s="18"/>
    </row>
    <row r="22" spans="1:20" s="36" customFormat="1" ht="47.25" x14ac:dyDescent="0.25">
      <c r="A22" s="25">
        <v>17</v>
      </c>
      <c r="B22" s="30">
        <v>3</v>
      </c>
      <c r="C22" s="29" t="s">
        <v>63</v>
      </c>
      <c r="D22" s="185" t="s">
        <v>28</v>
      </c>
      <c r="E22" s="186">
        <v>36.200000000000003</v>
      </c>
      <c r="F22" s="41">
        <v>36.200000000000003</v>
      </c>
      <c r="G22" s="72">
        <v>5.2</v>
      </c>
      <c r="H22" s="222">
        <v>5.2</v>
      </c>
      <c r="I22" s="222">
        <v>7.6</v>
      </c>
      <c r="J22" s="239">
        <v>7.6</v>
      </c>
      <c r="K22" s="239">
        <v>8.1</v>
      </c>
      <c r="L22" s="238">
        <v>8.1</v>
      </c>
      <c r="M22" s="239">
        <v>8.1</v>
      </c>
      <c r="N22" s="239">
        <v>8.1</v>
      </c>
      <c r="O22" s="238">
        <v>15</v>
      </c>
      <c r="P22" s="239">
        <v>18</v>
      </c>
      <c r="Q22" s="239">
        <v>24.8</v>
      </c>
      <c r="R22" s="238">
        <v>36.200000000000003</v>
      </c>
      <c r="S22" s="11">
        <f t="shared" si="0"/>
        <v>100</v>
      </c>
      <c r="T22" s="18"/>
    </row>
    <row r="23" spans="1:20" s="36" customFormat="1" ht="94.5" x14ac:dyDescent="0.25">
      <c r="A23" s="25">
        <v>18</v>
      </c>
      <c r="B23" s="30">
        <v>4</v>
      </c>
      <c r="C23" s="29" t="s">
        <v>64</v>
      </c>
      <c r="D23" s="31" t="s">
        <v>28</v>
      </c>
      <c r="E23" s="186">
        <v>100</v>
      </c>
      <c r="F23" s="21">
        <v>100</v>
      </c>
      <c r="G23" s="72">
        <v>100</v>
      </c>
      <c r="H23" s="222">
        <v>100</v>
      </c>
      <c r="I23" s="222">
        <v>100</v>
      </c>
      <c r="J23" s="106">
        <v>100</v>
      </c>
      <c r="K23" s="106">
        <v>100</v>
      </c>
      <c r="L23" s="13">
        <v>100</v>
      </c>
      <c r="M23" s="13">
        <v>100</v>
      </c>
      <c r="N23" s="13">
        <v>100</v>
      </c>
      <c r="O23" s="13">
        <v>100</v>
      </c>
      <c r="P23" s="13">
        <v>100</v>
      </c>
      <c r="Q23" s="13">
        <v>100</v>
      </c>
      <c r="R23" s="13">
        <v>100</v>
      </c>
      <c r="S23" s="11">
        <f t="shared" si="0"/>
        <v>100</v>
      </c>
      <c r="T23" s="18"/>
    </row>
    <row r="24" spans="1:20" s="36" customFormat="1" ht="47.25" x14ac:dyDescent="0.25">
      <c r="A24" s="25">
        <v>19</v>
      </c>
      <c r="B24" s="32">
        <v>5</v>
      </c>
      <c r="C24" s="296" t="s">
        <v>65</v>
      </c>
      <c r="D24" s="31" t="s">
        <v>66</v>
      </c>
      <c r="E24" s="186">
        <v>0</v>
      </c>
      <c r="F24" s="21">
        <v>15</v>
      </c>
      <c r="G24" s="72">
        <v>0</v>
      </c>
      <c r="H24" s="222">
        <v>0</v>
      </c>
      <c r="I24" s="222">
        <v>0</v>
      </c>
      <c r="J24" s="238">
        <v>0</v>
      </c>
      <c r="K24" s="238">
        <v>0</v>
      </c>
      <c r="L24" s="238">
        <v>0</v>
      </c>
      <c r="M24" s="298">
        <v>0</v>
      </c>
      <c r="N24" s="298">
        <v>0</v>
      </c>
      <c r="O24" s="298">
        <v>0</v>
      </c>
      <c r="P24" s="298">
        <v>0</v>
      </c>
      <c r="Q24" s="298">
        <v>0</v>
      </c>
      <c r="R24" s="238">
        <v>0</v>
      </c>
      <c r="S24" s="11">
        <f t="shared" si="0"/>
        <v>0</v>
      </c>
      <c r="T24" s="8" t="s">
        <v>332</v>
      </c>
    </row>
    <row r="25" spans="1:20" s="36" customFormat="1" ht="78.75" x14ac:dyDescent="0.25">
      <c r="A25" s="25">
        <v>20</v>
      </c>
      <c r="B25" s="30">
        <v>6</v>
      </c>
      <c r="C25" s="296" t="s">
        <v>67</v>
      </c>
      <c r="D25" s="31" t="s">
        <v>66</v>
      </c>
      <c r="E25" s="186">
        <v>5</v>
      </c>
      <c r="F25" s="21">
        <v>5</v>
      </c>
      <c r="G25" s="72">
        <v>0</v>
      </c>
      <c r="H25" s="222">
        <v>0</v>
      </c>
      <c r="I25" s="222">
        <v>0</v>
      </c>
      <c r="J25" s="238">
        <v>0</v>
      </c>
      <c r="K25" s="238">
        <v>0</v>
      </c>
      <c r="L25" s="238">
        <v>0</v>
      </c>
      <c r="M25" s="238">
        <v>0</v>
      </c>
      <c r="N25" s="238">
        <v>0</v>
      </c>
      <c r="O25" s="238">
        <v>0</v>
      </c>
      <c r="P25" s="238">
        <v>0</v>
      </c>
      <c r="Q25" s="238">
        <v>0</v>
      </c>
      <c r="R25" s="298">
        <v>0</v>
      </c>
      <c r="S25" s="11">
        <f t="shared" si="0"/>
        <v>0</v>
      </c>
      <c r="T25" s="18"/>
    </row>
    <row r="26" spans="1:20" s="36" customFormat="1" ht="69" customHeight="1" x14ac:dyDescent="0.25">
      <c r="A26" s="25">
        <v>21</v>
      </c>
      <c r="B26" s="30">
        <v>7</v>
      </c>
      <c r="C26" s="29" t="s">
        <v>68</v>
      </c>
      <c r="D26" s="31" t="s">
        <v>28</v>
      </c>
      <c r="E26" s="11">
        <v>16.5</v>
      </c>
      <c r="F26" s="165">
        <v>17.2</v>
      </c>
      <c r="G26" s="284">
        <v>0.87</v>
      </c>
      <c r="H26" s="284">
        <v>1.1499999999999999</v>
      </c>
      <c r="I26" s="11">
        <v>1.19</v>
      </c>
      <c r="J26" s="238">
        <v>5</v>
      </c>
      <c r="K26" s="238">
        <v>17.8</v>
      </c>
      <c r="L26" s="239">
        <v>19.100000000000001</v>
      </c>
      <c r="M26" s="294">
        <v>19.7</v>
      </c>
      <c r="N26" s="294">
        <v>21</v>
      </c>
      <c r="O26" s="294">
        <v>24.5</v>
      </c>
      <c r="P26" s="294">
        <v>25</v>
      </c>
      <c r="Q26" s="295">
        <v>25</v>
      </c>
      <c r="R26" s="299">
        <v>25</v>
      </c>
      <c r="S26" s="11">
        <f t="shared" si="0"/>
        <v>145.34883720930233</v>
      </c>
      <c r="T26" s="18"/>
    </row>
    <row r="27" spans="1:20" s="36" customFormat="1" ht="141.75" x14ac:dyDescent="0.25">
      <c r="A27" s="25">
        <v>22</v>
      </c>
      <c r="B27" s="30">
        <v>8</v>
      </c>
      <c r="C27" s="29" t="s">
        <v>69</v>
      </c>
      <c r="D27" s="31" t="s">
        <v>28</v>
      </c>
      <c r="E27" s="186">
        <v>100</v>
      </c>
      <c r="F27" s="21">
        <v>100</v>
      </c>
      <c r="G27" s="72">
        <v>100</v>
      </c>
      <c r="H27" s="222">
        <v>100</v>
      </c>
      <c r="I27" s="222">
        <v>100</v>
      </c>
      <c r="J27" s="106">
        <v>100</v>
      </c>
      <c r="K27" s="106">
        <v>100</v>
      </c>
      <c r="L27" s="106">
        <v>100</v>
      </c>
      <c r="M27" s="282">
        <v>100</v>
      </c>
      <c r="N27" s="282">
        <v>100</v>
      </c>
      <c r="O27" s="282">
        <v>100</v>
      </c>
      <c r="P27" s="282">
        <v>100</v>
      </c>
      <c r="Q27" s="282">
        <v>100</v>
      </c>
      <c r="R27" s="282">
        <v>100</v>
      </c>
      <c r="S27" s="11">
        <f t="shared" si="0"/>
        <v>100</v>
      </c>
      <c r="T27" s="18"/>
    </row>
    <row r="28" spans="1:20" s="36" customFormat="1" ht="31.5" x14ac:dyDescent="0.25">
      <c r="A28" s="25">
        <v>23</v>
      </c>
      <c r="B28" s="32">
        <v>9</v>
      </c>
      <c r="C28" s="29" t="s">
        <v>70</v>
      </c>
      <c r="D28" s="31" t="s">
        <v>25</v>
      </c>
      <c r="E28" s="186">
        <v>0</v>
      </c>
      <c r="F28" s="21">
        <v>0</v>
      </c>
      <c r="G28" s="72">
        <v>0</v>
      </c>
      <c r="H28" s="222">
        <v>0</v>
      </c>
      <c r="I28" s="222">
        <v>0</v>
      </c>
      <c r="J28" s="106">
        <v>0</v>
      </c>
      <c r="K28" s="106">
        <v>0</v>
      </c>
      <c r="L28" s="106">
        <v>0</v>
      </c>
      <c r="M28" s="282">
        <v>0</v>
      </c>
      <c r="N28" s="282">
        <v>0</v>
      </c>
      <c r="O28" s="282">
        <v>0</v>
      </c>
      <c r="P28" s="282">
        <v>0</v>
      </c>
      <c r="Q28" s="282">
        <v>0</v>
      </c>
      <c r="R28" s="282">
        <v>0</v>
      </c>
      <c r="S28" s="11">
        <v>0</v>
      </c>
      <c r="T28" s="18"/>
    </row>
    <row r="29" spans="1:20" s="36" customFormat="1" ht="223.5" customHeight="1" x14ac:dyDescent="0.25">
      <c r="A29" s="25">
        <v>24</v>
      </c>
      <c r="B29" s="30">
        <v>10</v>
      </c>
      <c r="C29" s="29" t="s">
        <v>246</v>
      </c>
      <c r="D29" s="186" t="s">
        <v>28</v>
      </c>
      <c r="E29" s="186">
        <v>98</v>
      </c>
      <c r="F29" s="21">
        <v>100</v>
      </c>
      <c r="G29" s="72">
        <v>0</v>
      </c>
      <c r="H29" s="222">
        <v>0</v>
      </c>
      <c r="I29" s="222">
        <v>12</v>
      </c>
      <c r="J29" s="238">
        <v>12</v>
      </c>
      <c r="K29" s="238">
        <v>17.8</v>
      </c>
      <c r="L29" s="238">
        <v>19.100000000000001</v>
      </c>
      <c r="M29" s="11">
        <v>58.5</v>
      </c>
      <c r="N29" s="11">
        <v>84.3</v>
      </c>
      <c r="O29" s="11">
        <v>84.3</v>
      </c>
      <c r="P29" s="11">
        <v>100</v>
      </c>
      <c r="Q29" s="11">
        <v>100</v>
      </c>
      <c r="R29" s="11">
        <v>100</v>
      </c>
      <c r="S29" s="11">
        <f>R29/F29*100</f>
        <v>100</v>
      </c>
      <c r="T29" s="18"/>
    </row>
    <row r="30" spans="1:20" s="36" customFormat="1" ht="126" x14ac:dyDescent="0.25">
      <c r="A30" s="25">
        <v>25</v>
      </c>
      <c r="B30" s="30">
        <v>11</v>
      </c>
      <c r="C30" s="29" t="s">
        <v>73</v>
      </c>
      <c r="D30" s="31" t="s">
        <v>28</v>
      </c>
      <c r="E30" s="186">
        <v>100</v>
      </c>
      <c r="F30" s="21">
        <v>100</v>
      </c>
      <c r="G30" s="15">
        <v>100</v>
      </c>
      <c r="H30" s="15">
        <v>100</v>
      </c>
      <c r="I30" s="16">
        <v>100</v>
      </c>
      <c r="J30" s="15">
        <v>100</v>
      </c>
      <c r="K30" s="15">
        <v>100</v>
      </c>
      <c r="L30" s="94">
        <v>100</v>
      </c>
      <c r="M30" s="94">
        <v>100</v>
      </c>
      <c r="N30" s="94">
        <v>100</v>
      </c>
      <c r="O30" s="94">
        <v>100</v>
      </c>
      <c r="P30" s="94">
        <v>100</v>
      </c>
      <c r="Q30" s="94">
        <v>100</v>
      </c>
      <c r="R30" s="94">
        <v>100</v>
      </c>
      <c r="S30" s="11">
        <f>R30/F30*100</f>
        <v>100</v>
      </c>
      <c r="T30" s="18"/>
    </row>
    <row r="31" spans="1:20" s="36" customFormat="1" ht="177.75" customHeight="1" x14ac:dyDescent="0.25">
      <c r="A31" s="25">
        <v>26</v>
      </c>
      <c r="B31" s="30">
        <v>12</v>
      </c>
      <c r="C31" s="29" t="s">
        <v>72</v>
      </c>
      <c r="D31" s="31" t="s">
        <v>28</v>
      </c>
      <c r="E31" s="186">
        <v>2.6</v>
      </c>
      <c r="F31" s="41">
        <v>2.6</v>
      </c>
      <c r="G31" s="72">
        <v>1.1000000000000001</v>
      </c>
      <c r="H31" s="222">
        <v>1.6</v>
      </c>
      <c r="I31" s="222">
        <v>1.6</v>
      </c>
      <c r="J31" s="106">
        <v>1.6</v>
      </c>
      <c r="K31" s="240">
        <v>1.6</v>
      </c>
      <c r="L31" s="240">
        <v>1.6</v>
      </c>
      <c r="M31" s="238">
        <v>2.9</v>
      </c>
      <c r="N31" s="238">
        <v>3.2</v>
      </c>
      <c r="O31" s="238">
        <v>3.4</v>
      </c>
      <c r="P31" s="238">
        <v>3.3</v>
      </c>
      <c r="Q31" s="238">
        <v>3.3</v>
      </c>
      <c r="R31" s="238">
        <v>3.3</v>
      </c>
      <c r="S31" s="11">
        <f>R31/F31*100</f>
        <v>126.92307692307692</v>
      </c>
      <c r="T31" s="8" t="s">
        <v>331</v>
      </c>
    </row>
    <row r="32" spans="1:20" s="36" customFormat="1" ht="126" x14ac:dyDescent="0.25">
      <c r="A32" s="25">
        <v>27</v>
      </c>
      <c r="B32" s="32">
        <v>13</v>
      </c>
      <c r="C32" s="29" t="s">
        <v>247</v>
      </c>
      <c r="D32" s="185" t="s">
        <v>25</v>
      </c>
      <c r="E32" s="186">
        <v>27.5</v>
      </c>
      <c r="F32" s="21">
        <v>25</v>
      </c>
      <c r="G32" s="186">
        <v>22.8</v>
      </c>
      <c r="H32" s="222">
        <v>22.6</v>
      </c>
      <c r="I32" s="222">
        <v>22.9</v>
      </c>
      <c r="J32" s="238">
        <v>23.4</v>
      </c>
      <c r="K32" s="238">
        <v>23.3</v>
      </c>
      <c r="L32" s="238">
        <v>22.8</v>
      </c>
      <c r="M32" s="13">
        <v>23.6</v>
      </c>
      <c r="N32" s="186">
        <v>23.6</v>
      </c>
      <c r="O32" s="186">
        <v>27.3</v>
      </c>
      <c r="P32" s="186">
        <v>29.4</v>
      </c>
      <c r="Q32" s="13">
        <v>30</v>
      </c>
      <c r="R32" s="186">
        <v>33.799999999999997</v>
      </c>
      <c r="S32" s="11">
        <f>R32/F32*100</f>
        <v>135.19999999999999</v>
      </c>
      <c r="T32" s="8" t="s">
        <v>325</v>
      </c>
    </row>
    <row r="33" spans="1:20" s="36" customFormat="1" ht="47.25" x14ac:dyDescent="0.25">
      <c r="A33" s="25">
        <v>28</v>
      </c>
      <c r="B33" s="32">
        <v>14</v>
      </c>
      <c r="C33" s="29" t="s">
        <v>71</v>
      </c>
      <c r="D33" s="31" t="s">
        <v>25</v>
      </c>
      <c r="E33" s="186">
        <v>1</v>
      </c>
      <c r="F33" s="21">
        <v>1</v>
      </c>
      <c r="G33" s="72">
        <v>1</v>
      </c>
      <c r="H33" s="222">
        <v>1</v>
      </c>
      <c r="I33" s="222">
        <v>1</v>
      </c>
      <c r="J33" s="106">
        <v>1</v>
      </c>
      <c r="K33" s="106">
        <v>1</v>
      </c>
      <c r="L33" s="106">
        <v>1</v>
      </c>
      <c r="M33" s="14">
        <v>1</v>
      </c>
      <c r="N33" s="162">
        <v>1</v>
      </c>
      <c r="O33" s="162">
        <v>1</v>
      </c>
      <c r="P33" s="162">
        <v>1</v>
      </c>
      <c r="Q33" s="162">
        <v>1</v>
      </c>
      <c r="R33" s="162">
        <v>1</v>
      </c>
      <c r="S33" s="11">
        <f>R33/F33*100</f>
        <v>100</v>
      </c>
      <c r="T33" s="18"/>
    </row>
  </sheetData>
  <customSheetViews>
    <customSheetView guid="{E5A2ECE4-B75B-45A2-AE22-0D04E85CEB66}" scale="55" showPageBreaks="1" hiddenColumns="1" state="hidden" view="pageBreakPreview" topLeftCell="A10">
      <selection activeCell="L12" sqref="L12"/>
      <pageMargins left="0.7" right="0.7" top="0.75" bottom="0.75" header="0.3" footer="0.3"/>
      <pageSetup paperSize="9" orientation="portrait" r:id="rId1"/>
    </customSheetView>
    <customSheetView guid="{AF8A7EC1-5680-4411-8CA7-5C7F5D245B03}" scale="55" showPageBreaks="1" view="pageBreakPreview" topLeftCell="A28">
      <selection activeCell="S32" sqref="S32"/>
      <pageMargins left="0.7" right="0.7" top="0.75" bottom="0.75" header="0.3" footer="0.3"/>
      <pageSetup paperSize="9" orientation="portrait" r:id="rId2"/>
    </customSheetView>
    <customSheetView guid="{8E7CBF92-2A8A-4486-AE31-320A2A4BD935}" scale="55" showPageBreaks="1" hiddenColumns="1" view="pageBreakPreview" topLeftCell="A14">
      <selection activeCell="I17" sqref="I17"/>
      <pageMargins left="0.7" right="0.7" top="0.75" bottom="0.75" header="0.3" footer="0.3"/>
      <pageSetup paperSize="9" orientation="portrait" r:id="rId3"/>
    </customSheetView>
    <customSheetView guid="{0E67524B-A824-49FB-A67D-C1771603425D}" scale="55" showPageBreaks="1" hiddenColumns="1" view="pageBreakPreview" topLeftCell="A19">
      <selection activeCell="M8" sqref="M8"/>
      <pageMargins left="0.7" right="0.7" top="0.75" bottom="0.75" header="0.3" footer="0.3"/>
      <pageSetup paperSize="9" orientation="portrait" r:id="rId4"/>
    </customSheetView>
    <customSheetView guid="{C8D19BE7-BEDD-4964-9D09-341310B3D400}" scale="55" showPageBreaks="1" hiddenColumns="1" state="hidden" view="pageBreakPreview">
      <selection activeCell="J13" sqref="J13"/>
      <pageMargins left="0.7" right="0.7" top="0.75" bottom="0.75" header="0.3" footer="0.3"/>
      <pageSetup paperSize="9" orientation="portrait" r:id="rId5"/>
    </customSheetView>
    <customSheetView guid="{CF24AFB6-3F7E-4F34-9F8C-EEB64BB13CA4}" scale="55" showPageBreaks="1" hiddenColumns="1" view="pageBreakPreview" topLeftCell="A19">
      <selection activeCell="M8" sqref="M8"/>
      <pageMargins left="0.7" right="0.7" top="0.75" bottom="0.75" header="0.3" footer="0.3"/>
      <pageSetup paperSize="9" orientation="portrait" r:id="rId6"/>
    </customSheetView>
    <customSheetView guid="{62E99341-31CC-4B22-ACCE-D0C55385ECC0}" scale="55" showPageBreaks="1" hiddenColumns="1" view="pageBreakPreview">
      <selection activeCell="T11" sqref="T11"/>
      <pageMargins left="0.7" right="0.7" top="0.75" bottom="0.75" header="0.3" footer="0.3"/>
      <pageSetup paperSize="9" orientation="portrait" r:id="rId7"/>
    </customSheetView>
    <customSheetView guid="{6AC0ED22-CCBF-444B-9F29-F3EDD4234483}" scale="55" showPageBreaks="1" hiddenColumns="1" view="pageBreakPreview">
      <selection activeCell="O9" sqref="O9"/>
      <pageMargins left="0.7" right="0.7" top="0.75" bottom="0.75" header="0.3" footer="0.3"/>
      <pageSetup paperSize="9" orientation="portrait" r:id="rId8"/>
    </customSheetView>
    <customSheetView guid="{29B41C1A-DE4D-4DEA-B90B-19C46C754CB5}" scale="55" showPageBreaks="1" hiddenColumns="1" view="pageBreakPreview" topLeftCell="A19">
      <selection activeCell="M8" sqref="M8"/>
      <pageMargins left="0.7" right="0.7" top="0.75" bottom="0.75" header="0.3" footer="0.3"/>
      <pageSetup paperSize="9" orientation="portrait" r:id="rId9"/>
    </customSheetView>
    <customSheetView guid="{E45EFE9B-4478-4CD3-BF82-80324FB1E4A5}" scale="55" showPageBreaks="1" hiddenColumns="1" view="pageBreakPreview">
      <selection activeCell="I3" sqref="I3"/>
      <pageMargins left="0.7" right="0.7" top="0.75" bottom="0.75" header="0.3" footer="0.3"/>
      <pageSetup paperSize="9" orientation="portrait" r:id="rId10"/>
    </customSheetView>
    <customSheetView guid="{E130DC8D-7005-4996-8C21-05E554218832}" scale="70" showPageBreaks="1" fitToPage="1" hiddenColumns="1" view="pageBreakPreview">
      <selection activeCell="M29" sqref="M29:R29"/>
      <pageMargins left="0.70866141732283472" right="0.70866141732283472" top="0.74803149606299213" bottom="0.74803149606299213" header="0.31496062992125984" footer="0.31496062992125984"/>
      <pageSetup paperSize="9" scale="23" fitToHeight="3" orientation="portrait" r:id="rId11"/>
    </customSheetView>
    <customSheetView guid="{64EE95D5-D217-4566-B6AE-1F08753E5CD7}" scale="55" showPageBreaks="1" hiddenColumns="1" view="pageBreakPreview" topLeftCell="A19">
      <selection activeCell="M8" sqref="M8"/>
      <pageMargins left="0.7" right="0.7" top="0.75" bottom="0.75" header="0.3" footer="0.3"/>
      <pageSetup paperSize="9" orientation="portrait" r:id="rId12"/>
    </customSheetView>
    <customSheetView guid="{BEF67C10-7FC6-4F33-B3F9-204F29E3E218}" scale="55" showPageBreaks="1" hiddenColumns="1" view="pageBreakPreview" topLeftCell="A19">
      <selection activeCell="M8" sqref="M8"/>
      <pageMargins left="0.7" right="0.7" top="0.75" bottom="0.75" header="0.3" footer="0.3"/>
      <pageSetup paperSize="9" orientation="portrait" r:id="rId13"/>
    </customSheetView>
    <customSheetView guid="{7ECADF5B-4174-4035-8137-3D83A4A93CD5}" scale="55" showPageBreaks="1" hiddenColumns="1" view="pageBreakPreview" topLeftCell="A19">
      <selection activeCell="M8" sqref="M8"/>
      <pageMargins left="0.7" right="0.7" top="0.75" bottom="0.75" header="0.3" footer="0.3"/>
      <pageSetup paperSize="9" orientation="portrait" r:id="rId14"/>
    </customSheetView>
    <customSheetView guid="{AA1E88D6-B765-4D8A-BB20-FCE31C48857F}" scale="55" showPageBreaks="1" hiddenColumns="1" view="pageBreakPreview" topLeftCell="A19">
      <selection activeCell="M8" sqref="M8"/>
      <pageMargins left="0.7" right="0.7" top="0.75" bottom="0.75" header="0.3" footer="0.3"/>
      <pageSetup paperSize="9" orientation="portrait" r:id="rId15"/>
    </customSheetView>
    <customSheetView guid="{BC0D032C-B7DF-4F2E-B1DC-6C55D32E50A7}" scale="55" showPageBreaks="1" hiddenColumns="1" view="pageBreakPreview">
      <selection activeCell="B6" sqref="B6"/>
      <pageMargins left="0.7" right="0.7" top="0.75" bottom="0.75" header="0.3" footer="0.3"/>
      <pageSetup paperSize="9" orientation="portrait" r:id="rId16"/>
    </customSheetView>
    <customSheetView guid="{536E4AEA-F618-4F85-8552-BC1DB5601AA9}" scale="55" showPageBreaks="1" hiddenColumns="1" view="pageBreakPreview">
      <selection activeCell="I3" sqref="I3"/>
      <pageMargins left="0.7" right="0.7" top="0.75" bottom="0.75" header="0.3" footer="0.3"/>
      <pageSetup paperSize="9" orientation="portrait" r:id="rId17"/>
    </customSheetView>
    <customSheetView guid="{4D639A26-081E-47BF-848E-AC3B928B0246}" scale="77" showPageBreaks="1" hiddenColumns="1" view="pageBreakPreview">
      <selection activeCell="K8" sqref="K8"/>
      <pageMargins left="0.7" right="0.7" top="0.75" bottom="0.75" header="0.3" footer="0.3"/>
      <pageSetup paperSize="9" orientation="portrait" r:id="rId18"/>
    </customSheetView>
    <customSheetView guid="{A5DFC301-5C67-4FC6-85AF-FDF62108DB8C}" scale="55" showPageBreaks="1" hiddenColumns="1" view="pageBreakPreview" topLeftCell="A4">
      <selection activeCell="M8" sqref="M8"/>
      <pageMargins left="0.7" right="0.7" top="0.75" bottom="0.75" header="0.3" footer="0.3"/>
      <pageSetup paperSize="9" orientation="portrait" r:id="rId19"/>
    </customSheetView>
    <customSheetView guid="{2BD323B3-0AFD-4A0F-92BE-DE4822DF2931}" scale="55" showPageBreaks="1" hiddenColumns="1" view="pageBreakPreview">
      <selection activeCell="M8" sqref="M8"/>
      <pageMargins left="0.7" right="0.7" top="0.75" bottom="0.75" header="0.3" footer="0.3"/>
      <pageSetup paperSize="9" orientation="portrait" r:id="rId20"/>
    </customSheetView>
    <customSheetView guid="{368E2DFC-3BA5-4D0C-BA65-005B75FF238F}" scale="55" showPageBreaks="1" hiddenColumns="1" view="pageBreakPreview">
      <selection activeCell="I3" sqref="I3"/>
      <pageMargins left="0.7" right="0.7" top="0.75" bottom="0.75" header="0.3" footer="0.3"/>
      <pageSetup paperSize="9" orientation="portrait" r:id="rId21"/>
    </customSheetView>
    <customSheetView guid="{31939B30-5917-45B1-8F19-7A02A2F96ACC}" scale="55" showPageBreaks="1" hiddenColumns="1" view="pageBreakPreview">
      <selection activeCell="K9" sqref="K9"/>
      <pageMargins left="0.7" right="0.7" top="0.75" bottom="0.75" header="0.3" footer="0.3"/>
      <pageSetup paperSize="9" orientation="portrait" r:id="rId22"/>
    </customSheetView>
    <customSheetView guid="{78BEB479-57CC-4BBB-8F3F-73AA0BAD3F3D}" scale="55" showPageBreaks="1" hiddenColumns="1" view="pageBreakPreview" topLeftCell="A19">
      <selection activeCell="M8" sqref="M8"/>
      <pageMargins left="0.7" right="0.7" top="0.75" bottom="0.75" header="0.3" footer="0.3"/>
      <pageSetup paperSize="9" orientation="portrait" r:id="rId23"/>
    </customSheetView>
    <customSheetView guid="{80AD08A8-345A-453A-A104-5E3DA1078B6F}" scale="55" showPageBreaks="1" hiddenColumns="1" view="pageBreakPreview" topLeftCell="A19">
      <selection activeCell="M8" sqref="M8"/>
      <pageMargins left="0.7" right="0.7" top="0.75" bottom="0.75" header="0.3" footer="0.3"/>
      <pageSetup paperSize="9" orientation="portrait" r:id="rId24"/>
    </customSheetView>
    <customSheetView guid="{289EDABA-C5A9-419A-80C6-5151B0E77175}" scale="55" showPageBreaks="1" hiddenColumns="1" view="pageBreakPreview">
      <selection activeCell="I3" sqref="I3"/>
      <pageMargins left="0.7" right="0.7" top="0.75" bottom="0.75" header="0.3" footer="0.3"/>
      <pageSetup paperSize="9" orientation="portrait" r:id="rId25"/>
    </customSheetView>
    <customSheetView guid="{DC2E917C-7EDA-4B90-B3FB-550D32D31915}" scale="55" showPageBreaks="1" hiddenColumns="1" view="pageBreakPreview" topLeftCell="A19">
      <selection activeCell="M8" sqref="M8"/>
      <pageMargins left="0.7" right="0.7" top="0.75" bottom="0.75" header="0.3" footer="0.3"/>
      <pageSetup paperSize="9" orientation="portrait" r:id="rId26"/>
    </customSheetView>
    <customSheetView guid="{3A1AD47D-D360-494C-B851-D14B33F8032B}" scale="55" showPageBreaks="1" hiddenColumns="1" view="pageBreakPreview" topLeftCell="A19">
      <selection activeCell="M8" sqref="M8"/>
      <pageMargins left="0.7" right="0.7" top="0.75" bottom="0.75" header="0.3" footer="0.3"/>
      <pageSetup paperSize="9" orientation="portrait" r:id="rId27"/>
    </customSheetView>
    <customSheetView guid="{0A7892A9-C788-4A52-B70F-E061EF7EBA75}" scale="55" showPageBreaks="1" hiddenColumns="1" view="pageBreakPreview" topLeftCell="A19">
      <selection activeCell="M8" sqref="M8"/>
      <pageMargins left="0.7" right="0.7" top="0.75" bottom="0.75" header="0.3" footer="0.3"/>
      <pageSetup paperSize="9" orientation="portrait" r:id="rId28"/>
    </customSheetView>
    <customSheetView guid="{06A69783-2FAA-4B05-9CD3-C97C7DF94659}" scale="55" showPageBreaks="1" hiddenColumns="1" view="pageBreakPreview" topLeftCell="A19">
      <selection activeCell="M8" sqref="M8"/>
      <pageMargins left="0.7" right="0.7" top="0.75" bottom="0.75" header="0.3" footer="0.3"/>
      <pageSetup paperSize="9" orientation="portrait" r:id="rId29"/>
    </customSheetView>
    <customSheetView guid="{6A6C9703-C16B-46D2-8CEE-AD24BCFE6CF3}" scale="55" showPageBreaks="1" hiddenColumns="1" view="pageBreakPreview" topLeftCell="A19">
      <selection activeCell="M8" sqref="M8"/>
      <pageMargins left="0.7" right="0.7" top="0.75" bottom="0.75" header="0.3" footer="0.3"/>
      <pageSetup paperSize="9" orientation="portrait" r:id="rId30"/>
    </customSheetView>
    <customSheetView guid="{5F1BE36F-0832-42CE-A3FC-1A76BC593CBA}" scale="55" showPageBreaks="1" hiddenColumns="1" view="pageBreakPreview">
      <selection activeCell="G12" sqref="G12"/>
      <pageMargins left="0.7" right="0.7" top="0.75" bottom="0.75" header="0.3" footer="0.3"/>
      <pageSetup paperSize="9" orientation="portrait" r:id="rId31"/>
    </customSheetView>
    <customSheetView guid="{2632A833-96F5-4A25-97EB-81ED19BC2F66}" scale="55" showPageBreaks="1" hiddenColumns="1" view="pageBreakPreview" topLeftCell="A19">
      <selection activeCell="M8" sqref="M8"/>
      <pageMargins left="0.7" right="0.7" top="0.75" bottom="0.75" header="0.3" footer="0.3"/>
      <pageSetup paperSize="9" orientation="portrait" r:id="rId32"/>
    </customSheetView>
    <customSheetView guid="{459390C8-C5DF-49F1-A77C-C618340F3CD1}" scale="55" showPageBreaks="1" hiddenColumns="1" view="pageBreakPreview" topLeftCell="E16">
      <selection activeCell="L19" sqref="L19"/>
      <pageMargins left="0.7" right="0.7" top="0.75" bottom="0.75" header="0.3" footer="0.3"/>
      <pageSetup paperSize="9" orientation="portrait" r:id="rId33"/>
    </customSheetView>
    <customSheetView guid="{73C3B9D4-9210-43F5-9883-0E949EA0E341}" scale="55" showPageBreaks="1" hiddenColumns="1" view="pageBreakPreview" topLeftCell="A28">
      <selection activeCell="I3" sqref="I3"/>
      <pageMargins left="0.7" right="0.7" top="0.75" bottom="0.75" header="0.3" footer="0.3"/>
      <pageSetup paperSize="9" orientation="portrait" r:id="rId34"/>
    </customSheetView>
    <customSheetView guid="{DBB9E7F6-7701-4D52-8273-C96C8672D403}" scale="55" showPageBreaks="1" hiddenColumns="1" view="pageBreakPreview" topLeftCell="A19">
      <selection activeCell="M8" sqref="M8"/>
      <pageMargins left="0.7" right="0.7" top="0.75" bottom="0.75" header="0.3" footer="0.3"/>
      <pageSetup paperSize="9" orientation="portrait" r:id="rId35"/>
    </customSheetView>
    <customSheetView guid="{F48E67D2-2C8C-4D86-A2A9-F44F569AC752}" scale="60" showPageBreaks="1" hiddenColumns="1" view="pageBreakPreview">
      <selection activeCell="I38" sqref="I38"/>
      <pageMargins left="0.7" right="0.7" top="0.75" bottom="0.75" header="0.3" footer="0.3"/>
      <pageSetup paperSize="9" orientation="portrait" r:id="rId36"/>
    </customSheetView>
    <customSheetView guid="{A0A236D8-DD59-41E7-B037-84EE00D00310}" scale="55" showPageBreaks="1" hiddenColumns="1" view="pageBreakPreview" topLeftCell="A14">
      <selection activeCell="I17" sqref="I17"/>
      <pageMargins left="0.7" right="0.7" top="0.75" bottom="0.75" header="0.3" footer="0.3"/>
      <pageSetup paperSize="9" orientation="portrait" r:id="rId37"/>
    </customSheetView>
    <customSheetView guid="{D2D3EE1B-268E-484E-B81F-FE080D687EAC}" scale="55" showPageBreaks="1" hiddenColumns="1" view="pageBreakPreview" topLeftCell="A24">
      <selection activeCell="I21" sqref="I21"/>
      <pageMargins left="0.7" right="0.7" top="0.75" bottom="0.75" header="0.3" footer="0.3"/>
      <pageSetup paperSize="9" orientation="portrait" r:id="rId38"/>
    </customSheetView>
    <customSheetView guid="{E82CE51D-E642-4881-A0F3-F33C1C34AFA1}" scale="55" showPageBreaks="1" hiddenColumns="1" view="pageBreakPreview" topLeftCell="A19">
      <selection activeCell="M8" sqref="M8"/>
      <pageMargins left="0.7" right="0.7" top="0.75" bottom="0.75" header="0.3" footer="0.3"/>
      <pageSetup paperSize="9" orientation="portrait" r:id="rId39"/>
    </customSheetView>
    <customSheetView guid="{B08D60EB-17AC-43BC-A2EA-BCC34DA15115}" scale="55" showPageBreaks="1" hiddenColumns="1" view="pageBreakPreview">
      <selection activeCell="G12" sqref="G12"/>
      <pageMargins left="0.7" right="0.7" top="0.75" bottom="0.75" header="0.3" footer="0.3"/>
      <pageSetup paperSize="9" orientation="portrait" r:id="rId40"/>
    </customSheetView>
    <customSheetView guid="{D191BA0E-0736-4B94-A273-2D78D70DA2D4}" scale="55" showPageBreaks="1" hiddenColumns="1" view="pageBreakPreview" topLeftCell="A25">
      <selection activeCell="O30" sqref="O30"/>
      <pageMargins left="0.70866141732283472" right="0.70866141732283472" top="0.74803149606299213" bottom="0.74803149606299213" header="0.31496062992125984" footer="0.31496062992125984"/>
      <pageSetup paperSize="9" scale="50" orientation="landscape" r:id="rId41"/>
    </customSheetView>
    <customSheetView guid="{B429D517-42D1-45D3-9EB5-95DCC9C5EFE9}" scale="55" showPageBreaks="1" view="pageBreakPreview">
      <selection activeCell="T11" sqref="T11"/>
      <pageMargins left="0.7" right="0.7" top="0.75" bottom="0.75" header="0.3" footer="0.3"/>
      <pageSetup paperSize="9" scale="24" orientation="portrait" r:id="rId42"/>
    </customSheetView>
    <customSheetView guid="{B56945C8-F29B-4C9B-8329-FA9ECE32E132}" scale="70" showPageBreaks="1" fitToPage="1" hiddenColumns="1" view="pageBreakPreview">
      <selection activeCell="M29" sqref="M29:R29"/>
      <pageMargins left="0.70866141732283472" right="0.70866141732283472" top="0.74803149606299213" bottom="0.74803149606299213" header="0.31496062992125984" footer="0.31496062992125984"/>
      <pageSetup paperSize="9" scale="23" fitToHeight="3" orientation="portrait" r:id="rId43"/>
    </customSheetView>
    <customSheetView guid="{F1DC9DCC-06E3-4E7B-88AF-BCE58DCEC1FC}" scale="55" showPageBreaks="1" view="pageBreakPreview" topLeftCell="A27">
      <selection activeCell="T17" sqref="T17"/>
      <pageMargins left="0.7" right="0.7" top="0.75" bottom="0.75" header="0.3" footer="0.3"/>
      <pageSetup paperSize="9" scale="24" orientation="portrait" r:id="rId44"/>
    </customSheetView>
    <customSheetView guid="{CC311ED5-8E9A-4A74-AF81-E2B2B6EAD85B}" scale="55" showPageBreaks="1" hiddenColumns="1" view="pageBreakPreview">
      <selection activeCell="I3" sqref="I3"/>
      <pageMargins left="0.7" right="0.7" top="0.75" bottom="0.75" header="0.3" footer="0.3"/>
      <pageSetup paperSize="9" orientation="portrait" r:id="rId45"/>
    </customSheetView>
    <customSheetView guid="{4FCF4851-1FFB-4291-9E63-B5ADD52F8DBE}" scale="55" showPageBreaks="1" hiddenColumns="1" view="pageBreakPreview">
      <selection activeCell="I3" sqref="I3"/>
      <pageMargins left="0.7" right="0.7" top="0.75" bottom="0.75" header="0.3" footer="0.3"/>
      <pageSetup paperSize="9" orientation="portrait" r:id="rId46"/>
    </customSheetView>
    <customSheetView guid="{BDED3506-9430-4352-8E58-74A02AA55749}" scale="55" showPageBreaks="1" hiddenColumns="1" view="pageBreakPreview" topLeftCell="A19">
      <selection activeCell="M8" sqref="M8"/>
      <pageMargins left="0.7" right="0.7" top="0.75" bottom="0.75" header="0.3" footer="0.3"/>
      <pageSetup paperSize="9" orientation="portrait" r:id="rId47"/>
    </customSheetView>
    <customSheetView guid="{82F8E746-A746-4368-B31A-F7995B350DCA}" scale="55" showPageBreaks="1" hiddenColumns="1" view="pageBreakPreview" topLeftCell="A19">
      <selection activeCell="M8" sqref="M8"/>
      <pageMargins left="0.7" right="0.7" top="0.75" bottom="0.75" header="0.3" footer="0.3"/>
      <pageSetup paperSize="9" orientation="portrait" r:id="rId48"/>
    </customSheetView>
    <customSheetView guid="{F02E4BFF-91CB-4809-939D-2DEDB7A6D27E}" scale="55" showPageBreaks="1" hiddenColumns="1" view="pageBreakPreview">
      <selection activeCell="M8" sqref="M8"/>
      <pageMargins left="0.7" right="0.7" top="0.75" bottom="0.75" header="0.3" footer="0.3"/>
      <pageSetup paperSize="9" orientation="portrait" r:id="rId49"/>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5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23"/>
  <sheetViews>
    <sheetView view="pageBreakPreview" topLeftCell="L1" zoomScale="60" zoomScaleNormal="60" zoomScaleSheetLayoutView="70" workbookViewId="0">
      <selection activeCell="T7" sqref="T7"/>
    </sheetView>
  </sheetViews>
  <sheetFormatPr defaultRowHeight="15" x14ac:dyDescent="0.25"/>
  <cols>
    <col min="1" max="2" width="11.7109375" customWidth="1"/>
    <col min="3" max="3" width="61.57031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3" width="11.140625" customWidth="1"/>
    <col min="14" max="14" width="10" customWidth="1"/>
    <col min="15" max="15" width="10.85546875" customWidth="1"/>
    <col min="16" max="16" width="10.7109375" customWidth="1"/>
    <col min="17" max="17" width="11.140625" customWidth="1"/>
    <col min="18" max="18" width="7.85546875" customWidth="1"/>
    <col min="19" max="19" width="10.28515625" hidden="1" customWidth="1"/>
    <col min="20" max="20" width="220.42578125" customWidth="1"/>
  </cols>
  <sheetData>
    <row r="1" spans="1:20" ht="47.25" customHeight="1" x14ac:dyDescent="0.25">
      <c r="B1" s="427" t="s">
        <v>36</v>
      </c>
      <c r="C1" s="427"/>
      <c r="D1" s="427"/>
      <c r="E1" s="427"/>
      <c r="F1" s="427"/>
      <c r="G1" s="427"/>
      <c r="H1" s="427"/>
      <c r="I1" s="427"/>
      <c r="J1" s="427"/>
      <c r="K1" s="427"/>
      <c r="L1" s="427"/>
      <c r="M1" s="427"/>
      <c r="N1" s="427"/>
      <c r="O1" s="427"/>
      <c r="P1" s="427"/>
      <c r="Q1" s="427"/>
      <c r="R1" s="427"/>
      <c r="S1" s="427"/>
      <c r="T1" s="427"/>
    </row>
    <row r="2" spans="1:20" ht="15.75" x14ac:dyDescent="0.25">
      <c r="A2" s="388"/>
      <c r="B2" s="389" t="s">
        <v>0</v>
      </c>
      <c r="C2" s="390" t="s">
        <v>1</v>
      </c>
      <c r="D2" s="390" t="s">
        <v>2</v>
      </c>
      <c r="E2" s="390" t="s">
        <v>3</v>
      </c>
      <c r="F2" s="390" t="s">
        <v>228</v>
      </c>
      <c r="G2" s="393" t="s">
        <v>4</v>
      </c>
      <c r="H2" s="394"/>
      <c r="I2" s="394"/>
      <c r="J2" s="394"/>
      <c r="K2" s="394"/>
      <c r="L2" s="394"/>
      <c r="M2" s="394"/>
      <c r="N2" s="394"/>
      <c r="O2" s="394"/>
      <c r="P2" s="394"/>
      <c r="Q2" s="394"/>
      <c r="R2" s="394"/>
      <c r="S2" s="395"/>
      <c r="T2" s="1"/>
    </row>
    <row r="3" spans="1:20" ht="119.25" customHeight="1" x14ac:dyDescent="0.25">
      <c r="A3" s="388"/>
      <c r="B3" s="389"/>
      <c r="C3" s="391"/>
      <c r="D3" s="392"/>
      <c r="E3" s="392"/>
      <c r="F3" s="392"/>
      <c r="G3" s="2" t="s">
        <v>5</v>
      </c>
      <c r="H3" s="2" t="s">
        <v>6</v>
      </c>
      <c r="I3" s="2" t="s">
        <v>7</v>
      </c>
      <c r="J3" s="2" t="s">
        <v>8</v>
      </c>
      <c r="K3" s="2" t="s">
        <v>9</v>
      </c>
      <c r="L3" s="2" t="s">
        <v>10</v>
      </c>
      <c r="M3" s="2" t="s">
        <v>11</v>
      </c>
      <c r="N3" s="2" t="s">
        <v>12</v>
      </c>
      <c r="O3" s="2" t="s">
        <v>13</v>
      </c>
      <c r="P3" s="2" t="s">
        <v>14</v>
      </c>
      <c r="Q3" s="2" t="s">
        <v>15</v>
      </c>
      <c r="R3" s="2" t="s">
        <v>16</v>
      </c>
      <c r="S3" s="2" t="s">
        <v>37</v>
      </c>
      <c r="T3" s="34" t="s">
        <v>17</v>
      </c>
    </row>
    <row r="4" spans="1:20" ht="15.75" x14ac:dyDescent="0.25">
      <c r="A4" s="22"/>
      <c r="B4" s="37">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96" t="s">
        <v>183</v>
      </c>
      <c r="C5" s="384"/>
      <c r="D5" s="384"/>
      <c r="E5" s="384"/>
      <c r="F5" s="384"/>
      <c r="G5" s="384"/>
      <c r="H5" s="384"/>
      <c r="I5" s="384"/>
      <c r="J5" s="384"/>
      <c r="K5" s="384"/>
      <c r="L5" s="384"/>
      <c r="M5" s="384"/>
      <c r="N5" s="384"/>
      <c r="O5" s="384"/>
      <c r="P5" s="384"/>
      <c r="Q5" s="384"/>
      <c r="R5" s="384"/>
      <c r="S5" s="384"/>
      <c r="T5" s="385"/>
    </row>
    <row r="6" spans="1:20" ht="202.9" customHeight="1" x14ac:dyDescent="0.25">
      <c r="A6" s="168">
        <v>1</v>
      </c>
      <c r="B6" s="17" t="s">
        <v>19</v>
      </c>
      <c r="C6" s="8" t="s">
        <v>184</v>
      </c>
      <c r="D6" s="33" t="s">
        <v>25</v>
      </c>
      <c r="E6" s="33">
        <v>1</v>
      </c>
      <c r="F6" s="21">
        <v>1</v>
      </c>
      <c r="G6" s="71" t="s">
        <v>393</v>
      </c>
      <c r="H6" s="71">
        <v>0</v>
      </c>
      <c r="I6" s="74">
        <v>0</v>
      </c>
      <c r="J6" s="71">
        <v>0</v>
      </c>
      <c r="K6" s="71">
        <v>0</v>
      </c>
      <c r="L6" s="71">
        <v>0</v>
      </c>
      <c r="M6" s="71">
        <v>0</v>
      </c>
      <c r="N6" s="124">
        <v>0</v>
      </c>
      <c r="O6" s="71">
        <v>1</v>
      </c>
      <c r="P6" s="71">
        <v>1</v>
      </c>
      <c r="Q6" s="71">
        <v>1</v>
      </c>
      <c r="R6" s="162">
        <v>1</v>
      </c>
      <c r="S6" s="11">
        <f>R6/F6*100</f>
        <v>100</v>
      </c>
      <c r="T6" s="230" t="s">
        <v>339</v>
      </c>
    </row>
    <row r="7" spans="1:20" ht="409.15" customHeight="1" x14ac:dyDescent="0.25">
      <c r="A7" s="168">
        <v>2</v>
      </c>
      <c r="B7" s="17" t="s">
        <v>23</v>
      </c>
      <c r="C7" s="8" t="s">
        <v>185</v>
      </c>
      <c r="D7" s="33" t="s">
        <v>25</v>
      </c>
      <c r="E7" s="33">
        <v>54</v>
      </c>
      <c r="F7" s="21">
        <v>103</v>
      </c>
      <c r="G7" s="71">
        <v>2</v>
      </c>
      <c r="H7" s="71">
        <v>6</v>
      </c>
      <c r="I7" s="74">
        <v>13</v>
      </c>
      <c r="J7" s="97">
        <v>19</v>
      </c>
      <c r="K7" s="98">
        <v>30</v>
      </c>
      <c r="L7" s="71">
        <v>32</v>
      </c>
      <c r="M7" s="161">
        <v>36</v>
      </c>
      <c r="N7" s="301">
        <v>40</v>
      </c>
      <c r="O7" s="301">
        <v>65</v>
      </c>
      <c r="P7" s="301">
        <v>90</v>
      </c>
      <c r="Q7" s="161">
        <v>97</v>
      </c>
      <c r="R7" s="162">
        <v>103</v>
      </c>
      <c r="S7" s="11">
        <f>R7/F7*100</f>
        <v>100</v>
      </c>
      <c r="T7" s="374" t="s">
        <v>385</v>
      </c>
    </row>
    <row r="8" spans="1:20" ht="129" customHeight="1" x14ac:dyDescent="0.25">
      <c r="A8" s="168">
        <v>3</v>
      </c>
      <c r="B8" s="17" t="s">
        <v>26</v>
      </c>
      <c r="C8" s="8" t="s">
        <v>186</v>
      </c>
      <c r="D8" s="33" t="s">
        <v>25</v>
      </c>
      <c r="E8" s="33">
        <v>1</v>
      </c>
      <c r="F8" s="21">
        <v>1</v>
      </c>
      <c r="G8" s="71">
        <v>0</v>
      </c>
      <c r="H8" s="71">
        <v>0</v>
      </c>
      <c r="I8" s="71">
        <v>0</v>
      </c>
      <c r="J8" s="71">
        <v>0</v>
      </c>
      <c r="K8" s="71">
        <v>0</v>
      </c>
      <c r="L8" s="113">
        <v>0</v>
      </c>
      <c r="M8" s="114">
        <v>0</v>
      </c>
      <c r="N8" s="124">
        <v>0</v>
      </c>
      <c r="O8" s="148">
        <v>1</v>
      </c>
      <c r="P8" s="148">
        <v>1</v>
      </c>
      <c r="Q8" s="161">
        <v>1</v>
      </c>
      <c r="R8" s="162">
        <v>1</v>
      </c>
      <c r="S8" s="11">
        <f>Q8/F8*100</f>
        <v>100</v>
      </c>
      <c r="T8" s="262" t="s">
        <v>380</v>
      </c>
    </row>
    <row r="9" spans="1:20" ht="149.44999999999999" customHeight="1" x14ac:dyDescent="0.25">
      <c r="A9" s="423">
        <v>4</v>
      </c>
      <c r="B9" s="425" t="s">
        <v>42</v>
      </c>
      <c r="C9" s="8" t="s">
        <v>193</v>
      </c>
      <c r="D9" s="33" t="s">
        <v>25</v>
      </c>
      <c r="E9" s="33">
        <v>101</v>
      </c>
      <c r="F9" s="21">
        <v>104</v>
      </c>
      <c r="G9" s="71">
        <v>8</v>
      </c>
      <c r="H9" s="71">
        <v>16</v>
      </c>
      <c r="I9" s="74">
        <v>25</v>
      </c>
      <c r="J9" s="100">
        <v>30</v>
      </c>
      <c r="K9" s="100">
        <v>35</v>
      </c>
      <c r="L9" s="71">
        <v>39</v>
      </c>
      <c r="M9" s="14">
        <v>43</v>
      </c>
      <c r="N9" s="14">
        <v>48</v>
      </c>
      <c r="O9" s="14">
        <v>52</v>
      </c>
      <c r="P9" s="14">
        <v>56</v>
      </c>
      <c r="Q9" s="14">
        <v>61</v>
      </c>
      <c r="R9" s="162">
        <v>65</v>
      </c>
      <c r="S9" s="11">
        <f>R9/F9*100</f>
        <v>62.5</v>
      </c>
      <c r="T9" s="243" t="s">
        <v>383</v>
      </c>
    </row>
    <row r="10" spans="1:20" ht="66" customHeight="1" x14ac:dyDescent="0.25">
      <c r="A10" s="424"/>
      <c r="B10" s="426"/>
      <c r="C10" s="8" t="s">
        <v>192</v>
      </c>
      <c r="D10" s="33" t="s">
        <v>187</v>
      </c>
      <c r="E10" s="12">
        <v>123.57</v>
      </c>
      <c r="F10" s="80">
        <v>123.57</v>
      </c>
      <c r="G10" s="11">
        <v>10.3</v>
      </c>
      <c r="H10" s="11">
        <v>20.6</v>
      </c>
      <c r="I10" s="11">
        <v>31</v>
      </c>
      <c r="J10" s="11">
        <v>41</v>
      </c>
      <c r="K10" s="11">
        <v>51</v>
      </c>
      <c r="L10" s="11">
        <v>76.599999999999994</v>
      </c>
      <c r="M10" s="11">
        <v>86</v>
      </c>
      <c r="N10" s="11">
        <v>91</v>
      </c>
      <c r="O10" s="11">
        <v>101</v>
      </c>
      <c r="P10" s="11">
        <v>108</v>
      </c>
      <c r="Q10" s="11">
        <v>116</v>
      </c>
      <c r="R10" s="11">
        <v>123.57</v>
      </c>
      <c r="S10" s="11">
        <f>R10/F10*100</f>
        <v>100</v>
      </c>
      <c r="T10" s="233" t="s">
        <v>297</v>
      </c>
    </row>
    <row r="11" spans="1:20" ht="69.599999999999994" customHeight="1" x14ac:dyDescent="0.25">
      <c r="A11" s="169">
        <v>5</v>
      </c>
      <c r="B11" s="13" t="s">
        <v>44</v>
      </c>
      <c r="C11" s="8" t="s">
        <v>188</v>
      </c>
      <c r="D11" s="33" t="s">
        <v>25</v>
      </c>
      <c r="E11" s="33">
        <v>1700</v>
      </c>
      <c r="F11" s="21">
        <v>1900</v>
      </c>
      <c r="G11" s="71">
        <v>158</v>
      </c>
      <c r="H11" s="71">
        <v>317</v>
      </c>
      <c r="I11" s="74">
        <v>476</v>
      </c>
      <c r="J11" s="71">
        <v>634</v>
      </c>
      <c r="K11" s="241">
        <v>792</v>
      </c>
      <c r="L11" s="71">
        <v>950</v>
      </c>
      <c r="M11" s="71">
        <v>1108</v>
      </c>
      <c r="N11" s="71">
        <v>1266</v>
      </c>
      <c r="O11" s="127">
        <v>1424</v>
      </c>
      <c r="P11" s="71">
        <v>1600</v>
      </c>
      <c r="Q11" s="71">
        <v>1750</v>
      </c>
      <c r="R11" s="14">
        <v>1900</v>
      </c>
      <c r="S11" s="11">
        <f>R11/F11*100</f>
        <v>100</v>
      </c>
      <c r="T11" s="243" t="s">
        <v>382</v>
      </c>
    </row>
    <row r="12" spans="1:20" ht="69.599999999999994" customHeight="1" x14ac:dyDescent="0.25">
      <c r="A12" s="169">
        <v>6</v>
      </c>
      <c r="B12" s="13" t="s">
        <v>45</v>
      </c>
      <c r="C12" s="8" t="s">
        <v>189</v>
      </c>
      <c r="D12" s="33" t="s">
        <v>190</v>
      </c>
      <c r="E12" s="33">
        <v>100</v>
      </c>
      <c r="F12" s="21">
        <v>100</v>
      </c>
      <c r="G12" s="15">
        <v>100</v>
      </c>
      <c r="H12" s="15">
        <v>100</v>
      </c>
      <c r="I12" s="15">
        <v>100</v>
      </c>
      <c r="J12" s="15">
        <v>100</v>
      </c>
      <c r="K12" s="15">
        <v>100</v>
      </c>
      <c r="L12" s="15">
        <v>100</v>
      </c>
      <c r="M12" s="15">
        <v>100</v>
      </c>
      <c r="N12" s="15">
        <v>100</v>
      </c>
      <c r="O12" s="15">
        <v>100</v>
      </c>
      <c r="P12" s="15">
        <v>100</v>
      </c>
      <c r="Q12" s="15">
        <v>100</v>
      </c>
      <c r="R12" s="60">
        <v>100</v>
      </c>
      <c r="S12" s="11">
        <f>O12/F12*100</f>
        <v>100</v>
      </c>
      <c r="T12" s="8" t="s">
        <v>381</v>
      </c>
    </row>
    <row r="13" spans="1:20" ht="115.15" customHeight="1" x14ac:dyDescent="0.25">
      <c r="A13" s="169">
        <v>7</v>
      </c>
      <c r="B13" s="13" t="s">
        <v>46</v>
      </c>
      <c r="C13" s="8" t="s">
        <v>191</v>
      </c>
      <c r="D13" s="33" t="s">
        <v>190</v>
      </c>
      <c r="E13" s="33">
        <v>100</v>
      </c>
      <c r="F13" s="21">
        <v>100</v>
      </c>
      <c r="G13" s="71">
        <v>100</v>
      </c>
      <c r="H13" s="71">
        <v>100</v>
      </c>
      <c r="I13" s="71">
        <v>100</v>
      </c>
      <c r="J13" s="71">
        <v>100</v>
      </c>
      <c r="K13" s="71">
        <v>100</v>
      </c>
      <c r="L13" s="71">
        <v>100</v>
      </c>
      <c r="M13" s="71">
        <v>100</v>
      </c>
      <c r="N13" s="71">
        <v>100</v>
      </c>
      <c r="O13" s="71">
        <v>100</v>
      </c>
      <c r="P13" s="71">
        <v>100</v>
      </c>
      <c r="Q13" s="71">
        <v>100</v>
      </c>
      <c r="R13" s="162">
        <v>100</v>
      </c>
      <c r="S13" s="11">
        <f t="shared" ref="S13" si="0">Q13/F13*100</f>
        <v>100</v>
      </c>
      <c r="T13" s="8" t="s">
        <v>338</v>
      </c>
    </row>
    <row r="23" spans="32:32" ht="409.5" x14ac:dyDescent="0.25">
      <c r="AF23" s="375" t="s">
        <v>384</v>
      </c>
    </row>
  </sheetData>
  <customSheetViews>
    <customSheetView guid="{E5A2ECE4-B75B-45A2-AE22-0D04E85CEB66}" scale="60" showPageBreaks="1" hiddenColumns="1" state="hidden" view="pageBreakPreview" topLeftCell="L1">
      <selection activeCell="T7" sqref="T7"/>
      <pageMargins left="0.7" right="0.7" top="0.75" bottom="0.75" header="0.3" footer="0.3"/>
      <pageSetup paperSize="9" orientation="portrait" r:id="rId1"/>
    </customSheetView>
    <customSheetView guid="{AF8A7EC1-5680-4411-8CA7-5C7F5D245B03}" scale="70" showPageBreaks="1" hiddenColumns="1" view="pageBreakPreview" topLeftCell="D8">
      <selection activeCell="G11" sqref="G11"/>
      <pageMargins left="0.7" right="0.7" top="0.75" bottom="0.75" header="0.3" footer="0.3"/>
      <pageSetup paperSize="9" orientation="portrait" r:id="rId2"/>
    </customSheetView>
    <customSheetView guid="{8E7CBF92-2A8A-4486-AE31-320A2A4BD935}" scale="55" showPageBreaks="1" hiddenColumns="1" view="pageBreakPreview">
      <selection activeCell="P12" sqref="P12"/>
      <pageMargins left="0.7" right="0.7" top="0.75" bottom="0.75" header="0.3" footer="0.3"/>
      <pageSetup paperSize="9" orientation="portrait" r:id="rId3"/>
    </customSheetView>
    <customSheetView guid="{0E67524B-A824-49FB-A67D-C1771603425D}" scale="60" showPageBreaks="1" printArea="1" view="pageBreakPreview">
      <selection activeCell="T11" sqref="T11"/>
      <pageMargins left="0.7" right="0.7" top="0.75" bottom="0.75" header="0.3" footer="0.3"/>
      <pageSetup paperSize="9" scale="20" orientation="portrait" r:id="rId4"/>
    </customSheetView>
    <customSheetView guid="{C8D19BE7-BEDD-4964-9D09-341310B3D400}" scale="60" showPageBreaks="1" hiddenColumns="1" state="hidden" view="pageBreakPreview">
      <selection activeCell="T7" sqref="T7"/>
      <pageMargins left="0.7" right="0.7" top="0.75" bottom="0.75" header="0.3" footer="0.3"/>
      <pageSetup paperSize="9" orientation="portrait" r:id="rId5"/>
    </customSheetView>
    <customSheetView guid="{CF24AFB6-3F7E-4F34-9F8C-EEB64BB13CA4}" scale="60" showPageBreaks="1" hiddenColumns="1" view="pageBreakPreview">
      <selection activeCell="G6" sqref="G6:G13"/>
      <pageMargins left="0.7" right="0.7" top="0.75" bottom="0.75" header="0.3" footer="0.3"/>
      <pageSetup paperSize="9" orientation="portrait" r:id="rId6"/>
    </customSheetView>
    <customSheetView guid="{62E99341-31CC-4B22-ACCE-D0C55385ECC0}" scale="60" showPageBreaks="1" hiddenColumns="1" view="pageBreakPreview">
      <selection activeCell="T7" sqref="T7"/>
      <pageMargins left="0.7" right="0.7" top="0.75" bottom="0.75" header="0.3" footer="0.3"/>
      <pageSetup paperSize="9" orientation="portrait" r:id="rId7"/>
    </customSheetView>
    <customSheetView guid="{6AC0ED22-CCBF-444B-9F29-F3EDD4234483}" scale="85" showPageBreaks="1" hiddenColumns="1" view="pageBreakPreview" topLeftCell="F7">
      <selection activeCell="J32" sqref="J32"/>
      <pageMargins left="0.7" right="0.7" top="0.75" bottom="0.75" header="0.3" footer="0.3"/>
      <pageSetup paperSize="9" orientation="portrait" r:id="rId8"/>
    </customSheetView>
    <customSheetView guid="{29B41C1A-DE4D-4DEA-B90B-19C46C754CB5}" scale="60" showPageBreaks="1" hiddenColumns="1" view="pageBreakPreview">
      <selection activeCell="G9" sqref="G9"/>
      <pageMargins left="0.7" right="0.7" top="0.75" bottom="0.75" header="0.3" footer="0.3"/>
      <pageSetup paperSize="9" scale="45" orientation="landscape" r:id="rId9"/>
    </customSheetView>
    <customSheetView guid="{E45EFE9B-4478-4CD3-BF82-80324FB1E4A5}" scale="60" showPageBreaks="1" hiddenColumns="1" view="pageBreakPreview" topLeftCell="E1">
      <selection activeCell="T6" sqref="T6"/>
      <pageMargins left="0.7" right="0.7" top="0.75" bottom="0.75" header="0.3" footer="0.3"/>
      <pageSetup paperSize="9" orientation="portrait" r:id="rId10"/>
    </customSheetView>
    <customSheetView guid="{E130DC8D-7005-4996-8C21-05E554218832}" scale="75" showPageBreaks="1" hiddenColumns="1" view="pageBreakPreview" topLeftCell="D1">
      <selection activeCell="R7" sqref="R7"/>
      <pageMargins left="0.7" right="0.7" top="0.75" bottom="0.75" header="0.3" footer="0.3"/>
      <pageSetup paperSize="9" orientation="portrait" r:id="rId11"/>
    </customSheetView>
    <customSheetView guid="{64EE95D5-D217-4566-B6AE-1F08753E5CD7}" scale="60" showPageBreaks="1" printArea="1" hiddenColumns="1" view="pageBreakPreview" topLeftCell="H7">
      <selection activeCell="T7" sqref="T7"/>
      <pageMargins left="0.7" right="0.7" top="0.75" bottom="0.75" header="0.3" footer="0.3"/>
      <pageSetup paperSize="9" scale="20" orientation="portrait" r:id="rId12"/>
    </customSheetView>
    <customSheetView guid="{BEF67C10-7FC6-4F33-B3F9-204F29E3E218}" scale="60" showPageBreaks="1" hiddenColumns="1" view="pageBreakPreview">
      <selection activeCell="G6" sqref="G6:G13"/>
      <pageMargins left="0.7" right="0.7" top="0.75" bottom="0.75" header="0.3" footer="0.3"/>
      <pageSetup paperSize="9" orientation="portrait" r:id="rId13"/>
    </customSheetView>
    <customSheetView guid="{7ECADF5B-4174-4035-8137-3D83A4A93CD5}" scale="60" showPageBreaks="1" hiddenColumns="1" view="pageBreakPreview">
      <selection activeCell="L10" sqref="L10"/>
      <pageMargins left="0.7" right="0.7" top="0.75" bottom="0.75" header="0.3" footer="0.3"/>
      <pageSetup paperSize="9" orientation="portrait" r:id="rId14"/>
    </customSheetView>
    <customSheetView guid="{AA1E88D6-B765-4D8A-BB20-FCE31C48857F}" scale="75" showPageBreaks="1" hiddenColumns="1" view="pageBreakPreview" topLeftCell="D1">
      <selection activeCell="R7" sqref="R7"/>
      <pageMargins left="0.7" right="0.7" top="0.75" bottom="0.75" header="0.3" footer="0.3"/>
      <pageSetup paperSize="9" orientation="portrait" r:id="rId15"/>
    </customSheetView>
    <customSheetView guid="{BC0D032C-B7DF-4F2E-B1DC-6C55D32E50A7}" scale="60" showPageBreaks="1" printArea="1" hiddenColumns="1" view="pageBreakPreview">
      <selection activeCell="G6" sqref="G6:G13"/>
      <pageMargins left="0.7" right="0.7" top="0.75" bottom="0.75" header="0.3" footer="0.3"/>
      <pageSetup paperSize="9" scale="20" orientation="portrait" r:id="rId16"/>
    </customSheetView>
    <customSheetView guid="{536E4AEA-F618-4F85-8552-BC1DB5601AA9}" scale="70" showPageBreaks="1" hiddenColumns="1" view="pageBreakPreview" topLeftCell="D8">
      <selection activeCell="G11" sqref="G11"/>
      <pageMargins left="0.7" right="0.7" top="0.75" bottom="0.75" header="0.3" footer="0.3"/>
      <pageSetup paperSize="9" scale="45" orientation="landscape" r:id="rId17"/>
    </customSheetView>
    <customSheetView guid="{4D639A26-081E-47BF-848E-AC3B928B0246}" scale="55" showPageBreaks="1" hiddenColumns="1" view="pageBreakPreview">
      <selection activeCell="P12" sqref="P12"/>
      <pageMargins left="0.7" right="0.7" top="0.75" bottom="0.75" header="0.3" footer="0.3"/>
      <pageSetup paperSize="9" orientation="portrait" r:id="rId18"/>
    </customSheetView>
    <customSheetView guid="{A5DFC301-5C67-4FC6-85AF-FDF62108DB8C}" scale="85" showPageBreaks="1" hiddenColumns="1" view="pageBreakPreview" topLeftCell="F1">
      <selection activeCell="J32" sqref="J32"/>
      <pageMargins left="0.7" right="0.7" top="0.75" bottom="0.75" header="0.3" footer="0.3"/>
      <pageSetup paperSize="9" orientation="portrait" r:id="rId19"/>
    </customSheetView>
    <customSheetView guid="{2BD323B3-0AFD-4A0F-92BE-DE4822DF2931}" scale="60" showPageBreaks="1" hiddenColumns="1" view="pageBreakPreview" topLeftCell="A4">
      <selection activeCell="G6" sqref="G6:G13"/>
      <pageMargins left="0.7" right="0.7" top="0.75" bottom="0.75" header="0.3" footer="0.3"/>
      <pageSetup paperSize="9" orientation="portrait" r:id="rId20"/>
    </customSheetView>
    <customSheetView guid="{368E2DFC-3BA5-4D0C-BA65-005B75FF238F}" scale="70" showPageBreaks="1" hiddenColumns="1" view="pageBreakPreview" topLeftCell="D8">
      <selection activeCell="G11" sqref="G11"/>
      <pageMargins left="0.7" right="0.7" top="0.75" bottom="0.75" header="0.3" footer="0.3"/>
      <pageSetup paperSize="9" scale="45" orientation="landscape" r:id="rId21"/>
    </customSheetView>
    <customSheetView guid="{31939B30-5917-45B1-8F19-7A02A2F96ACC}" scale="60" showPageBreaks="1" hiddenColumns="1" view="pageBreakPreview">
      <selection activeCell="R7" sqref="R7"/>
      <pageMargins left="0.7" right="0.7" top="0.75" bottom="0.75" header="0.3" footer="0.3"/>
      <pageSetup paperSize="9" orientation="portrait" r:id="rId22"/>
    </customSheetView>
    <customSheetView guid="{78BEB479-57CC-4BBB-8F3F-73AA0BAD3F3D}" scale="60" showPageBreaks="1" hiddenColumns="1" view="pageBreakPreview">
      <selection activeCell="G6" sqref="G6:G13"/>
      <pageMargins left="0.7" right="0.7" top="0.75" bottom="0.75" header="0.3" footer="0.3"/>
      <pageSetup paperSize="9" orientation="portrait" r:id="rId23"/>
    </customSheetView>
    <customSheetView guid="{80AD08A8-345A-453A-A104-5E3DA1078B6F}" scale="60" showPageBreaks="1" hiddenColumns="1" view="pageBreakPreview">
      <selection activeCell="G6" sqref="G6:G13"/>
      <pageMargins left="0.7" right="0.7" top="0.75" bottom="0.75" header="0.3" footer="0.3"/>
      <pageSetup paperSize="9" orientation="portrait" r:id="rId24"/>
    </customSheetView>
    <customSheetView guid="{289EDABA-C5A9-419A-80C6-5151B0E77175}" scale="70" showPageBreaks="1" hiddenColumns="1" view="pageBreakPreview" topLeftCell="D8">
      <selection activeCell="G11" sqref="G11"/>
      <pageMargins left="0.7" right="0.7" top="0.75" bottom="0.75" header="0.3" footer="0.3"/>
      <pageSetup paperSize="9" orientation="portrait" r:id="rId25"/>
    </customSheetView>
    <customSheetView guid="{DC2E917C-7EDA-4B90-B3FB-550D32D31915}" scale="50" showPageBreaks="1" printArea="1" hiddenColumns="1" view="pageBreakPreview">
      <selection activeCell="T7" sqref="T7"/>
      <pageMargins left="0.7" right="0.7" top="0.75" bottom="0.75" header="0.3" footer="0.3"/>
      <pageSetup paperSize="9" scale="20" orientation="portrait" r:id="rId26"/>
    </customSheetView>
    <customSheetView guid="{3A1AD47D-D360-494C-B851-D14B33F8032B}" scale="85" showPageBreaks="1" hiddenColumns="1" view="pageBreakPreview" topLeftCell="A8">
      <selection activeCell="L12" sqref="L12"/>
      <pageMargins left="0.7" right="0.7" top="0.75" bottom="0.75" header="0.3" footer="0.3"/>
      <pageSetup paperSize="9" orientation="portrait" r:id="rId27"/>
    </customSheetView>
    <customSheetView guid="{0A7892A9-C788-4A52-B70F-E061EF7EBA75}" scale="70" showPageBreaks="1" hiddenColumns="1" view="pageBreakPreview" topLeftCell="E1">
      <selection activeCell="P13" sqref="P13"/>
      <pageMargins left="0.7" right="0.7" top="0.75" bottom="0.75" header="0.3" footer="0.3"/>
      <pageSetup paperSize="9" orientation="portrait" r:id="rId28"/>
    </customSheetView>
    <customSheetView guid="{06A69783-2FAA-4B05-9CD3-C97C7DF94659}" scale="60" showPageBreaks="1" hiddenColumns="1" view="pageBreakPreview">
      <selection activeCell="G6" sqref="G6:G13"/>
      <pageMargins left="0.7" right="0.7" top="0.75" bottom="0.75" header="0.3" footer="0.3"/>
      <pageSetup paperSize="9" orientation="portrait" r:id="rId29"/>
    </customSheetView>
    <customSheetView guid="{6A6C9703-C16B-46D2-8CEE-AD24BCFE6CF3}" scale="60" showPageBreaks="1" hiddenColumns="1" view="pageBreakPreview">
      <selection activeCell="G9" sqref="G9"/>
      <pageMargins left="0.7" right="0.7" top="0.75" bottom="0.75" header="0.3" footer="0.3"/>
      <pageSetup paperSize="9" scale="45" orientation="landscape" r:id="rId30"/>
    </customSheetView>
    <customSheetView guid="{5F1BE36F-0832-42CE-A3FC-1A76BC593CBA}" scale="60" showPageBreaks="1" hiddenColumns="1" view="pageBreakPreview">
      <selection activeCell="M13" sqref="M13"/>
      <pageMargins left="0.7" right="0.7" top="0.75" bottom="0.75" header="0.3" footer="0.3"/>
      <pageSetup paperSize="9" orientation="portrait" r:id="rId31"/>
    </customSheetView>
    <customSheetView guid="{2632A833-96F5-4A25-97EB-81ED19BC2F66}" scale="60" showPageBreaks="1" hiddenColumns="1" view="pageBreakPreview">
      <selection activeCell="G6" sqref="G6:G13"/>
      <pageMargins left="0.7" right="0.7" top="0.75" bottom="0.75" header="0.3" footer="0.3"/>
      <pageSetup paperSize="9" orientation="portrait" r:id="rId32"/>
    </customSheetView>
    <customSheetView guid="{459390C8-C5DF-49F1-A77C-C618340F3CD1}" scale="60" showPageBreaks="1" hiddenColumns="1" view="pageBreakPreview">
      <selection activeCell="G6" sqref="G6:G13"/>
      <pageMargins left="0.7" right="0.7" top="0.75" bottom="0.75" header="0.3" footer="0.3"/>
      <pageSetup paperSize="9" orientation="portrait" r:id="rId33"/>
    </customSheetView>
    <customSheetView guid="{73C3B9D4-9210-43F5-9883-0E949EA0E341}" scale="55" showPageBreaks="1" hiddenColumns="1" view="pageBreakPreview" topLeftCell="A10">
      <selection activeCell="G11" sqref="G11"/>
      <pageMargins left="0.7" right="0.7" top="0.75" bottom="0.75" header="0.3" footer="0.3"/>
      <pageSetup paperSize="9" orientation="portrait" r:id="rId34"/>
    </customSheetView>
    <customSheetView guid="{DBB9E7F6-7701-4D52-8273-C96C8672D403}" scale="85" showPageBreaks="1" hiddenColumns="1" view="pageBreakPreview">
      <selection sqref="A1:T13"/>
      <pageMargins left="0.7" right="0.7" top="0.75" bottom="0.75" header="0.3" footer="0.3"/>
      <pageSetup paperSize="9" scale="45" orientation="landscape" r:id="rId35"/>
    </customSheetView>
    <customSheetView guid="{F48E67D2-2C8C-4D86-A2A9-F44F569AC752}" scale="60" showPageBreaks="1" hiddenColumns="1" view="pageBreakPreview">
      <selection activeCell="R7" sqref="R7"/>
      <pageMargins left="0.7" right="0.7" top="0.75" bottom="0.75" header="0.3" footer="0.3"/>
      <pageSetup paperSize="9" orientation="portrait" r:id="rId36"/>
    </customSheetView>
    <customSheetView guid="{A0A236D8-DD59-41E7-B037-84EE00D00310}" scale="55" showPageBreaks="1" hiddenColumns="1" view="pageBreakPreview">
      <selection activeCell="P12" sqref="P12"/>
      <pageMargins left="0.7" right="0.7" top="0.75" bottom="0.75" header="0.3" footer="0.3"/>
      <pageSetup paperSize="9" orientation="portrait" r:id="rId37"/>
    </customSheetView>
    <customSheetView guid="{D2D3EE1B-268E-484E-B81F-FE080D687EAC}" scale="60" hiddenColumns="1">
      <selection activeCell="G6" sqref="G6:G13"/>
      <pageMargins left="0.7" right="0.7" top="0.75" bottom="0.75" header="0.3" footer="0.3"/>
      <pageSetup paperSize="9" orientation="portrait" r:id="rId38"/>
    </customSheetView>
    <customSheetView guid="{E82CE51D-E642-4881-A0F3-F33C1C34AFA1}" scale="60" showPageBreaks="1" hiddenColumns="1" view="pageBreakPreview">
      <selection activeCell="G6" sqref="G6:G13"/>
      <pageMargins left="0.7" right="0.7" top="0.75" bottom="0.75" header="0.3" footer="0.3"/>
      <pageSetup paperSize="9" orientation="portrait" r:id="rId39"/>
    </customSheetView>
    <customSheetView guid="{B08D60EB-17AC-43BC-A2EA-BCC34DA15115}" scale="60" showPageBreaks="1" hiddenColumns="1" view="pageBreakPreview">
      <selection activeCell="M13" sqref="M13"/>
      <pageMargins left="0.7" right="0.7" top="0.75" bottom="0.75" header="0.3" footer="0.3"/>
      <pageSetup paperSize="9" orientation="portrait" r:id="rId40"/>
    </customSheetView>
    <customSheetView guid="{D191BA0E-0736-4B94-A273-2D78D70DA2D4}" scale="55" showPageBreaks="1" hiddenColumns="1" view="pageBreakPreview">
      <selection activeCell="P12" sqref="P12"/>
      <pageMargins left="0.7" right="0.7" top="0.75" bottom="0.75" header="0.3" footer="0.3"/>
      <pageSetup paperSize="9" orientation="portrait" r:id="rId41"/>
    </customSheetView>
    <customSheetView guid="{B429D517-42D1-45D3-9EB5-95DCC9C5EFE9}" scale="80" showPageBreaks="1" view="pageBreakPreview" topLeftCell="M1">
      <selection activeCell="T9" sqref="T9"/>
      <pageMargins left="0.7" right="0.7" top="0.75" bottom="0.75" header="0.3" footer="0.3"/>
      <pageSetup paperSize="9" scale="24" orientation="portrait" r:id="rId42"/>
    </customSheetView>
    <customSheetView guid="{B56945C8-F29B-4C9B-8329-FA9ECE32E132}" scale="75" showPageBreaks="1" hiddenColumns="1" view="pageBreakPreview" topLeftCell="D1">
      <selection activeCell="R7" sqref="R7"/>
      <pageMargins left="0.7" right="0.7" top="0.75" bottom="0.75" header="0.3" footer="0.3"/>
      <pageSetup paperSize="9" orientation="portrait" r:id="rId43"/>
    </customSheetView>
    <customSheetView guid="{F1DC9DCC-06E3-4E7B-88AF-BCE58DCEC1FC}" scale="50" showPageBreaks="1" view="pageBreakPreview">
      <selection activeCell="S7" sqref="S7"/>
      <pageMargins left="0.7" right="0.7" top="0.75" bottom="0.75" header="0.3" footer="0.3"/>
      <pageSetup paperSize="9" scale="17" orientation="portrait" r:id="rId44"/>
    </customSheetView>
    <customSheetView guid="{CC311ED5-8E9A-4A74-AF81-E2B2B6EAD85B}" scale="60" showPageBreaks="1" hiddenColumns="1" view="pageBreakPreview" topLeftCell="E1">
      <selection activeCell="T6" sqref="T6"/>
      <pageMargins left="0.7" right="0.7" top="0.75" bottom="0.75" header="0.3" footer="0.3"/>
      <pageSetup paperSize="9" orientation="portrait" r:id="rId45"/>
    </customSheetView>
    <customSheetView guid="{4FCF4851-1FFB-4291-9E63-B5ADD52F8DBE}" scale="70" showPageBreaks="1" hiddenColumns="1" view="pageBreakPreview" topLeftCell="D8">
      <selection activeCell="G11" sqref="G11"/>
      <pageMargins left="0.7" right="0.7" top="0.75" bottom="0.75" header="0.3" footer="0.3"/>
      <pageSetup paperSize="9" orientation="portrait" r:id="rId46"/>
    </customSheetView>
    <customSheetView guid="{BDED3506-9430-4352-8E58-74A02AA55749}" scale="60" showPageBreaks="1" hiddenColumns="1" view="pageBreakPreview" topLeftCell="A4">
      <selection activeCell="N7" sqref="N7"/>
      <pageMargins left="0.7" right="0.7" top="0.75" bottom="0.75" header="0.3" footer="0.3"/>
      <pageSetup paperSize="9" orientation="portrait" r:id="rId47"/>
    </customSheetView>
    <customSheetView guid="{82F8E746-A746-4368-B31A-F7995B350DCA}" scale="60" showPageBreaks="1" hiddenColumns="1" view="pageBreakPreview">
      <selection activeCell="T11" sqref="T11"/>
      <pageMargins left="0.7" right="0.7" top="0.75" bottom="0.75" header="0.3" footer="0.3"/>
      <pageSetup paperSize="9" orientation="portrait" r:id="rId48"/>
    </customSheetView>
    <customSheetView guid="{F02E4BFF-91CB-4809-939D-2DEDB7A6D27E}" scale="60" showPageBreaks="1" hiddenColumns="1">
      <selection activeCell="G6" sqref="G6:G13"/>
      <pageMargins left="0.7" right="0.7" top="0.75" bottom="0.75" header="0.3" footer="0.3"/>
      <pageSetup paperSize="9" orientation="portrait" r:id="rId49"/>
    </customSheetView>
  </customSheetViews>
  <mergeCells count="11">
    <mergeCell ref="B5:T5"/>
    <mergeCell ref="A9:A10"/>
    <mergeCell ref="B9:B10"/>
    <mergeCell ref="B1:T1"/>
    <mergeCell ref="A2:A3"/>
    <mergeCell ref="B2:B3"/>
    <mergeCell ref="C2:C3"/>
    <mergeCell ref="D2:D3"/>
    <mergeCell ref="E2:E3"/>
    <mergeCell ref="F2:F3"/>
    <mergeCell ref="G2:S2"/>
  </mergeCells>
  <pageMargins left="0.7" right="0.7" top="0.75" bottom="0.75" header="0.3" footer="0.3"/>
  <pageSetup paperSize="9" orientation="portrait" r:id="rId5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11"/>
  <sheetViews>
    <sheetView view="pageBreakPreview" zoomScale="55" zoomScaleNormal="60" zoomScaleSheetLayoutView="55" workbookViewId="0">
      <selection activeCell="G6" sqref="G6:G10"/>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10" hidden="1" customWidth="1"/>
    <col min="20" max="20" width="150" customWidth="1"/>
  </cols>
  <sheetData>
    <row r="1" spans="1:22" ht="47.25" customHeight="1" x14ac:dyDescent="0.25">
      <c r="B1" s="386" t="s">
        <v>222</v>
      </c>
      <c r="C1" s="387"/>
      <c r="D1" s="387"/>
      <c r="E1" s="387"/>
      <c r="F1" s="387"/>
      <c r="G1" s="387"/>
      <c r="H1" s="387"/>
      <c r="I1" s="387"/>
      <c r="J1" s="387"/>
      <c r="K1" s="387"/>
      <c r="L1" s="387"/>
      <c r="M1" s="387"/>
      <c r="N1" s="387"/>
      <c r="O1" s="387"/>
      <c r="P1" s="387"/>
      <c r="Q1" s="387"/>
      <c r="R1" s="387"/>
      <c r="S1" s="387"/>
      <c r="T1" s="387"/>
    </row>
    <row r="2" spans="1:22" ht="15.75" x14ac:dyDescent="0.25">
      <c r="A2" s="388"/>
      <c r="B2" s="389" t="s">
        <v>0</v>
      </c>
      <c r="C2" s="390" t="s">
        <v>1</v>
      </c>
      <c r="D2" s="390" t="s">
        <v>2</v>
      </c>
      <c r="E2" s="390" t="s">
        <v>3</v>
      </c>
      <c r="F2" s="390" t="s">
        <v>228</v>
      </c>
      <c r="G2" s="393" t="s">
        <v>4</v>
      </c>
      <c r="H2" s="394"/>
      <c r="I2" s="394"/>
      <c r="J2" s="394"/>
      <c r="K2" s="394"/>
      <c r="L2" s="394"/>
      <c r="M2" s="394"/>
      <c r="N2" s="394"/>
      <c r="O2" s="394"/>
      <c r="P2" s="394"/>
      <c r="Q2" s="394"/>
      <c r="R2" s="394"/>
      <c r="S2" s="395"/>
      <c r="T2" s="1"/>
    </row>
    <row r="3" spans="1:22" ht="119.25" customHeight="1" x14ac:dyDescent="0.25">
      <c r="A3" s="388"/>
      <c r="B3" s="389"/>
      <c r="C3" s="391"/>
      <c r="D3" s="392"/>
      <c r="E3" s="392"/>
      <c r="F3" s="392"/>
      <c r="G3" s="2" t="s">
        <v>5</v>
      </c>
      <c r="H3" s="2" t="s">
        <v>6</v>
      </c>
      <c r="I3" s="2" t="s">
        <v>7</v>
      </c>
      <c r="J3" s="2" t="s">
        <v>8</v>
      </c>
      <c r="K3" s="2" t="s">
        <v>9</v>
      </c>
      <c r="L3" s="2" t="s">
        <v>10</v>
      </c>
      <c r="M3" s="2" t="s">
        <v>11</v>
      </c>
      <c r="N3" s="2" t="s">
        <v>12</v>
      </c>
      <c r="O3" s="2" t="s">
        <v>13</v>
      </c>
      <c r="P3" s="2" t="s">
        <v>14</v>
      </c>
      <c r="Q3" s="2" t="s">
        <v>15</v>
      </c>
      <c r="R3" s="2" t="s">
        <v>16</v>
      </c>
      <c r="S3" s="2" t="s">
        <v>37</v>
      </c>
      <c r="T3" s="34" t="s">
        <v>17</v>
      </c>
    </row>
    <row r="4" spans="1:22" ht="15.75" x14ac:dyDescent="0.25">
      <c r="A4" s="22"/>
      <c r="B4" s="37">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2" ht="20.25" x14ac:dyDescent="0.25">
      <c r="B5" s="383" t="s">
        <v>197</v>
      </c>
      <c r="C5" s="384"/>
      <c r="D5" s="384"/>
      <c r="E5" s="384"/>
      <c r="F5" s="384"/>
      <c r="G5" s="384"/>
      <c r="H5" s="384"/>
      <c r="I5" s="384"/>
      <c r="J5" s="384"/>
      <c r="K5" s="384"/>
      <c r="L5" s="384"/>
      <c r="M5" s="384"/>
      <c r="N5" s="384"/>
      <c r="O5" s="384"/>
      <c r="P5" s="384"/>
      <c r="Q5" s="384"/>
      <c r="R5" s="384"/>
      <c r="S5" s="384"/>
      <c r="T5" s="385"/>
    </row>
    <row r="6" spans="1:22" ht="63" x14ac:dyDescent="0.25">
      <c r="A6" s="24">
        <v>1</v>
      </c>
      <c r="B6" s="17" t="s">
        <v>19</v>
      </c>
      <c r="C6" s="8" t="s">
        <v>224</v>
      </c>
      <c r="D6" s="33" t="s">
        <v>28</v>
      </c>
      <c r="E6" s="33">
        <v>10.199999999999999</v>
      </c>
      <c r="F6" s="41">
        <v>10</v>
      </c>
      <c r="G6" s="78">
        <v>0</v>
      </c>
      <c r="H6" s="78">
        <v>0</v>
      </c>
      <c r="I6" s="150">
        <v>2.2000000000000002</v>
      </c>
      <c r="J6" s="149">
        <v>2.2000000000000002</v>
      </c>
      <c r="K6" s="149">
        <v>2.2000000000000002</v>
      </c>
      <c r="L6" s="149">
        <v>5.6</v>
      </c>
      <c r="M6" s="149">
        <v>6.7</v>
      </c>
      <c r="N6" s="52">
        <v>6.7</v>
      </c>
      <c r="O6" s="149">
        <v>6.7</v>
      </c>
      <c r="P6" s="149">
        <v>10.11</v>
      </c>
      <c r="Q6" s="32">
        <v>10.11</v>
      </c>
      <c r="R6" s="360">
        <v>10.11</v>
      </c>
      <c r="S6" s="11">
        <f t="shared" ref="S6:S11" si="0">R6/F6*100</f>
        <v>101.1</v>
      </c>
      <c r="T6" s="364" t="s">
        <v>366</v>
      </c>
    </row>
    <row r="7" spans="1:22" ht="234.75" customHeight="1" x14ac:dyDescent="0.25">
      <c r="A7" s="24">
        <v>2</v>
      </c>
      <c r="B7" s="60" t="s">
        <v>23</v>
      </c>
      <c r="C7" s="8" t="s">
        <v>225</v>
      </c>
      <c r="D7" s="181" t="s">
        <v>28</v>
      </c>
      <c r="E7" s="181">
        <v>78.400000000000006</v>
      </c>
      <c r="F7" s="41">
        <v>60</v>
      </c>
      <c r="G7" s="78">
        <v>60</v>
      </c>
      <c r="H7" s="78">
        <v>73.5</v>
      </c>
      <c r="I7" s="181">
        <v>75</v>
      </c>
      <c r="J7" s="180">
        <v>75</v>
      </c>
      <c r="K7" s="180">
        <v>82.6</v>
      </c>
      <c r="L7" s="180">
        <v>79.59</v>
      </c>
      <c r="M7" s="180">
        <v>80</v>
      </c>
      <c r="N7" s="52">
        <v>80</v>
      </c>
      <c r="O7" s="180">
        <v>80</v>
      </c>
      <c r="P7" s="180">
        <v>78</v>
      </c>
      <c r="Q7" s="360">
        <v>78</v>
      </c>
      <c r="R7" s="360">
        <v>78</v>
      </c>
      <c r="S7" s="11">
        <f t="shared" si="0"/>
        <v>130</v>
      </c>
      <c r="T7" s="362" t="s">
        <v>365</v>
      </c>
    </row>
    <row r="8" spans="1:22" ht="69" customHeight="1" x14ac:dyDescent="0.25">
      <c r="A8" s="24">
        <v>3</v>
      </c>
      <c r="B8" s="60" t="s">
        <v>26</v>
      </c>
      <c r="C8" s="249" t="s">
        <v>304</v>
      </c>
      <c r="D8" s="248" t="s">
        <v>28</v>
      </c>
      <c r="E8" s="248">
        <v>94.6</v>
      </c>
      <c r="F8" s="41">
        <v>96.1</v>
      </c>
      <c r="G8" s="251">
        <v>96.4</v>
      </c>
      <c r="H8" s="251">
        <v>96.4</v>
      </c>
      <c r="I8" s="250">
        <v>96.4</v>
      </c>
      <c r="J8" s="250">
        <v>96.4</v>
      </c>
      <c r="K8" s="250">
        <v>96.4</v>
      </c>
      <c r="L8" s="251">
        <v>96.5</v>
      </c>
      <c r="M8" s="247">
        <v>96.5</v>
      </c>
      <c r="N8" s="52">
        <v>96.5</v>
      </c>
      <c r="O8" s="247">
        <v>96.5</v>
      </c>
      <c r="P8" s="247">
        <v>96.5</v>
      </c>
      <c r="Q8" s="360">
        <v>96.5</v>
      </c>
      <c r="R8" s="360">
        <v>96.5</v>
      </c>
      <c r="S8" s="11">
        <f t="shared" si="0"/>
        <v>100.4162330905307</v>
      </c>
      <c r="T8" s="364" t="s">
        <v>366</v>
      </c>
      <c r="V8" s="300"/>
    </row>
    <row r="9" spans="1:22" ht="129" customHeight="1" x14ac:dyDescent="0.25">
      <c r="A9" s="24">
        <v>4</v>
      </c>
      <c r="B9" s="17">
        <v>1</v>
      </c>
      <c r="C9" s="8" t="s">
        <v>196</v>
      </c>
      <c r="D9" s="33" t="s">
        <v>28</v>
      </c>
      <c r="E9" s="33">
        <v>101.8</v>
      </c>
      <c r="F9" s="21">
        <v>100</v>
      </c>
      <c r="G9" s="78">
        <v>4.9000000000000004</v>
      </c>
      <c r="H9" s="78">
        <v>12.1</v>
      </c>
      <c r="I9" s="150">
        <v>18.440000000000001</v>
      </c>
      <c r="J9" s="52">
        <v>54.6</v>
      </c>
      <c r="K9" s="52">
        <v>59.9</v>
      </c>
      <c r="L9" s="149">
        <v>67.599999999999994</v>
      </c>
      <c r="M9" s="52">
        <v>85.8</v>
      </c>
      <c r="N9" s="52">
        <v>97.5</v>
      </c>
      <c r="O9" s="149">
        <v>79.040000000000006</v>
      </c>
      <c r="P9" s="52">
        <v>92.85</v>
      </c>
      <c r="Q9" s="52">
        <v>83.4</v>
      </c>
      <c r="R9" s="360">
        <v>110</v>
      </c>
      <c r="S9" s="11">
        <f t="shared" si="0"/>
        <v>110.00000000000001</v>
      </c>
      <c r="T9" s="361" t="s">
        <v>364</v>
      </c>
    </row>
    <row r="10" spans="1:22" ht="150" customHeight="1" x14ac:dyDescent="0.25">
      <c r="A10" s="24">
        <v>5</v>
      </c>
      <c r="B10" s="13">
        <v>2</v>
      </c>
      <c r="C10" s="8" t="s">
        <v>226</v>
      </c>
      <c r="D10" s="33" t="s">
        <v>145</v>
      </c>
      <c r="E10" s="33">
        <v>9</v>
      </c>
      <c r="F10" s="21">
        <v>14</v>
      </c>
      <c r="G10" s="78">
        <v>0</v>
      </c>
      <c r="H10" s="78">
        <v>0</v>
      </c>
      <c r="I10" s="150">
        <v>0</v>
      </c>
      <c r="J10" s="149">
        <v>0</v>
      </c>
      <c r="K10" s="149">
        <v>0</v>
      </c>
      <c r="L10" s="149">
        <v>0</v>
      </c>
      <c r="M10" s="53">
        <v>0</v>
      </c>
      <c r="N10" s="53">
        <v>0</v>
      </c>
      <c r="O10" s="53">
        <v>1</v>
      </c>
      <c r="P10" s="53">
        <v>10</v>
      </c>
      <c r="Q10" s="53">
        <v>12</v>
      </c>
      <c r="R10" s="360">
        <v>14</v>
      </c>
      <c r="S10" s="11">
        <f t="shared" si="0"/>
        <v>100</v>
      </c>
      <c r="T10" s="363" t="s">
        <v>366</v>
      </c>
    </row>
    <row r="11" spans="1:22" ht="102" customHeight="1" x14ac:dyDescent="0.25">
      <c r="A11" s="24">
        <v>6</v>
      </c>
      <c r="B11" s="13">
        <v>3</v>
      </c>
      <c r="C11" s="8" t="s">
        <v>194</v>
      </c>
      <c r="D11" s="33" t="s">
        <v>195</v>
      </c>
      <c r="E11" s="33">
        <v>0</v>
      </c>
      <c r="F11" s="21">
        <v>1</v>
      </c>
      <c r="G11" s="78">
        <v>0</v>
      </c>
      <c r="H11" s="78">
        <v>0</v>
      </c>
      <c r="I11" s="150">
        <v>0</v>
      </c>
      <c r="J11" s="149">
        <v>0</v>
      </c>
      <c r="K11" s="151">
        <v>0</v>
      </c>
      <c r="L11" s="151">
        <v>0</v>
      </c>
      <c r="M11" s="151">
        <v>0</v>
      </c>
      <c r="N11" s="151">
        <v>0</v>
      </c>
      <c r="O11" s="151">
        <v>0</v>
      </c>
      <c r="P11" s="151">
        <v>0</v>
      </c>
      <c r="Q11" s="360">
        <v>0</v>
      </c>
      <c r="R11" s="32">
        <v>0</v>
      </c>
      <c r="S11" s="11">
        <f t="shared" si="0"/>
        <v>0</v>
      </c>
      <c r="T11" s="365" t="s">
        <v>367</v>
      </c>
    </row>
  </sheetData>
  <customSheetViews>
    <customSheetView guid="{E5A2ECE4-B75B-45A2-AE22-0D04E85CEB66}" scale="55" showPageBreaks="1" hiddenColumns="1" state="hidden" view="pageBreakPreview">
      <selection activeCell="G6" sqref="G6:G10"/>
      <pageMargins left="0.7" right="0.7" top="0.75" bottom="0.75" header="0.3" footer="0.3"/>
      <pageSetup paperSize="9" orientation="portrait" r:id="rId1"/>
    </customSheetView>
    <customSheetView guid="{AF8A7EC1-5680-4411-8CA7-5C7F5D245B03}" scale="55" showPageBreaks="1" hiddenColumns="1" view="pageBreakPreview">
      <selection activeCell="N7" sqref="N7"/>
      <pageMargins left="0.7" right="0.7" top="0.75" bottom="0.75" header="0.3" footer="0.3"/>
      <pageSetup paperSize="9" orientation="portrait" r:id="rId2"/>
    </customSheetView>
    <customSheetView guid="{8E7CBF92-2A8A-4486-AE31-320A2A4BD935}" scale="55" showPageBreaks="1" hiddenColumns="1" view="pageBreakPreview">
      <selection activeCell="N7" sqref="N7"/>
      <pageMargins left="0.7" right="0.7" top="0.75" bottom="0.75" header="0.3" footer="0.3"/>
      <pageSetup paperSize="9" orientation="portrait" r:id="rId3"/>
    </customSheetView>
    <customSheetView guid="{0E67524B-A824-49FB-A67D-C1771603425D}" scale="55" showPageBreaks="1" hiddenColumns="1" view="pageBreakPreview">
      <selection activeCell="G6" sqref="G6:G10"/>
      <pageMargins left="0.7" right="0.7" top="0.75" bottom="0.75" header="0.3" footer="0.3"/>
      <pageSetup paperSize="9" orientation="portrait" r:id="rId4"/>
    </customSheetView>
    <customSheetView guid="{C8D19BE7-BEDD-4964-9D09-341310B3D400}" scale="55" showPageBreaks="1" fitToPage="1" hiddenColumns="1" state="hidden" view="pageBreakPreview">
      <selection activeCell="C12" sqref="C12"/>
      <pageMargins left="0.7" right="0.7" top="0.75" bottom="0.75" header="0.3" footer="0.3"/>
      <pageSetup paperSize="9" scale="29" orientation="landscape" r:id="rId5"/>
    </customSheetView>
    <customSheetView guid="{CF24AFB6-3F7E-4F34-9F8C-EEB64BB13CA4}" scale="60" showPageBreaks="1" hiddenColumns="1" view="pageBreakPreview">
      <selection activeCell="H10" sqref="H10"/>
      <pageMargins left="0.7" right="0.7" top="0.75" bottom="0.75" header="0.3" footer="0.3"/>
      <pageSetup paperSize="9" orientation="portrait" r:id="rId6"/>
    </customSheetView>
    <customSheetView guid="{62E99341-31CC-4B22-ACCE-D0C55385ECC0}" scale="60" showPageBreaks="1" fitToPage="1" printArea="1" hiddenColumns="1" view="pageBreakPreview" topLeftCell="A3">
      <selection activeCell="T6" sqref="T6"/>
      <pageMargins left="0.7" right="0.7" top="0.75" bottom="0.75" header="0.3" footer="0.3"/>
      <pageSetup paperSize="9" scale="31" orientation="landscape" r:id="rId7"/>
    </customSheetView>
    <customSheetView guid="{6AC0ED22-CCBF-444B-9F29-F3EDD4234483}" scale="55" showPageBreaks="1" hiddenColumns="1" view="pageBreakPreview">
      <selection activeCell="G6" sqref="G6:G10"/>
      <pageMargins left="0.7" right="0.7" top="0.75" bottom="0.75" header="0.3" footer="0.3"/>
      <pageSetup paperSize="9" orientation="portrait" r:id="rId8"/>
    </customSheetView>
    <customSheetView guid="{29B41C1A-DE4D-4DEA-B90B-19C46C754CB5}" scale="55" showPageBreaks="1" hiddenColumns="1" view="pageBreakPreview">
      <selection activeCell="G6" sqref="G6:G10"/>
      <pageMargins left="0.7" right="0.7" top="0.75" bottom="0.75" header="0.3" footer="0.3"/>
      <pageSetup paperSize="9" orientation="portrait" r:id="rId9"/>
    </customSheetView>
    <customSheetView guid="{E45EFE9B-4478-4CD3-BF82-80324FB1E4A5}" scale="60" showPageBreaks="1" hiddenColumns="1" view="pageBreakPreview">
      <selection activeCell="T10" sqref="T10"/>
      <pageMargins left="0.7" right="0.7" top="0.75" bottom="0.75" header="0.3" footer="0.3"/>
      <pageSetup paperSize="9" orientation="portrait" r:id="rId10"/>
    </customSheetView>
    <customSheetView guid="{E130DC8D-7005-4996-8C21-05E554218832}" scale="55" showPageBreaks="1" hiddenColumns="1" view="pageBreakPreview">
      <selection activeCell="G6" sqref="G6:G10"/>
      <pageMargins left="0.7" right="0.7" top="0.75" bottom="0.75" header="0.3" footer="0.3"/>
      <pageSetup paperSize="9" orientation="portrait" r:id="rId11"/>
    </customSheetView>
    <customSheetView guid="{64EE95D5-D217-4566-B6AE-1F08753E5CD7}" scale="55" showPageBreaks="1" hiddenColumns="1" view="pageBreakPreview">
      <selection activeCell="G6" sqref="G6:G10"/>
      <pageMargins left="0.7" right="0.7" top="0.75" bottom="0.75" header="0.3" footer="0.3"/>
      <pageSetup paperSize="9" orientation="portrait" r:id="rId12"/>
    </customSheetView>
    <customSheetView guid="{BEF67C10-7FC6-4F33-B3F9-204F29E3E218}" scale="55" showPageBreaks="1" hiddenColumns="1" view="pageBreakPreview">
      <selection activeCell="G6" sqref="G6:G10"/>
      <pageMargins left="0.7" right="0.7" top="0.75" bottom="0.75" header="0.3" footer="0.3"/>
      <pageSetup paperSize="9" orientation="portrait" r:id="rId13"/>
    </customSheetView>
    <customSheetView guid="{7ECADF5B-4174-4035-8137-3D83A4A93CD5}" scale="60" showPageBreaks="1" hiddenColumns="1" view="pageBreakPreview">
      <selection activeCell="Q10" sqref="Q10"/>
      <pageMargins left="0.7" right="0.7" top="0.75" bottom="0.75" header="0.3" footer="0.3"/>
      <pageSetup paperSize="9" orientation="portrait" r:id="rId14"/>
    </customSheetView>
    <customSheetView guid="{AA1E88D6-B765-4D8A-BB20-FCE31C48857F}" scale="55" showPageBreaks="1" hiddenColumns="1" view="pageBreakPreview">
      <selection activeCell="G6" sqref="G6:G10"/>
      <pageMargins left="0.7" right="0.7" top="0.75" bottom="0.75" header="0.3" footer="0.3"/>
      <pageSetup paperSize="9" orientation="portrait" r:id="rId15"/>
    </customSheetView>
    <customSheetView guid="{BC0D032C-B7DF-4F2E-B1DC-6C55D32E50A7}" scale="60" showPageBreaks="1" hiddenColumns="1" view="pageBreakPreview">
      <selection activeCell="H10" sqref="H10"/>
      <pageMargins left="0.7" right="0.7" top="0.75" bottom="0.75" header="0.3" footer="0.3"/>
      <pageSetup paperSize="9" orientation="portrait" r:id="rId16"/>
    </customSheetView>
    <customSheetView guid="{536E4AEA-F618-4F85-8552-BC1DB5601AA9}" scale="55" showPageBreaks="1" hiddenColumns="1" view="pageBreakPreview">
      <selection activeCell="N7" sqref="N7"/>
      <pageMargins left="0.7" right="0.7" top="0.75" bottom="0.75" header="0.3" footer="0.3"/>
      <pageSetup paperSize="9" orientation="portrait" r:id="rId17"/>
    </customSheetView>
    <customSheetView guid="{4D639A26-081E-47BF-848E-AC3B928B0246}" scale="55" showPageBreaks="1" hiddenColumns="1" view="pageBreakPreview">
      <selection activeCell="N7" sqref="N7"/>
      <pageMargins left="0.7" right="0.7" top="0.75" bottom="0.75" header="0.3" footer="0.3"/>
      <pageSetup paperSize="9" orientation="portrait" r:id="rId18"/>
    </customSheetView>
    <customSheetView guid="{A5DFC301-5C67-4FC6-85AF-FDF62108DB8C}" scale="55" showPageBreaks="1" hiddenColumns="1" view="pageBreakPreview">
      <selection activeCell="G6" sqref="G6:G10"/>
      <pageMargins left="0.7" right="0.7" top="0.75" bottom="0.75" header="0.3" footer="0.3"/>
      <pageSetup paperSize="9" orientation="portrait" r:id="rId19"/>
    </customSheetView>
    <customSheetView guid="{2BD323B3-0AFD-4A0F-92BE-DE4822DF2931}" scale="55" showPageBreaks="1" hiddenColumns="1" view="pageBreakPreview">
      <selection activeCell="T32" sqref="T32"/>
      <pageMargins left="0.7" right="0.7" top="0.75" bottom="0.75" header="0.3" footer="0.3"/>
      <pageSetup paperSize="9" orientation="portrait" r:id="rId20"/>
    </customSheetView>
    <customSheetView guid="{368E2DFC-3BA5-4D0C-BA65-005B75FF238F}" scale="55" showPageBreaks="1" hiddenColumns="1" view="pageBreakPreview">
      <selection activeCell="N7" sqref="N7"/>
      <pageMargins left="0.7" right="0.7" top="0.75" bottom="0.75" header="0.3" footer="0.3"/>
      <pageSetup paperSize="9" orientation="portrait" r:id="rId21"/>
    </customSheetView>
    <customSheetView guid="{31939B30-5917-45B1-8F19-7A02A2F96ACC}" scale="55" showPageBreaks="1" hiddenColumns="1" view="pageBreakPreview">
      <selection activeCell="G6" sqref="G6:G10"/>
      <pageMargins left="0.7" right="0.7" top="0.75" bottom="0.75" header="0.3" footer="0.3"/>
      <pageSetup paperSize="9" orientation="portrait" r:id="rId22"/>
    </customSheetView>
    <customSheetView guid="{78BEB479-57CC-4BBB-8F3F-73AA0BAD3F3D}" scale="55" showPageBreaks="1" hiddenColumns="1" view="pageBreakPreview">
      <selection activeCell="G6" sqref="G6:G10"/>
      <pageMargins left="0.7" right="0.7" top="0.75" bottom="0.75" header="0.3" footer="0.3"/>
      <pageSetup paperSize="9" orientation="portrait" r:id="rId23"/>
    </customSheetView>
    <customSheetView guid="{80AD08A8-345A-453A-A104-5E3DA1078B6F}" scale="55" showPageBreaks="1" hiddenColumns="1" view="pageBreakPreview">
      <selection activeCell="G6" sqref="G6:G10"/>
      <pageMargins left="0.7" right="0.7" top="0.75" bottom="0.75" header="0.3" footer="0.3"/>
      <pageSetup paperSize="9" orientation="portrait" r:id="rId24"/>
    </customSheetView>
    <customSheetView guid="{289EDABA-C5A9-419A-80C6-5151B0E77175}" scale="55" showPageBreaks="1" hiddenColumns="1" view="pageBreakPreview">
      <selection activeCell="N7" sqref="N7"/>
      <pageMargins left="0.7" right="0.7" top="0.75" bottom="0.75" header="0.3" footer="0.3"/>
      <pageSetup paperSize="9" orientation="portrait" r:id="rId25"/>
    </customSheetView>
    <customSheetView guid="{DC2E917C-7EDA-4B90-B3FB-550D32D31915}" scale="55" showPageBreaks="1" hiddenColumns="1" view="pageBreakPreview">
      <selection activeCell="G6" sqref="G6:G10"/>
      <pageMargins left="0.7" right="0.7" top="0.75" bottom="0.75" header="0.3" footer="0.3"/>
      <pageSetup paperSize="9" orientation="portrait" r:id="rId26"/>
    </customSheetView>
    <customSheetView guid="{3A1AD47D-D360-494C-B851-D14B33F8032B}" scale="55" showPageBreaks="1" hiddenColumns="1" view="pageBreakPreview">
      <selection activeCell="G6" sqref="G6:G10"/>
      <pageMargins left="0.7" right="0.7" top="0.75" bottom="0.75" header="0.3" footer="0.3"/>
      <pageSetup paperSize="9" orientation="portrait" r:id="rId27"/>
    </customSheetView>
    <customSheetView guid="{0A7892A9-C788-4A52-B70F-E061EF7EBA75}" scale="55" showPageBreaks="1" hiddenColumns="1" view="pageBreakPreview">
      <selection activeCell="G6" sqref="G6:G10"/>
      <pageMargins left="0.7" right="0.7" top="0.75" bottom="0.75" header="0.3" footer="0.3"/>
      <pageSetup paperSize="9" orientation="portrait" r:id="rId28"/>
    </customSheetView>
    <customSheetView guid="{06A69783-2FAA-4B05-9CD3-C97C7DF94659}" scale="55" showPageBreaks="1" hiddenColumns="1" view="pageBreakPreview">
      <selection activeCell="G6" sqref="G6:G10"/>
      <pageMargins left="0.7" right="0.7" top="0.75" bottom="0.75" header="0.3" footer="0.3"/>
      <pageSetup paperSize="9" orientation="portrait" r:id="rId29"/>
    </customSheetView>
    <customSheetView guid="{6A6C9703-C16B-46D2-8CEE-AD24BCFE6CF3}" scale="55" showPageBreaks="1" hiddenColumns="1" view="pageBreakPreview">
      <selection activeCell="G6" sqref="G6:G10"/>
      <pageMargins left="0.7" right="0.7" top="0.75" bottom="0.75" header="0.3" footer="0.3"/>
      <pageSetup paperSize="9" orientation="portrait" r:id="rId30"/>
    </customSheetView>
    <customSheetView guid="{5F1BE36F-0832-42CE-A3FC-1A76BC593CBA}" scale="55" showPageBreaks="1" hiddenColumns="1" view="pageBreakPreview">
      <selection activeCell="T16" sqref="T16"/>
      <pageMargins left="0.7" right="0.7" top="0.75" bottom="0.75" header="0.3" footer="0.3"/>
      <pageSetup paperSize="9" orientation="portrait" r:id="rId31"/>
    </customSheetView>
    <customSheetView guid="{2632A833-96F5-4A25-97EB-81ED19BC2F66}" scale="55" showPageBreaks="1" hiddenColumns="1" view="pageBreakPreview">
      <selection activeCell="G6" sqref="G6:G10"/>
      <pageMargins left="0.7" right="0.7" top="0.75" bottom="0.75" header="0.3" footer="0.3"/>
      <pageSetup paperSize="9" orientation="portrait" r:id="rId32"/>
    </customSheetView>
    <customSheetView guid="{459390C8-C5DF-49F1-A77C-C618340F3CD1}" scale="55" showPageBreaks="1" hiddenColumns="1" view="pageBreakPreview">
      <selection activeCell="G6" sqref="G6:G10"/>
      <pageMargins left="0.7" right="0.7" top="0.75" bottom="0.75" header="0.3" footer="0.3"/>
      <pageSetup paperSize="9" orientation="portrait" r:id="rId33"/>
    </customSheetView>
    <customSheetView guid="{73C3B9D4-9210-43F5-9883-0E949EA0E341}" scale="55" showPageBreaks="1" hiddenColumns="1" view="pageBreakPreview">
      <selection activeCell="N7" sqref="N7"/>
      <pageMargins left="0.7" right="0.7" top="0.75" bottom="0.75" header="0.3" footer="0.3"/>
      <pageSetup paperSize="9" orientation="portrait" r:id="rId34"/>
    </customSheetView>
    <customSheetView guid="{DBB9E7F6-7701-4D52-8273-C96C8672D403}" scale="55" showPageBreaks="1" hiddenColumns="1" view="pageBreakPreview">
      <selection activeCell="G6" sqref="G6:G10"/>
      <pageMargins left="0.7" right="0.7" top="0.75" bottom="0.75" header="0.3" footer="0.3"/>
      <pageSetup paperSize="9" orientation="portrait" r:id="rId35"/>
    </customSheetView>
    <customSheetView guid="{F48E67D2-2C8C-4D86-A2A9-F44F569AC752}" scale="55" showPageBreaks="1" hiddenColumns="1" view="pageBreakPreview">
      <selection activeCell="G6" sqref="G6:G10"/>
      <pageMargins left="0.7" right="0.7" top="0.75" bottom="0.75" header="0.3" footer="0.3"/>
      <pageSetup paperSize="9" orientation="portrait" r:id="rId36"/>
    </customSheetView>
    <customSheetView guid="{A0A236D8-DD59-41E7-B037-84EE00D00310}" scale="55" showPageBreaks="1" hiddenColumns="1" view="pageBreakPreview">
      <selection activeCell="N7" sqref="N7"/>
      <pageMargins left="0.7" right="0.7" top="0.75" bottom="0.75" header="0.3" footer="0.3"/>
      <pageSetup paperSize="9" orientation="portrait" r:id="rId37"/>
    </customSheetView>
    <customSheetView guid="{D2D3EE1B-268E-484E-B81F-FE080D687EAC}" scale="60" hiddenColumns="1">
      <selection activeCell="T32" sqref="T32"/>
      <pageMargins left="0.7" right="0.7" top="0.75" bottom="0.75" header="0.3" footer="0.3"/>
      <pageSetup paperSize="9" orientation="portrait" r:id="rId38"/>
    </customSheetView>
    <customSheetView guid="{E82CE51D-E642-4881-A0F3-F33C1C34AFA1}" scale="55" showPageBreaks="1" hiddenColumns="1" view="pageBreakPreview">
      <selection activeCell="G6" sqref="G6:G10"/>
      <pageMargins left="0.7" right="0.7" top="0.75" bottom="0.75" header="0.3" footer="0.3"/>
      <pageSetup paperSize="9" orientation="portrait" r:id="rId39"/>
    </customSheetView>
    <customSheetView guid="{B08D60EB-17AC-43BC-A2EA-BCC34DA15115}" scale="55" showPageBreaks="1" hiddenColumns="1" view="pageBreakPreview">
      <selection activeCell="T16" sqref="T16"/>
      <pageMargins left="0.7" right="0.7" top="0.75" bottom="0.75" header="0.3" footer="0.3"/>
      <pageSetup paperSize="9" orientation="portrait" r:id="rId40"/>
    </customSheetView>
    <customSheetView guid="{D191BA0E-0736-4B94-A273-2D78D70DA2D4}" scale="55" showPageBreaks="1" hiddenColumns="1" view="pageBreakPreview">
      <selection activeCell="N7" sqref="N7"/>
      <pageMargins left="0.7" right="0.7" top="0.75" bottom="0.75" header="0.3" footer="0.3"/>
      <pageSetup paperSize="9" orientation="portrait" r:id="rId41"/>
    </customSheetView>
    <customSheetView guid="{B429D517-42D1-45D3-9EB5-95DCC9C5EFE9}" scale="55" showPageBreaks="1" view="pageBreakPreview" topLeftCell="L1">
      <selection activeCell="F7" sqref="F7"/>
      <pageMargins left="0.7" right="0.7" top="0.75" bottom="0.75" header="0.3" footer="0.3"/>
      <pageSetup paperSize="9" scale="96" orientation="portrait" r:id="rId42"/>
    </customSheetView>
    <customSheetView guid="{B56945C8-F29B-4C9B-8329-FA9ECE32E132}" scale="55" showPageBreaks="1" hiddenColumns="1" view="pageBreakPreview" topLeftCell="A10">
      <selection activeCell="G6" sqref="G6:G10"/>
      <pageMargins left="0.7" right="0.7" top="0.75" bottom="0.75" header="0.3" footer="0.3"/>
      <pageSetup paperSize="9" orientation="portrait" r:id="rId43"/>
    </customSheetView>
    <customSheetView guid="{F1DC9DCC-06E3-4E7B-88AF-BCE58DCEC1FC}" scale="55" showPageBreaks="1" view="pageBreakPreview" topLeftCell="L1">
      <selection activeCell="F7" sqref="F7"/>
      <pageMargins left="0.7" right="0.7" top="0.75" bottom="0.75" header="0.3" footer="0.3"/>
      <pageSetup paperSize="9" scale="96" orientation="portrait" r:id="rId44"/>
    </customSheetView>
    <customSheetView guid="{CC311ED5-8E9A-4A74-AF81-E2B2B6EAD85B}" scale="60" showPageBreaks="1" hiddenColumns="1" view="pageBreakPreview">
      <selection activeCell="T10" sqref="T10"/>
      <pageMargins left="0.7" right="0.7" top="0.75" bottom="0.75" header="0.3" footer="0.3"/>
      <pageSetup paperSize="9" orientation="portrait" r:id="rId45"/>
    </customSheetView>
    <customSheetView guid="{4FCF4851-1FFB-4291-9E63-B5ADD52F8DBE}" scale="60" showPageBreaks="1" hiddenColumns="1" view="pageBreakPreview">
      <selection activeCell="T10" sqref="T10"/>
      <pageMargins left="0.7" right="0.7" top="0.75" bottom="0.75" header="0.3" footer="0.3"/>
      <pageSetup paperSize="9" orientation="portrait" r:id="rId46"/>
    </customSheetView>
    <customSheetView guid="{BDED3506-9430-4352-8E58-74A02AA55749}" scale="55" showPageBreaks="1" hiddenColumns="1" view="pageBreakPreview">
      <selection activeCell="G6" sqref="G6:G10"/>
      <pageMargins left="0.7" right="0.7" top="0.75" bottom="0.75" header="0.3" footer="0.3"/>
      <pageSetup paperSize="9" orientation="portrait" r:id="rId47"/>
    </customSheetView>
    <customSheetView guid="{82F8E746-A746-4368-B31A-F7995B350DCA}" scale="60" showPageBreaks="1" hiddenColumns="1" view="pageBreakPreview">
      <selection activeCell="T7" sqref="T7"/>
      <pageMargins left="0.7" right="0.7" top="0.75" bottom="0.75" header="0.3" footer="0.3"/>
      <pageSetup paperSize="9" orientation="portrait" r:id="rId48"/>
    </customSheetView>
    <customSheetView guid="{F02E4BFF-91CB-4809-939D-2DEDB7A6D27E}" scale="60" showPageBreaks="1" hiddenColumns="1">
      <selection activeCell="T32" sqref="T32"/>
      <pageMargins left="0.7" right="0.7" top="0.75" bottom="0.75" header="0.3" footer="0.3"/>
      <pageSetup paperSize="9" orientation="portrait" r:id="rId49"/>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5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0"/>
  <sheetViews>
    <sheetView view="pageBreakPreview" zoomScale="60" zoomScaleNormal="80" workbookViewId="0">
      <selection activeCell="T9" sqref="T9"/>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15" hidden="1" customWidth="1"/>
    <col min="20" max="20" width="150" customWidth="1"/>
  </cols>
  <sheetData>
    <row r="1" spans="1:20" ht="47.25" customHeight="1" x14ac:dyDescent="0.25">
      <c r="B1" s="386" t="s">
        <v>222</v>
      </c>
      <c r="C1" s="387"/>
      <c r="D1" s="387"/>
      <c r="E1" s="387"/>
      <c r="F1" s="387"/>
      <c r="G1" s="387"/>
      <c r="H1" s="387"/>
      <c r="I1" s="387"/>
      <c r="J1" s="387"/>
      <c r="K1" s="387"/>
      <c r="L1" s="387"/>
      <c r="M1" s="387"/>
      <c r="N1" s="387"/>
      <c r="O1" s="387"/>
      <c r="P1" s="387"/>
      <c r="Q1" s="387"/>
      <c r="R1" s="387"/>
      <c r="S1" s="387"/>
      <c r="T1" s="387"/>
    </row>
    <row r="2" spans="1:20" ht="15.75" x14ac:dyDescent="0.25">
      <c r="A2" s="388"/>
      <c r="B2" s="389" t="s">
        <v>0</v>
      </c>
      <c r="C2" s="390" t="s">
        <v>1</v>
      </c>
      <c r="D2" s="390" t="s">
        <v>2</v>
      </c>
      <c r="E2" s="390" t="s">
        <v>3</v>
      </c>
      <c r="F2" s="390" t="s">
        <v>228</v>
      </c>
      <c r="G2" s="393" t="s">
        <v>4</v>
      </c>
      <c r="H2" s="394"/>
      <c r="I2" s="394"/>
      <c r="J2" s="394"/>
      <c r="K2" s="394"/>
      <c r="L2" s="394"/>
      <c r="M2" s="394"/>
      <c r="N2" s="394"/>
      <c r="O2" s="394"/>
      <c r="P2" s="394"/>
      <c r="Q2" s="394"/>
      <c r="R2" s="394"/>
      <c r="S2" s="395"/>
      <c r="T2" s="1"/>
    </row>
    <row r="3" spans="1:20" ht="119.25" customHeight="1" x14ac:dyDescent="0.25">
      <c r="A3" s="388"/>
      <c r="B3" s="389"/>
      <c r="C3" s="391"/>
      <c r="D3" s="392"/>
      <c r="E3" s="392"/>
      <c r="F3" s="392"/>
      <c r="G3" s="2" t="s">
        <v>5</v>
      </c>
      <c r="H3" s="2" t="s">
        <v>6</v>
      </c>
      <c r="I3" s="2" t="s">
        <v>7</v>
      </c>
      <c r="J3" s="2" t="s">
        <v>8</v>
      </c>
      <c r="K3" s="2" t="s">
        <v>9</v>
      </c>
      <c r="L3" s="2" t="s">
        <v>10</v>
      </c>
      <c r="M3" s="2" t="s">
        <v>11</v>
      </c>
      <c r="N3" s="2" t="s">
        <v>12</v>
      </c>
      <c r="O3" s="2" t="s">
        <v>13</v>
      </c>
      <c r="P3" s="2" t="s">
        <v>14</v>
      </c>
      <c r="Q3" s="2" t="s">
        <v>15</v>
      </c>
      <c r="R3" s="2" t="s">
        <v>16</v>
      </c>
      <c r="S3" s="2" t="s">
        <v>37</v>
      </c>
      <c r="T3" s="34" t="s">
        <v>17</v>
      </c>
    </row>
    <row r="4" spans="1:20" ht="15.75" x14ac:dyDescent="0.25">
      <c r="A4" s="22"/>
      <c r="B4" s="37">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83" t="s">
        <v>198</v>
      </c>
      <c r="C5" s="384"/>
      <c r="D5" s="384"/>
      <c r="E5" s="384"/>
      <c r="F5" s="384"/>
      <c r="G5" s="384"/>
      <c r="H5" s="384"/>
      <c r="I5" s="384"/>
      <c r="J5" s="384"/>
      <c r="K5" s="384"/>
      <c r="L5" s="384"/>
      <c r="M5" s="384"/>
      <c r="N5" s="384"/>
      <c r="O5" s="384"/>
      <c r="P5" s="384"/>
      <c r="Q5" s="384"/>
      <c r="R5" s="384"/>
      <c r="S5" s="384"/>
      <c r="T5" s="385"/>
    </row>
    <row r="6" spans="1:20" ht="126" x14ac:dyDescent="0.25">
      <c r="A6" s="24">
        <v>1</v>
      </c>
      <c r="B6" s="17" t="s">
        <v>19</v>
      </c>
      <c r="C6" s="8" t="s">
        <v>199</v>
      </c>
      <c r="D6" s="33" t="s">
        <v>28</v>
      </c>
      <c r="E6" s="285">
        <v>100</v>
      </c>
      <c r="F6" s="286">
        <v>100</v>
      </c>
      <c r="G6" s="287">
        <v>0</v>
      </c>
      <c r="H6" s="287">
        <v>0</v>
      </c>
      <c r="I6" s="242">
        <v>0</v>
      </c>
      <c r="J6" s="242">
        <v>0</v>
      </c>
      <c r="K6" s="242">
        <v>0</v>
      </c>
      <c r="L6" s="242">
        <v>0</v>
      </c>
      <c r="M6" s="14">
        <v>0</v>
      </c>
      <c r="N6" s="14">
        <v>0</v>
      </c>
      <c r="O6" s="14">
        <v>0</v>
      </c>
      <c r="P6" s="14">
        <v>85</v>
      </c>
      <c r="Q6" s="19"/>
      <c r="R6" s="337">
        <v>100</v>
      </c>
      <c r="S6" s="11">
        <f>R6/F6*100</f>
        <v>100</v>
      </c>
      <c r="T6" s="63" t="s">
        <v>326</v>
      </c>
    </row>
    <row r="7" spans="1:20" ht="63" x14ac:dyDescent="0.25">
      <c r="A7" s="24">
        <v>2</v>
      </c>
      <c r="B7" s="17" t="s">
        <v>23</v>
      </c>
      <c r="C7" s="8" t="s">
        <v>200</v>
      </c>
      <c r="D7" s="33" t="s">
        <v>28</v>
      </c>
      <c r="E7" s="288">
        <v>100</v>
      </c>
      <c r="F7" s="289">
        <v>100</v>
      </c>
      <c r="G7" s="290">
        <v>100</v>
      </c>
      <c r="H7" s="290">
        <v>100</v>
      </c>
      <c r="I7" s="242">
        <v>100</v>
      </c>
      <c r="J7" s="244">
        <v>100</v>
      </c>
      <c r="K7" s="244">
        <v>100</v>
      </c>
      <c r="L7" s="242">
        <v>100</v>
      </c>
      <c r="M7" s="14">
        <v>100</v>
      </c>
      <c r="N7" s="14">
        <v>100</v>
      </c>
      <c r="O7" s="14">
        <v>100</v>
      </c>
      <c r="P7" s="14">
        <v>100</v>
      </c>
      <c r="Q7" s="26"/>
      <c r="R7" s="337">
        <v>100</v>
      </c>
      <c r="S7" s="11">
        <f>R7/F7*100</f>
        <v>100</v>
      </c>
      <c r="T7" s="63" t="s">
        <v>278</v>
      </c>
    </row>
    <row r="8" spans="1:20" ht="141.75" x14ac:dyDescent="0.25">
      <c r="A8" s="24">
        <v>3</v>
      </c>
      <c r="B8" s="17" t="s">
        <v>26</v>
      </c>
      <c r="C8" s="8" t="s">
        <v>201</v>
      </c>
      <c r="D8" s="33" t="s">
        <v>28</v>
      </c>
      <c r="E8" s="288">
        <v>46.2</v>
      </c>
      <c r="F8" s="289">
        <v>82.1</v>
      </c>
      <c r="G8" s="290">
        <v>64.099999999999994</v>
      </c>
      <c r="H8" s="290">
        <v>64.099999999999994</v>
      </c>
      <c r="I8" s="242">
        <v>82.1</v>
      </c>
      <c r="J8" s="242">
        <v>82.1</v>
      </c>
      <c r="K8" s="242">
        <v>82.1</v>
      </c>
      <c r="L8" s="244">
        <v>82.1</v>
      </c>
      <c r="M8" s="298">
        <v>82.1</v>
      </c>
      <c r="N8" s="298">
        <v>82.1</v>
      </c>
      <c r="O8" s="298">
        <v>82.1</v>
      </c>
      <c r="P8" s="298">
        <v>82.1</v>
      </c>
      <c r="Q8" s="27"/>
      <c r="R8" s="12">
        <v>82.1</v>
      </c>
      <c r="S8" s="11">
        <f>R8/F8*100</f>
        <v>100</v>
      </c>
      <c r="T8" s="64" t="s">
        <v>303</v>
      </c>
    </row>
    <row r="9" spans="1:20" ht="63" x14ac:dyDescent="0.25">
      <c r="A9" s="42">
        <v>4</v>
      </c>
      <c r="B9" s="43" t="s">
        <v>42</v>
      </c>
      <c r="C9" s="8" t="s">
        <v>189</v>
      </c>
      <c r="D9" s="33" t="s">
        <v>28</v>
      </c>
      <c r="E9" s="288">
        <v>100</v>
      </c>
      <c r="F9" s="289">
        <v>100</v>
      </c>
      <c r="G9" s="290">
        <v>100</v>
      </c>
      <c r="H9" s="290">
        <v>100</v>
      </c>
      <c r="I9" s="242">
        <v>100</v>
      </c>
      <c r="J9" s="242">
        <v>100</v>
      </c>
      <c r="K9" s="242">
        <v>100</v>
      </c>
      <c r="L9" s="242">
        <v>100</v>
      </c>
      <c r="M9" s="298">
        <v>100</v>
      </c>
      <c r="N9" s="298">
        <v>100</v>
      </c>
      <c r="O9" s="298">
        <v>100</v>
      </c>
      <c r="P9" s="298">
        <v>100</v>
      </c>
      <c r="Q9" s="28"/>
      <c r="R9" s="337">
        <v>100</v>
      </c>
      <c r="S9" s="11">
        <f>R9/F9*100</f>
        <v>100</v>
      </c>
      <c r="T9" s="64" t="s">
        <v>279</v>
      </c>
    </row>
    <row r="10" spans="1:20" ht="78.75" x14ac:dyDescent="0.25">
      <c r="A10" s="25">
        <v>5</v>
      </c>
      <c r="B10" s="13" t="s">
        <v>44</v>
      </c>
      <c r="C10" s="8" t="s">
        <v>202</v>
      </c>
      <c r="D10" s="33" t="s">
        <v>28</v>
      </c>
      <c r="E10" s="291">
        <v>92</v>
      </c>
      <c r="F10" s="292">
        <v>93</v>
      </c>
      <c r="G10" s="290">
        <v>93</v>
      </c>
      <c r="H10" s="293">
        <v>93</v>
      </c>
      <c r="I10" s="245">
        <v>93</v>
      </c>
      <c r="J10" s="246">
        <v>93</v>
      </c>
      <c r="K10" s="245">
        <v>93</v>
      </c>
      <c r="L10" s="246">
        <v>93</v>
      </c>
      <c r="M10" s="283">
        <v>93</v>
      </c>
      <c r="N10" s="283">
        <v>93</v>
      </c>
      <c r="O10" s="283">
        <v>93</v>
      </c>
      <c r="P10" s="283">
        <v>93</v>
      </c>
      <c r="Q10" s="19"/>
      <c r="R10" s="14">
        <v>93</v>
      </c>
      <c r="S10" s="11">
        <f>R10/F10*100</f>
        <v>100</v>
      </c>
      <c r="T10" s="65" t="s">
        <v>327</v>
      </c>
    </row>
    <row r="20" spans="20:20" x14ac:dyDescent="0.25">
      <c r="T20" s="66"/>
    </row>
  </sheetData>
  <customSheetViews>
    <customSheetView guid="{E5A2ECE4-B75B-45A2-AE22-0D04E85CEB66}" scale="60" showPageBreaks="1" hiddenColumns="1" state="hidden" view="pageBreakPreview">
      <selection activeCell="T9" sqref="T9"/>
      <pageMargins left="0.7" right="0.7" top="0.75" bottom="0.75" header="0.3" footer="0.3"/>
      <pageSetup paperSize="9" orientation="portrait" r:id="rId1"/>
    </customSheetView>
    <customSheetView guid="{AF8A7EC1-5680-4411-8CA7-5C7F5D245B03}" scale="60" showPageBreaks="1" printArea="1" hiddenColumns="1" view="pageBreakPreview">
      <selection activeCell="H6" sqref="H6:I10"/>
      <pageMargins left="0.7" right="0.7" top="0.75" bottom="0.75" header="0.3" footer="0.3"/>
      <pageSetup paperSize="9" orientation="portrait" r:id="rId2"/>
    </customSheetView>
    <customSheetView guid="{8E7CBF92-2A8A-4486-AE31-320A2A4BD935}" scale="60" showPageBreaks="1" printArea="1" hiddenColumns="1" view="pageBreakPreview">
      <selection activeCell="H6" sqref="H6:I10"/>
      <pageMargins left="0.7" right="0.7" top="0.75" bottom="0.75" header="0.3" footer="0.3"/>
      <pageSetup paperSize="9" orientation="portrait" r:id="rId3"/>
    </customSheetView>
    <customSheetView guid="{0E67524B-A824-49FB-A67D-C1771603425D}" scale="60" showPageBreaks="1" hiddenColumns="1" view="pageBreakPreview">
      <selection activeCell="T9" sqref="T9"/>
      <pageMargins left="0.7" right="0.7" top="0.75" bottom="0.75" header="0.3" footer="0.3"/>
      <pageSetup paperSize="9" orientation="portrait" r:id="rId4"/>
    </customSheetView>
    <customSheetView guid="{C8D19BE7-BEDD-4964-9D09-341310B3D400}" scale="60" showPageBreaks="1" hiddenColumns="1" state="hidden" view="pageBreakPreview">
      <selection activeCell="T9" sqref="T9"/>
      <pageMargins left="0.7" right="0.7" top="0.75" bottom="0.75" header="0.3" footer="0.3"/>
      <pageSetup paperSize="9" orientation="portrait" r:id="rId5"/>
    </customSheetView>
    <customSheetView guid="{CF24AFB6-3F7E-4F34-9F8C-EEB64BB13CA4}" scale="60" showPageBreaks="1" hiddenColumns="1" view="pageBreakPreview">
      <selection activeCell="T9" sqref="T9"/>
      <pageMargins left="0.7" right="0.7" top="0.75" bottom="0.75" header="0.3" footer="0.3"/>
      <pageSetup paperSize="9" orientation="portrait" r:id="rId6"/>
    </customSheetView>
    <customSheetView guid="{62E99341-31CC-4B22-ACCE-D0C55385ECC0}" scale="60" showPageBreaks="1" hiddenColumns="1" view="pageBreakPreview">
      <selection activeCell="T9" sqref="T9"/>
      <pageMargins left="0.7" right="0.7" top="0.75" bottom="0.75" header="0.3" footer="0.3"/>
      <pageSetup paperSize="9" orientation="portrait" r:id="rId7"/>
    </customSheetView>
    <customSheetView guid="{6AC0ED22-CCBF-444B-9F29-F3EDD4234483}" scale="80" showPageBreaks="1" hiddenColumns="1" view="pageBreakPreview" topLeftCell="D3">
      <selection activeCell="I7" sqref="I7"/>
      <pageMargins left="0.7" right="0.7" top="0.75" bottom="0.75" header="0.3" footer="0.3"/>
      <pageSetup paperSize="9" orientation="portrait" r:id="rId8"/>
    </customSheetView>
    <customSheetView guid="{29B41C1A-DE4D-4DEA-B90B-19C46C754CB5}" scale="60" showPageBreaks="1" hiddenColumns="1" view="pageBreakPreview">
      <selection activeCell="T9" sqref="T9"/>
      <pageMargins left="0.7" right="0.7" top="0.75" bottom="0.75" header="0.3" footer="0.3"/>
      <pageSetup paperSize="9" orientation="portrait" r:id="rId9"/>
    </customSheetView>
    <customSheetView guid="{E45EFE9B-4478-4CD3-BF82-80324FB1E4A5}" scale="60" showPageBreaks="1" printArea="1" hiddenColumns="1" view="pageBreakPreview">
      <selection activeCell="H6" sqref="H6:I10"/>
      <pageMargins left="0.7" right="0.7" top="0.75" bottom="0.75" header="0.3" footer="0.3"/>
      <pageSetup paperSize="9" orientation="portrait" r:id="rId10"/>
    </customSheetView>
    <customSheetView guid="{E130DC8D-7005-4996-8C21-05E554218832}" scale="60" showPageBreaks="1" hiddenColumns="1" view="pageBreakPreview">
      <selection activeCell="T9" sqref="T9"/>
      <pageMargins left="0.7" right="0.7" top="0.75" bottom="0.75" header="0.3" footer="0.3"/>
      <pageSetup paperSize="9" orientation="portrait" r:id="rId11"/>
    </customSheetView>
    <customSheetView guid="{64EE95D5-D217-4566-B6AE-1F08753E5CD7}" scale="60" showPageBreaks="1" hiddenColumns="1" view="pageBreakPreview">
      <selection activeCell="T9" sqref="T9"/>
      <pageMargins left="0.7" right="0.7" top="0.75" bottom="0.75" header="0.3" footer="0.3"/>
      <pageSetup paperSize="9" orientation="portrait" r:id="rId12"/>
    </customSheetView>
    <customSheetView guid="{BEF67C10-7FC6-4F33-B3F9-204F29E3E218}" scale="60" showPageBreaks="1" hiddenColumns="1" view="pageBreakPreview">
      <selection activeCell="T9" sqref="T9"/>
      <pageMargins left="0.7" right="0.7" top="0.75" bottom="0.75" header="0.3" footer="0.3"/>
      <pageSetup paperSize="9" orientation="portrait" r:id="rId13"/>
    </customSheetView>
    <customSheetView guid="{7ECADF5B-4174-4035-8137-3D83A4A93CD5}" scale="80" showPageBreaks="1" hiddenColumns="1" view="pageBreakPreview" topLeftCell="E6">
      <selection activeCell="T8" sqref="T8"/>
      <pageMargins left="0.7" right="0.7" top="0.75" bottom="0.75" header="0.3" footer="0.3"/>
      <pageSetup paperSize="9" orientation="portrait" r:id="rId14"/>
    </customSheetView>
    <customSheetView guid="{AA1E88D6-B765-4D8A-BB20-FCE31C48857F}" scale="60" showPageBreaks="1" hiddenColumns="1" view="pageBreakPreview">
      <selection activeCell="T9" sqref="T9"/>
      <pageMargins left="0.7" right="0.7" top="0.75" bottom="0.75" header="0.3" footer="0.3"/>
      <pageSetup paperSize="9" orientation="portrait" r:id="rId15"/>
    </customSheetView>
    <customSheetView guid="{BC0D032C-B7DF-4F2E-B1DC-6C55D32E50A7}" scale="60" showPageBreaks="1" hiddenColumns="1" view="pageBreakPreview">
      <selection activeCell="T9" sqref="T9"/>
      <pageMargins left="0.7" right="0.7" top="0.75" bottom="0.75" header="0.3" footer="0.3"/>
      <pageSetup paperSize="9" orientation="portrait" r:id="rId16"/>
    </customSheetView>
    <customSheetView guid="{536E4AEA-F618-4F85-8552-BC1DB5601AA9}" scale="60" showPageBreaks="1" hiddenColumns="1" view="pageBreakPreview">
      <selection activeCell="H6" sqref="H6:I10"/>
      <pageMargins left="0.7" right="0.7" top="0.75" bottom="0.75" header="0.3" footer="0.3"/>
      <pageSetup paperSize="9" orientation="portrait" r:id="rId17"/>
    </customSheetView>
    <customSheetView guid="{4D639A26-081E-47BF-848E-AC3B928B0246}" scale="60" showPageBreaks="1" printArea="1" hiddenColumns="1" view="pageBreakPreview">
      <selection activeCell="H6" sqref="H6:I10"/>
      <pageMargins left="0.7" right="0.7" top="0.75" bottom="0.75" header="0.3" footer="0.3"/>
      <pageSetup paperSize="9" orientation="portrait" r:id="rId18"/>
    </customSheetView>
    <customSheetView guid="{A5DFC301-5C67-4FC6-85AF-FDF62108DB8C}" scale="60" showPageBreaks="1" hiddenColumns="1" view="pageBreakPreview">
      <selection activeCell="T9" sqref="T9"/>
      <pageMargins left="0.7" right="0.7" top="0.75" bottom="0.75" header="0.3" footer="0.3"/>
      <pageSetup paperSize="9" orientation="portrait" r:id="rId19"/>
    </customSheetView>
    <customSheetView guid="{2BD323B3-0AFD-4A0F-92BE-DE4822DF2931}" scale="80" showPageBreaks="1" printArea="1" hiddenColumns="1" view="pageBreakPreview" topLeftCell="C4">
      <selection activeCell="J8" sqref="J8"/>
      <pageMargins left="0.7" right="0.7" top="0.75" bottom="0.75" header="0.3" footer="0.3"/>
      <pageSetup paperSize="9" orientation="portrait" r:id="rId20"/>
    </customSheetView>
    <customSheetView guid="{368E2DFC-3BA5-4D0C-BA65-005B75FF238F}" scale="60" showPageBreaks="1" hiddenColumns="1" view="pageBreakPreview">
      <selection activeCell="H6" sqref="H6:I10"/>
      <pageMargins left="0.7" right="0.7" top="0.75" bottom="0.75" header="0.3" footer="0.3"/>
      <pageSetup paperSize="9" orientation="portrait" r:id="rId21"/>
    </customSheetView>
    <customSheetView guid="{31939B30-5917-45B1-8F19-7A02A2F96ACC}" scale="60" showPageBreaks="1" hiddenColumns="1" view="pageBreakPreview">
      <selection activeCell="T9" sqref="T9"/>
      <pageMargins left="0.7" right="0.7" top="0.75" bottom="0.75" header="0.3" footer="0.3"/>
      <pageSetup paperSize="9" orientation="portrait" r:id="rId22"/>
    </customSheetView>
    <customSheetView guid="{78BEB479-57CC-4BBB-8F3F-73AA0BAD3F3D}" scale="60" showPageBreaks="1" hiddenColumns="1" view="pageBreakPreview">
      <selection activeCell="T9" sqref="T9"/>
      <pageMargins left="0.7" right="0.7" top="0.75" bottom="0.75" header="0.3" footer="0.3"/>
      <pageSetup paperSize="9" orientation="portrait" r:id="rId23"/>
    </customSheetView>
    <customSheetView guid="{80AD08A8-345A-453A-A104-5E3DA1078B6F}" scale="60" showPageBreaks="1" hiddenColumns="1" view="pageBreakPreview">
      <selection activeCell="T9" sqref="T9"/>
      <pageMargins left="0.7" right="0.7" top="0.75" bottom="0.75" header="0.3" footer="0.3"/>
      <pageSetup paperSize="9" orientation="portrait" r:id="rId24"/>
    </customSheetView>
    <customSheetView guid="{289EDABA-C5A9-419A-80C6-5151B0E77175}" scale="60" showPageBreaks="1" printArea="1" hiddenColumns="1" view="pageBreakPreview">
      <selection activeCell="H6" sqref="H6:I10"/>
      <pageMargins left="0.7" right="0.7" top="0.75" bottom="0.75" header="0.3" footer="0.3"/>
      <pageSetup paperSize="9" orientation="portrait" r:id="rId25"/>
    </customSheetView>
    <customSheetView guid="{DC2E917C-7EDA-4B90-B3FB-550D32D31915}" scale="60" showPageBreaks="1" hiddenColumns="1" view="pageBreakPreview">
      <selection activeCell="T9" sqref="T9"/>
      <pageMargins left="0.7" right="0.7" top="0.75" bottom="0.75" header="0.3" footer="0.3"/>
      <pageSetup paperSize="9" orientation="portrait" r:id="rId26"/>
    </customSheetView>
    <customSheetView guid="{3A1AD47D-D360-494C-B851-D14B33F8032B}" scale="60" showPageBreaks="1" hiddenColumns="1" view="pageBreakPreview">
      <selection activeCell="T9" sqref="T9"/>
      <pageMargins left="0.7" right="0.7" top="0.75" bottom="0.75" header="0.3" footer="0.3"/>
      <pageSetup paperSize="9" orientation="portrait" r:id="rId27"/>
    </customSheetView>
    <customSheetView guid="{0A7892A9-C788-4A52-B70F-E061EF7EBA75}" scale="60" showPageBreaks="1" hiddenColumns="1" view="pageBreakPreview">
      <selection activeCell="T9" sqref="T9"/>
      <pageMargins left="0.7" right="0.7" top="0.75" bottom="0.75" header="0.3" footer="0.3"/>
      <pageSetup paperSize="9" orientation="portrait" r:id="rId28"/>
    </customSheetView>
    <customSheetView guid="{06A69783-2FAA-4B05-9CD3-C97C7DF94659}" scale="60" showPageBreaks="1" hiddenColumns="1" view="pageBreakPreview">
      <selection activeCell="T9" sqref="T9"/>
      <pageMargins left="0.7" right="0.7" top="0.75" bottom="0.75" header="0.3" footer="0.3"/>
      <pageSetup paperSize="9" orientation="portrait" r:id="rId29"/>
    </customSheetView>
    <customSheetView guid="{6A6C9703-C16B-46D2-8CEE-AD24BCFE6CF3}" scale="60" showPageBreaks="1" hiddenColumns="1" view="pageBreakPreview">
      <selection activeCell="T9" sqref="T9"/>
      <pageMargins left="0.7" right="0.7" top="0.75" bottom="0.75" header="0.3" footer="0.3"/>
      <pageSetup paperSize="9" orientation="portrait" r:id="rId30"/>
    </customSheetView>
    <customSheetView guid="{5F1BE36F-0832-42CE-A3FC-1A76BC593CBA}" scale="60" showPageBreaks="1" hiddenColumns="1" view="pageBreakPreview">
      <selection activeCell="H8" sqref="H8"/>
      <pageMargins left="0.7" right="0.7" top="0.75" bottom="0.75" header="0.3" footer="0.3"/>
      <pageSetup paperSize="9" orientation="portrait" r:id="rId31"/>
    </customSheetView>
    <customSheetView guid="{2632A833-96F5-4A25-97EB-81ED19BC2F66}" scale="60" showPageBreaks="1" hiddenColumns="1" view="pageBreakPreview">
      <selection activeCell="T9" sqref="T9"/>
      <pageMargins left="0.7" right="0.7" top="0.75" bottom="0.75" header="0.3" footer="0.3"/>
      <pageSetup paperSize="9" orientation="portrait" r:id="rId32"/>
    </customSheetView>
    <customSheetView guid="{459390C8-C5DF-49F1-A77C-C618340F3CD1}" scale="60" showPageBreaks="1" printArea="1" hiddenColumns="1" view="pageBreakPreview">
      <selection activeCell="H15" sqref="H15"/>
      <pageMargins left="0.7" right="0.7" top="0.75" bottom="0.75" header="0.3" footer="0.3"/>
      <pageSetup paperSize="9" orientation="portrait" r:id="rId33"/>
    </customSheetView>
    <customSheetView guid="{73C3B9D4-9210-43F5-9883-0E949EA0E341}" scale="60" showPageBreaks="1" printArea="1" hiddenColumns="1" view="pageBreakPreview">
      <selection activeCell="H6" sqref="H6:I10"/>
      <pageMargins left="0.7" right="0.7" top="0.75" bottom="0.75" header="0.3" footer="0.3"/>
      <pageSetup paperSize="9" orientation="portrait" r:id="rId34"/>
    </customSheetView>
    <customSheetView guid="{DBB9E7F6-7701-4D52-8273-C96C8672D403}" scale="60" showPageBreaks="1" hiddenColumns="1" view="pageBreakPreview">
      <selection activeCell="T9" sqref="T9"/>
      <pageMargins left="0.7" right="0.7" top="0.75" bottom="0.75" header="0.3" footer="0.3"/>
      <pageSetup paperSize="9" orientation="portrait" r:id="rId35"/>
    </customSheetView>
    <customSheetView guid="{F48E67D2-2C8C-4D86-A2A9-F44F569AC752}" scale="60" showPageBreaks="1" hiddenColumns="1" view="pageBreakPreview">
      <selection activeCell="T9" sqref="T9"/>
      <pageMargins left="0.7" right="0.7" top="0.75" bottom="0.75" header="0.3" footer="0.3"/>
      <pageSetup paperSize="9" orientation="portrait" r:id="rId36"/>
    </customSheetView>
    <customSheetView guid="{A0A236D8-DD59-41E7-B037-84EE00D00310}" scale="60" showPageBreaks="1" printArea="1" hiddenColumns="1" view="pageBreakPreview">
      <selection activeCell="H6" sqref="H6:I10"/>
      <pageMargins left="0.7" right="0.7" top="0.75" bottom="0.75" header="0.3" footer="0.3"/>
      <pageSetup paperSize="9" orientation="portrait" r:id="rId37"/>
    </customSheetView>
    <customSheetView guid="{D2D3EE1B-268E-484E-B81F-FE080D687EAC}" scale="80" hiddenColumns="1" topLeftCell="A4">
      <selection activeCell="J8" sqref="J8"/>
      <pageMargins left="0.7" right="0.7" top="0.75" bottom="0.75" header="0.3" footer="0.3"/>
      <pageSetup paperSize="9" orientation="portrait" r:id="rId38"/>
    </customSheetView>
    <customSheetView guid="{E82CE51D-E642-4881-A0F3-F33C1C34AFA1}" scale="60" showPageBreaks="1" hiddenColumns="1" view="pageBreakPreview">
      <selection activeCell="T9" sqref="T9"/>
      <pageMargins left="0.7" right="0.7" top="0.75" bottom="0.75" header="0.3" footer="0.3"/>
      <pageSetup paperSize="9" orientation="portrait" r:id="rId39"/>
    </customSheetView>
    <customSheetView guid="{B08D60EB-17AC-43BC-A2EA-BCC34DA15115}" scale="60" showPageBreaks="1" hiddenColumns="1" view="pageBreakPreview">
      <selection activeCell="H8" sqref="H8"/>
      <pageMargins left="0.7" right="0.7" top="0.75" bottom="0.75" header="0.3" footer="0.3"/>
      <pageSetup paperSize="9" orientation="portrait" r:id="rId40"/>
    </customSheetView>
    <customSheetView guid="{D191BA0E-0736-4B94-A273-2D78D70DA2D4}" scale="60" showPageBreaks="1" printArea="1" hiddenColumns="1" view="pageBreakPreview">
      <selection activeCell="H6" sqref="H6:I10"/>
      <pageMargins left="0.7" right="0.7" top="0.75" bottom="0.75" header="0.3" footer="0.3"/>
      <pageSetup paperSize="9" orientation="portrait" r:id="rId41"/>
    </customSheetView>
    <customSheetView guid="{B429D517-42D1-45D3-9EB5-95DCC9C5EFE9}" scale="60" showPageBreaks="1" printArea="1" view="pageBreakPreview">
      <selection activeCell="J21" sqref="J21"/>
      <pageMargins left="0.7" right="0.7" top="0.75" bottom="0.75" header="0.3" footer="0.3"/>
      <pageSetup paperSize="9" orientation="portrait" r:id="rId42"/>
    </customSheetView>
    <customSheetView guid="{B56945C8-F29B-4C9B-8329-FA9ECE32E132}" scale="60" showPageBreaks="1" hiddenColumns="1" view="pageBreakPreview">
      <selection activeCell="T9" sqref="T9"/>
      <pageMargins left="0.7" right="0.7" top="0.75" bottom="0.75" header="0.3" footer="0.3"/>
      <pageSetup paperSize="9" orientation="portrait" r:id="rId43"/>
    </customSheetView>
    <customSheetView guid="{F1DC9DCC-06E3-4E7B-88AF-BCE58DCEC1FC}" scale="60" showPageBreaks="1" printArea="1" view="pageBreakPreview">
      <selection activeCell="S14" sqref="S14"/>
      <pageMargins left="0.7" right="0.7" top="0.75" bottom="0.75" header="0.3" footer="0.3"/>
      <pageSetup paperSize="9" orientation="portrait" r:id="rId44"/>
    </customSheetView>
    <customSheetView guid="{CC311ED5-8E9A-4A74-AF81-E2B2B6EAD85B}" scale="60" showPageBreaks="1" printArea="1" hiddenColumns="1" view="pageBreakPreview">
      <selection activeCell="H6" sqref="H6:I10"/>
      <pageMargins left="0.7" right="0.7" top="0.75" bottom="0.75" header="0.3" footer="0.3"/>
      <pageSetup paperSize="9" orientation="portrait" r:id="rId45"/>
    </customSheetView>
    <customSheetView guid="{4FCF4851-1FFB-4291-9E63-B5ADD52F8DBE}" scale="60" showPageBreaks="1" printArea="1" hiddenColumns="1" view="pageBreakPreview">
      <selection activeCell="H6" sqref="H6:I10"/>
      <pageMargins left="0.7" right="0.7" top="0.75" bottom="0.75" header="0.3" footer="0.3"/>
      <pageSetup paperSize="9" orientation="portrait" r:id="rId46"/>
    </customSheetView>
    <customSheetView guid="{BDED3506-9430-4352-8E58-74A02AA55749}" scale="60" showPageBreaks="1" hiddenColumns="1" view="pageBreakPreview">
      <selection activeCell="T9" sqref="T9"/>
      <pageMargins left="0.7" right="0.7" top="0.75" bottom="0.75" header="0.3" footer="0.3"/>
      <pageSetup paperSize="9" orientation="portrait" r:id="rId47"/>
    </customSheetView>
    <customSheetView guid="{82F8E746-A746-4368-B31A-F7995B350DCA}" scale="60" showPageBreaks="1" hiddenColumns="1" view="pageBreakPreview">
      <selection activeCell="T9" sqref="T9"/>
      <pageMargins left="0.7" right="0.7" top="0.75" bottom="0.75" header="0.3" footer="0.3"/>
      <pageSetup paperSize="9" orientation="portrait" r:id="rId48"/>
    </customSheetView>
    <customSheetView guid="{F02E4BFF-91CB-4809-939D-2DEDB7A6D27E}" scale="80" showPageBreaks="1" printArea="1" hiddenColumns="1" topLeftCell="A4">
      <selection activeCell="J8" sqref="J8"/>
      <pageMargins left="0.7" right="0.7" top="0.75" bottom="0.75" header="0.3" footer="0.3"/>
      <pageSetup paperSize="9" orientation="portrait" r:id="rId49"/>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5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9"/>
  <sheetViews>
    <sheetView view="pageBreakPreview" zoomScale="60" zoomScaleNormal="60" zoomScaleSheetLayoutView="55" workbookViewId="0">
      <selection activeCell="L13" sqref="L13"/>
    </sheetView>
  </sheetViews>
  <sheetFormatPr defaultRowHeight="15" x14ac:dyDescent="0.25"/>
  <cols>
    <col min="1" max="1" width="11.7109375" customWidth="1"/>
    <col min="2" max="2" width="11.7109375" style="35" customWidth="1"/>
    <col min="3" max="3" width="45" customWidth="1"/>
    <col min="4" max="5" width="18" customWidth="1"/>
    <col min="6" max="6" width="16.5703125" customWidth="1"/>
    <col min="7" max="7" width="12.85546875" customWidth="1"/>
    <col min="8" max="8" width="12.7109375" customWidth="1"/>
    <col min="9" max="9" width="13.28515625" customWidth="1"/>
    <col min="10" max="10" width="11.5703125" customWidth="1"/>
    <col min="11" max="11" width="10.85546875" customWidth="1"/>
    <col min="12" max="12" width="13.7109375" customWidth="1"/>
    <col min="13" max="13" width="15.28515625" customWidth="1"/>
    <col min="14" max="14" width="14.28515625" customWidth="1"/>
    <col min="15" max="16" width="13.5703125" customWidth="1"/>
    <col min="17" max="17" width="12.5703125" customWidth="1"/>
    <col min="18" max="18" width="17.28515625" customWidth="1"/>
    <col min="19" max="19" width="15.7109375" hidden="1" customWidth="1"/>
    <col min="20" max="20" width="116.85546875" customWidth="1"/>
  </cols>
  <sheetData>
    <row r="1" spans="1:20" ht="47.25" customHeight="1" x14ac:dyDescent="0.25">
      <c r="B1" s="386" t="s">
        <v>222</v>
      </c>
      <c r="C1" s="387"/>
      <c r="D1" s="387"/>
      <c r="E1" s="387"/>
      <c r="F1" s="387"/>
      <c r="G1" s="387"/>
      <c r="H1" s="387"/>
      <c r="I1" s="387"/>
      <c r="J1" s="387"/>
      <c r="K1" s="387"/>
      <c r="L1" s="387"/>
      <c r="M1" s="387"/>
      <c r="N1" s="387"/>
      <c r="O1" s="387"/>
      <c r="P1" s="387"/>
      <c r="Q1" s="387"/>
      <c r="R1" s="387"/>
      <c r="S1" s="387"/>
      <c r="T1" s="387"/>
    </row>
    <row r="2" spans="1:20" ht="15.75" x14ac:dyDescent="0.25">
      <c r="A2" s="388"/>
      <c r="B2" s="397" t="s">
        <v>0</v>
      </c>
      <c r="C2" s="390" t="s">
        <v>1</v>
      </c>
      <c r="D2" s="390" t="s">
        <v>2</v>
      </c>
      <c r="E2" s="390" t="s">
        <v>3</v>
      </c>
      <c r="F2" s="390" t="s">
        <v>228</v>
      </c>
      <c r="G2" s="393" t="s">
        <v>4</v>
      </c>
      <c r="H2" s="394"/>
      <c r="I2" s="394"/>
      <c r="J2" s="394"/>
      <c r="K2" s="394"/>
      <c r="L2" s="394"/>
      <c r="M2" s="394"/>
      <c r="N2" s="394"/>
      <c r="O2" s="394"/>
      <c r="P2" s="394"/>
      <c r="Q2" s="394"/>
      <c r="R2" s="394"/>
      <c r="S2" s="395"/>
      <c r="T2" s="1"/>
    </row>
    <row r="3" spans="1:20" ht="119.25" customHeight="1" x14ac:dyDescent="0.25">
      <c r="A3" s="388"/>
      <c r="B3" s="397"/>
      <c r="C3" s="391"/>
      <c r="D3" s="392"/>
      <c r="E3" s="392"/>
      <c r="F3" s="392"/>
      <c r="G3" s="2" t="s">
        <v>5</v>
      </c>
      <c r="H3" s="2" t="s">
        <v>6</v>
      </c>
      <c r="I3" s="2" t="s">
        <v>7</v>
      </c>
      <c r="J3" s="2" t="s">
        <v>8</v>
      </c>
      <c r="K3" s="2" t="s">
        <v>9</v>
      </c>
      <c r="L3" s="2" t="s">
        <v>10</v>
      </c>
      <c r="M3" s="2" t="s">
        <v>11</v>
      </c>
      <c r="N3" s="2" t="s">
        <v>12</v>
      </c>
      <c r="O3" s="2" t="s">
        <v>13</v>
      </c>
      <c r="P3" s="2" t="s">
        <v>14</v>
      </c>
      <c r="Q3" s="2" t="s">
        <v>15</v>
      </c>
      <c r="R3" s="2" t="s">
        <v>16</v>
      </c>
      <c r="S3" s="2" t="s">
        <v>37</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83" t="s">
        <v>74</v>
      </c>
      <c r="C5" s="384"/>
      <c r="D5" s="384"/>
      <c r="E5" s="384"/>
      <c r="F5" s="384"/>
      <c r="G5" s="384"/>
      <c r="H5" s="384"/>
      <c r="I5" s="384"/>
      <c r="J5" s="384"/>
      <c r="K5" s="384"/>
      <c r="L5" s="384"/>
      <c r="M5" s="384"/>
      <c r="N5" s="384"/>
      <c r="O5" s="384"/>
      <c r="P5" s="384"/>
      <c r="Q5" s="384"/>
      <c r="R5" s="384"/>
      <c r="S5" s="384"/>
      <c r="T5" s="385"/>
    </row>
    <row r="6" spans="1:20" ht="78.75" x14ac:dyDescent="0.25">
      <c r="A6" s="24">
        <v>1</v>
      </c>
      <c r="B6" s="178" t="s">
        <v>19</v>
      </c>
      <c r="C6" s="207" t="s">
        <v>75</v>
      </c>
      <c r="D6" s="57" t="s">
        <v>270</v>
      </c>
      <c r="E6" s="208">
        <v>644.42700000000002</v>
      </c>
      <c r="F6" s="10">
        <v>648.93100000000004</v>
      </c>
      <c r="G6" s="10">
        <v>648.93100000000004</v>
      </c>
      <c r="H6" s="10">
        <v>648.93100000000004</v>
      </c>
      <c r="I6" s="10">
        <v>648.93100000000004</v>
      </c>
      <c r="J6" s="10">
        <v>648.93100000000004</v>
      </c>
      <c r="K6" s="10">
        <v>648.93100000000004</v>
      </c>
      <c r="L6" s="10">
        <v>648.93100000000004</v>
      </c>
      <c r="M6" s="10">
        <v>648.93100000000004</v>
      </c>
      <c r="N6" s="10">
        <v>648.93100000000004</v>
      </c>
      <c r="O6" s="10">
        <v>648.93100000000004</v>
      </c>
      <c r="P6" s="10">
        <v>648.93100000000004</v>
      </c>
      <c r="Q6" s="10">
        <v>648.93100000000004</v>
      </c>
      <c r="R6" s="10">
        <v>648.93100000000004</v>
      </c>
      <c r="S6" s="11">
        <f>R6/F6*100</f>
        <v>100</v>
      </c>
      <c r="T6" s="8"/>
    </row>
    <row r="7" spans="1:20" ht="47.25" x14ac:dyDescent="0.25">
      <c r="A7" s="24">
        <v>2</v>
      </c>
      <c r="B7" s="178" t="s">
        <v>23</v>
      </c>
      <c r="C7" s="207" t="s">
        <v>76</v>
      </c>
      <c r="D7" s="57" t="s">
        <v>270</v>
      </c>
      <c r="E7" s="57">
        <v>95.188999999999993</v>
      </c>
      <c r="F7" s="57">
        <v>95.188999999999993</v>
      </c>
      <c r="G7" s="56">
        <v>95.188999999999993</v>
      </c>
      <c r="H7" s="56">
        <v>95.188999999999993</v>
      </c>
      <c r="I7" s="56">
        <v>95.188999999999993</v>
      </c>
      <c r="J7" s="13">
        <v>95.188999999999993</v>
      </c>
      <c r="K7" s="13">
        <v>95.188999999999993</v>
      </c>
      <c r="L7" s="13">
        <v>95.188999999999993</v>
      </c>
      <c r="M7" s="13">
        <v>95.188999999999993</v>
      </c>
      <c r="N7" s="13">
        <v>95.188999999999993</v>
      </c>
      <c r="O7" s="13">
        <v>95.188999999999993</v>
      </c>
      <c r="P7" s="13">
        <v>95.188999999999993</v>
      </c>
      <c r="Q7" s="13">
        <v>95.188999999999993</v>
      </c>
      <c r="R7" s="13">
        <v>95.188999999999993</v>
      </c>
      <c r="S7" s="11">
        <f t="shared" ref="S7:S19" si="0">R7/F7*100</f>
        <v>100</v>
      </c>
      <c r="T7" s="8"/>
    </row>
    <row r="8" spans="1:20" ht="47.25" x14ac:dyDescent="0.25">
      <c r="A8" s="24">
        <v>3</v>
      </c>
      <c r="B8" s="178">
        <v>1</v>
      </c>
      <c r="C8" s="209" t="s">
        <v>78</v>
      </c>
      <c r="D8" s="57" t="s">
        <v>271</v>
      </c>
      <c r="E8" s="210">
        <v>2263521</v>
      </c>
      <c r="F8" s="354">
        <v>3289000</v>
      </c>
      <c r="G8" s="56">
        <f>322728+8045</f>
        <v>330773</v>
      </c>
      <c r="H8" s="221">
        <f>G8+252708</f>
        <v>583481</v>
      </c>
      <c r="I8" s="227">
        <f>H8+2446+189470+15129+5229+2617</f>
        <v>798372</v>
      </c>
      <c r="J8" s="146">
        <f>I8+1962+137670+9256+4617+2220</f>
        <v>954097</v>
      </c>
      <c r="K8" s="146">
        <f>J8+95147+6320</f>
        <v>1055564</v>
      </c>
      <c r="L8" s="12">
        <f>K8+6989+81307</f>
        <v>1143860</v>
      </c>
      <c r="M8" s="12">
        <f>L8+70075</f>
        <v>1213935</v>
      </c>
      <c r="N8" s="12">
        <f>M8+182424</f>
        <v>1396359</v>
      </c>
      <c r="O8" s="12">
        <f>N8+341464</f>
        <v>1737823</v>
      </c>
      <c r="P8" s="12">
        <f>O8+246973</f>
        <v>1984796</v>
      </c>
      <c r="Q8" s="12">
        <f>P8+305730</f>
        <v>2290526</v>
      </c>
      <c r="R8" s="358">
        <f>Q8+308000</f>
        <v>2598526</v>
      </c>
      <c r="S8" s="11">
        <f t="shared" si="0"/>
        <v>79.006567345697775</v>
      </c>
      <c r="T8" s="8"/>
    </row>
    <row r="9" spans="1:20" ht="31.5" x14ac:dyDescent="0.25">
      <c r="A9" s="25">
        <v>4</v>
      </c>
      <c r="B9" s="178">
        <v>2</v>
      </c>
      <c r="C9" s="209" t="s">
        <v>79</v>
      </c>
      <c r="D9" s="57" t="s">
        <v>272</v>
      </c>
      <c r="E9" s="212">
        <v>100</v>
      </c>
      <c r="F9" s="212">
        <v>100</v>
      </c>
      <c r="G9" s="56">
        <v>100</v>
      </c>
      <c r="H9" s="56">
        <v>100</v>
      </c>
      <c r="I9" s="56">
        <v>100</v>
      </c>
      <c r="J9" s="226">
        <v>100</v>
      </c>
      <c r="K9" s="228">
        <v>100</v>
      </c>
      <c r="L9" s="253">
        <v>100</v>
      </c>
      <c r="M9" s="253">
        <v>100</v>
      </c>
      <c r="N9" s="261">
        <v>100</v>
      </c>
      <c r="O9" s="263">
        <v>100</v>
      </c>
      <c r="P9" s="270">
        <v>100</v>
      </c>
      <c r="Q9" s="353">
        <v>100</v>
      </c>
      <c r="R9" s="357">
        <v>100</v>
      </c>
      <c r="S9" s="11">
        <f t="shared" si="0"/>
        <v>100</v>
      </c>
      <c r="T9" s="8"/>
    </row>
    <row r="10" spans="1:20" ht="31.5" x14ac:dyDescent="0.25">
      <c r="A10" s="25">
        <v>5</v>
      </c>
      <c r="B10" s="178">
        <v>3</v>
      </c>
      <c r="C10" s="209" t="s">
        <v>80</v>
      </c>
      <c r="D10" s="57" t="s">
        <v>272</v>
      </c>
      <c r="E10" s="212">
        <v>100</v>
      </c>
      <c r="F10" s="212">
        <v>100</v>
      </c>
      <c r="G10" s="56">
        <v>100</v>
      </c>
      <c r="H10" s="56">
        <v>100</v>
      </c>
      <c r="I10" s="56">
        <v>100</v>
      </c>
      <c r="J10" s="226">
        <v>100</v>
      </c>
      <c r="K10" s="228">
        <v>100</v>
      </c>
      <c r="L10" s="253">
        <v>100</v>
      </c>
      <c r="M10" s="253">
        <v>100</v>
      </c>
      <c r="N10" s="261">
        <v>100</v>
      </c>
      <c r="O10" s="263">
        <v>100</v>
      </c>
      <c r="P10" s="270">
        <v>100</v>
      </c>
      <c r="Q10" s="353">
        <v>100</v>
      </c>
      <c r="R10" s="357">
        <v>100</v>
      </c>
      <c r="S10" s="11">
        <f t="shared" si="0"/>
        <v>100</v>
      </c>
      <c r="T10" s="8"/>
    </row>
    <row r="11" spans="1:20" ht="65.25" customHeight="1" x14ac:dyDescent="0.25">
      <c r="A11" s="25">
        <v>6</v>
      </c>
      <c r="B11" s="178">
        <v>4</v>
      </c>
      <c r="C11" s="209" t="s">
        <v>81</v>
      </c>
      <c r="D11" s="57" t="s">
        <v>272</v>
      </c>
      <c r="E11" s="211" t="s">
        <v>77</v>
      </c>
      <c r="F11" s="211">
        <v>100</v>
      </c>
      <c r="G11" s="56">
        <v>100</v>
      </c>
      <c r="H11" s="56">
        <v>100</v>
      </c>
      <c r="I11" s="56">
        <v>100</v>
      </c>
      <c r="J11" s="226">
        <v>100</v>
      </c>
      <c r="K11" s="228">
        <v>100</v>
      </c>
      <c r="L11" s="253">
        <v>100</v>
      </c>
      <c r="M11" s="253">
        <v>100</v>
      </c>
      <c r="N11" s="261">
        <v>100</v>
      </c>
      <c r="O11" s="263">
        <v>100</v>
      </c>
      <c r="P11" s="270">
        <v>100</v>
      </c>
      <c r="Q11" s="353">
        <v>100</v>
      </c>
      <c r="R11" s="357">
        <v>100</v>
      </c>
      <c r="S11" s="11">
        <f t="shared" si="0"/>
        <v>100</v>
      </c>
      <c r="T11" s="8"/>
    </row>
    <row r="12" spans="1:20" ht="47.25" x14ac:dyDescent="0.25">
      <c r="A12" s="25">
        <v>7</v>
      </c>
      <c r="B12" s="178">
        <v>5</v>
      </c>
      <c r="C12" s="209" t="s">
        <v>273</v>
      </c>
      <c r="D12" s="57" t="s">
        <v>272</v>
      </c>
      <c r="E12" s="212">
        <v>100</v>
      </c>
      <c r="F12" s="212">
        <v>100</v>
      </c>
      <c r="G12" s="56">
        <v>100</v>
      </c>
      <c r="H12" s="56">
        <v>100</v>
      </c>
      <c r="I12" s="56">
        <v>100</v>
      </c>
      <c r="J12" s="226">
        <v>100</v>
      </c>
      <c r="K12" s="228">
        <v>100</v>
      </c>
      <c r="L12" s="253">
        <v>100</v>
      </c>
      <c r="M12" s="253">
        <v>100</v>
      </c>
      <c r="N12" s="261">
        <v>100</v>
      </c>
      <c r="O12" s="263">
        <v>100</v>
      </c>
      <c r="P12" s="270">
        <v>100</v>
      </c>
      <c r="Q12" s="353">
        <v>100</v>
      </c>
      <c r="R12" s="357">
        <v>100</v>
      </c>
      <c r="S12" s="11">
        <f t="shared" si="0"/>
        <v>100</v>
      </c>
      <c r="T12" s="8"/>
    </row>
    <row r="13" spans="1:20" ht="380.25" customHeight="1" x14ac:dyDescent="0.25">
      <c r="A13" s="25">
        <v>9</v>
      </c>
      <c r="B13" s="178">
        <v>6</v>
      </c>
      <c r="C13" s="209" t="s">
        <v>82</v>
      </c>
      <c r="D13" s="57" t="s">
        <v>257</v>
      </c>
      <c r="E13" s="211">
        <v>2124</v>
      </c>
      <c r="F13" s="211">
        <v>4065.46</v>
      </c>
      <c r="G13" s="56">
        <v>0</v>
      </c>
      <c r="H13" s="56">
        <v>0</v>
      </c>
      <c r="I13" s="56">
        <v>0</v>
      </c>
      <c r="J13" s="226">
        <v>0</v>
      </c>
      <c r="K13" s="228">
        <v>0</v>
      </c>
      <c r="L13" s="253">
        <v>0</v>
      </c>
      <c r="M13" s="110">
        <f>413/2</f>
        <v>206.5</v>
      </c>
      <c r="N13" s="146">
        <f>300+121+413</f>
        <v>834</v>
      </c>
      <c r="O13" s="271">
        <f>N13+280+212+188+80+735+25.96+20.2+12.3</f>
        <v>2387.46</v>
      </c>
      <c r="P13" s="23">
        <f>O13+950+210+518</f>
        <v>4065.46</v>
      </c>
      <c r="Q13" s="23">
        <f>P13</f>
        <v>4065.46</v>
      </c>
      <c r="R13" s="313">
        <f>Q13</f>
        <v>4065.46</v>
      </c>
      <c r="S13" s="11">
        <f>R13/F13*100</f>
        <v>100</v>
      </c>
      <c r="T13" s="59" t="s">
        <v>316</v>
      </c>
    </row>
    <row r="14" spans="1:20" ht="62.25" customHeight="1" x14ac:dyDescent="0.25">
      <c r="A14" s="25">
        <v>10</v>
      </c>
      <c r="B14" s="178">
        <v>7</v>
      </c>
      <c r="C14" s="209" t="s">
        <v>291</v>
      </c>
      <c r="D14" s="57" t="s">
        <v>130</v>
      </c>
      <c r="E14" s="210">
        <v>183</v>
      </c>
      <c r="F14" s="211">
        <v>220</v>
      </c>
      <c r="G14" s="56">
        <v>9</v>
      </c>
      <c r="H14" s="56">
        <f>G14+13</f>
        <v>22</v>
      </c>
      <c r="I14" s="56">
        <f>H14+14</f>
        <v>36</v>
      </c>
      <c r="J14" s="205">
        <f>I14+18+13</f>
        <v>67</v>
      </c>
      <c r="K14" s="205">
        <f>19+J14</f>
        <v>86</v>
      </c>
      <c r="L14" s="205">
        <f>K14+23</f>
        <v>109</v>
      </c>
      <c r="M14" s="205">
        <f>L14+18</f>
        <v>127</v>
      </c>
      <c r="N14" s="205">
        <f>M14+23</f>
        <v>150</v>
      </c>
      <c r="O14" s="205">
        <f>N14+9</f>
        <v>159</v>
      </c>
      <c r="P14" s="205">
        <f>O14+21</f>
        <v>180</v>
      </c>
      <c r="Q14" s="205">
        <f>P14+4</f>
        <v>184</v>
      </c>
      <c r="R14" s="313">
        <v>203</v>
      </c>
      <c r="S14" s="11">
        <f t="shared" si="0"/>
        <v>92.272727272727266</v>
      </c>
      <c r="T14" s="59"/>
    </row>
    <row r="15" spans="1:20" ht="75" customHeight="1" x14ac:dyDescent="0.25">
      <c r="A15" s="25">
        <v>11</v>
      </c>
      <c r="B15" s="212">
        <v>8</v>
      </c>
      <c r="C15" s="213" t="s">
        <v>274</v>
      </c>
      <c r="D15" s="60" t="s">
        <v>275</v>
      </c>
      <c r="E15" s="56">
        <v>5</v>
      </c>
      <c r="F15" s="212">
        <v>4</v>
      </c>
      <c r="G15" s="56">
        <v>0</v>
      </c>
      <c r="H15" s="56">
        <v>0</v>
      </c>
      <c r="I15" s="56">
        <v>0</v>
      </c>
      <c r="J15" s="164">
        <v>0</v>
      </c>
      <c r="K15" s="164">
        <v>0</v>
      </c>
      <c r="L15" s="164">
        <v>0</v>
      </c>
      <c r="M15" s="164">
        <v>3</v>
      </c>
      <c r="N15" s="164">
        <f>M15+1</f>
        <v>4</v>
      </c>
      <c r="O15" s="164">
        <v>4</v>
      </c>
      <c r="P15" s="164">
        <v>4</v>
      </c>
      <c r="Q15" s="164">
        <f>P15+0</f>
        <v>4</v>
      </c>
      <c r="R15" s="164">
        <f>Q15+0</f>
        <v>4</v>
      </c>
      <c r="S15" s="11">
        <f t="shared" si="0"/>
        <v>100</v>
      </c>
      <c r="T15" s="59" t="s">
        <v>352</v>
      </c>
    </row>
    <row r="16" spans="1:20" ht="85.5" customHeight="1" x14ac:dyDescent="0.25">
      <c r="A16" s="25">
        <v>12</v>
      </c>
      <c r="B16" s="212">
        <v>9</v>
      </c>
      <c r="C16" s="209" t="s">
        <v>276</v>
      </c>
      <c r="D16" s="60" t="s">
        <v>275</v>
      </c>
      <c r="E16" s="56">
        <v>1</v>
      </c>
      <c r="F16" s="212">
        <v>2</v>
      </c>
      <c r="G16" s="56">
        <v>0</v>
      </c>
      <c r="H16" s="56">
        <v>0</v>
      </c>
      <c r="I16" s="56">
        <v>0</v>
      </c>
      <c r="J16" s="164">
        <v>0</v>
      </c>
      <c r="K16" s="164">
        <v>0</v>
      </c>
      <c r="L16" s="164">
        <v>0</v>
      </c>
      <c r="M16" s="164">
        <v>0</v>
      </c>
      <c r="N16" s="164">
        <v>0</v>
      </c>
      <c r="O16" s="164">
        <v>1</v>
      </c>
      <c r="P16" s="164">
        <v>1</v>
      </c>
      <c r="Q16" s="164">
        <f>P16+0</f>
        <v>1</v>
      </c>
      <c r="R16" s="164">
        <f>Q16+0</f>
        <v>1</v>
      </c>
      <c r="S16" s="11">
        <f t="shared" si="0"/>
        <v>50</v>
      </c>
      <c r="T16" s="59" t="s">
        <v>312</v>
      </c>
    </row>
    <row r="17" spans="1:20" ht="45" x14ac:dyDescent="0.25">
      <c r="A17" s="25">
        <v>13</v>
      </c>
      <c r="B17" s="212">
        <v>10</v>
      </c>
      <c r="C17" s="254" t="s">
        <v>309</v>
      </c>
      <c r="D17" s="57" t="s">
        <v>272</v>
      </c>
      <c r="E17" s="256" t="s">
        <v>77</v>
      </c>
      <c r="F17" s="257">
        <v>100</v>
      </c>
      <c r="G17" s="56">
        <v>0</v>
      </c>
      <c r="H17" s="56">
        <v>0</v>
      </c>
      <c r="I17" s="56">
        <v>0</v>
      </c>
      <c r="J17" s="164">
        <v>0</v>
      </c>
      <c r="K17" s="228">
        <v>100</v>
      </c>
      <c r="L17" s="253">
        <v>100</v>
      </c>
      <c r="M17" s="253">
        <v>100</v>
      </c>
      <c r="N17" s="261">
        <v>100</v>
      </c>
      <c r="O17" s="263">
        <v>100</v>
      </c>
      <c r="P17" s="270">
        <v>100</v>
      </c>
      <c r="Q17" s="353">
        <v>100</v>
      </c>
      <c r="R17" s="357">
        <v>100</v>
      </c>
      <c r="S17" s="11">
        <f t="shared" si="0"/>
        <v>100</v>
      </c>
      <c r="T17" s="59"/>
    </row>
    <row r="18" spans="1:20" ht="45" x14ac:dyDescent="0.25">
      <c r="A18" s="25">
        <v>14</v>
      </c>
      <c r="B18" s="212">
        <v>11</v>
      </c>
      <c r="C18" s="255" t="s">
        <v>307</v>
      </c>
      <c r="D18" s="60" t="s">
        <v>275</v>
      </c>
      <c r="E18" s="257" t="s">
        <v>77</v>
      </c>
      <c r="F18" s="257">
        <v>1</v>
      </c>
      <c r="G18" s="257" t="s">
        <v>77</v>
      </c>
      <c r="H18" s="257" t="s">
        <v>77</v>
      </c>
      <c r="I18" s="257" t="s">
        <v>77</v>
      </c>
      <c r="J18" s="257" t="s">
        <v>77</v>
      </c>
      <c r="K18" s="257" t="s">
        <v>77</v>
      </c>
      <c r="L18" s="257" t="s">
        <v>77</v>
      </c>
      <c r="M18" s="257">
        <v>0</v>
      </c>
      <c r="N18" s="257">
        <v>1</v>
      </c>
      <c r="O18" s="257">
        <v>1</v>
      </c>
      <c r="P18" s="257">
        <v>1</v>
      </c>
      <c r="Q18" s="257">
        <f>P18+0</f>
        <v>1</v>
      </c>
      <c r="R18" s="257">
        <f>Q18+0</f>
        <v>1</v>
      </c>
      <c r="S18" s="11">
        <f t="shared" si="0"/>
        <v>100</v>
      </c>
      <c r="T18" s="59" t="s">
        <v>311</v>
      </c>
    </row>
    <row r="19" spans="1:20" ht="59.25" customHeight="1" x14ac:dyDescent="0.25">
      <c r="A19" s="25">
        <v>15</v>
      </c>
      <c r="B19" s="212">
        <v>12</v>
      </c>
      <c r="C19" s="255" t="s">
        <v>308</v>
      </c>
      <c r="D19" s="60" t="s">
        <v>275</v>
      </c>
      <c r="E19" s="257">
        <v>1</v>
      </c>
      <c r="F19" s="257">
        <v>3</v>
      </c>
      <c r="G19" s="257" t="s">
        <v>77</v>
      </c>
      <c r="H19" s="257" t="s">
        <v>77</v>
      </c>
      <c r="I19" s="257" t="s">
        <v>77</v>
      </c>
      <c r="J19" s="257" t="s">
        <v>77</v>
      </c>
      <c r="K19" s="257" t="s">
        <v>77</v>
      </c>
      <c r="L19" s="257" t="s">
        <v>77</v>
      </c>
      <c r="M19" s="257">
        <v>0</v>
      </c>
      <c r="N19" s="257">
        <v>1</v>
      </c>
      <c r="O19" s="257">
        <v>3</v>
      </c>
      <c r="P19" s="257">
        <v>3</v>
      </c>
      <c r="Q19" s="257">
        <f>P19+0</f>
        <v>3</v>
      </c>
      <c r="R19" s="257">
        <f>Q19+0</f>
        <v>3</v>
      </c>
      <c r="S19" s="11">
        <f t="shared" si="0"/>
        <v>100</v>
      </c>
      <c r="T19" s="59" t="s">
        <v>310</v>
      </c>
    </row>
  </sheetData>
  <customSheetViews>
    <customSheetView guid="{E5A2ECE4-B75B-45A2-AE22-0D04E85CEB66}" scale="60" showPageBreaks="1" hiddenColumns="1" state="hidden" view="pageBreakPreview">
      <selection activeCell="L13" sqref="L13"/>
      <pageMargins left="0.7" right="0.7" top="0.75" bottom="0.75" header="0.3" footer="0.3"/>
      <pageSetup paperSize="9" orientation="portrait" r:id="rId1"/>
    </customSheetView>
    <customSheetView guid="{AF8A7EC1-5680-4411-8CA7-5C7F5D245B03}" scale="55" showPageBreaks="1" hiddenColumns="1" view="pageBreakPreview" topLeftCell="A3">
      <selection activeCell="L12" sqref="L12"/>
      <pageMargins left="0.7" right="0.7" top="0.75" bottom="0.75" header="0.3" footer="0.3"/>
      <pageSetup paperSize="9" orientation="portrait" r:id="rId2"/>
    </customSheetView>
    <customSheetView guid="{8E7CBF92-2A8A-4486-AE31-320A2A4BD935}" scale="55" showPageBreaks="1" hiddenColumns="1" view="pageBreakPreview" topLeftCell="A3">
      <selection activeCell="L12" sqref="L12"/>
      <pageMargins left="0.7" right="0.7" top="0.75" bottom="0.75" header="0.3" footer="0.3"/>
      <pageSetup paperSize="9" orientation="portrait" r:id="rId3"/>
    </customSheetView>
    <customSheetView guid="{0E67524B-A824-49FB-A67D-C1771603425D}" scale="55" showPageBreaks="1" hiddenColumns="1" view="pageBreakPreview">
      <selection activeCell="T15" sqref="T15"/>
      <pageMargins left="0.7" right="0.7" top="0.75" bottom="0.75" header="0.3" footer="0.3"/>
      <pageSetup paperSize="9" orientation="portrait" r:id="rId4"/>
    </customSheetView>
    <customSheetView guid="{C8D19BE7-BEDD-4964-9D09-341310B3D400}" scale="55" showPageBreaks="1" hiddenColumns="1" state="hidden" view="pageBreakPreview" topLeftCell="A12">
      <selection activeCell="T15" sqref="T15"/>
      <pageMargins left="0.7" right="0.7" top="0.75" bottom="0.75" header="0.3" footer="0.3"/>
      <pageSetup paperSize="9" orientation="portrait" r:id="rId5"/>
    </customSheetView>
    <customSheetView guid="{CF24AFB6-3F7E-4F34-9F8C-EEB64BB13CA4}" scale="75" showPageBreaks="1" hiddenColumns="1" view="pageBreakPreview">
      <selection activeCell="A12" sqref="A12"/>
      <pageMargins left="0.7" right="0.7" top="0.75" bottom="0.75" header="0.3" footer="0.3"/>
      <pageSetup paperSize="9" orientation="portrait" r:id="rId6"/>
    </customSheetView>
    <customSheetView guid="{62E99341-31CC-4B22-ACCE-D0C55385ECC0}" scale="55" showPageBreaks="1" hiddenColumns="1" view="pageBreakPreview">
      <selection activeCell="T15" sqref="T15"/>
      <pageMargins left="0.7" right="0.7" top="0.75" bottom="0.75" header="0.3" footer="0.3"/>
      <pageSetup paperSize="9" orientation="portrait" r:id="rId7"/>
    </customSheetView>
    <customSheetView guid="{6AC0ED22-CCBF-444B-9F29-F3EDD4234483}" scale="60" showPageBreaks="1" hiddenColumns="1" view="pageBreakPreview" topLeftCell="G3">
      <selection activeCell="P13" sqref="P13"/>
      <pageMargins left="0.7" right="0.7" top="0.75" bottom="0.75" header="0.3" footer="0.3"/>
      <pageSetup paperSize="9" orientation="portrait" r:id="rId8"/>
    </customSheetView>
    <customSheetView guid="{29B41C1A-DE4D-4DEA-B90B-19C46C754CB5}" scale="55" showPageBreaks="1" fitToPage="1" printArea="1" hiddenColumns="1" view="pageBreakPreview">
      <selection activeCell="I13" sqref="I13"/>
      <pageMargins left="0.70866141732283472" right="0.70866141732283472" top="0.74803149606299213" bottom="0.74803149606299213" header="0.31496062992125984" footer="0.31496062992125984"/>
      <pageSetup paperSize="9" scale="32" orientation="landscape" r:id="rId9"/>
    </customSheetView>
    <customSheetView guid="{E45EFE9B-4478-4CD3-BF82-80324FB1E4A5}" scale="60" showPageBreaks="1" printArea="1" hiddenColumns="1" view="pageBreakPreview">
      <pane xSplit="6" ySplit="5" topLeftCell="G12" activePane="bottomRight" state="frozen"/>
      <selection pane="bottomRight" activeCell="P16" sqref="P16"/>
      <pageMargins left="0.7" right="0.7" top="0.75" bottom="0.75" header="0.3" footer="0.3"/>
      <pageSetup paperSize="9" orientation="portrait" r:id="rId10"/>
    </customSheetView>
    <customSheetView guid="{E130DC8D-7005-4996-8C21-05E554218832}" scale="60" showPageBreaks="1" hiddenColumns="1" view="pageBreakPreview" topLeftCell="A4">
      <selection activeCell="R9" sqref="R9"/>
      <pageMargins left="0.7" right="0.7" top="0.75" bottom="0.75" header="0.3" footer="0.3"/>
      <pageSetup paperSize="9" orientation="portrait" r:id="rId11"/>
    </customSheetView>
    <customSheetView guid="{64EE95D5-D217-4566-B6AE-1F08753E5CD7}" scale="55" showPageBreaks="1" hiddenColumns="1" view="pageBreakPreview">
      <selection activeCell="T15" sqref="T15"/>
      <pageMargins left="0.7" right="0.7" top="0.75" bottom="0.75" header="0.3" footer="0.3"/>
      <pageSetup paperSize="9" orientation="portrait" r:id="rId12"/>
    </customSheetView>
    <customSheetView guid="{BEF67C10-7FC6-4F33-B3F9-204F29E3E218}" scale="55" showPageBreaks="1" hiddenColumns="1" view="pageBreakPreview">
      <selection activeCell="T15" sqref="T15"/>
      <pageMargins left="0.7" right="0.7" top="0.75" bottom="0.75" header="0.3" footer="0.3"/>
      <pageSetup paperSize="9" orientation="portrait" r:id="rId13"/>
    </customSheetView>
    <customSheetView guid="{7ECADF5B-4174-4035-8137-3D83A4A93CD5}" scale="55" showPageBreaks="1" hiddenColumns="1" view="pageBreakPreview">
      <selection activeCell="T15" sqref="T15"/>
      <pageMargins left="0.7" right="0.7" top="0.75" bottom="0.75" header="0.3" footer="0.3"/>
      <pageSetup paperSize="9" orientation="portrait" r:id="rId14"/>
    </customSheetView>
    <customSheetView guid="{AA1E88D6-B765-4D8A-BB20-FCE31C48857F}" scale="55" showPageBreaks="1" hiddenColumns="1" view="pageBreakPreview">
      <selection activeCell="T15" sqref="T15"/>
      <pageMargins left="0.7" right="0.7" top="0.75" bottom="0.75" header="0.3" footer="0.3"/>
      <pageSetup paperSize="9" orientation="portrait" r:id="rId15"/>
    </customSheetView>
    <customSheetView guid="{BC0D032C-B7DF-4F2E-B1DC-6C55D32E50A7}" scale="75" showPageBreaks="1" hiddenColumns="1" view="pageBreakPreview">
      <selection activeCell="A12" sqref="A12"/>
      <pageMargins left="0.7" right="0.7" top="0.75" bottom="0.75" header="0.3" footer="0.3"/>
      <pageSetup paperSize="9" orientation="portrait" r:id="rId16"/>
    </customSheetView>
    <customSheetView guid="{536E4AEA-F618-4F85-8552-BC1DB5601AA9}" scale="60" showPageBreaks="1" fitToPage="1" printArea="1" hiddenColumns="1" view="pageBreakPreview" topLeftCell="A4">
      <selection activeCell="P17" sqref="P17"/>
      <pageMargins left="0.70866141732283472" right="0.70866141732283472" top="0.74803149606299213" bottom="0.74803149606299213" header="0.31496062992125984" footer="0.31496062992125984"/>
      <pageSetup paperSize="9" scale="30" orientation="landscape" r:id="rId17"/>
    </customSheetView>
    <customSheetView guid="{4D639A26-081E-47BF-848E-AC3B928B0246}" scale="55" showPageBreaks="1" hiddenColumns="1" view="pageBreakPreview" topLeftCell="A3">
      <selection activeCell="L12" sqref="L12"/>
      <pageMargins left="0.7" right="0.7" top="0.75" bottom="0.75" header="0.3" footer="0.3"/>
      <pageSetup paperSize="9" orientation="portrait" r:id="rId18"/>
    </customSheetView>
    <customSheetView guid="{A5DFC301-5C67-4FC6-85AF-FDF62108DB8C}" scale="55" showPageBreaks="1" hiddenColumns="1" view="pageBreakPreview">
      <selection activeCell="EH147" sqref="EH147"/>
      <pageMargins left="0.7" right="0.7" top="0.75" bottom="0.75" header="0.3" footer="0.3"/>
      <pageSetup paperSize="9" orientation="portrait" r:id="rId19"/>
    </customSheetView>
    <customSheetView guid="{2BD323B3-0AFD-4A0F-92BE-DE4822DF2931}" scale="60" hiddenColumns="1">
      <selection activeCell="N23" sqref="N23"/>
      <pageMargins left="0.7" right="0.7" top="0.75" bottom="0.75" header="0.3" footer="0.3"/>
      <pageSetup paperSize="9" scale="20" orientation="portrait" r:id="rId20"/>
    </customSheetView>
    <customSheetView guid="{368E2DFC-3BA5-4D0C-BA65-005B75FF238F}" scale="55" showPageBreaks="1" fitToPage="1" printArea="1" hiddenColumns="1" view="pageBreakPreview" topLeftCell="A3">
      <selection activeCell="L12" sqref="L12"/>
      <pageMargins left="0.70866141732283472" right="0.70866141732283472" top="0.74803149606299213" bottom="0.74803149606299213" header="0.31496062992125984" footer="0.31496062992125984"/>
      <pageSetup paperSize="9" scale="31" orientation="landscape" r:id="rId21"/>
    </customSheetView>
    <customSheetView guid="{31939B30-5917-45B1-8F19-7A02A2F96ACC}" scale="55" showPageBreaks="1" hiddenColumns="1" view="pageBreakPreview">
      <selection activeCell="T15" sqref="T15"/>
      <pageMargins left="0.7" right="0.7" top="0.75" bottom="0.75" header="0.3" footer="0.3"/>
      <pageSetup paperSize="9" orientation="portrait" r:id="rId22"/>
    </customSheetView>
    <customSheetView guid="{78BEB479-57CC-4BBB-8F3F-73AA0BAD3F3D}" scale="55" showPageBreaks="1" hiddenColumns="1" view="pageBreakPreview">
      <selection activeCell="T15" sqref="T15"/>
      <pageMargins left="0.7" right="0.7" top="0.75" bottom="0.75" header="0.3" footer="0.3"/>
      <pageSetup paperSize="9" orientation="portrait" r:id="rId23"/>
    </customSheetView>
    <customSheetView guid="{80AD08A8-345A-453A-A104-5E3DA1078B6F}" scale="55" showPageBreaks="1" hiddenColumns="1" view="pageBreakPreview">
      <selection activeCell="T15" sqref="T15"/>
      <pageMargins left="0.7" right="0.7" top="0.75" bottom="0.75" header="0.3" footer="0.3"/>
      <pageSetup paperSize="9" orientation="portrait" r:id="rId24"/>
    </customSheetView>
    <customSheetView guid="{289EDABA-C5A9-419A-80C6-5151B0E77175}" scale="85" showPageBreaks="1" hiddenColumns="1" view="pageBreakPreview" topLeftCell="D4">
      <selection activeCell="Q9" sqref="Q9"/>
      <pageMargins left="0.7" right="0.7" top="0.75" bottom="0.75" header="0.3" footer="0.3"/>
      <pageSetup paperSize="9" orientation="portrait" r:id="rId25"/>
    </customSheetView>
    <customSheetView guid="{DC2E917C-7EDA-4B90-B3FB-550D32D31915}" scale="55" showPageBreaks="1" hiddenColumns="1" view="pageBreakPreview">
      <selection activeCell="T15" sqref="T15"/>
      <pageMargins left="0.7" right="0.7" top="0.75" bottom="0.75" header="0.3" footer="0.3"/>
      <pageSetup paperSize="9" orientation="portrait" r:id="rId26"/>
    </customSheetView>
    <customSheetView guid="{3A1AD47D-D360-494C-B851-D14B33F8032B}" scale="55" showPageBreaks="1" hiddenColumns="1" view="pageBreakPreview">
      <selection activeCell="T15" sqref="T15"/>
      <pageMargins left="0.7" right="0.7" top="0.75" bottom="0.75" header="0.3" footer="0.3"/>
      <pageSetup paperSize="9" orientation="portrait" r:id="rId27"/>
    </customSheetView>
    <customSheetView guid="{0A7892A9-C788-4A52-B70F-E061EF7EBA75}" scale="55" showPageBreaks="1" hiddenColumns="1" view="pageBreakPreview">
      <selection activeCell="T15" sqref="T15"/>
      <pageMargins left="0.7" right="0.7" top="0.75" bottom="0.75" header="0.3" footer="0.3"/>
      <pageSetup paperSize="9" orientation="portrait" r:id="rId28"/>
    </customSheetView>
    <customSheetView guid="{06A69783-2FAA-4B05-9CD3-C97C7DF94659}" scale="55" showPageBreaks="1" hiddenColumns="1" view="pageBreakPreview">
      <selection activeCell="T15" sqref="T15"/>
      <pageMargins left="0.7" right="0.7" top="0.75" bottom="0.75" header="0.3" footer="0.3"/>
      <pageSetup paperSize="9" orientation="portrait" r:id="rId29"/>
    </customSheetView>
    <customSheetView guid="{6A6C9703-C16B-46D2-8CEE-AD24BCFE6CF3}" scale="55" showPageBreaks="1" printArea="1" hiddenColumns="1" view="pageBreakPreview">
      <selection activeCell="P13" sqref="P13"/>
      <pageMargins left="0.7" right="0.7" top="0.75" bottom="0.75" header="0.3" footer="0.3"/>
      <pageSetup paperSize="9" scale="20" orientation="portrait" r:id="rId30"/>
    </customSheetView>
    <customSheetView guid="{5F1BE36F-0832-42CE-A3FC-1A76BC593CBA}" scale="60" showPageBreaks="1" hiddenColumns="1" view="pageBreakPreview">
      <selection activeCell="B1" sqref="B1:T1"/>
      <pageMargins left="0.7" right="0.7" top="0.75" bottom="0.75" header="0.3" footer="0.3"/>
      <pageSetup paperSize="9" orientation="portrait" r:id="rId31"/>
    </customSheetView>
    <customSheetView guid="{2632A833-96F5-4A25-97EB-81ED19BC2F66}" scale="55" showPageBreaks="1" hiddenColumns="1" view="pageBreakPreview">
      <selection activeCell="T15" sqref="T15"/>
      <pageMargins left="0.7" right="0.7" top="0.75" bottom="0.75" header="0.3" footer="0.3"/>
      <pageSetup paperSize="9" orientation="portrait" r:id="rId32"/>
    </customSheetView>
    <customSheetView guid="{459390C8-C5DF-49F1-A77C-C618340F3CD1}" scale="55" showPageBreaks="1" hiddenColumns="1" view="pageBreakPreview">
      <selection activeCell="T15" sqref="T15"/>
      <pageMargins left="0.7" right="0.7" top="0.75" bottom="0.75" header="0.3" footer="0.3"/>
      <pageSetup paperSize="9" orientation="portrait" r:id="rId33"/>
    </customSheetView>
    <customSheetView guid="{73C3B9D4-9210-43F5-9883-0E949EA0E341}" scale="55" showPageBreaks="1" hiddenColumns="1" view="pageBreakPreview" topLeftCell="A10">
      <selection activeCell="L12" sqref="L12"/>
      <pageMargins left="0.7" right="0.7" top="0.75" bottom="0.75" header="0.3" footer="0.3"/>
      <pageSetup paperSize="9" orientation="portrait" r:id="rId34"/>
    </customSheetView>
    <customSheetView guid="{DBB9E7F6-7701-4D52-8273-C96C8672D403}" scale="55" showPageBreaks="1" hiddenColumns="1" view="pageBreakPreview">
      <selection activeCell="T15" sqref="T15"/>
      <pageMargins left="0.7" right="0.7" top="0.75" bottom="0.75" header="0.3" footer="0.3"/>
      <pageSetup paperSize="9" orientation="portrait" r:id="rId35"/>
    </customSheetView>
    <customSheetView guid="{F48E67D2-2C8C-4D86-A2A9-F44F569AC752}" scale="55" showPageBreaks="1" hiddenColumns="1" view="pageBreakPreview">
      <selection activeCell="T15" sqref="T15"/>
      <pageMargins left="0.7" right="0.7" top="0.75" bottom="0.75" header="0.3" footer="0.3"/>
      <pageSetup paperSize="9" orientation="portrait" r:id="rId36"/>
    </customSheetView>
    <customSheetView guid="{A0A236D8-DD59-41E7-B037-84EE00D00310}" scale="55" showPageBreaks="1" hiddenColumns="1" view="pageBreakPreview" topLeftCell="A3">
      <selection activeCell="L12" sqref="L12"/>
      <pageMargins left="0.7" right="0.7" top="0.75" bottom="0.75" header="0.3" footer="0.3"/>
      <pageSetup paperSize="9" orientation="portrait" r:id="rId37"/>
    </customSheetView>
    <customSheetView guid="{D2D3EE1B-268E-484E-B81F-FE080D687EAC}" scale="60" hiddenColumns="1">
      <selection activeCell="N23" sqref="N23"/>
      <pageMargins left="0.7" right="0.7" top="0.75" bottom="0.75" header="0.3" footer="0.3"/>
      <pageSetup paperSize="9" orientation="portrait" r:id="rId38"/>
    </customSheetView>
    <customSheetView guid="{E82CE51D-E642-4881-A0F3-F33C1C34AFA1}" scale="55" showPageBreaks="1" hiddenColumns="1" view="pageBreakPreview">
      <selection activeCell="T15" sqref="T15"/>
      <pageMargins left="0.7" right="0.7" top="0.75" bottom="0.75" header="0.3" footer="0.3"/>
      <pageSetup paperSize="9" orientation="portrait" r:id="rId39"/>
    </customSheetView>
    <customSheetView guid="{B08D60EB-17AC-43BC-A2EA-BCC34DA15115}" scale="60" showPageBreaks="1" hiddenColumns="1" view="pageBreakPreview">
      <selection activeCell="B1" sqref="B1:T1"/>
      <pageMargins left="0.7" right="0.7" top="0.75" bottom="0.75" header="0.3" footer="0.3"/>
      <pageSetup paperSize="9" orientation="portrait" r:id="rId40"/>
    </customSheetView>
    <customSheetView guid="{D191BA0E-0736-4B94-A273-2D78D70DA2D4}" scale="55" showPageBreaks="1" hiddenColumns="1" view="pageBreakPreview" topLeftCell="A3">
      <selection activeCell="L12" sqref="L12"/>
      <pageMargins left="0.7" right="0.7" top="0.75" bottom="0.75" header="0.3" footer="0.3"/>
      <pageSetup paperSize="9" orientation="portrait" r:id="rId41"/>
    </customSheetView>
    <customSheetView guid="{B429D517-42D1-45D3-9EB5-95DCC9C5EFE9}" scale="55" showPageBreaks="1" view="pageBreakPreview" topLeftCell="H1">
      <selection activeCell="H32" sqref="H32"/>
      <pageMargins left="0.7" right="0.7" top="0.75" bottom="0.75" header="0.3" footer="0.3"/>
      <pageSetup paperSize="9" orientation="portrait" r:id="rId42"/>
    </customSheetView>
    <customSheetView guid="{B56945C8-F29B-4C9B-8329-FA9ECE32E132}" scale="60" showPageBreaks="1" hiddenColumns="1" view="pageBreakPreview" topLeftCell="A4">
      <selection activeCell="R9" sqref="R9"/>
      <pageMargins left="0.7" right="0.7" top="0.75" bottom="0.75" header="0.3" footer="0.3"/>
      <pageSetup paperSize="9" orientation="portrait" r:id="rId43"/>
    </customSheetView>
    <customSheetView guid="{F1DC9DCC-06E3-4E7B-88AF-BCE58DCEC1FC}" scale="55" showPageBreaks="1" view="pageBreakPreview" topLeftCell="A4">
      <selection activeCell="Z13" sqref="Z13"/>
      <pageMargins left="0.7" right="0.7" top="0.75" bottom="0.75" header="0.3" footer="0.3"/>
      <pageSetup paperSize="9" scale="20" orientation="portrait" r:id="rId44"/>
    </customSheetView>
    <customSheetView guid="{CC311ED5-8E9A-4A74-AF81-E2B2B6EAD85B}" scale="60" showPageBreaks="1" printArea="1" hiddenColumns="1" view="pageBreakPreview">
      <pane xSplit="6" ySplit="5" topLeftCell="M6" activePane="bottomRight" state="frozen"/>
      <selection pane="bottomRight" activeCell="M9" sqref="M9"/>
      <pageMargins left="0.7" right="0.7" top="0.75" bottom="0.75" header="0.3" footer="0.3"/>
      <pageSetup paperSize="9" orientation="portrait" r:id="rId45"/>
    </customSheetView>
    <customSheetView guid="{4FCF4851-1FFB-4291-9E63-B5ADD52F8DBE}" scale="55" showPageBreaks="1" hiddenColumns="1" view="pageBreakPreview" topLeftCell="A3">
      <selection activeCell="L12" sqref="L12"/>
      <pageMargins left="0.7" right="0.7" top="0.75" bottom="0.75" header="0.3" footer="0.3"/>
      <pageSetup paperSize="9" orientation="portrait" r:id="rId46"/>
    </customSheetView>
    <customSheetView guid="{BDED3506-9430-4352-8E58-74A02AA55749}" scale="40" showPageBreaks="1" hiddenColumns="1" view="pageBreakPreview">
      <selection activeCell="C8" sqref="C8"/>
      <pageMargins left="0.7" right="0.7" top="0.75" bottom="0.75" header="0.3" footer="0.3"/>
      <pageSetup paperSize="9" orientation="portrait" r:id="rId47"/>
    </customSheetView>
    <customSheetView guid="{82F8E746-A746-4368-B31A-F7995B350DCA}" scale="55" showPageBreaks="1" hiddenColumns="1" view="pageBreakPreview">
      <selection activeCell="T15" sqref="T15"/>
      <pageMargins left="0.7" right="0.7" top="0.75" bottom="0.75" header="0.3" footer="0.3"/>
      <pageSetup paperSize="9" orientation="portrait" r:id="rId48"/>
    </customSheetView>
    <customSheetView guid="{F02E4BFF-91CB-4809-939D-2DEDB7A6D27E}" scale="60" showPageBreaks="1" hiddenColumns="1">
      <selection activeCell="N23" sqref="N23"/>
      <pageMargins left="0.7" right="0.7" top="0.75" bottom="0.75" header="0.3" footer="0.3"/>
      <pageSetup paperSize="9" orientation="portrait" r:id="rId49"/>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5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55" zoomScaleNormal="70" workbookViewId="0">
      <selection activeCell="T19" sqref="T19"/>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11" hidden="1" customWidth="1"/>
    <col min="20" max="20" width="104.7109375" customWidth="1"/>
  </cols>
  <sheetData>
    <row r="1" spans="1:20" ht="47.25" customHeight="1" x14ac:dyDescent="0.25">
      <c r="B1" s="386" t="s">
        <v>222</v>
      </c>
      <c r="C1" s="387"/>
      <c r="D1" s="387"/>
      <c r="E1" s="387"/>
      <c r="F1" s="387"/>
      <c r="G1" s="387"/>
      <c r="H1" s="387"/>
      <c r="I1" s="387"/>
      <c r="J1" s="387"/>
      <c r="K1" s="387"/>
      <c r="L1" s="387"/>
      <c r="M1" s="387"/>
      <c r="N1" s="387"/>
      <c r="O1" s="387"/>
      <c r="P1" s="387"/>
      <c r="Q1" s="387"/>
      <c r="R1" s="387"/>
      <c r="S1" s="387"/>
      <c r="T1" s="387"/>
    </row>
    <row r="2" spans="1:20" ht="15.75" x14ac:dyDescent="0.25">
      <c r="A2" s="388"/>
      <c r="B2" s="397" t="s">
        <v>0</v>
      </c>
      <c r="C2" s="390" t="s">
        <v>1</v>
      </c>
      <c r="D2" s="390" t="s">
        <v>2</v>
      </c>
      <c r="E2" s="390" t="s">
        <v>3</v>
      </c>
      <c r="F2" s="390" t="s">
        <v>228</v>
      </c>
      <c r="G2" s="393" t="s">
        <v>4</v>
      </c>
      <c r="H2" s="394"/>
      <c r="I2" s="394"/>
      <c r="J2" s="394"/>
      <c r="K2" s="394"/>
      <c r="L2" s="394"/>
      <c r="M2" s="394"/>
      <c r="N2" s="394"/>
      <c r="O2" s="394"/>
      <c r="P2" s="394"/>
      <c r="Q2" s="394"/>
      <c r="R2" s="394"/>
      <c r="S2" s="395"/>
      <c r="T2" s="1"/>
    </row>
    <row r="3" spans="1:20" ht="119.25" customHeight="1" x14ac:dyDescent="0.25">
      <c r="A3" s="388"/>
      <c r="B3" s="397"/>
      <c r="C3" s="391"/>
      <c r="D3" s="392"/>
      <c r="E3" s="392"/>
      <c r="F3" s="392"/>
      <c r="G3" s="2" t="s">
        <v>5</v>
      </c>
      <c r="H3" s="2" t="s">
        <v>6</v>
      </c>
      <c r="I3" s="2" t="s">
        <v>7</v>
      </c>
      <c r="J3" s="2" t="s">
        <v>8</v>
      </c>
      <c r="K3" s="2" t="s">
        <v>9</v>
      </c>
      <c r="L3" s="2" t="s">
        <v>10</v>
      </c>
      <c r="M3" s="2" t="s">
        <v>11</v>
      </c>
      <c r="N3" s="2" t="s">
        <v>12</v>
      </c>
      <c r="O3" s="2" t="s">
        <v>13</v>
      </c>
      <c r="P3" s="2" t="s">
        <v>14</v>
      </c>
      <c r="Q3" s="2" t="s">
        <v>15</v>
      </c>
      <c r="R3" s="2" t="s">
        <v>16</v>
      </c>
      <c r="S3" s="2" t="s">
        <v>37</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396" t="s">
        <v>83</v>
      </c>
      <c r="C5" s="384"/>
      <c r="D5" s="384"/>
      <c r="E5" s="384"/>
      <c r="F5" s="384"/>
      <c r="G5" s="384"/>
      <c r="H5" s="384"/>
      <c r="I5" s="384"/>
      <c r="J5" s="384"/>
      <c r="K5" s="384"/>
      <c r="L5" s="384"/>
      <c r="M5" s="384"/>
      <c r="N5" s="384"/>
      <c r="O5" s="384"/>
      <c r="P5" s="384"/>
      <c r="Q5" s="384"/>
      <c r="R5" s="384"/>
      <c r="S5" s="384"/>
      <c r="T5" s="385"/>
    </row>
    <row r="6" spans="1:20" ht="99" x14ac:dyDescent="0.25">
      <c r="A6" s="24">
        <v>1</v>
      </c>
      <c r="B6" s="178" t="s">
        <v>19</v>
      </c>
      <c r="C6" s="195" t="s">
        <v>254</v>
      </c>
      <c r="D6" s="196" t="s">
        <v>255</v>
      </c>
      <c r="E6" s="197">
        <v>22.65</v>
      </c>
      <c r="F6" s="197">
        <v>30</v>
      </c>
      <c r="G6" s="57" t="s">
        <v>77</v>
      </c>
      <c r="H6" s="239">
        <f>265/49673*100</f>
        <v>0.53348901817888994</v>
      </c>
      <c r="I6" s="239">
        <f>265/49673*100</f>
        <v>0.53348901817888994</v>
      </c>
      <c r="J6" s="239">
        <f>8456/49673*100</f>
        <v>17.023332595172427</v>
      </c>
      <c r="K6" s="239">
        <f>9989/49673*100</f>
        <v>20.109516236184646</v>
      </c>
      <c r="L6" s="239">
        <f>10605/49673*100</f>
        <v>21.349626557687273</v>
      </c>
      <c r="M6" s="239">
        <f>10851/49673*100</f>
        <v>21.844865419845792</v>
      </c>
      <c r="N6" s="239">
        <f>11409/49673*100</f>
        <v>22.968212107180964</v>
      </c>
      <c r="O6" s="239">
        <f>12027/49673*100</f>
        <v>24.212348760896262</v>
      </c>
      <c r="P6" s="239">
        <f>16509/49673*100</f>
        <v>33.235359249491673</v>
      </c>
      <c r="Q6" s="239">
        <f>16565/49673*100</f>
        <v>33.34809655144646</v>
      </c>
      <c r="R6" s="239">
        <f>16565/49673*100</f>
        <v>33.34809655144646</v>
      </c>
      <c r="S6" s="11">
        <f>R6/F6*100</f>
        <v>111.16032183815487</v>
      </c>
      <c r="T6" s="58" t="s">
        <v>259</v>
      </c>
    </row>
    <row r="7" spans="1:20" ht="44.25" customHeight="1" x14ac:dyDescent="0.25">
      <c r="A7" s="24">
        <v>2</v>
      </c>
      <c r="B7" s="178" t="s">
        <v>23</v>
      </c>
      <c r="C7" s="195" t="s">
        <v>248</v>
      </c>
      <c r="D7" s="196" t="s">
        <v>256</v>
      </c>
      <c r="E7" s="197">
        <v>1</v>
      </c>
      <c r="F7" s="197" t="s">
        <v>230</v>
      </c>
      <c r="G7" s="57" t="s">
        <v>77</v>
      </c>
      <c r="H7" s="206" t="s">
        <v>22</v>
      </c>
      <c r="I7" s="206" t="s">
        <v>22</v>
      </c>
      <c r="J7" s="206" t="s">
        <v>22</v>
      </c>
      <c r="K7" s="206" t="s">
        <v>22</v>
      </c>
      <c r="L7" s="305" t="s">
        <v>22</v>
      </c>
      <c r="M7" s="305" t="s">
        <v>22</v>
      </c>
      <c r="N7" s="111">
        <v>1</v>
      </c>
      <c r="O7" s="305">
        <v>1</v>
      </c>
      <c r="P7" s="305">
        <v>1</v>
      </c>
      <c r="Q7" s="174">
        <v>1</v>
      </c>
      <c r="R7" s="14">
        <v>1</v>
      </c>
      <c r="S7" s="11">
        <v>100</v>
      </c>
      <c r="T7" s="58" t="s">
        <v>260</v>
      </c>
    </row>
    <row r="8" spans="1:20" ht="82.5" x14ac:dyDescent="0.25">
      <c r="A8" s="24">
        <v>3</v>
      </c>
      <c r="B8" s="178">
        <v>1</v>
      </c>
      <c r="C8" s="195" t="s">
        <v>85</v>
      </c>
      <c r="D8" s="57" t="s">
        <v>255</v>
      </c>
      <c r="E8" s="198">
        <v>87.57</v>
      </c>
      <c r="F8" s="198">
        <v>87.82</v>
      </c>
      <c r="G8" s="57" t="s">
        <v>77</v>
      </c>
      <c r="H8" s="206" t="s">
        <v>22</v>
      </c>
      <c r="I8" s="206" t="s">
        <v>22</v>
      </c>
      <c r="J8" s="206" t="s">
        <v>22</v>
      </c>
      <c r="K8" s="206" t="s">
        <v>22</v>
      </c>
      <c r="L8" s="305" t="s">
        <v>22</v>
      </c>
      <c r="M8" s="305" t="s">
        <v>22</v>
      </c>
      <c r="N8" s="307">
        <v>87.82</v>
      </c>
      <c r="O8" s="310">
        <v>87.82</v>
      </c>
      <c r="P8" s="310">
        <v>87.82</v>
      </c>
      <c r="Q8" s="12">
        <v>87.82</v>
      </c>
      <c r="R8" s="11">
        <v>87.82</v>
      </c>
      <c r="S8" s="11">
        <f t="shared" ref="S8:S11" si="0">R8/F8*100</f>
        <v>100</v>
      </c>
      <c r="T8" s="58" t="s">
        <v>260</v>
      </c>
    </row>
    <row r="9" spans="1:20" ht="82.5" x14ac:dyDescent="0.25">
      <c r="A9" s="25">
        <v>4</v>
      </c>
      <c r="B9" s="178">
        <v>2</v>
      </c>
      <c r="C9" s="195" t="s">
        <v>86</v>
      </c>
      <c r="D9" s="57" t="s">
        <v>257</v>
      </c>
      <c r="E9" s="199">
        <v>26.48</v>
      </c>
      <c r="F9" s="199">
        <v>27.47</v>
      </c>
      <c r="G9" s="57" t="s">
        <v>77</v>
      </c>
      <c r="H9" s="206" t="s">
        <v>22</v>
      </c>
      <c r="I9" s="206" t="s">
        <v>22</v>
      </c>
      <c r="J9" s="206" t="s">
        <v>22</v>
      </c>
      <c r="K9" s="206" t="s">
        <v>22</v>
      </c>
      <c r="L9" s="305" t="s">
        <v>22</v>
      </c>
      <c r="M9" s="305" t="s">
        <v>22</v>
      </c>
      <c r="N9" s="308">
        <v>27.47</v>
      </c>
      <c r="O9" s="311">
        <v>27.47</v>
      </c>
      <c r="P9" s="311">
        <v>27.47</v>
      </c>
      <c r="Q9" s="14">
        <v>27.47</v>
      </c>
      <c r="R9" s="12">
        <v>27.47</v>
      </c>
      <c r="S9" s="11">
        <f t="shared" si="0"/>
        <v>100</v>
      </c>
      <c r="T9" s="58" t="s">
        <v>260</v>
      </c>
    </row>
    <row r="10" spans="1:20" ht="33" x14ac:dyDescent="0.25">
      <c r="A10" s="25">
        <v>5</v>
      </c>
      <c r="B10" s="178">
        <v>3</v>
      </c>
      <c r="C10" s="195" t="s">
        <v>258</v>
      </c>
      <c r="D10" s="57" t="s">
        <v>256</v>
      </c>
      <c r="E10" s="200">
        <v>5</v>
      </c>
      <c r="F10" s="200">
        <v>1</v>
      </c>
      <c r="G10" s="57" t="s">
        <v>77</v>
      </c>
      <c r="H10" s="206" t="s">
        <v>267</v>
      </c>
      <c r="I10" s="206" t="s">
        <v>267</v>
      </c>
      <c r="J10" s="206" t="s">
        <v>267</v>
      </c>
      <c r="K10" s="206" t="s">
        <v>267</v>
      </c>
      <c r="L10" s="305" t="s">
        <v>267</v>
      </c>
      <c r="M10" s="305" t="s">
        <v>267</v>
      </c>
      <c r="N10" s="23">
        <v>1</v>
      </c>
      <c r="O10" s="304">
        <v>1</v>
      </c>
      <c r="P10" s="304">
        <v>1</v>
      </c>
      <c r="Q10" s="23">
        <v>1</v>
      </c>
      <c r="R10" s="14">
        <v>1</v>
      </c>
      <c r="S10" s="11">
        <f t="shared" si="0"/>
        <v>100</v>
      </c>
      <c r="T10" s="58" t="s">
        <v>340</v>
      </c>
    </row>
    <row r="11" spans="1:20" ht="33" x14ac:dyDescent="0.25">
      <c r="A11" s="76">
        <v>6</v>
      </c>
      <c r="B11" s="178">
        <v>4</v>
      </c>
      <c r="C11" s="195" t="s">
        <v>211</v>
      </c>
      <c r="D11" s="57" t="s">
        <v>256</v>
      </c>
      <c r="E11" s="200" t="s">
        <v>77</v>
      </c>
      <c r="F11" s="200">
        <v>3</v>
      </c>
      <c r="G11" s="201" t="s">
        <v>77</v>
      </c>
      <c r="H11" s="201" t="s">
        <v>22</v>
      </c>
      <c r="I11" s="201" t="s">
        <v>22</v>
      </c>
      <c r="J11" s="201" t="s">
        <v>22</v>
      </c>
      <c r="K11" s="201" t="s">
        <v>22</v>
      </c>
      <c r="L11" s="306" t="s">
        <v>22</v>
      </c>
      <c r="M11" s="306" t="s">
        <v>22</v>
      </c>
      <c r="N11" s="309">
        <v>3</v>
      </c>
      <c r="O11" s="312">
        <v>3</v>
      </c>
      <c r="P11" s="312">
        <v>3</v>
      </c>
      <c r="Q11" s="77">
        <v>3</v>
      </c>
      <c r="R11" s="323">
        <v>3</v>
      </c>
      <c r="S11" s="11">
        <f t="shared" si="0"/>
        <v>100</v>
      </c>
      <c r="T11" s="58"/>
    </row>
  </sheetData>
  <customSheetViews>
    <customSheetView guid="{E5A2ECE4-B75B-45A2-AE22-0D04E85CEB66}" scale="55" showPageBreaks="1" hiddenColumns="1" state="hidden" view="pageBreakPreview">
      <selection activeCell="T19" sqref="T19"/>
      <pageMargins left="0.7" right="0.7" top="0.75" bottom="0.75" header="0.3" footer="0.3"/>
      <pageSetup paperSize="9" orientation="portrait" r:id="rId1"/>
    </customSheetView>
    <customSheetView guid="{AF8A7EC1-5680-4411-8CA7-5C7F5D245B03}" scale="60" showPageBreaks="1" hiddenColumns="1" view="pageBreakPreview">
      <selection activeCell="N7" sqref="N7"/>
      <pageMargins left="0.7" right="0.7" top="0.75" bottom="0.75" header="0.3" footer="0.3"/>
      <pageSetup paperSize="9" orientation="portrait" r:id="rId2"/>
    </customSheetView>
    <customSheetView guid="{8E7CBF92-2A8A-4486-AE31-320A2A4BD935}" scale="60" showPageBreaks="1" hiddenColumns="1" view="pageBreakPreview">
      <selection activeCell="N7" sqref="N7"/>
      <pageMargins left="0.7" right="0.7" top="0.75" bottom="0.75" header="0.3" footer="0.3"/>
      <pageSetup paperSize="9" orientation="portrait" r:id="rId3"/>
    </customSheetView>
    <customSheetView guid="{0E67524B-A824-49FB-A67D-C1771603425D}" scale="60" showPageBreaks="1" hiddenColumns="1" view="pageBreakPreview">
      <selection activeCell="N7" sqref="N7"/>
      <pageMargins left="0.7" right="0.7" top="0.75" bottom="0.75" header="0.3" footer="0.3"/>
      <pageSetup paperSize="9" orientation="portrait" r:id="rId4"/>
    </customSheetView>
    <customSheetView guid="{C8D19BE7-BEDD-4964-9D09-341310B3D400}" scale="60" showPageBreaks="1" hiddenColumns="1" state="hidden" view="pageBreakPreview">
      <selection activeCell="N7" sqref="N7"/>
      <pageMargins left="0.7" right="0.7" top="0.75" bottom="0.75" header="0.3" footer="0.3"/>
      <pageSetup paperSize="9" orientation="portrait" r:id="rId5"/>
    </customSheetView>
    <customSheetView guid="{CF24AFB6-3F7E-4F34-9F8C-EEB64BB13CA4}" scale="60" showPageBreaks="1" hiddenColumns="1" view="pageBreakPreview">
      <selection activeCell="L21" sqref="L21"/>
      <pageMargins left="0.7" right="0.7" top="0.75" bottom="0.75" header="0.3" footer="0.3"/>
      <pageSetup paperSize="9" orientation="portrait" r:id="rId6"/>
    </customSheetView>
    <customSheetView guid="{62E99341-31CC-4B22-ACCE-D0C55385ECC0}" scale="60" showPageBreaks="1" hiddenColumns="1" view="pageBreakPreview">
      <selection activeCell="N7" sqref="N7"/>
      <pageMargins left="0.7" right="0.7" top="0.75" bottom="0.75" header="0.3" footer="0.3"/>
      <pageSetup paperSize="9" orientation="portrait" r:id="rId7"/>
    </customSheetView>
    <customSheetView guid="{6AC0ED22-CCBF-444B-9F29-F3EDD4234483}" scale="60" showPageBreaks="1" hiddenColumns="1" view="pageBreakPreview">
      <selection activeCell="N7" sqref="N7"/>
      <pageMargins left="0.7" right="0.7" top="0.75" bottom="0.75" header="0.3" footer="0.3"/>
      <pageSetup paperSize="9" orientation="portrait" r:id="rId8"/>
    </customSheetView>
    <customSheetView guid="{29B41C1A-DE4D-4DEA-B90B-19C46C754CB5}" scale="60" showPageBreaks="1" printArea="1" hiddenColumns="1" view="pageBreakPreview">
      <selection activeCell="A2" sqref="A2:T11"/>
      <pageMargins left="0.7" right="0.7" top="0.75" bottom="0.75" header="0.3" footer="0.3"/>
      <pageSetup paperSize="9" scale="21" orientation="portrait" r:id="rId9"/>
    </customSheetView>
    <customSheetView guid="{E45EFE9B-4478-4CD3-BF82-80324FB1E4A5}" scale="70" showPageBreaks="1" hiddenColumns="1" view="pageBreakPreview" topLeftCell="C1">
      <selection activeCell="F9" sqref="F9"/>
      <pageMargins left="0.7" right="0.7" top="0.75" bottom="0.75" header="0.3" footer="0.3"/>
      <pageSetup paperSize="9" orientation="portrait" r:id="rId10"/>
    </customSheetView>
    <customSheetView guid="{E130DC8D-7005-4996-8C21-05E554218832}" scale="60" showPageBreaks="1" hiddenColumns="1" view="pageBreakPreview">
      <selection activeCell="N7" sqref="N7"/>
      <pageMargins left="0.7" right="0.7" top="0.75" bottom="0.75" header="0.3" footer="0.3"/>
      <pageSetup paperSize="9" orientation="portrait" r:id="rId11"/>
    </customSheetView>
    <customSheetView guid="{64EE95D5-D217-4566-B6AE-1F08753E5CD7}" scale="60" showPageBreaks="1" hiddenColumns="1" view="pageBreakPreview">
      <selection activeCell="N7" sqref="N7"/>
      <pageMargins left="0.7" right="0.7" top="0.75" bottom="0.75" header="0.3" footer="0.3"/>
      <pageSetup paperSize="9" orientation="portrait" r:id="rId12"/>
    </customSheetView>
    <customSheetView guid="{BEF67C10-7FC6-4F33-B3F9-204F29E3E218}" scale="60" showPageBreaks="1" hiddenColumns="1" view="pageBreakPreview">
      <selection activeCell="N7" sqref="N7"/>
      <pageMargins left="0.7" right="0.7" top="0.75" bottom="0.75" header="0.3" footer="0.3"/>
      <pageSetup paperSize="9" orientation="portrait" r:id="rId13"/>
    </customSheetView>
    <customSheetView guid="{7ECADF5B-4174-4035-8137-3D83A4A93CD5}" scale="60" showPageBreaks="1" hiddenColumns="1" view="pageBreakPreview">
      <selection activeCell="N7" sqref="N7"/>
      <pageMargins left="0.7" right="0.7" top="0.75" bottom="0.75" header="0.3" footer="0.3"/>
      <pageSetup paperSize="9" orientation="portrait" r:id="rId14"/>
    </customSheetView>
    <customSheetView guid="{AA1E88D6-B765-4D8A-BB20-FCE31C48857F}" scale="60" showPageBreaks="1" hiddenColumns="1" view="pageBreakPreview">
      <selection activeCell="N7" sqref="N7"/>
      <pageMargins left="0.7" right="0.7" top="0.75" bottom="0.75" header="0.3" footer="0.3"/>
      <pageSetup paperSize="9" orientation="portrait" r:id="rId15"/>
    </customSheetView>
    <customSheetView guid="{BC0D032C-B7DF-4F2E-B1DC-6C55D32E50A7}" scale="60" showPageBreaks="1" hiddenColumns="1" view="pageBreakPreview">
      <selection activeCell="N7" sqref="N7"/>
      <pageMargins left="0.7" right="0.7" top="0.75" bottom="0.75" header="0.3" footer="0.3"/>
      <pageSetup paperSize="9" orientation="portrait" r:id="rId16"/>
    </customSheetView>
    <customSheetView guid="{536E4AEA-F618-4F85-8552-BC1DB5601AA9}" scale="60" showPageBreaks="1" printArea="1" hiddenColumns="1" view="pageBreakPreview">
      <selection activeCell="N7" sqref="N7"/>
      <pageMargins left="0.7" right="0.7" top="0.75" bottom="0.75" header="0.3" footer="0.3"/>
      <pageSetup paperSize="9" scale="21" orientation="portrait" r:id="rId17"/>
    </customSheetView>
    <customSheetView guid="{4D639A26-081E-47BF-848E-AC3B928B0246}" scale="60" showPageBreaks="1" hiddenColumns="1" view="pageBreakPreview">
      <selection activeCell="N7" sqref="N7"/>
      <pageMargins left="0.7" right="0.7" top="0.75" bottom="0.75" header="0.3" footer="0.3"/>
      <pageSetup paperSize="9" orientation="portrait" r:id="rId18"/>
    </customSheetView>
    <customSheetView guid="{A5DFC301-5C67-4FC6-85AF-FDF62108DB8C}" scale="60" showPageBreaks="1" hiddenColumns="1" view="pageBreakPreview">
      <selection activeCell="N7" sqref="N7"/>
      <pageMargins left="0.7" right="0.7" top="0.75" bottom="0.75" header="0.3" footer="0.3"/>
      <pageSetup paperSize="9" orientation="portrait" r:id="rId19"/>
    </customSheetView>
    <customSheetView guid="{2BD323B3-0AFD-4A0F-92BE-DE4822DF2931}" scale="40" hiddenColumns="1">
      <selection activeCell="M37" sqref="M37"/>
      <pageMargins left="0.7" right="0.7" top="0.75" bottom="0.75" header="0.3" footer="0.3"/>
      <pageSetup paperSize="9" scale="21" orientation="portrait" r:id="rId20"/>
    </customSheetView>
    <customSheetView guid="{368E2DFC-3BA5-4D0C-BA65-005B75FF238F}" scale="60" showPageBreaks="1" printArea="1" hiddenColumns="1" view="pageBreakPreview">
      <selection activeCell="I6" sqref="I6"/>
      <pageMargins left="0.7" right="0.7" top="0.75" bottom="0.75" header="0.3" footer="0.3"/>
      <pageSetup paperSize="9" scale="21" orientation="portrait" r:id="rId21"/>
    </customSheetView>
    <customSheetView guid="{31939B30-5917-45B1-8F19-7A02A2F96ACC}" scale="60" showPageBreaks="1" hiddenColumns="1" view="pageBreakPreview">
      <selection activeCell="N7" sqref="N7"/>
      <pageMargins left="0.7" right="0.7" top="0.75" bottom="0.75" header="0.3" footer="0.3"/>
      <pageSetup paperSize="9" orientation="portrait" r:id="rId22"/>
    </customSheetView>
    <customSheetView guid="{78BEB479-57CC-4BBB-8F3F-73AA0BAD3F3D}" scale="55" showPageBreaks="1" hiddenColumns="1" view="pageBreakPreview">
      <selection activeCell="H34" sqref="H34"/>
      <pageMargins left="0.7" right="0.7" top="0.75" bottom="0.75" header="0.3" footer="0.3"/>
      <pageSetup paperSize="9" orientation="portrait" r:id="rId23"/>
    </customSheetView>
    <customSheetView guid="{80AD08A8-345A-453A-A104-5E3DA1078B6F}" scale="60" showPageBreaks="1" hiddenColumns="1" view="pageBreakPreview">
      <selection activeCell="N7" sqref="N7"/>
      <pageMargins left="0.7" right="0.7" top="0.75" bottom="0.75" header="0.3" footer="0.3"/>
      <pageSetup paperSize="9" orientation="portrait" r:id="rId24"/>
    </customSheetView>
    <customSheetView guid="{289EDABA-C5A9-419A-80C6-5151B0E77175}" showPageBreaks="1" fitToPage="1" hiddenColumns="1" view="pageBreakPreview" topLeftCell="J4">
      <selection activeCell="E8" sqref="E8"/>
      <pageMargins left="0.7" right="0.7" top="0.75" bottom="0.75" header="0.3" footer="0.3"/>
      <pageSetup paperSize="9" scale="31" orientation="landscape" r:id="rId25"/>
    </customSheetView>
    <customSheetView guid="{DC2E917C-7EDA-4B90-B3FB-550D32D31915}" scale="60" showPageBreaks="1" hiddenColumns="1" view="pageBreakPreview">
      <selection activeCell="N7" sqref="N7"/>
      <pageMargins left="0.7" right="0.7" top="0.75" bottom="0.75" header="0.3" footer="0.3"/>
      <pageSetup paperSize="9" orientation="portrait" r:id="rId26"/>
    </customSheetView>
    <customSheetView guid="{3A1AD47D-D360-494C-B851-D14B33F8032B}" scale="60" showPageBreaks="1" hiddenColumns="1" view="pageBreakPreview">
      <selection activeCell="N7" sqref="N7"/>
      <pageMargins left="0.7" right="0.7" top="0.75" bottom="0.75" header="0.3" footer="0.3"/>
      <pageSetup paperSize="9" orientation="portrait" r:id="rId27"/>
    </customSheetView>
    <customSheetView guid="{0A7892A9-C788-4A52-B70F-E061EF7EBA75}" scale="60" showPageBreaks="1" hiddenColumns="1" view="pageBreakPreview">
      <selection activeCell="N7" sqref="N7"/>
      <pageMargins left="0.7" right="0.7" top="0.75" bottom="0.75" header="0.3" footer="0.3"/>
      <pageSetup paperSize="9" orientation="portrait" r:id="rId28"/>
    </customSheetView>
    <customSheetView guid="{06A69783-2FAA-4B05-9CD3-C97C7DF94659}" scale="60" showPageBreaks="1" hiddenColumns="1" view="pageBreakPreview">
      <selection activeCell="N7" sqref="N7"/>
      <pageMargins left="0.7" right="0.7" top="0.75" bottom="0.75" header="0.3" footer="0.3"/>
      <pageSetup paperSize="9" orientation="portrait" r:id="rId29"/>
    </customSheetView>
    <customSheetView guid="{6A6C9703-C16B-46D2-8CEE-AD24BCFE6CF3}" scale="60" showPageBreaks="1" printArea="1" hiddenColumns="1" view="pageBreakPreview">
      <selection activeCell="E11" sqref="E11"/>
      <pageMargins left="0.7" right="0.7" top="0.75" bottom="0.75" header="0.3" footer="0.3"/>
      <pageSetup paperSize="9" scale="21" orientation="portrait" r:id="rId30"/>
    </customSheetView>
    <customSheetView guid="{5F1BE36F-0832-42CE-A3FC-1A76BC593CBA}" scale="60" showPageBreaks="1" hiddenColumns="1" view="pageBreakPreview">
      <selection activeCell="D37" sqref="D37"/>
      <pageMargins left="0.7" right="0.7" top="0.75" bottom="0.75" header="0.3" footer="0.3"/>
      <pageSetup paperSize="9" orientation="portrait" r:id="rId31"/>
    </customSheetView>
    <customSheetView guid="{2632A833-96F5-4A25-97EB-81ED19BC2F66}" scale="60" showPageBreaks="1" hiddenColumns="1" view="pageBreakPreview">
      <selection activeCell="N7" sqref="N7"/>
      <pageMargins left="0.7" right="0.7" top="0.75" bottom="0.75" header="0.3" footer="0.3"/>
      <pageSetup paperSize="9" orientation="portrait" r:id="rId32"/>
    </customSheetView>
    <customSheetView guid="{459390C8-C5DF-49F1-A77C-C618340F3CD1}" scale="60" showPageBreaks="1" hiddenColumns="1" view="pageBreakPreview">
      <selection activeCell="N7" sqref="N7"/>
      <pageMargins left="0.7" right="0.7" top="0.75" bottom="0.75" header="0.3" footer="0.3"/>
      <pageSetup paperSize="9" orientation="portrait" r:id="rId33"/>
    </customSheetView>
    <customSheetView guid="{73C3B9D4-9210-43F5-9883-0E949EA0E341}" scale="60" showPageBreaks="1" hiddenColumns="1" view="pageBreakPreview">
      <selection activeCell="N7" sqref="N7"/>
      <pageMargins left="0.7" right="0.7" top="0.75" bottom="0.75" header="0.3" footer="0.3"/>
      <pageSetup paperSize="9" orientation="portrait" r:id="rId34"/>
    </customSheetView>
    <customSheetView guid="{DBB9E7F6-7701-4D52-8273-C96C8672D403}" scale="60" showPageBreaks="1" hiddenColumns="1" view="pageBreakPreview">
      <selection activeCell="N7" sqref="N7"/>
      <pageMargins left="0.7" right="0.7" top="0.75" bottom="0.75" header="0.3" footer="0.3"/>
      <pageSetup paperSize="9" orientation="portrait" r:id="rId35"/>
    </customSheetView>
    <customSheetView guid="{F48E67D2-2C8C-4D86-A2A9-F44F569AC752}" scale="60" showPageBreaks="1" hiddenColumns="1" view="pageBreakPreview">
      <selection activeCell="N7" sqref="N7"/>
      <pageMargins left="0.7" right="0.7" top="0.75" bottom="0.75" header="0.3" footer="0.3"/>
      <pageSetup paperSize="9" orientation="portrait" r:id="rId36"/>
    </customSheetView>
    <customSheetView guid="{A0A236D8-DD59-41E7-B037-84EE00D00310}" scale="60" showPageBreaks="1" hiddenColumns="1" view="pageBreakPreview">
      <selection activeCell="N7" sqref="N7"/>
      <pageMargins left="0.7" right="0.7" top="0.75" bottom="0.75" header="0.3" footer="0.3"/>
      <pageSetup paperSize="9" orientation="portrait" r:id="rId37"/>
    </customSheetView>
    <customSheetView guid="{D2D3EE1B-268E-484E-B81F-FE080D687EAC}" scale="70" hiddenColumns="1">
      <selection activeCell="O19" sqref="O19"/>
      <pageMargins left="0.7" right="0.7" top="0.75" bottom="0.75" header="0.3" footer="0.3"/>
      <pageSetup paperSize="9" orientation="portrait" r:id="rId38"/>
    </customSheetView>
    <customSheetView guid="{E82CE51D-E642-4881-A0F3-F33C1C34AFA1}" scale="60" showPageBreaks="1" hiddenColumns="1" view="pageBreakPreview">
      <selection activeCell="N7" sqref="N7"/>
      <pageMargins left="0.7" right="0.7" top="0.75" bottom="0.75" header="0.3" footer="0.3"/>
      <pageSetup paperSize="9" orientation="portrait" r:id="rId39"/>
    </customSheetView>
    <customSheetView guid="{B08D60EB-17AC-43BC-A2EA-BCC34DA15115}" scale="60" showPageBreaks="1" hiddenColumns="1" view="pageBreakPreview">
      <selection activeCell="D37" sqref="D37"/>
      <pageMargins left="0.7" right="0.7" top="0.75" bottom="0.75" header="0.3" footer="0.3"/>
      <pageSetup paperSize="9" orientation="portrait" r:id="rId40"/>
    </customSheetView>
    <customSheetView guid="{D191BA0E-0736-4B94-A273-2D78D70DA2D4}" scale="60" showPageBreaks="1" hiddenColumns="1" view="pageBreakPreview">
      <selection activeCell="N7" sqref="N7"/>
      <pageMargins left="0.7" right="0.7" top="0.75" bottom="0.75" header="0.3" footer="0.3"/>
      <pageSetup paperSize="9" orientation="portrait" r:id="rId41"/>
    </customSheetView>
    <customSheetView guid="{B429D517-42D1-45D3-9EB5-95DCC9C5EFE9}" scale="70" showPageBreaks="1" view="pageBreakPreview" topLeftCell="M1">
      <selection activeCell="T29" sqref="T29"/>
      <pageMargins left="0.7" right="0.7" top="0.75" bottom="0.75" header="0.3" footer="0.3"/>
      <pageSetup paperSize="9" scale="24" orientation="portrait" r:id="rId42"/>
    </customSheetView>
    <customSheetView guid="{B56945C8-F29B-4C9B-8329-FA9ECE32E132}" scale="60" showPageBreaks="1" hiddenColumns="1" view="pageBreakPreview">
      <selection activeCell="N7" sqref="N7"/>
      <pageMargins left="0.7" right="0.7" top="0.75" bottom="0.75" header="0.3" footer="0.3"/>
      <pageSetup paperSize="9" orientation="portrait" r:id="rId43"/>
    </customSheetView>
    <customSheetView guid="{F1DC9DCC-06E3-4E7B-88AF-BCE58DCEC1FC}" scale="70" showPageBreaks="1" view="pageBreakPreview">
      <selection activeCell="O8" sqref="O8"/>
      <pageMargins left="0.7" right="0.7" top="0.75" bottom="0.75" header="0.3" footer="0.3"/>
      <pageSetup paperSize="9" scale="24" orientation="portrait" r:id="rId44"/>
    </customSheetView>
    <customSheetView guid="{CC311ED5-8E9A-4A74-AF81-E2B2B6EAD85B}" scale="70" showPageBreaks="1" hiddenColumns="1" view="pageBreakPreview" topLeftCell="C1">
      <selection activeCell="F9" sqref="F9"/>
      <pageMargins left="0.7" right="0.7" top="0.75" bottom="0.75" header="0.3" footer="0.3"/>
      <pageSetup paperSize="9" orientation="portrait" r:id="rId45"/>
    </customSheetView>
    <customSheetView guid="{4FCF4851-1FFB-4291-9E63-B5ADD52F8DBE}" scale="60" showPageBreaks="1" hiddenColumns="1" view="pageBreakPreview">
      <selection activeCell="N7" sqref="N7"/>
      <pageMargins left="0.7" right="0.7" top="0.75" bottom="0.75" header="0.3" footer="0.3"/>
      <pageSetup paperSize="9" orientation="portrait" r:id="rId46"/>
    </customSheetView>
    <customSheetView guid="{BDED3506-9430-4352-8E58-74A02AA55749}" scale="70" showPageBreaks="1" hiddenColumns="1">
      <selection activeCell="R21" sqref="R21"/>
      <pageMargins left="0.7" right="0.7" top="0.75" bottom="0.75" header="0.3" footer="0.3"/>
      <pageSetup paperSize="9" orientation="portrait" r:id="rId47"/>
    </customSheetView>
    <customSheetView guid="{82F8E746-A746-4368-B31A-F7995B350DCA}" scale="60" showPageBreaks="1" hiddenColumns="1" view="pageBreakPreview">
      <selection activeCell="N7" sqref="N7"/>
      <pageMargins left="0.7" right="0.7" top="0.75" bottom="0.75" header="0.3" footer="0.3"/>
      <pageSetup paperSize="9" orientation="portrait" r:id="rId48"/>
    </customSheetView>
    <customSheetView guid="{F02E4BFF-91CB-4809-939D-2DEDB7A6D27E}" scale="70" showPageBreaks="1">
      <selection activeCell="R6" sqref="R6"/>
      <pageMargins left="0.7" right="0.7" top="0.75" bottom="0.75" header="0.3" footer="0.3"/>
      <pageSetup paperSize="9" orientation="portrait" r:id="rId49"/>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5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topLeftCell="A4" workbookViewId="0"/>
  </sheetViews>
  <sheetFormatPr defaultRowHeight="15" x14ac:dyDescent="0.25"/>
  <sheetData/>
  <customSheetViews>
    <customSheetView guid="{E5A2ECE4-B75B-45A2-AE22-0D04E85CEB66}" state="hidden" topLeftCell="A4">
      <pageMargins left="0.7" right="0.7" top="0.75" bottom="0.75" header="0.3" footer="0.3"/>
    </customSheetView>
    <customSheetView guid="{AF8A7EC1-5680-4411-8CA7-5C7F5D245B03}" topLeftCell="A4">
      <pageMargins left="0.7" right="0.7" top="0.75" bottom="0.75" header="0.3" footer="0.3"/>
    </customSheetView>
    <customSheetView guid="{8E7CBF92-2A8A-4486-AE31-320A2A4BD935}" topLeftCell="A4">
      <pageMargins left="0.7" right="0.7" top="0.75" bottom="0.75" header="0.3" footer="0.3"/>
    </customSheetView>
    <customSheetView guid="{0E67524B-A824-49FB-A67D-C1771603425D}" topLeftCell="A4">
      <pageMargins left="0.7" right="0.7" top="0.75" bottom="0.75" header="0.3" footer="0.3"/>
    </customSheetView>
    <customSheetView guid="{C8D19BE7-BEDD-4964-9D09-341310B3D400}" topLeftCell="A4">
      <pageMargins left="0.7" right="0.7" top="0.75" bottom="0.75" header="0.3" footer="0.3"/>
    </customSheetView>
    <customSheetView guid="{CF24AFB6-3F7E-4F34-9F8C-EEB64BB13CA4}" topLeftCell="A4">
      <pageMargins left="0.7" right="0.7" top="0.75" bottom="0.75" header="0.3" footer="0.3"/>
    </customSheetView>
    <customSheetView guid="{BDED3506-9430-4352-8E58-74A02AA55749}" topLeftCell="A4">
      <pageMargins left="0.7" right="0.7" top="0.75" bottom="0.75" header="0.3" footer="0.3"/>
    </customSheetView>
    <customSheetView guid="{82F8E746-A746-4368-B31A-F7995B350DCA}" topLeftCell="A4">
      <pageMargins left="0.7" right="0.7" top="0.75" bottom="0.75" header="0.3" footer="0.3"/>
    </customSheetView>
    <customSheetView guid="{F02E4BFF-91CB-4809-939D-2DEDB7A6D27E}" topLeftCell="A4">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heetViews>
  <sheetFormatPr defaultRowHeight="15" x14ac:dyDescent="0.25"/>
  <sheetData/>
  <customSheetViews>
    <customSheetView guid="{E5A2ECE4-B75B-45A2-AE22-0D04E85CEB66}" state="hidden">
      <pageMargins left="0.7" right="0.7" top="0.75" bottom="0.75" header="0.3" footer="0.3"/>
    </customSheetView>
    <customSheetView guid="{AF8A7EC1-5680-4411-8CA7-5C7F5D245B03}">
      <pageMargins left="0.7" right="0.7" top="0.75" bottom="0.75" header="0.3" footer="0.3"/>
    </customSheetView>
    <customSheetView guid="{8E7CBF92-2A8A-4486-AE31-320A2A4BD935}">
      <pageMargins left="0.7" right="0.7" top="0.75" bottom="0.75" header="0.3" footer="0.3"/>
    </customSheetView>
    <customSheetView guid="{0E67524B-A824-49FB-A67D-C1771603425D}">
      <pageMargins left="0.7" right="0.7" top="0.75" bottom="0.75" header="0.3" footer="0.3"/>
    </customSheetView>
    <customSheetView guid="{C8D19BE7-BEDD-4964-9D09-341310B3D400}">
      <pageMargins left="0.7" right="0.7" top="0.75" bottom="0.75" header="0.3" footer="0.3"/>
    </customSheetView>
    <customSheetView guid="{CF24AFB6-3F7E-4F34-9F8C-EEB64BB13CA4}">
      <pageMargins left="0.7" right="0.7" top="0.75" bottom="0.75" header="0.3" footer="0.3"/>
    </customSheetView>
    <customSheetView guid="{BDED3506-9430-4352-8E58-74A02AA55749}">
      <pageMargins left="0.7" right="0.7" top="0.75" bottom="0.75" header="0.3" footer="0.3"/>
    </customSheetView>
    <customSheetView guid="{82F8E746-A746-4368-B31A-F7995B350DCA}">
      <pageMargins left="0.7" right="0.7" top="0.75" bottom="0.75" header="0.3" footer="0.3"/>
    </customSheetView>
    <customSheetView guid="{F02E4BFF-91CB-4809-939D-2DEDB7A6D27E}">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heetViews>
  <sheetFormatPr defaultRowHeight="15" x14ac:dyDescent="0.25"/>
  <sheetData/>
  <customSheetViews>
    <customSheetView guid="{E5A2ECE4-B75B-45A2-AE22-0D04E85CEB66}" state="hidden">
      <pageMargins left="0.7" right="0.7" top="0.75" bottom="0.75" header="0.3" footer="0.3"/>
    </customSheetView>
    <customSheetView guid="{AF8A7EC1-5680-4411-8CA7-5C7F5D245B03}">
      <pageMargins left="0.7" right="0.7" top="0.75" bottom="0.75" header="0.3" footer="0.3"/>
    </customSheetView>
    <customSheetView guid="{8E7CBF92-2A8A-4486-AE31-320A2A4BD935}">
      <pageMargins left="0.7" right="0.7" top="0.75" bottom="0.75" header="0.3" footer="0.3"/>
    </customSheetView>
    <customSheetView guid="{0E67524B-A824-49FB-A67D-C1771603425D}">
      <pageMargins left="0.7" right="0.7" top="0.75" bottom="0.75" header="0.3" footer="0.3"/>
    </customSheetView>
    <customSheetView guid="{C8D19BE7-BEDD-4964-9D09-341310B3D400}">
      <pageMargins left="0.7" right="0.7" top="0.75" bottom="0.75" header="0.3" footer="0.3"/>
    </customSheetView>
    <customSheetView guid="{CF24AFB6-3F7E-4F34-9F8C-EEB64BB13CA4}">
      <pageMargins left="0.7" right="0.7" top="0.75" bottom="0.75" header="0.3" footer="0.3"/>
    </customSheetView>
    <customSheetView guid="{BDED3506-9430-4352-8E58-74A02AA55749}">
      <pageMargins left="0.7" right="0.7" top="0.75" bottom="0.75" header="0.3" footer="0.3"/>
    </customSheetView>
    <customSheetView guid="{82F8E746-A746-4368-B31A-F7995B350DCA}">
      <pageMargins left="0.7" right="0.7" top="0.75" bottom="0.75" header="0.3" footer="0.3"/>
    </customSheetView>
    <customSheetView guid="{F02E4BFF-91CB-4809-939D-2DEDB7A6D27E}">
      <pageMargins left="0.7" right="0.7" top="0.75" bottom="0.75" header="0.3" footer="0.3"/>
    </customSheetView>
  </customSheetView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18"/>
  <sheetViews>
    <sheetView tabSelected="1" view="pageBreakPreview" topLeftCell="D1" zoomScale="70" zoomScaleNormal="70" zoomScaleSheetLayoutView="70" workbookViewId="0">
      <selection activeCell="T16" sqref="T16"/>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11.42578125" style="35" hidden="1" customWidth="1"/>
    <col min="20" max="20" width="150" customWidth="1"/>
  </cols>
  <sheetData>
    <row r="1" spans="1:21" ht="47.25" customHeight="1" x14ac:dyDescent="0.25">
      <c r="B1" s="386" t="s">
        <v>222</v>
      </c>
      <c r="C1" s="387"/>
      <c r="D1" s="387"/>
      <c r="E1" s="387"/>
      <c r="F1" s="387"/>
      <c r="G1" s="387"/>
      <c r="H1" s="387"/>
      <c r="I1" s="387"/>
      <c r="J1" s="387"/>
      <c r="K1" s="387"/>
      <c r="L1" s="387"/>
      <c r="M1" s="387"/>
      <c r="N1" s="387"/>
      <c r="O1" s="387"/>
      <c r="P1" s="387"/>
      <c r="Q1" s="387"/>
      <c r="R1" s="387"/>
      <c r="S1" s="387"/>
      <c r="T1" s="387"/>
    </row>
    <row r="2" spans="1:21" ht="15.75" x14ac:dyDescent="0.25">
      <c r="A2" s="388"/>
      <c r="B2" s="389" t="s">
        <v>0</v>
      </c>
      <c r="C2" s="390" t="s">
        <v>1</v>
      </c>
      <c r="D2" s="390" t="s">
        <v>2</v>
      </c>
      <c r="E2" s="390" t="s">
        <v>3</v>
      </c>
      <c r="F2" s="390" t="s">
        <v>228</v>
      </c>
      <c r="G2" s="393" t="s">
        <v>4</v>
      </c>
      <c r="H2" s="394"/>
      <c r="I2" s="394"/>
      <c r="J2" s="394"/>
      <c r="K2" s="394"/>
      <c r="L2" s="394"/>
      <c r="M2" s="394"/>
      <c r="N2" s="394"/>
      <c r="O2" s="394"/>
      <c r="P2" s="394"/>
      <c r="Q2" s="394"/>
      <c r="R2" s="394"/>
      <c r="S2" s="395"/>
      <c r="T2" s="1"/>
    </row>
    <row r="3" spans="1:21" ht="119.25" customHeight="1" x14ac:dyDescent="0.25">
      <c r="A3" s="388"/>
      <c r="B3" s="389"/>
      <c r="C3" s="391"/>
      <c r="D3" s="392"/>
      <c r="E3" s="392"/>
      <c r="F3" s="392"/>
      <c r="G3" s="2" t="s">
        <v>5</v>
      </c>
      <c r="H3" s="2" t="s">
        <v>6</v>
      </c>
      <c r="I3" s="2" t="s">
        <v>7</v>
      </c>
      <c r="J3" s="2" t="s">
        <v>8</v>
      </c>
      <c r="K3" s="2" t="s">
        <v>9</v>
      </c>
      <c r="L3" s="2" t="s">
        <v>10</v>
      </c>
      <c r="M3" s="2" t="s">
        <v>11</v>
      </c>
      <c r="N3" s="2" t="s">
        <v>12</v>
      </c>
      <c r="O3" s="2" t="s">
        <v>13</v>
      </c>
      <c r="P3" s="2" t="s">
        <v>14</v>
      </c>
      <c r="Q3" s="2" t="s">
        <v>15</v>
      </c>
      <c r="R3" s="2" t="s">
        <v>16</v>
      </c>
      <c r="S3" s="2" t="s">
        <v>37</v>
      </c>
      <c r="T3" s="3" t="s">
        <v>17</v>
      </c>
    </row>
    <row r="4" spans="1:21" ht="15.75" x14ac:dyDescent="0.25">
      <c r="A4" s="22"/>
      <c r="B4" s="37">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1" ht="20.25" x14ac:dyDescent="0.25">
      <c r="B5" s="396" t="s">
        <v>88</v>
      </c>
      <c r="C5" s="384"/>
      <c r="D5" s="384"/>
      <c r="E5" s="384"/>
      <c r="F5" s="384"/>
      <c r="G5" s="384"/>
      <c r="H5" s="384"/>
      <c r="I5" s="384"/>
      <c r="J5" s="384"/>
      <c r="K5" s="384"/>
      <c r="L5" s="384"/>
      <c r="M5" s="384"/>
      <c r="N5" s="384"/>
      <c r="O5" s="384"/>
      <c r="P5" s="384"/>
      <c r="Q5" s="384"/>
      <c r="R5" s="384"/>
      <c r="S5" s="384"/>
      <c r="T5" s="385"/>
    </row>
    <row r="6" spans="1:21" ht="51.75" customHeight="1" x14ac:dyDescent="0.25">
      <c r="A6" s="24">
        <v>1</v>
      </c>
      <c r="B6" s="17" t="s">
        <v>19</v>
      </c>
      <c r="C6" s="8" t="s">
        <v>99</v>
      </c>
      <c r="D6" s="23" t="s">
        <v>100</v>
      </c>
      <c r="E6" s="23">
        <v>26</v>
      </c>
      <c r="F6" s="21">
        <v>44</v>
      </c>
      <c r="G6" s="44" t="s">
        <v>253</v>
      </c>
      <c r="H6" s="62" t="s">
        <v>253</v>
      </c>
      <c r="I6" s="75">
        <v>35</v>
      </c>
      <c r="J6" s="91">
        <v>41</v>
      </c>
      <c r="K6" s="104">
        <v>41</v>
      </c>
      <c r="L6" s="108">
        <v>41</v>
      </c>
      <c r="M6" s="115">
        <v>41</v>
      </c>
      <c r="N6" s="14">
        <v>41</v>
      </c>
      <c r="O6" s="128">
        <v>41</v>
      </c>
      <c r="P6" s="147">
        <v>45</v>
      </c>
      <c r="Q6" s="173">
        <v>47</v>
      </c>
      <c r="R6" s="173">
        <v>47</v>
      </c>
      <c r="S6" s="11">
        <f t="shared" ref="S6:S16" si="0">R6/F6*100</f>
        <v>106.81818181818181</v>
      </c>
      <c r="T6" s="45" t="s">
        <v>394</v>
      </c>
    </row>
    <row r="7" spans="1:21" ht="115.5" x14ac:dyDescent="0.25">
      <c r="A7" s="24">
        <v>2</v>
      </c>
      <c r="B7" s="17" t="s">
        <v>23</v>
      </c>
      <c r="C7" s="8" t="s">
        <v>101</v>
      </c>
      <c r="D7" s="23" t="s">
        <v>98</v>
      </c>
      <c r="E7" s="23">
        <v>481.12</v>
      </c>
      <c r="F7" s="21">
        <v>594</v>
      </c>
      <c r="G7" s="92">
        <v>27.242000000000001</v>
      </c>
      <c r="H7" s="224">
        <v>60.158000000000001</v>
      </c>
      <c r="I7" s="224">
        <v>127.449</v>
      </c>
      <c r="J7" s="93">
        <v>161.04</v>
      </c>
      <c r="K7" s="105">
        <v>259.34699999999998</v>
      </c>
      <c r="L7" s="93">
        <v>307.69299999999998</v>
      </c>
      <c r="M7" s="117">
        <v>344.08600000000001</v>
      </c>
      <c r="N7" s="105">
        <v>369.221</v>
      </c>
      <c r="O7" s="117">
        <v>510.28100000000001</v>
      </c>
      <c r="P7" s="92">
        <v>535.68799999999999</v>
      </c>
      <c r="Q7" s="92">
        <v>565.63300000000004</v>
      </c>
      <c r="R7" s="380">
        <v>599.98900000000003</v>
      </c>
      <c r="S7" s="11">
        <f t="shared" si="0"/>
        <v>101.00824915824917</v>
      </c>
      <c r="T7" s="46" t="s">
        <v>396</v>
      </c>
    </row>
    <row r="8" spans="1:21" ht="214.5" x14ac:dyDescent="0.25">
      <c r="A8" s="24">
        <v>3</v>
      </c>
      <c r="B8" s="17">
        <v>1</v>
      </c>
      <c r="C8" s="8" t="s">
        <v>90</v>
      </c>
      <c r="D8" s="23" t="s">
        <v>28</v>
      </c>
      <c r="E8" s="23">
        <v>93.3</v>
      </c>
      <c r="F8" s="41">
        <v>93.3</v>
      </c>
      <c r="G8" s="44" t="s">
        <v>253</v>
      </c>
      <c r="H8" s="44" t="s">
        <v>253</v>
      </c>
      <c r="I8" s="44" t="s">
        <v>253</v>
      </c>
      <c r="J8" s="44" t="s">
        <v>253</v>
      </c>
      <c r="K8" s="44" t="s">
        <v>253</v>
      </c>
      <c r="L8" s="44" t="s">
        <v>253</v>
      </c>
      <c r="M8" s="44" t="s">
        <v>253</v>
      </c>
      <c r="N8" s="11" t="s">
        <v>253</v>
      </c>
      <c r="O8" s="44" t="s">
        <v>253</v>
      </c>
      <c r="P8" s="44" t="s">
        <v>253</v>
      </c>
      <c r="Q8" s="44" t="s">
        <v>253</v>
      </c>
      <c r="R8" s="11">
        <v>95.3</v>
      </c>
      <c r="S8" s="11">
        <f t="shared" si="0"/>
        <v>102.14362272240085</v>
      </c>
      <c r="T8" s="381" t="s">
        <v>397</v>
      </c>
    </row>
    <row r="9" spans="1:21" ht="49.5" x14ac:dyDescent="0.25">
      <c r="A9" s="24">
        <v>4</v>
      </c>
      <c r="B9" s="17">
        <v>2</v>
      </c>
      <c r="C9" s="8" t="s">
        <v>91</v>
      </c>
      <c r="D9" s="23" t="s">
        <v>66</v>
      </c>
      <c r="E9" s="23">
        <v>160</v>
      </c>
      <c r="F9" s="21">
        <v>162</v>
      </c>
      <c r="G9" s="44" t="s">
        <v>253</v>
      </c>
      <c r="H9" s="44" t="s">
        <v>253</v>
      </c>
      <c r="I9" s="44" t="s">
        <v>253</v>
      </c>
      <c r="J9" s="44" t="s">
        <v>253</v>
      </c>
      <c r="K9" s="44" t="s">
        <v>253</v>
      </c>
      <c r="L9" s="44" t="s">
        <v>253</v>
      </c>
      <c r="M9" s="44" t="s">
        <v>253</v>
      </c>
      <c r="N9" s="11" t="s">
        <v>253</v>
      </c>
      <c r="O9" s="44" t="s">
        <v>253</v>
      </c>
      <c r="P9" s="44" t="s">
        <v>253</v>
      </c>
      <c r="Q9" s="44" t="s">
        <v>253</v>
      </c>
      <c r="R9" s="175">
        <v>162</v>
      </c>
      <c r="S9" s="11">
        <f t="shared" si="0"/>
        <v>100</v>
      </c>
      <c r="T9" s="47" t="s">
        <v>399</v>
      </c>
    </row>
    <row r="10" spans="1:21" ht="49.5" x14ac:dyDescent="0.25">
      <c r="A10" s="24">
        <v>5</v>
      </c>
      <c r="B10" s="17">
        <v>3</v>
      </c>
      <c r="C10" s="8" t="s">
        <v>92</v>
      </c>
      <c r="D10" s="23" t="s">
        <v>28</v>
      </c>
      <c r="E10" s="23">
        <v>1.5</v>
      </c>
      <c r="F10" s="41">
        <v>1.5</v>
      </c>
      <c r="G10" s="44" t="s">
        <v>253</v>
      </c>
      <c r="H10" s="44" t="s">
        <v>253</v>
      </c>
      <c r="I10" s="44" t="s">
        <v>253</v>
      </c>
      <c r="J10" s="44" t="s">
        <v>253</v>
      </c>
      <c r="K10" s="44" t="s">
        <v>253</v>
      </c>
      <c r="L10" s="44" t="s">
        <v>253</v>
      </c>
      <c r="M10" s="44" t="s">
        <v>253</v>
      </c>
      <c r="N10" s="11" t="s">
        <v>253</v>
      </c>
      <c r="O10" s="44" t="s">
        <v>253</v>
      </c>
      <c r="P10" s="44" t="s">
        <v>253</v>
      </c>
      <c r="Q10" s="44" t="s">
        <v>253</v>
      </c>
      <c r="R10" s="11">
        <v>1.5</v>
      </c>
      <c r="S10" s="11">
        <f t="shared" si="0"/>
        <v>100</v>
      </c>
      <c r="T10" s="46" t="s">
        <v>400</v>
      </c>
    </row>
    <row r="11" spans="1:21" ht="231" x14ac:dyDescent="0.25">
      <c r="A11" s="24">
        <v>6</v>
      </c>
      <c r="B11" s="13">
        <v>4</v>
      </c>
      <c r="C11" s="8" t="s">
        <v>93</v>
      </c>
      <c r="D11" s="23" t="s">
        <v>28</v>
      </c>
      <c r="E11" s="11">
        <v>70</v>
      </c>
      <c r="F11" s="41">
        <v>70</v>
      </c>
      <c r="G11" s="44" t="s">
        <v>253</v>
      </c>
      <c r="H11" s="44" t="s">
        <v>253</v>
      </c>
      <c r="I11" s="44" t="s">
        <v>253</v>
      </c>
      <c r="J11" s="44" t="s">
        <v>253</v>
      </c>
      <c r="K11" s="44" t="s">
        <v>253</v>
      </c>
      <c r="L11" s="44" t="s">
        <v>253</v>
      </c>
      <c r="M11" s="44" t="s">
        <v>253</v>
      </c>
      <c r="N11" s="11" t="s">
        <v>253</v>
      </c>
      <c r="O11" s="44" t="s">
        <v>253</v>
      </c>
      <c r="P11" s="44" t="s">
        <v>253</v>
      </c>
      <c r="Q11" s="44" t="s">
        <v>253</v>
      </c>
      <c r="R11" s="173">
        <v>55.5</v>
      </c>
      <c r="S11" s="11">
        <f t="shared" si="0"/>
        <v>79.285714285714278</v>
      </c>
      <c r="T11" s="46" t="s">
        <v>401</v>
      </c>
    </row>
    <row r="12" spans="1:21" ht="165" x14ac:dyDescent="0.25">
      <c r="A12" s="24">
        <v>7</v>
      </c>
      <c r="B12" s="17">
        <v>5</v>
      </c>
      <c r="C12" s="8" t="s">
        <v>94</v>
      </c>
      <c r="D12" s="23" t="s">
        <v>28</v>
      </c>
      <c r="E12" s="23">
        <v>1.2</v>
      </c>
      <c r="F12" s="41">
        <v>1.2</v>
      </c>
      <c r="G12" s="44" t="s">
        <v>253</v>
      </c>
      <c r="H12" s="44" t="s">
        <v>253</v>
      </c>
      <c r="I12" s="44" t="s">
        <v>253</v>
      </c>
      <c r="J12" s="44" t="s">
        <v>253</v>
      </c>
      <c r="K12" s="44" t="s">
        <v>253</v>
      </c>
      <c r="L12" s="44" t="s">
        <v>253</v>
      </c>
      <c r="M12" s="44" t="s">
        <v>253</v>
      </c>
      <c r="N12" s="11" t="s">
        <v>253</v>
      </c>
      <c r="O12" s="44" t="s">
        <v>253</v>
      </c>
      <c r="P12" s="44" t="s">
        <v>253</v>
      </c>
      <c r="Q12" s="44" t="s">
        <v>253</v>
      </c>
      <c r="R12" s="11">
        <v>0.7</v>
      </c>
      <c r="S12" s="11">
        <f t="shared" si="0"/>
        <v>58.333333333333336</v>
      </c>
      <c r="T12" s="46" t="s">
        <v>395</v>
      </c>
    </row>
    <row r="13" spans="1:21" ht="339.75" customHeight="1" x14ac:dyDescent="0.25">
      <c r="A13" s="24">
        <v>8</v>
      </c>
      <c r="B13" s="17">
        <v>6</v>
      </c>
      <c r="C13" s="8" t="s">
        <v>95</v>
      </c>
      <c r="D13" s="23" t="s">
        <v>28</v>
      </c>
      <c r="E13" s="23">
        <v>2.9</v>
      </c>
      <c r="F13" s="41">
        <v>2.1</v>
      </c>
      <c r="G13" s="44" t="s">
        <v>253</v>
      </c>
      <c r="H13" s="44" t="s">
        <v>253</v>
      </c>
      <c r="I13" s="108">
        <v>2.1</v>
      </c>
      <c r="J13" s="44" t="s">
        <v>253</v>
      </c>
      <c r="K13" s="44" t="s">
        <v>253</v>
      </c>
      <c r="L13" s="44">
        <v>2.1</v>
      </c>
      <c r="M13" s="44" t="s">
        <v>253</v>
      </c>
      <c r="N13" s="11" t="s">
        <v>253</v>
      </c>
      <c r="O13" s="44">
        <v>2.1</v>
      </c>
      <c r="P13" s="44" t="s">
        <v>253</v>
      </c>
      <c r="Q13" s="44" t="s">
        <v>253</v>
      </c>
      <c r="R13" s="60">
        <v>2.7</v>
      </c>
      <c r="S13" s="11">
        <f t="shared" si="0"/>
        <v>128.57142857142858</v>
      </c>
      <c r="T13" s="48" t="s">
        <v>402</v>
      </c>
    </row>
    <row r="14" spans="1:21" ht="81.75" customHeight="1" x14ac:dyDescent="0.25">
      <c r="A14" s="24">
        <v>9</v>
      </c>
      <c r="B14" s="17">
        <v>7</v>
      </c>
      <c r="C14" s="8" t="s">
        <v>96</v>
      </c>
      <c r="D14" s="23" t="s">
        <v>97</v>
      </c>
      <c r="E14" s="92">
        <v>18.38</v>
      </c>
      <c r="F14" s="49">
        <v>18.38</v>
      </c>
      <c r="G14" s="44" t="s">
        <v>253</v>
      </c>
      <c r="H14" s="44" t="s">
        <v>253</v>
      </c>
      <c r="I14" s="44" t="s">
        <v>253</v>
      </c>
      <c r="J14" s="44" t="s">
        <v>253</v>
      </c>
      <c r="K14" s="44" t="s">
        <v>253</v>
      </c>
      <c r="L14" s="108" t="s">
        <v>253</v>
      </c>
      <c r="M14" s="44" t="s">
        <v>253</v>
      </c>
      <c r="N14" s="11" t="s">
        <v>253</v>
      </c>
      <c r="O14" s="44" t="s">
        <v>253</v>
      </c>
      <c r="P14" s="44" t="s">
        <v>253</v>
      </c>
      <c r="Q14" s="44" t="s">
        <v>253</v>
      </c>
      <c r="R14" s="173">
        <v>24</v>
      </c>
      <c r="S14" s="11">
        <f>R14/F14*100</f>
        <v>130.57671381936888</v>
      </c>
      <c r="T14" s="382" t="s">
        <v>398</v>
      </c>
    </row>
    <row r="15" spans="1:21" ht="78.75" x14ac:dyDescent="0.25">
      <c r="A15" s="24">
        <v>10</v>
      </c>
      <c r="B15" s="60">
        <v>8</v>
      </c>
      <c r="C15" s="8" t="s">
        <v>243</v>
      </c>
      <c r="D15" s="186" t="s">
        <v>28</v>
      </c>
      <c r="E15" s="92" t="s">
        <v>22</v>
      </c>
      <c r="F15" s="41">
        <v>90</v>
      </c>
      <c r="G15" s="186" t="s">
        <v>253</v>
      </c>
      <c r="H15" s="186" t="s">
        <v>253</v>
      </c>
      <c r="I15" s="186" t="s">
        <v>253</v>
      </c>
      <c r="J15" s="186" t="s">
        <v>253</v>
      </c>
      <c r="K15" s="186" t="s">
        <v>253</v>
      </c>
      <c r="L15" s="186" t="s">
        <v>253</v>
      </c>
      <c r="M15" s="186" t="s">
        <v>253</v>
      </c>
      <c r="N15" s="11" t="s">
        <v>253</v>
      </c>
      <c r="O15" s="186" t="s">
        <v>253</v>
      </c>
      <c r="P15" s="186" t="s">
        <v>253</v>
      </c>
      <c r="Q15" s="186" t="s">
        <v>253</v>
      </c>
      <c r="R15" s="186">
        <v>90</v>
      </c>
      <c r="S15" s="11">
        <f t="shared" si="0"/>
        <v>100</v>
      </c>
      <c r="T15" s="379" t="s">
        <v>404</v>
      </c>
    </row>
    <row r="16" spans="1:21" ht="47.25" x14ac:dyDescent="0.25">
      <c r="A16" s="24">
        <v>11</v>
      </c>
      <c r="B16" s="60">
        <v>9</v>
      </c>
      <c r="C16" s="8" t="s">
        <v>242</v>
      </c>
      <c r="D16" s="186" t="s">
        <v>293</v>
      </c>
      <c r="E16" s="92" t="s">
        <v>22</v>
      </c>
      <c r="F16" s="21">
        <v>707</v>
      </c>
      <c r="G16" s="186" t="s">
        <v>253</v>
      </c>
      <c r="H16" s="186" t="s">
        <v>253</v>
      </c>
      <c r="I16" s="186" t="s">
        <v>253</v>
      </c>
      <c r="J16" s="186" t="s">
        <v>253</v>
      </c>
      <c r="K16" s="186" t="s">
        <v>253</v>
      </c>
      <c r="L16" s="186" t="s">
        <v>253</v>
      </c>
      <c r="M16" s="186" t="s">
        <v>253</v>
      </c>
      <c r="N16" s="11" t="s">
        <v>253</v>
      </c>
      <c r="O16" s="186" t="s">
        <v>253</v>
      </c>
      <c r="P16" s="186" t="s">
        <v>253</v>
      </c>
      <c r="Q16" s="186" t="s">
        <v>253</v>
      </c>
      <c r="R16" s="186">
        <v>700</v>
      </c>
      <c r="S16" s="11">
        <f t="shared" si="0"/>
        <v>99.009900990099013</v>
      </c>
      <c r="T16" s="378" t="s">
        <v>403</v>
      </c>
      <c r="U16" s="375"/>
    </row>
    <row r="17" spans="20:20" x14ac:dyDescent="0.25">
      <c r="T17" s="377"/>
    </row>
    <row r="18" spans="20:20" x14ac:dyDescent="0.25">
      <c r="T18" s="377"/>
    </row>
  </sheetData>
  <customSheetViews>
    <customSheetView guid="{E5A2ECE4-B75B-45A2-AE22-0D04E85CEB66}" scale="70" showPageBreaks="1" hiddenColumns="1" view="pageBreakPreview" topLeftCell="D1">
      <selection activeCell="T16" sqref="T16"/>
      <pageMargins left="0.7" right="0.7" top="0.75" bottom="0.75" header="0.3" footer="0.3"/>
      <pageSetup paperSize="9" orientation="landscape" r:id="rId1"/>
    </customSheetView>
    <customSheetView guid="{AF8A7EC1-5680-4411-8CA7-5C7F5D245B03}" scale="70" showPageBreaks="1" hiddenColumns="1" view="pageBreakPreview">
      <selection activeCell="I6" sqref="I6"/>
      <pageMargins left="0.7" right="0.7" top="0.75" bottom="0.75" header="0.3" footer="0.3"/>
      <pageSetup paperSize="9" orientation="portrait" r:id="rId2"/>
    </customSheetView>
    <customSheetView guid="{8E7CBF92-2A8A-4486-AE31-320A2A4BD935}" scale="70" showPageBreaks="1" hiddenColumns="1" view="pageBreakPreview" topLeftCell="A16">
      <selection activeCell="I6" sqref="I6"/>
      <pageMargins left="0.7" right="0.7" top="0.75" bottom="0.75" header="0.3" footer="0.3"/>
      <pageSetup paperSize="9" orientation="portrait" r:id="rId3"/>
    </customSheetView>
    <customSheetView guid="{0E67524B-A824-49FB-A67D-C1771603425D}" scale="70" showPageBreaks="1" hiddenColumns="1" view="pageBreakPreview" topLeftCell="D1">
      <selection activeCell="T7" sqref="T7"/>
      <pageMargins left="0.7" right="0.7" top="0.75" bottom="0.75" header="0.3" footer="0.3"/>
      <pageSetup paperSize="9" orientation="portrait" r:id="rId4"/>
    </customSheetView>
    <customSheetView guid="{C8D19BE7-BEDD-4964-9D09-341310B3D400}" showPageBreaks="1" hiddenColumns="1" state="hidden" view="pageBreakPreview" topLeftCell="D4">
      <selection activeCell="L12" sqref="L12"/>
      <pageMargins left="0.7" right="0.7" top="0.75" bottom="0.75" header="0.3" footer="0.3"/>
      <pageSetup paperSize="9" orientation="portrait" r:id="rId5"/>
    </customSheetView>
    <customSheetView guid="{CF24AFB6-3F7E-4F34-9F8C-EEB64BB13CA4}" scale="70" showPageBreaks="1" hiddenColumns="1" view="pageBreakPreview" topLeftCell="A4">
      <selection activeCell="I7" sqref="I7"/>
      <pageMargins left="0.7" right="0.7" top="0.75" bottom="0.75" header="0.3" footer="0.3"/>
      <pageSetup paperSize="9" orientation="portrait" r:id="rId6"/>
    </customSheetView>
    <customSheetView guid="{62E99341-31CC-4B22-ACCE-D0C55385ECC0}" showPageBreaks="1" hiddenColumns="1" view="pageBreakPreview" topLeftCell="D4">
      <selection activeCell="L12" sqref="L12"/>
      <pageMargins left="0.7" right="0.7" top="0.75" bottom="0.75" header="0.3" footer="0.3"/>
      <pageSetup paperSize="9" orientation="portrait" r:id="rId7"/>
    </customSheetView>
    <customSheetView guid="{6AC0ED22-CCBF-444B-9F29-F3EDD4234483}" scale="70" showPageBreaks="1" hiddenColumns="1" view="pageBreakPreview" topLeftCell="C1">
      <selection activeCell="M8" sqref="M8"/>
      <pageMargins left="0.7" right="0.7" top="0.75" bottom="0.75" header="0.3" footer="0.3"/>
      <pageSetup paperSize="9" orientation="portrait" r:id="rId8"/>
    </customSheetView>
    <customSheetView guid="{29B41C1A-DE4D-4DEA-B90B-19C46C754CB5}" scale="70" showPageBreaks="1" hiddenColumns="1" view="pageBreakPreview" topLeftCell="D1">
      <selection activeCell="T7" sqref="T7"/>
      <pageMargins left="0.7" right="0.7" top="0.75" bottom="0.75" header="0.3" footer="0.3"/>
      <pageSetup paperSize="9" orientation="portrait" r:id="rId9"/>
    </customSheetView>
    <customSheetView guid="{E45EFE9B-4478-4CD3-BF82-80324FB1E4A5}" scale="70" showPageBreaks="1" hiddenColumns="1" view="pageBreakPreview">
      <selection activeCell="I6" sqref="I6"/>
      <pageMargins left="0.7" right="0.7" top="0.75" bottom="0.75" header="0.3" footer="0.3"/>
      <pageSetup paperSize="9" orientation="portrait" r:id="rId10"/>
    </customSheetView>
    <customSheetView guid="{E130DC8D-7005-4996-8C21-05E554218832}" scale="70" showPageBreaks="1" hiddenColumns="1" view="pageBreakPreview" topLeftCell="D1">
      <selection activeCell="T7" sqref="T7"/>
      <pageMargins left="0.7" right="0.7" top="0.75" bottom="0.75" header="0.3" footer="0.3"/>
      <pageSetup paperSize="9" orientation="portrait" r:id="rId11"/>
    </customSheetView>
    <customSheetView guid="{64EE95D5-D217-4566-B6AE-1F08753E5CD7}" scale="70" showPageBreaks="1" hiddenColumns="1" view="pageBreakPreview" topLeftCell="D1">
      <selection activeCell="T7" sqref="T7"/>
      <pageMargins left="0.7" right="0.7" top="0.75" bottom="0.75" header="0.3" footer="0.3"/>
      <pageSetup paperSize="9" orientation="portrait" r:id="rId12"/>
    </customSheetView>
    <customSheetView guid="{BEF67C10-7FC6-4F33-B3F9-204F29E3E218}" scale="70" showPageBreaks="1" hiddenColumns="1" view="pageBreakPreview" topLeftCell="D1">
      <selection activeCell="T7" sqref="T7"/>
      <pageMargins left="0.7" right="0.7" top="0.75" bottom="0.75" header="0.3" footer="0.3"/>
      <pageSetup paperSize="9" orientation="portrait" r:id="rId13"/>
    </customSheetView>
    <customSheetView guid="{7ECADF5B-4174-4035-8137-3D83A4A93CD5}" scale="70" showPageBreaks="1" hiddenColumns="1" view="pageBreakPreview">
      <selection activeCell="D11" sqref="D11"/>
      <pageMargins left="0.7" right="0.7" top="0.75" bottom="0.75" header="0.3" footer="0.3"/>
      <pageSetup paperSize="9" orientation="portrait" r:id="rId14"/>
    </customSheetView>
    <customSheetView guid="{AA1E88D6-B765-4D8A-BB20-FCE31C48857F}" scale="70" showPageBreaks="1" hiddenColumns="1" view="pageBreakPreview" topLeftCell="D1">
      <selection activeCell="T7" sqref="T7"/>
      <pageMargins left="0.7" right="0.7" top="0.75" bottom="0.75" header="0.3" footer="0.3"/>
      <pageSetup paperSize="9" orientation="portrait" r:id="rId15"/>
    </customSheetView>
    <customSheetView guid="{BC0D032C-B7DF-4F2E-B1DC-6C55D32E50A7}" scale="70" showPageBreaks="1" hiddenColumns="1" view="pageBreakPreview" topLeftCell="A4">
      <selection activeCell="I7" sqref="I7"/>
      <pageMargins left="0.7" right="0.7" top="0.75" bottom="0.75" header="0.3" footer="0.3"/>
      <pageSetup paperSize="9" orientation="portrait" r:id="rId16"/>
    </customSheetView>
    <customSheetView guid="{536E4AEA-F618-4F85-8552-BC1DB5601AA9}" showPageBreaks="1" hiddenColumns="1" view="pageBreakPreview" topLeftCell="J4">
      <selection activeCell="R12" sqref="R12"/>
      <pageMargins left="0.7" right="0.7" top="0.75" bottom="0.75" header="0.3" footer="0.3"/>
      <pageSetup paperSize="9" orientation="portrait" r:id="rId17"/>
    </customSheetView>
    <customSheetView guid="{4D639A26-081E-47BF-848E-AC3B928B0246}" scale="70" showPageBreaks="1" hiddenColumns="1" view="pageBreakPreview" topLeftCell="A10">
      <selection activeCell="I6" sqref="I6"/>
      <pageMargins left="0.7" right="0.7" top="0.75" bottom="0.75" header="0.3" footer="0.3"/>
      <pageSetup paperSize="9" orientation="portrait" r:id="rId18"/>
    </customSheetView>
    <customSheetView guid="{A5DFC301-5C67-4FC6-85AF-FDF62108DB8C}" showPageBreaks="1" hiddenColumns="1" view="pageBreakPreview" topLeftCell="D4">
      <selection activeCell="L12" sqref="L12"/>
      <pageMargins left="0.7" right="0.7" top="0.75" bottom="0.75" header="0.3" footer="0.3"/>
      <pageSetup paperSize="9" orientation="portrait" r:id="rId19"/>
    </customSheetView>
    <customSheetView guid="{2BD323B3-0AFD-4A0F-92BE-DE4822DF2931}" scale="70" hiddenColumns="1">
      <selection activeCell="L12" sqref="L12"/>
      <pageMargins left="0.7" right="0.7" top="0.75" bottom="0.75" header="0.3" footer="0.3"/>
      <pageSetup paperSize="9" orientation="portrait" r:id="rId20"/>
    </customSheetView>
    <customSheetView guid="{368E2DFC-3BA5-4D0C-BA65-005B75FF238F}" showPageBreaks="1" hiddenColumns="1" view="pageBreakPreview" topLeftCell="J4">
      <selection activeCell="R12" sqref="R12"/>
      <pageMargins left="0.7" right="0.7" top="0.75" bottom="0.75" header="0.3" footer="0.3"/>
      <pageSetup paperSize="9" orientation="portrait" r:id="rId21"/>
    </customSheetView>
    <customSheetView guid="{31939B30-5917-45B1-8F19-7A02A2F96ACC}" scale="70" showPageBreaks="1" hiddenColumns="1" view="pageBreakPreview" topLeftCell="D1">
      <selection activeCell="T7" sqref="T7"/>
      <pageMargins left="0.7" right="0.7" top="0.75" bottom="0.75" header="0.3" footer="0.3"/>
      <pageSetup paperSize="9" orientation="portrait" r:id="rId22"/>
    </customSheetView>
    <customSheetView guid="{78BEB479-57CC-4BBB-8F3F-73AA0BAD3F3D}" showPageBreaks="1" hiddenColumns="1" view="pageBreakPreview">
      <selection activeCell="I16" sqref="I16"/>
      <pageMargins left="0.7" right="0.7" top="0.75" bottom="0.75" header="0.3" footer="0.3"/>
      <pageSetup paperSize="9" orientation="portrait" r:id="rId23"/>
    </customSheetView>
    <customSheetView guid="{80AD08A8-345A-453A-A104-5E3DA1078B6F}" scale="70" showPageBreaks="1" hiddenColumns="1" view="pageBreakPreview" topLeftCell="D1">
      <selection activeCell="T7" sqref="T7"/>
      <pageMargins left="0.7" right="0.7" top="0.75" bottom="0.75" header="0.3" footer="0.3"/>
      <pageSetup paperSize="9" orientation="portrait" r:id="rId24"/>
    </customSheetView>
    <customSheetView guid="{289EDABA-C5A9-419A-80C6-5151B0E77175}" scale="70" showPageBreaks="1" hiddenColumns="1" view="pageBreakPreview">
      <selection activeCell="I6" sqref="I6"/>
      <pageMargins left="0.7" right="0.7" top="0.75" bottom="0.75" header="0.3" footer="0.3"/>
      <pageSetup paperSize="9" orientation="portrait" r:id="rId25"/>
    </customSheetView>
    <customSheetView guid="{DC2E917C-7EDA-4B90-B3FB-550D32D31915}" scale="70" showPageBreaks="1" hiddenColumns="1" view="pageBreakPreview" topLeftCell="D1">
      <selection activeCell="T7" sqref="T7"/>
      <pageMargins left="0.7" right="0.7" top="0.75" bottom="0.75" header="0.3" footer="0.3"/>
      <pageSetup paperSize="9" orientation="portrait" r:id="rId26"/>
    </customSheetView>
    <customSheetView guid="{3A1AD47D-D360-494C-B851-D14B33F8032B}" scale="70" showPageBreaks="1" hiddenColumns="1" view="pageBreakPreview" topLeftCell="D1">
      <selection activeCell="T7" sqref="T7"/>
      <pageMargins left="0.7" right="0.7" top="0.75" bottom="0.75" header="0.3" footer="0.3"/>
      <pageSetup paperSize="9" orientation="portrait" r:id="rId27"/>
    </customSheetView>
    <customSheetView guid="{0A7892A9-C788-4A52-B70F-E061EF7EBA75}" showPageBreaks="1" hiddenColumns="1" view="pageBreakPreview" topLeftCell="C2">
      <selection activeCell="N7" sqref="N7"/>
      <pageMargins left="0.7" right="0.7" top="0.75" bottom="0.75" header="0.3" footer="0.3"/>
      <pageSetup paperSize="9" orientation="portrait" r:id="rId28"/>
    </customSheetView>
    <customSheetView guid="{06A69783-2FAA-4B05-9CD3-C97C7DF94659}" showPageBreaks="1" hiddenColumns="1" view="pageBreakPreview" topLeftCell="D4">
      <selection activeCell="L12" sqref="L12"/>
      <pageMargins left="0.7" right="0.7" top="0.75" bottom="0.75" header="0.3" footer="0.3"/>
      <pageSetup paperSize="9" orientation="portrait" r:id="rId29"/>
    </customSheetView>
    <customSheetView guid="{6A6C9703-C16B-46D2-8CEE-AD24BCFE6CF3}" scale="70" showPageBreaks="1" hiddenColumns="1" view="pageBreakPreview" topLeftCell="D1">
      <selection activeCell="T7" sqref="T7"/>
      <pageMargins left="0.7" right="0.7" top="0.75" bottom="0.75" header="0.3" footer="0.3"/>
      <pageSetup paperSize="9" orientation="portrait" r:id="rId30"/>
    </customSheetView>
    <customSheetView guid="{5F1BE36F-0832-42CE-A3FC-1A76BC593CBA}" scale="70" showPageBreaks="1" hiddenColumns="1" view="pageBreakPreview" topLeftCell="D4">
      <selection activeCell="L13" sqref="L13"/>
      <pageMargins left="0.7" right="0.7" top="0.75" bottom="0.75" header="0.3" footer="0.3"/>
      <pageSetup paperSize="9" orientation="portrait" r:id="rId31"/>
    </customSheetView>
    <customSheetView guid="{2632A833-96F5-4A25-97EB-81ED19BC2F66}" scale="70" showPageBreaks="1" hiddenColumns="1" view="pageBreakPreview" topLeftCell="D1">
      <selection activeCell="T7" sqref="T7"/>
      <pageMargins left="0.7" right="0.7" top="0.75" bottom="0.75" header="0.3" footer="0.3"/>
      <pageSetup paperSize="9" orientation="portrait" r:id="rId32"/>
    </customSheetView>
    <customSheetView guid="{459390C8-C5DF-49F1-A77C-C618340F3CD1}" showPageBreaks="1" hiddenColumns="1" view="pageBreakPreview" topLeftCell="D4">
      <selection activeCell="L12" sqref="L12"/>
      <pageMargins left="0.7" right="0.7" top="0.75" bottom="0.75" header="0.3" footer="0.3"/>
      <pageSetup paperSize="9" orientation="portrait" r:id="rId33"/>
    </customSheetView>
    <customSheetView guid="{73C3B9D4-9210-43F5-9883-0E949EA0E341}" scale="55" showPageBreaks="1" hiddenColumns="1" view="pageBreakPreview" topLeftCell="A4">
      <selection activeCell="H8" sqref="H8"/>
      <pageMargins left="0.7" right="0.7" top="0.75" bottom="0.75" header="0.3" footer="0.3"/>
      <pageSetup paperSize="9" orientation="portrait" r:id="rId34"/>
    </customSheetView>
    <customSheetView guid="{DBB9E7F6-7701-4D52-8273-C96C8672D403}" scale="70" showPageBreaks="1" hiddenColumns="1" view="pageBreakPreview" topLeftCell="D1">
      <selection activeCell="T7" sqref="T7"/>
      <pageMargins left="0.7" right="0.7" top="0.75" bottom="0.75" header="0.3" footer="0.3"/>
      <pageSetup paperSize="9" orientation="portrait" r:id="rId35"/>
    </customSheetView>
    <customSheetView guid="{F48E67D2-2C8C-4D86-A2A9-F44F569AC752}" scale="70" showPageBreaks="1" hiddenColumns="1" view="pageBreakPreview" topLeftCell="D1">
      <selection activeCell="T7" sqref="T7"/>
      <pageMargins left="0.7" right="0.7" top="0.75" bottom="0.75" header="0.3" footer="0.3"/>
      <pageSetup paperSize="9" orientation="portrait" r:id="rId36"/>
    </customSheetView>
    <customSheetView guid="{A0A236D8-DD59-41E7-B037-84EE00D00310}" scale="70" showPageBreaks="1" hiddenColumns="1" view="pageBreakPreview" topLeftCell="A4">
      <selection activeCell="I6" sqref="I6"/>
      <pageMargins left="0.7" right="0.7" top="0.75" bottom="0.75" header="0.3" footer="0.3"/>
      <pageSetup paperSize="9" orientation="portrait" r:id="rId37"/>
    </customSheetView>
    <customSheetView guid="{D2D3EE1B-268E-484E-B81F-FE080D687EAC}" scale="70" hiddenColumns="1">
      <selection activeCell="L12" sqref="L12"/>
      <pageMargins left="0.7" right="0.7" top="0.75" bottom="0.75" header="0.3" footer="0.3"/>
      <pageSetup paperSize="9" orientation="portrait" r:id="rId38"/>
    </customSheetView>
    <customSheetView guid="{E82CE51D-E642-4881-A0F3-F33C1C34AFA1}" scale="70" showPageBreaks="1" hiddenColumns="1" view="pageBreakPreview" topLeftCell="D1">
      <selection activeCell="T7" sqref="T7"/>
      <pageMargins left="0.7" right="0.7" top="0.75" bottom="0.75" header="0.3" footer="0.3"/>
      <pageSetup paperSize="9" orientation="portrait" r:id="rId39"/>
    </customSheetView>
    <customSheetView guid="{B08D60EB-17AC-43BC-A2EA-BCC34DA15115}" showPageBreaks="1" hiddenColumns="1" view="pageBreakPreview" topLeftCell="D4">
      <selection activeCell="K7" sqref="K7"/>
      <pageMargins left="0.7" right="0.7" top="0.75" bottom="0.75" header="0.3" footer="0.3"/>
      <pageSetup paperSize="9" orientation="portrait" r:id="rId40"/>
    </customSheetView>
    <customSheetView guid="{D191BA0E-0736-4B94-A273-2D78D70DA2D4}" scale="70" showPageBreaks="1" hiddenColumns="1" view="pageBreakPreview" topLeftCell="A16">
      <selection activeCell="I6" sqref="I6"/>
      <pageMargins left="0.7" right="0.7" top="0.75" bottom="0.75" header="0.3" footer="0.3"/>
      <pageSetup paperSize="9" orientation="portrait" r:id="rId41"/>
    </customSheetView>
    <customSheetView guid="{B429D517-42D1-45D3-9EB5-95DCC9C5EFE9}" scale="70" showPageBreaks="1" view="pageBreakPreview" topLeftCell="L1">
      <selection activeCell="C6" sqref="C6:H16"/>
      <pageMargins left="0.7" right="0.7" top="0.75" bottom="0.75" header="0.3" footer="0.3"/>
      <pageSetup paperSize="9" orientation="portrait" r:id="rId42"/>
    </customSheetView>
    <customSheetView guid="{B56945C8-F29B-4C9B-8329-FA9ECE32E132}" scale="70" showPageBreaks="1" hiddenColumns="1" view="pageBreakPreview" topLeftCell="D1">
      <selection activeCell="T7" sqref="T7"/>
      <pageMargins left="0.7" right="0.7" top="0.75" bottom="0.75" header="0.3" footer="0.3"/>
      <pageSetup paperSize="9" orientation="portrait" r:id="rId43"/>
    </customSheetView>
    <customSheetView guid="{F1DC9DCC-06E3-4E7B-88AF-BCE58DCEC1FC}" scale="70" showPageBreaks="1" view="pageBreakPreview" topLeftCell="A4">
      <selection activeCell="N13" sqref="N13"/>
      <pageMargins left="0.7" right="0.7" top="0.75" bottom="0.75" header="0.3" footer="0.3"/>
      <pageSetup paperSize="9" orientation="portrait" r:id="rId44"/>
    </customSheetView>
    <customSheetView guid="{CC311ED5-8E9A-4A74-AF81-E2B2B6EAD85B}" scale="70" showPageBreaks="1" hiddenColumns="1" view="pageBreakPreview">
      <selection activeCell="I6" sqref="I6"/>
      <pageMargins left="0.7" right="0.7" top="0.75" bottom="0.75" header="0.3" footer="0.3"/>
      <pageSetup paperSize="9" orientation="portrait" r:id="rId45"/>
    </customSheetView>
    <customSheetView guid="{4FCF4851-1FFB-4291-9E63-B5ADD52F8DBE}" scale="70" showPageBreaks="1" hiddenColumns="1" view="pageBreakPreview">
      <selection activeCell="I6" sqref="I6"/>
      <pageMargins left="0.7" right="0.7" top="0.75" bottom="0.75" header="0.3" footer="0.3"/>
      <pageSetup paperSize="9" orientation="portrait" r:id="rId46"/>
    </customSheetView>
    <customSheetView guid="{BDED3506-9430-4352-8E58-74A02AA55749}" scale="70" showPageBreaks="1" hiddenColumns="1" view="pageBreakPreview" topLeftCell="D1">
      <selection activeCell="T7" sqref="T7"/>
      <pageMargins left="0.7" right="0.7" top="0.75" bottom="0.75" header="0.3" footer="0.3"/>
      <pageSetup paperSize="9" orientation="portrait" r:id="rId47"/>
    </customSheetView>
    <customSheetView guid="{82F8E746-A746-4368-B31A-F7995B350DCA}" showPageBreaks="1" hiddenColumns="1" view="pageBreakPreview" topLeftCell="D4">
      <selection activeCell="L12" sqref="L12"/>
      <pageMargins left="0.7" right="0.7" top="0.75" bottom="0.75" header="0.3" footer="0.3"/>
      <pageSetup paperSize="9" orientation="portrait" r:id="rId48"/>
    </customSheetView>
    <customSheetView guid="{F02E4BFF-91CB-4809-939D-2DEDB7A6D27E}" scale="70" showPageBreaks="1" hiddenColumns="1">
      <selection activeCell="L12" sqref="L12"/>
      <pageMargins left="0.7" right="0.7" top="0.75" bottom="0.75" header="0.3" footer="0.3"/>
      <pageSetup paperSize="9" orientation="portrait" r:id="rId49"/>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landscape" r:id="rId5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5"/>
  <sheetViews>
    <sheetView view="pageBreakPreview" topLeftCell="J16" zoomScaleNormal="60" zoomScaleSheetLayoutView="55" workbookViewId="0">
      <selection activeCell="M32" sqref="M32"/>
    </sheetView>
  </sheetViews>
  <sheetFormatPr defaultRowHeight="15" x14ac:dyDescent="0.25"/>
  <cols>
    <col min="1" max="1" width="11.7109375" customWidth="1"/>
    <col min="2" max="2" width="11.7109375" style="3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42578125" customWidth="1"/>
    <col min="18" max="18" width="17.28515625" customWidth="1"/>
    <col min="19" max="19" width="18.28515625" style="35" hidden="1" customWidth="1"/>
    <col min="20" max="20" width="117.7109375" customWidth="1"/>
  </cols>
  <sheetData>
    <row r="1" spans="1:20" ht="47.25" customHeight="1" x14ac:dyDescent="0.25">
      <c r="B1" s="386" t="s">
        <v>222</v>
      </c>
      <c r="C1" s="387"/>
      <c r="D1" s="387"/>
      <c r="E1" s="387"/>
      <c r="F1" s="387"/>
      <c r="G1" s="387"/>
      <c r="H1" s="387"/>
      <c r="I1" s="387"/>
      <c r="J1" s="387"/>
      <c r="K1" s="387"/>
      <c r="L1" s="387"/>
      <c r="M1" s="387"/>
      <c r="N1" s="387"/>
      <c r="O1" s="387"/>
      <c r="P1" s="387"/>
      <c r="Q1" s="387"/>
      <c r="R1" s="387"/>
      <c r="S1" s="387"/>
      <c r="T1" s="387"/>
    </row>
    <row r="2" spans="1:20" ht="15.75" x14ac:dyDescent="0.25">
      <c r="A2" s="397"/>
      <c r="B2" s="397" t="s">
        <v>0</v>
      </c>
      <c r="C2" s="390" t="s">
        <v>1</v>
      </c>
      <c r="D2" s="390" t="s">
        <v>2</v>
      </c>
      <c r="E2" s="390" t="s">
        <v>3</v>
      </c>
      <c r="F2" s="390" t="s">
        <v>228</v>
      </c>
      <c r="G2" s="393" t="s">
        <v>4</v>
      </c>
      <c r="H2" s="394"/>
      <c r="I2" s="394"/>
      <c r="J2" s="394"/>
      <c r="K2" s="394"/>
      <c r="L2" s="394"/>
      <c r="M2" s="394"/>
      <c r="N2" s="394"/>
      <c r="O2" s="394"/>
      <c r="P2" s="394"/>
      <c r="Q2" s="394"/>
      <c r="R2" s="394"/>
      <c r="S2" s="395"/>
      <c r="T2" s="1"/>
    </row>
    <row r="3" spans="1:20" ht="119.25" customHeight="1" x14ac:dyDescent="0.25">
      <c r="A3" s="397"/>
      <c r="B3" s="397"/>
      <c r="C3" s="391"/>
      <c r="D3" s="392"/>
      <c r="E3" s="392"/>
      <c r="F3" s="392"/>
      <c r="G3" s="2" t="s">
        <v>5</v>
      </c>
      <c r="H3" s="2" t="s">
        <v>6</v>
      </c>
      <c r="I3" s="2" t="s">
        <v>7</v>
      </c>
      <c r="J3" s="2" t="s">
        <v>8</v>
      </c>
      <c r="K3" s="2" t="s">
        <v>9</v>
      </c>
      <c r="L3" s="2" t="s">
        <v>10</v>
      </c>
      <c r="M3" s="2" t="s">
        <v>11</v>
      </c>
      <c r="N3" s="2" t="s">
        <v>12</v>
      </c>
      <c r="O3" s="2" t="s">
        <v>13</v>
      </c>
      <c r="P3" s="2" t="s">
        <v>14</v>
      </c>
      <c r="Q3" s="2" t="s">
        <v>15</v>
      </c>
      <c r="R3" s="2" t="s">
        <v>16</v>
      </c>
      <c r="S3" s="2" t="s">
        <v>37</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39"/>
      <c r="B5" s="396" t="s">
        <v>102</v>
      </c>
      <c r="C5" s="384"/>
      <c r="D5" s="384"/>
      <c r="E5" s="384"/>
      <c r="F5" s="384"/>
      <c r="G5" s="384"/>
      <c r="H5" s="384"/>
      <c r="I5" s="384"/>
      <c r="J5" s="384"/>
      <c r="K5" s="384"/>
      <c r="L5" s="384"/>
      <c r="M5" s="384"/>
      <c r="N5" s="384"/>
      <c r="O5" s="384"/>
      <c r="P5" s="384"/>
      <c r="Q5" s="384"/>
      <c r="R5" s="384"/>
      <c r="S5" s="384"/>
      <c r="T5" s="385"/>
    </row>
    <row r="6" spans="1:20" ht="63" x14ac:dyDescent="0.25">
      <c r="A6" s="24">
        <v>1</v>
      </c>
      <c r="B6" s="17" t="s">
        <v>19</v>
      </c>
      <c r="C6" s="8" t="s">
        <v>103</v>
      </c>
      <c r="D6" s="23" t="s">
        <v>28</v>
      </c>
      <c r="E6" s="23">
        <v>50.6</v>
      </c>
      <c r="F6" s="90">
        <v>50.6</v>
      </c>
      <c r="G6" s="90">
        <v>55.1</v>
      </c>
      <c r="H6" s="90">
        <v>55.1</v>
      </c>
      <c r="I6" s="90">
        <v>55.1</v>
      </c>
      <c r="J6" s="90">
        <v>55.1</v>
      </c>
      <c r="K6" s="90">
        <v>55.1</v>
      </c>
      <c r="L6" s="90">
        <v>55.1</v>
      </c>
      <c r="M6" s="90">
        <v>55.1</v>
      </c>
      <c r="N6" s="90">
        <v>55.1</v>
      </c>
      <c r="O6" s="90">
        <v>55.1</v>
      </c>
      <c r="P6" s="90">
        <v>55.1</v>
      </c>
      <c r="Q6" s="90">
        <v>55.1</v>
      </c>
      <c r="R6" s="90">
        <v>55.1</v>
      </c>
      <c r="S6" s="11">
        <f t="shared" ref="S6:S13" si="0">R6/F6*100</f>
        <v>108.89328063241106</v>
      </c>
      <c r="T6" s="336" t="s">
        <v>345</v>
      </c>
    </row>
    <row r="7" spans="1:20" ht="47.25" x14ac:dyDescent="0.25">
      <c r="A7" s="24">
        <v>2</v>
      </c>
      <c r="B7" s="17" t="s">
        <v>23</v>
      </c>
      <c r="C7" s="8" t="s">
        <v>104</v>
      </c>
      <c r="D7" s="23" t="s">
        <v>28</v>
      </c>
      <c r="E7" s="82">
        <v>52</v>
      </c>
      <c r="F7" s="41">
        <v>58</v>
      </c>
      <c r="G7" s="41">
        <v>57.4</v>
      </c>
      <c r="H7" s="41">
        <v>57.4</v>
      </c>
      <c r="I7" s="41">
        <v>57.4</v>
      </c>
      <c r="J7" s="41">
        <v>57.4</v>
      </c>
      <c r="K7" s="41">
        <v>57.4</v>
      </c>
      <c r="L7" s="41">
        <v>57.4</v>
      </c>
      <c r="M7" s="41">
        <v>57.4</v>
      </c>
      <c r="N7" s="41">
        <v>57.4</v>
      </c>
      <c r="O7" s="41">
        <v>57.4</v>
      </c>
      <c r="P7" s="41">
        <v>57.4</v>
      </c>
      <c r="Q7" s="41">
        <v>57.4</v>
      </c>
      <c r="R7" s="90">
        <v>58</v>
      </c>
      <c r="S7" s="11">
        <f t="shared" si="0"/>
        <v>100</v>
      </c>
      <c r="T7" s="18"/>
    </row>
    <row r="8" spans="1:20" ht="126" x14ac:dyDescent="0.25">
      <c r="A8" s="24">
        <v>3</v>
      </c>
      <c r="B8" s="17">
        <v>1</v>
      </c>
      <c r="C8" s="8" t="s">
        <v>105</v>
      </c>
      <c r="D8" s="23" t="s">
        <v>28</v>
      </c>
      <c r="E8" s="23">
        <v>40.700000000000003</v>
      </c>
      <c r="F8" s="41">
        <v>52</v>
      </c>
      <c r="G8" s="41">
        <v>48.7</v>
      </c>
      <c r="H8" s="41">
        <v>48.7</v>
      </c>
      <c r="I8" s="41">
        <v>48.7</v>
      </c>
      <c r="J8" s="41">
        <v>48.7</v>
      </c>
      <c r="K8" s="41">
        <v>48.7</v>
      </c>
      <c r="L8" s="41">
        <v>48.7</v>
      </c>
      <c r="M8" s="41">
        <v>48.7</v>
      </c>
      <c r="N8" s="41">
        <v>48.7</v>
      </c>
      <c r="O8" s="41">
        <v>48.7</v>
      </c>
      <c r="P8" s="41">
        <v>48.7</v>
      </c>
      <c r="Q8" s="21">
        <v>51</v>
      </c>
      <c r="R8" s="41">
        <v>52</v>
      </c>
      <c r="S8" s="11">
        <f t="shared" si="0"/>
        <v>100</v>
      </c>
      <c r="T8" s="18"/>
    </row>
    <row r="9" spans="1:20" ht="126" x14ac:dyDescent="0.25">
      <c r="A9" s="24">
        <v>4</v>
      </c>
      <c r="B9" s="17">
        <v>2</v>
      </c>
      <c r="C9" s="8" t="s">
        <v>106</v>
      </c>
      <c r="D9" s="23" t="s">
        <v>28</v>
      </c>
      <c r="E9" s="11">
        <v>10</v>
      </c>
      <c r="F9" s="86" t="s">
        <v>231</v>
      </c>
      <c r="G9" s="86" t="s">
        <v>284</v>
      </c>
      <c r="H9" s="86" t="s">
        <v>284</v>
      </c>
      <c r="I9" s="86" t="s">
        <v>284</v>
      </c>
      <c r="J9" s="86" t="s">
        <v>284</v>
      </c>
      <c r="K9" s="86" t="s">
        <v>284</v>
      </c>
      <c r="L9" s="86" t="s">
        <v>284</v>
      </c>
      <c r="M9" s="86" t="s">
        <v>284</v>
      </c>
      <c r="N9" s="86" t="s">
        <v>284</v>
      </c>
      <c r="O9" s="86" t="s">
        <v>284</v>
      </c>
      <c r="P9" s="86" t="s">
        <v>328</v>
      </c>
      <c r="Q9" s="86" t="s">
        <v>355</v>
      </c>
      <c r="R9" s="86" t="s">
        <v>231</v>
      </c>
      <c r="S9" s="11">
        <f t="shared" si="0"/>
        <v>100</v>
      </c>
      <c r="T9" s="18"/>
    </row>
    <row r="10" spans="1:20" ht="141.75" x14ac:dyDescent="0.25">
      <c r="A10" s="24">
        <v>5</v>
      </c>
      <c r="B10" s="17">
        <v>3</v>
      </c>
      <c r="C10" s="8" t="s">
        <v>212</v>
      </c>
      <c r="D10" s="23" t="s">
        <v>28</v>
      </c>
      <c r="E10" s="23">
        <v>87.2</v>
      </c>
      <c r="F10" s="86" t="s">
        <v>232</v>
      </c>
      <c r="G10" s="86" t="s">
        <v>285</v>
      </c>
      <c r="H10" s="86" t="s">
        <v>285</v>
      </c>
      <c r="I10" s="86" t="s">
        <v>285</v>
      </c>
      <c r="J10" s="86" t="s">
        <v>285</v>
      </c>
      <c r="K10" s="86" t="s">
        <v>285</v>
      </c>
      <c r="L10" s="86" t="s">
        <v>285</v>
      </c>
      <c r="M10" s="86" t="s">
        <v>285</v>
      </c>
      <c r="N10" s="86" t="s">
        <v>285</v>
      </c>
      <c r="O10" s="86" t="s">
        <v>285</v>
      </c>
      <c r="P10" s="86" t="s">
        <v>329</v>
      </c>
      <c r="Q10" s="86" t="s">
        <v>356</v>
      </c>
      <c r="R10" s="86" t="s">
        <v>232</v>
      </c>
      <c r="S10" s="11">
        <f t="shared" si="0"/>
        <v>100</v>
      </c>
      <c r="T10" s="18"/>
    </row>
    <row r="11" spans="1:20" ht="157.5" x14ac:dyDescent="0.25">
      <c r="A11" s="24">
        <v>6</v>
      </c>
      <c r="B11" s="13">
        <v>4</v>
      </c>
      <c r="C11" s="8" t="s">
        <v>107</v>
      </c>
      <c r="D11" s="23" t="s">
        <v>28</v>
      </c>
      <c r="E11" s="23">
        <v>29.9</v>
      </c>
      <c r="F11" s="86" t="s">
        <v>233</v>
      </c>
      <c r="G11" s="86" t="s">
        <v>233</v>
      </c>
      <c r="H11" s="86" t="s">
        <v>233</v>
      </c>
      <c r="I11" s="86" t="s">
        <v>233</v>
      </c>
      <c r="J11" s="86" t="s">
        <v>233</v>
      </c>
      <c r="K11" s="86" t="s">
        <v>233</v>
      </c>
      <c r="L11" s="86" t="s">
        <v>233</v>
      </c>
      <c r="M11" s="86" t="s">
        <v>233</v>
      </c>
      <c r="N11" s="86" t="s">
        <v>233</v>
      </c>
      <c r="O11" s="86" t="s">
        <v>233</v>
      </c>
      <c r="P11" s="86" t="s">
        <v>233</v>
      </c>
      <c r="Q11" s="86" t="s">
        <v>233</v>
      </c>
      <c r="R11" s="86" t="s">
        <v>233</v>
      </c>
      <c r="S11" s="11">
        <f t="shared" si="0"/>
        <v>100</v>
      </c>
      <c r="T11" s="194"/>
    </row>
    <row r="12" spans="1:20" ht="157.5" x14ac:dyDescent="0.25">
      <c r="A12" s="398">
        <v>7</v>
      </c>
      <c r="B12" s="400">
        <v>5</v>
      </c>
      <c r="C12" s="88" t="s">
        <v>213</v>
      </c>
      <c r="D12" s="402" t="s">
        <v>28</v>
      </c>
      <c r="E12" s="11">
        <v>54</v>
      </c>
      <c r="F12" s="165">
        <v>54</v>
      </c>
      <c r="G12" s="87" t="s">
        <v>252</v>
      </c>
      <c r="H12" s="87" t="s">
        <v>252</v>
      </c>
      <c r="I12" s="87" t="s">
        <v>252</v>
      </c>
      <c r="J12" s="87" t="s">
        <v>252</v>
      </c>
      <c r="K12" s="87" t="s">
        <v>252</v>
      </c>
      <c r="L12" s="87" t="s">
        <v>252</v>
      </c>
      <c r="M12" s="87" t="s">
        <v>346</v>
      </c>
      <c r="N12" s="87" t="s">
        <v>346</v>
      </c>
      <c r="O12" s="87" t="s">
        <v>346</v>
      </c>
      <c r="P12" s="87" t="s">
        <v>346</v>
      </c>
      <c r="Q12" s="87" t="s">
        <v>346</v>
      </c>
      <c r="R12" s="11">
        <v>54</v>
      </c>
      <c r="S12" s="11">
        <f t="shared" si="0"/>
        <v>100</v>
      </c>
      <c r="T12" s="334" t="s">
        <v>251</v>
      </c>
    </row>
    <row r="13" spans="1:20" ht="15.75" x14ac:dyDescent="0.25">
      <c r="A13" s="399"/>
      <c r="B13" s="401"/>
      <c r="C13" s="8" t="s">
        <v>108</v>
      </c>
      <c r="D13" s="403"/>
      <c r="E13" s="162">
        <v>76</v>
      </c>
      <c r="F13" s="86" t="s">
        <v>234</v>
      </c>
      <c r="G13" s="170" t="s">
        <v>252</v>
      </c>
      <c r="H13" s="170" t="s">
        <v>252</v>
      </c>
      <c r="I13" s="170" t="s">
        <v>252</v>
      </c>
      <c r="J13" s="170" t="s">
        <v>252</v>
      </c>
      <c r="K13" s="170" t="s">
        <v>252</v>
      </c>
      <c r="L13" s="170" t="s">
        <v>252</v>
      </c>
      <c r="M13" s="171" t="s">
        <v>234</v>
      </c>
      <c r="N13" s="171" t="s">
        <v>234</v>
      </c>
      <c r="O13" s="171" t="s">
        <v>234</v>
      </c>
      <c r="P13" s="171" t="s">
        <v>234</v>
      </c>
      <c r="Q13" s="171" t="s">
        <v>234</v>
      </c>
      <c r="R13" s="172">
        <v>76</v>
      </c>
      <c r="S13" s="345">
        <f t="shared" si="0"/>
        <v>100</v>
      </c>
      <c r="T13" s="77"/>
    </row>
    <row r="14" spans="1:20" ht="94.5" x14ac:dyDescent="0.25">
      <c r="A14" s="24">
        <v>8</v>
      </c>
      <c r="B14" s="13">
        <v>6</v>
      </c>
      <c r="C14" s="8" t="s">
        <v>240</v>
      </c>
      <c r="D14" s="23" t="s">
        <v>28</v>
      </c>
      <c r="E14" s="23">
        <v>0</v>
      </c>
      <c r="F14" s="86" t="s">
        <v>241</v>
      </c>
      <c r="G14" s="86" t="s">
        <v>241</v>
      </c>
      <c r="H14" s="86" t="s">
        <v>241</v>
      </c>
      <c r="I14" s="86" t="s">
        <v>241</v>
      </c>
      <c r="J14" s="86" t="s">
        <v>241</v>
      </c>
      <c r="K14" s="86" t="s">
        <v>241</v>
      </c>
      <c r="L14" s="86" t="s">
        <v>241</v>
      </c>
      <c r="M14" s="86" t="s">
        <v>241</v>
      </c>
      <c r="N14" s="86" t="s">
        <v>241</v>
      </c>
      <c r="O14" s="86" t="s">
        <v>241</v>
      </c>
      <c r="P14" s="86" t="s">
        <v>241</v>
      </c>
      <c r="Q14" s="86" t="s">
        <v>241</v>
      </c>
      <c r="R14" s="163" t="s">
        <v>241</v>
      </c>
      <c r="S14" s="11">
        <f>O14/F14*100</f>
        <v>100</v>
      </c>
      <c r="T14" s="18"/>
    </row>
    <row r="15" spans="1:20" ht="181.5" customHeight="1" x14ac:dyDescent="0.25">
      <c r="A15" s="24">
        <v>9</v>
      </c>
      <c r="B15" s="17">
        <v>7</v>
      </c>
      <c r="C15" s="8" t="s">
        <v>109</v>
      </c>
      <c r="D15" s="85" t="s">
        <v>28</v>
      </c>
      <c r="E15" s="85">
        <v>0.1</v>
      </c>
      <c r="F15" s="87" t="s">
        <v>237</v>
      </c>
      <c r="G15" s="87" t="s">
        <v>237</v>
      </c>
      <c r="H15" s="87" t="s">
        <v>237</v>
      </c>
      <c r="I15" s="87" t="s">
        <v>237</v>
      </c>
      <c r="J15" s="87" t="s">
        <v>237</v>
      </c>
      <c r="K15" s="87" t="s">
        <v>237</v>
      </c>
      <c r="L15" s="87" t="s">
        <v>237</v>
      </c>
      <c r="M15" s="87" t="s">
        <v>237</v>
      </c>
      <c r="N15" s="87" t="s">
        <v>237</v>
      </c>
      <c r="O15" s="87" t="s">
        <v>237</v>
      </c>
      <c r="P15" s="87" t="s">
        <v>237</v>
      </c>
      <c r="Q15" s="87" t="s">
        <v>237</v>
      </c>
      <c r="R15" s="87" t="s">
        <v>237</v>
      </c>
      <c r="S15" s="11">
        <f>R15/F15*100</f>
        <v>100</v>
      </c>
      <c r="T15" s="8"/>
    </row>
    <row r="16" spans="1:20" ht="54" customHeight="1" x14ac:dyDescent="0.25">
      <c r="A16" s="24">
        <v>10</v>
      </c>
      <c r="B16" s="13">
        <v>8</v>
      </c>
      <c r="C16" s="8" t="s">
        <v>114</v>
      </c>
      <c r="D16" s="23" t="s">
        <v>66</v>
      </c>
      <c r="E16" s="23">
        <v>1496</v>
      </c>
      <c r="F16" s="86" t="s">
        <v>236</v>
      </c>
      <c r="G16" s="87" t="s">
        <v>252</v>
      </c>
      <c r="H16" s="87" t="s">
        <v>282</v>
      </c>
      <c r="I16" s="87" t="s">
        <v>282</v>
      </c>
      <c r="J16" s="87" t="s">
        <v>288</v>
      </c>
      <c r="K16" s="87" t="s">
        <v>288</v>
      </c>
      <c r="L16" s="107">
        <v>681</v>
      </c>
      <c r="M16" s="14">
        <v>999</v>
      </c>
      <c r="N16" s="14">
        <v>1019</v>
      </c>
      <c r="O16" s="14">
        <v>1131</v>
      </c>
      <c r="P16" s="14">
        <v>1466</v>
      </c>
      <c r="Q16" s="14">
        <v>1733</v>
      </c>
      <c r="R16" s="14">
        <v>1733</v>
      </c>
      <c r="S16" s="11">
        <f>R16/F16*100</f>
        <v>100.46376811594202</v>
      </c>
      <c r="T16" s="18"/>
    </row>
    <row r="17" spans="1:20" ht="63" x14ac:dyDescent="0.25">
      <c r="A17" s="24">
        <v>11</v>
      </c>
      <c r="B17" s="17">
        <v>9</v>
      </c>
      <c r="C17" s="8" t="s">
        <v>113</v>
      </c>
      <c r="D17" s="23" t="s">
        <v>28</v>
      </c>
      <c r="E17" s="23">
        <v>2.1</v>
      </c>
      <c r="F17" s="86" t="s">
        <v>235</v>
      </c>
      <c r="G17" s="87" t="s">
        <v>252</v>
      </c>
      <c r="H17" s="87" t="s">
        <v>283</v>
      </c>
      <c r="I17" s="87" t="s">
        <v>283</v>
      </c>
      <c r="J17" s="87" t="s">
        <v>289</v>
      </c>
      <c r="K17" s="87" t="s">
        <v>289</v>
      </c>
      <c r="L17" s="87" t="s">
        <v>302</v>
      </c>
      <c r="M17" s="87" t="s">
        <v>305</v>
      </c>
      <c r="N17" s="87" t="s">
        <v>313</v>
      </c>
      <c r="O17" s="146">
        <v>1.8</v>
      </c>
      <c r="P17" s="11">
        <v>2</v>
      </c>
      <c r="Q17" s="11">
        <v>2.4</v>
      </c>
      <c r="R17" s="11">
        <v>2.4</v>
      </c>
      <c r="S17" s="11">
        <f>R17/F17*100</f>
        <v>100</v>
      </c>
      <c r="T17" s="18"/>
    </row>
    <row r="18" spans="1:20" ht="126" x14ac:dyDescent="0.25">
      <c r="A18" s="24">
        <v>12</v>
      </c>
      <c r="B18" s="13">
        <v>10</v>
      </c>
      <c r="C18" s="8" t="s">
        <v>111</v>
      </c>
      <c r="D18" s="23" t="s">
        <v>112</v>
      </c>
      <c r="E18" s="23">
        <v>17</v>
      </c>
      <c r="F18" s="86" t="s">
        <v>238</v>
      </c>
      <c r="G18" s="89" t="s">
        <v>252</v>
      </c>
      <c r="H18" s="89" t="s">
        <v>281</v>
      </c>
      <c r="I18" s="89" t="s">
        <v>281</v>
      </c>
      <c r="J18" s="89" t="s">
        <v>287</v>
      </c>
      <c r="K18" s="89" t="s">
        <v>287</v>
      </c>
      <c r="L18" s="89" t="s">
        <v>301</v>
      </c>
      <c r="M18" s="89" t="s">
        <v>306</v>
      </c>
      <c r="N18" s="89" t="s">
        <v>315</v>
      </c>
      <c r="O18" s="89" t="s">
        <v>314</v>
      </c>
      <c r="P18" s="89" t="s">
        <v>330</v>
      </c>
      <c r="Q18" s="89" t="s">
        <v>357</v>
      </c>
      <c r="R18" s="60">
        <v>23</v>
      </c>
      <c r="S18" s="11">
        <f>R18/F18*100</f>
        <v>127.77777777777777</v>
      </c>
      <c r="T18" s="335" t="s">
        <v>344</v>
      </c>
    </row>
    <row r="19" spans="1:20" ht="63" x14ac:dyDescent="0.25">
      <c r="A19" s="24">
        <v>13</v>
      </c>
      <c r="B19" s="17">
        <v>11</v>
      </c>
      <c r="C19" s="8" t="s">
        <v>110</v>
      </c>
      <c r="D19" s="23" t="s">
        <v>28</v>
      </c>
      <c r="E19" s="11">
        <v>100</v>
      </c>
      <c r="F19" s="86" t="s">
        <v>239</v>
      </c>
      <c r="G19" s="86" t="s">
        <v>239</v>
      </c>
      <c r="H19" s="86" t="s">
        <v>239</v>
      </c>
      <c r="I19" s="86" t="s">
        <v>239</v>
      </c>
      <c r="J19" s="86" t="s">
        <v>239</v>
      </c>
      <c r="K19" s="86" t="s">
        <v>239</v>
      </c>
      <c r="L19" s="86" t="s">
        <v>239</v>
      </c>
      <c r="M19" s="86" t="s">
        <v>239</v>
      </c>
      <c r="N19" s="86" t="s">
        <v>239</v>
      </c>
      <c r="O19" s="86" t="s">
        <v>239</v>
      </c>
      <c r="P19" s="86" t="s">
        <v>239</v>
      </c>
      <c r="Q19" s="86" t="s">
        <v>239</v>
      </c>
      <c r="R19" s="87" t="s">
        <v>239</v>
      </c>
      <c r="S19" s="11">
        <f>R19/F19*100</f>
        <v>100</v>
      </c>
      <c r="T19" s="18"/>
    </row>
    <row r="25" spans="1:20" x14ac:dyDescent="0.25">
      <c r="L25" t="s">
        <v>216</v>
      </c>
    </row>
  </sheetData>
  <customSheetViews>
    <customSheetView guid="{E5A2ECE4-B75B-45A2-AE22-0D04E85CEB66}" showPageBreaks="1" hiddenColumns="1" state="hidden" view="pageBreakPreview" topLeftCell="J16">
      <selection activeCell="M32" sqref="M32"/>
      <pageMargins left="0.7" right="0.7" top="0.75" bottom="0.75" header="0.3" footer="0.3"/>
      <pageSetup paperSize="9" orientation="portrait" r:id="rId1"/>
    </customSheetView>
    <customSheetView guid="{AF8A7EC1-5680-4411-8CA7-5C7F5D245B03}" scale="55" showPageBreaks="1" hiddenColumns="1" view="pageBreakPreview">
      <selection activeCell="M8" sqref="M8"/>
      <pageMargins left="0.7" right="0.7" top="0.75" bottom="0.75" header="0.3" footer="0.3"/>
      <pageSetup paperSize="9" orientation="portrait" r:id="rId2"/>
    </customSheetView>
    <customSheetView guid="{8E7CBF92-2A8A-4486-AE31-320A2A4BD935}" scale="55" showPageBreaks="1" view="pageBreakPreview" topLeftCell="A13">
      <selection activeCell="S17" sqref="S17"/>
      <pageMargins left="0.7" right="0.7" top="0.75" bottom="0.75" header="0.3" footer="0.3"/>
      <pageSetup paperSize="9" orientation="landscape" r:id="rId3"/>
    </customSheetView>
    <customSheetView guid="{0E67524B-A824-49FB-A67D-C1771603425D}" scale="40" showPageBreaks="1" hiddenColumns="1" view="pageBreakPreview" topLeftCell="A13">
      <selection activeCell="G19" sqref="G6:G19"/>
      <pageMargins left="0.7" right="0.7" top="0.75" bottom="0.75" header="0.3" footer="0.3"/>
      <pageSetup paperSize="9" orientation="portrait" r:id="rId4"/>
    </customSheetView>
    <customSheetView guid="{C8D19BE7-BEDD-4964-9D09-341310B3D400}" showPageBreaks="1" hiddenColumns="1" state="hidden" view="pageBreakPreview" topLeftCell="A16">
      <selection activeCell="O17" sqref="O17"/>
      <pageMargins left="0.7" right="0.7" top="0.75" bottom="0.75" header="0.3" footer="0.3"/>
      <pageSetup paperSize="9" orientation="portrait" r:id="rId5"/>
    </customSheetView>
    <customSheetView guid="{CF24AFB6-3F7E-4F34-9F8C-EEB64BB13CA4}" scale="40" showPageBreaks="1" hiddenColumns="1" view="pageBreakPreview" topLeftCell="A13">
      <selection activeCell="G19" sqref="G6:G19"/>
      <pageMargins left="0.7" right="0.7" top="0.75" bottom="0.75" header="0.3" footer="0.3"/>
      <pageSetup paperSize="9" orientation="portrait" r:id="rId6"/>
    </customSheetView>
    <customSheetView guid="{62E99341-31CC-4B22-ACCE-D0C55385ECC0}" showPageBreaks="1" hiddenColumns="1" view="pageBreakPreview" topLeftCell="A16">
      <selection activeCell="O17" sqref="O17"/>
      <pageMargins left="0.7" right="0.7" top="0.75" bottom="0.75" header="0.3" footer="0.3"/>
      <pageSetup paperSize="9" orientation="portrait" r:id="rId7"/>
    </customSheetView>
    <customSheetView guid="{6AC0ED22-CCBF-444B-9F29-F3EDD4234483}" scale="60" showPageBreaks="1" hiddenColumns="1" view="pageBreakPreview">
      <selection activeCell="T17" sqref="T17"/>
      <pageMargins left="0.7" right="0.7" top="0.75" bottom="0.75" header="0.3" footer="0.3"/>
      <pageSetup paperSize="9" orientation="portrait" r:id="rId8"/>
    </customSheetView>
    <customSheetView guid="{29B41C1A-DE4D-4DEA-B90B-19C46C754CB5}" scale="40" showPageBreaks="1" hiddenColumns="1" view="pageBreakPreview" topLeftCell="A13">
      <selection activeCell="G19" sqref="G6:G19"/>
      <pageMargins left="0.7" right="0.7" top="0.75" bottom="0.75" header="0.3" footer="0.3"/>
      <pageSetup paperSize="9" orientation="portrait" r:id="rId9"/>
    </customSheetView>
    <customSheetView guid="{E45EFE9B-4478-4CD3-BF82-80324FB1E4A5}" scale="55" showPageBreaks="1" hiddenColumns="1" view="pageBreakPreview">
      <selection activeCell="M8" sqref="M8"/>
      <pageMargins left="0.7" right="0.7" top="0.75" bottom="0.75" header="0.3" footer="0.3"/>
      <pageSetup paperSize="9" orientation="portrait" r:id="rId10"/>
    </customSheetView>
    <customSheetView guid="{E130DC8D-7005-4996-8C21-05E554218832}" scale="55" showPageBreaks="1" hiddenColumns="1" view="pageBreakPreview" topLeftCell="A11">
      <selection activeCell="O15" sqref="O15"/>
      <pageMargins left="0.7" right="0.7" top="0.75" bottom="0.75" header="0.3" footer="0.3"/>
      <pageSetup paperSize="9" orientation="portrait" r:id="rId11"/>
    </customSheetView>
    <customSheetView guid="{64EE95D5-D217-4566-B6AE-1F08753E5CD7}" scale="40" showPageBreaks="1" hiddenColumns="1" view="pageBreakPreview" topLeftCell="A13">
      <selection activeCell="G19" sqref="G6:G19"/>
      <pageMargins left="0.7" right="0.7" top="0.75" bottom="0.75" header="0.3" footer="0.3"/>
      <pageSetup paperSize="9" orientation="portrait" r:id="rId12"/>
    </customSheetView>
    <customSheetView guid="{BEF67C10-7FC6-4F33-B3F9-204F29E3E218}" scale="40" showPageBreaks="1" hiddenColumns="1" view="pageBreakPreview" topLeftCell="A13">
      <selection activeCell="G19" sqref="G6:G19"/>
      <pageMargins left="0.7" right="0.7" top="0.75" bottom="0.75" header="0.3" footer="0.3"/>
      <pageSetup paperSize="9" orientation="portrait" r:id="rId13"/>
    </customSheetView>
    <customSheetView guid="{7ECADF5B-4174-4035-8137-3D83A4A93CD5}" scale="40" showPageBreaks="1" hiddenColumns="1" view="pageBreakPreview" topLeftCell="A13">
      <selection activeCell="G19" sqref="G6:G19"/>
      <pageMargins left="0.7" right="0.7" top="0.75" bottom="0.75" header="0.3" footer="0.3"/>
      <pageSetup paperSize="9" orientation="portrait" r:id="rId14"/>
    </customSheetView>
    <customSheetView guid="{AA1E88D6-B765-4D8A-BB20-FCE31C48857F}" scale="55" showPageBreaks="1" hiddenColumns="1" view="pageBreakPreview">
      <selection activeCell="R10" sqref="R10"/>
      <pageMargins left="0.7" right="0.7" top="0.75" bottom="0.75" header="0.3" footer="0.3"/>
      <pageSetup paperSize="9" orientation="portrait" r:id="rId15"/>
    </customSheetView>
    <customSheetView guid="{BC0D032C-B7DF-4F2E-B1DC-6C55D32E50A7}" scale="40" showPageBreaks="1" hiddenColumns="1" view="pageBreakPreview" topLeftCell="A13">
      <selection activeCell="G19" sqref="G6:G19"/>
      <pageMargins left="0.7" right="0.7" top="0.75" bottom="0.75" header="0.3" footer="0.3"/>
      <pageSetup paperSize="9" orientation="portrait" r:id="rId16"/>
    </customSheetView>
    <customSheetView guid="{536E4AEA-F618-4F85-8552-BC1DB5601AA9}" showPageBreaks="1" hiddenColumns="1" view="pageBreakPreview" topLeftCell="G12">
      <selection activeCell="P19" sqref="P19"/>
      <pageMargins left="0.7" right="0.7" top="0.75" bottom="0.75" header="0.3" footer="0.3"/>
      <pageSetup paperSize="9" orientation="portrait" r:id="rId17"/>
    </customSheetView>
    <customSheetView guid="{4D639A26-081E-47BF-848E-AC3B928B0246}" scale="55" showPageBreaks="1" hiddenColumns="1" view="pageBreakPreview" topLeftCell="A13">
      <selection activeCell="W46" sqref="W46"/>
      <pageMargins left="0.7" right="0.7" top="0.75" bottom="0.75" header="0.3" footer="0.3"/>
      <pageSetup paperSize="9" orientation="landscape" r:id="rId18"/>
    </customSheetView>
    <customSheetView guid="{A5DFC301-5C67-4FC6-85AF-FDF62108DB8C}" scale="60" showPageBreaks="1" hiddenColumns="1" view="pageBreakPreview" topLeftCell="A3">
      <selection activeCell="J19" sqref="J19"/>
      <pageMargins left="0.7" right="0.7" top="0.75" bottom="0.75" header="0.3" footer="0.3"/>
      <pageSetup paperSize="9" orientation="portrait" r:id="rId19"/>
    </customSheetView>
    <customSheetView guid="{2BD323B3-0AFD-4A0F-92BE-DE4822DF2931}" scale="60" hiddenColumns="1">
      <selection activeCell="T31" sqref="T31"/>
      <pageMargins left="0.7" right="0.7" top="0.75" bottom="0.75" header="0.3" footer="0.3"/>
      <pageSetup paperSize="9" orientation="portrait" r:id="rId20"/>
    </customSheetView>
    <customSheetView guid="{368E2DFC-3BA5-4D0C-BA65-005B75FF238F}" showPageBreaks="1" hiddenColumns="1" view="pageBreakPreview" topLeftCell="G12">
      <selection activeCell="P19" sqref="P19"/>
      <pageMargins left="0.7" right="0.7" top="0.75" bottom="0.75" header="0.3" footer="0.3"/>
      <pageSetup paperSize="9" orientation="portrait" r:id="rId21"/>
    </customSheetView>
    <customSheetView guid="{31939B30-5917-45B1-8F19-7A02A2F96ACC}" scale="40" showPageBreaks="1" hiddenColumns="1" view="pageBreakPreview" topLeftCell="A13">
      <selection activeCell="G19" sqref="G6:G19"/>
      <pageMargins left="0.7" right="0.7" top="0.75" bottom="0.75" header="0.3" footer="0.3"/>
      <pageSetup paperSize="9" orientation="portrait" r:id="rId22"/>
    </customSheetView>
    <customSheetView guid="{78BEB479-57CC-4BBB-8F3F-73AA0BAD3F3D}" showPageBreaks="1" hiddenColumns="1" view="pageBreakPreview" topLeftCell="J16">
      <selection activeCell="M32" sqref="M32"/>
      <pageMargins left="0.7" right="0.7" top="0.75" bottom="0.75" header="0.3" footer="0.3"/>
      <pageSetup paperSize="9" orientation="portrait" r:id="rId23"/>
    </customSheetView>
    <customSheetView guid="{80AD08A8-345A-453A-A104-5E3DA1078B6F}" scale="70" showPageBreaks="1" hiddenColumns="1" view="pageBreakPreview" topLeftCell="C1">
      <selection activeCell="R8" sqref="R8"/>
      <pageMargins left="0.7" right="0.7" top="0.75" bottom="0.75" header="0.3" footer="0.3"/>
      <pageSetup paperSize="9" orientation="portrait" r:id="rId24"/>
    </customSheetView>
    <customSheetView guid="{289EDABA-C5A9-419A-80C6-5151B0E77175}" scale="55" showPageBreaks="1" hiddenColumns="1" view="pageBreakPreview">
      <selection activeCell="M8" sqref="M8"/>
      <pageMargins left="0.7" right="0.7" top="0.75" bottom="0.75" header="0.3" footer="0.3"/>
      <pageSetup paperSize="9" orientation="portrait" r:id="rId25"/>
    </customSheetView>
    <customSheetView guid="{DC2E917C-7EDA-4B90-B3FB-550D32D31915}" scale="40" showPageBreaks="1" hiddenColumns="1" view="pageBreakPreview" topLeftCell="A13">
      <selection activeCell="G19" sqref="G6:G19"/>
      <pageMargins left="0.7" right="0.7" top="0.75" bottom="0.75" header="0.3" footer="0.3"/>
      <pageSetup paperSize="9" orientation="portrait" r:id="rId26"/>
    </customSheetView>
    <customSheetView guid="{3A1AD47D-D360-494C-B851-D14B33F8032B}" scale="71" showPageBreaks="1" hiddenColumns="1" view="pageBreakPreview">
      <selection activeCell="O17" sqref="O17"/>
      <pageMargins left="0.7" right="0.7" top="0.75" bottom="0.75" header="0.3" footer="0.3"/>
      <pageSetup paperSize="9" orientation="portrait" r:id="rId27"/>
    </customSheetView>
    <customSheetView guid="{0A7892A9-C788-4A52-B70F-E061EF7EBA75}" showPageBreaks="1" hiddenColumns="1" view="pageBreakPreview" topLeftCell="J16">
      <selection activeCell="M32" sqref="M32"/>
      <pageMargins left="0.7" right="0.7" top="0.75" bottom="0.75" header="0.3" footer="0.3"/>
      <pageSetup paperSize="9" orientation="portrait" r:id="rId28"/>
    </customSheetView>
    <customSheetView guid="{06A69783-2FAA-4B05-9CD3-C97C7DF94659}" showPageBreaks="1" hiddenColumns="1" view="pageBreakPreview" topLeftCell="J16">
      <selection activeCell="M32" sqref="M32"/>
      <pageMargins left="0.7" right="0.7" top="0.75" bottom="0.75" header="0.3" footer="0.3"/>
      <pageSetup paperSize="9" orientation="portrait" r:id="rId29"/>
    </customSheetView>
    <customSheetView guid="{6A6C9703-C16B-46D2-8CEE-AD24BCFE6CF3}" scale="40" showPageBreaks="1" hiddenColumns="1" view="pageBreakPreview" topLeftCell="A13">
      <selection activeCell="G19" sqref="G6:G19"/>
      <pageMargins left="0.7" right="0.7" top="0.75" bottom="0.75" header="0.3" footer="0.3"/>
      <pageSetup paperSize="9" orientation="portrait" r:id="rId30"/>
    </customSheetView>
    <customSheetView guid="{5F1BE36F-0832-42CE-A3FC-1A76BC593CBA}" scale="40" showPageBreaks="1" hiddenColumns="1" view="pageBreakPreview">
      <selection activeCell="B1" sqref="B1:T1"/>
      <pageMargins left="0.7" right="0.7" top="0.75" bottom="0.75" header="0.3" footer="0.3"/>
      <pageSetup paperSize="9" orientation="portrait" r:id="rId31"/>
    </customSheetView>
    <customSheetView guid="{2632A833-96F5-4A25-97EB-81ED19BC2F66}" scale="40" showPageBreaks="1" hiddenColumns="1" view="pageBreakPreview" topLeftCell="A13">
      <selection activeCell="G19" sqref="G6:G19"/>
      <pageMargins left="0.7" right="0.7" top="0.75" bottom="0.75" header="0.3" footer="0.3"/>
      <pageSetup paperSize="9" orientation="portrait" r:id="rId32"/>
    </customSheetView>
    <customSheetView guid="{459390C8-C5DF-49F1-A77C-C618340F3CD1}" scale="70" showPageBreaks="1" hiddenColumns="1" view="pageBreakPreview" topLeftCell="B13">
      <selection activeCell="C15" sqref="C15"/>
      <pageMargins left="0.7" right="0.7" top="0.75" bottom="0.75" header="0.3" footer="0.3"/>
      <pageSetup paperSize="9" orientation="portrait" r:id="rId33"/>
    </customSheetView>
    <customSheetView guid="{73C3B9D4-9210-43F5-9883-0E949EA0E341}" scale="40" showPageBreaks="1" hiddenColumns="1" view="pageBreakPreview" topLeftCell="A10">
      <selection activeCell="M8" sqref="M8"/>
      <pageMargins left="0.7" right="0.7" top="0.75" bottom="0.75" header="0.3" footer="0.3"/>
      <pageSetup paperSize="9" orientation="portrait" r:id="rId34"/>
    </customSheetView>
    <customSheetView guid="{DBB9E7F6-7701-4D52-8273-C96C8672D403}" scale="40" showPageBreaks="1" hiddenColumns="1" view="pageBreakPreview" topLeftCell="A13">
      <selection activeCell="G19" sqref="G6:G19"/>
      <pageMargins left="0.7" right="0.7" top="0.75" bottom="0.75" header="0.3" footer="0.3"/>
      <pageSetup paperSize="9" orientation="portrait" r:id="rId35"/>
    </customSheetView>
    <customSheetView guid="{F48E67D2-2C8C-4D86-A2A9-F44F569AC752}" scale="40" showPageBreaks="1" hiddenColumns="1" view="pageBreakPreview" topLeftCell="A13">
      <selection activeCell="G19" sqref="G6:G19"/>
      <pageMargins left="0.7" right="0.7" top="0.75" bottom="0.75" header="0.3" footer="0.3"/>
      <pageSetup paperSize="9" orientation="portrait" r:id="rId36"/>
    </customSheetView>
    <customSheetView guid="{A0A236D8-DD59-41E7-B037-84EE00D00310}" scale="55" showPageBreaks="1" hiddenColumns="1" view="pageBreakPreview">
      <selection activeCell="J11" sqref="J11"/>
      <pageMargins left="0.7" right="0.7" top="0.75" bottom="0.75" header="0.3" footer="0.3"/>
      <pageSetup paperSize="9" orientation="landscape" r:id="rId37"/>
    </customSheetView>
    <customSheetView guid="{D2D3EE1B-268E-484E-B81F-FE080D687EAC}" scale="60" hiddenColumns="1">
      <selection activeCell="T31" sqref="T31"/>
      <pageMargins left="0.7" right="0.7" top="0.75" bottom="0.75" header="0.3" footer="0.3"/>
      <pageSetup paperSize="9" orientation="portrait" r:id="rId38"/>
    </customSheetView>
    <customSheetView guid="{E82CE51D-E642-4881-A0F3-F33C1C34AFA1}" scale="40" showPageBreaks="1" hiddenColumns="1" view="pageBreakPreview" topLeftCell="A13">
      <selection activeCell="G19" sqref="G6:G19"/>
      <pageMargins left="0.7" right="0.7" top="0.75" bottom="0.75" header="0.3" footer="0.3"/>
      <pageSetup paperSize="9" orientation="portrait" r:id="rId39"/>
    </customSheetView>
    <customSheetView guid="{B08D60EB-17AC-43BC-A2EA-BCC34DA15115}" scale="40" showPageBreaks="1" hiddenColumns="1" view="pageBreakPreview">
      <selection activeCell="B1" sqref="B1:T1"/>
      <pageMargins left="0.7" right="0.7" top="0.75" bottom="0.75" header="0.3" footer="0.3"/>
      <pageSetup paperSize="9" orientation="portrait" r:id="rId40"/>
    </customSheetView>
    <customSheetView guid="{D191BA0E-0736-4B94-A273-2D78D70DA2D4}" scale="55" showPageBreaks="1" hiddenColumns="1" view="pageBreakPreview" topLeftCell="A13">
      <selection activeCell="P18" sqref="P18"/>
      <pageMargins left="0.7" right="0.7" top="0.75" bottom="0.75" header="0.3" footer="0.3"/>
      <pageSetup paperSize="9" orientation="landscape" r:id="rId41"/>
    </customSheetView>
    <customSheetView guid="{B429D517-42D1-45D3-9EB5-95DCC9C5EFE9}" scale="70" showPageBreaks="1" view="pageBreakPreview">
      <selection activeCell="D10" sqref="D10"/>
      <pageMargins left="0.7" right="0.7" top="0.75" bottom="0.75" header="0.3" footer="0.3"/>
      <pageSetup paperSize="9" scale="24" orientation="portrait" r:id="rId42"/>
    </customSheetView>
    <customSheetView guid="{B56945C8-F29B-4C9B-8329-FA9ECE32E132}" scale="55" showPageBreaks="1" hiddenColumns="1" view="pageBreakPreview" topLeftCell="A11">
      <selection activeCell="O15" sqref="O15"/>
      <pageMargins left="0.7" right="0.7" top="0.75" bottom="0.75" header="0.3" footer="0.3"/>
      <pageSetup paperSize="9" orientation="portrait" r:id="rId43"/>
    </customSheetView>
    <customSheetView guid="{F1DC9DCC-06E3-4E7B-88AF-BCE58DCEC1FC}" scale="60" showPageBreaks="1" view="pageBreakPreview" topLeftCell="A13">
      <selection activeCell="S18" sqref="S18"/>
      <pageMargins left="0.7" right="0.7" top="0.75" bottom="0.75" header="0.3" footer="0.3"/>
      <pageSetup paperSize="9" scale="24" orientation="portrait" r:id="rId44"/>
    </customSheetView>
    <customSheetView guid="{CC311ED5-8E9A-4A74-AF81-E2B2B6EAD85B}" scale="55" showPageBreaks="1" hiddenColumns="1" view="pageBreakPreview">
      <selection activeCell="M8" sqref="M8"/>
      <pageMargins left="0.7" right="0.7" top="0.75" bottom="0.75" header="0.3" footer="0.3"/>
      <pageSetup paperSize="9" orientation="portrait" r:id="rId45"/>
    </customSheetView>
    <customSheetView guid="{4FCF4851-1FFB-4291-9E63-B5ADD52F8DBE}" scale="55" showPageBreaks="1" hiddenColumns="1" view="pageBreakPreview">
      <selection activeCell="M8" sqref="M8"/>
      <pageMargins left="0.7" right="0.7" top="0.75" bottom="0.75" header="0.3" footer="0.3"/>
      <pageSetup paperSize="9" orientation="portrait" r:id="rId46"/>
    </customSheetView>
    <customSheetView guid="{BDED3506-9430-4352-8E58-74A02AA55749}" scale="55" showPageBreaks="1" hiddenColumns="1" view="pageBreakPreview" topLeftCell="A11">
      <selection activeCell="O15" sqref="O15"/>
      <pageMargins left="0.7" right="0.7" top="0.75" bottom="0.75" header="0.3" footer="0.3"/>
      <pageSetup paperSize="9" orientation="portrait" r:id="rId47"/>
    </customSheetView>
    <customSheetView guid="{82F8E746-A746-4368-B31A-F7995B350DCA}" showPageBreaks="1" hiddenColumns="1" view="pageBreakPreview" topLeftCell="A16">
      <selection activeCell="O17" sqref="O17"/>
      <pageMargins left="0.7" right="0.7" top="0.75" bottom="0.75" header="0.3" footer="0.3"/>
      <pageSetup paperSize="9" orientation="portrait" r:id="rId48"/>
    </customSheetView>
    <customSheetView guid="{F02E4BFF-91CB-4809-939D-2DEDB7A6D27E}" scale="60" showPageBreaks="1" hiddenColumns="1">
      <selection activeCell="T31" sqref="T31"/>
      <pageMargins left="0.7" right="0.7" top="0.75" bottom="0.75" header="0.3" footer="0.3"/>
      <pageSetup paperSize="9" orientation="portrait" r:id="rId49"/>
    </customSheetView>
  </customSheetViews>
  <mergeCells count="12">
    <mergeCell ref="B5:T5"/>
    <mergeCell ref="A12:A13"/>
    <mergeCell ref="B12:B13"/>
    <mergeCell ref="D12:D13"/>
    <mergeCell ref="B1:T1"/>
    <mergeCell ref="A2:A3"/>
    <mergeCell ref="B2:B3"/>
    <mergeCell ref="C2:C3"/>
    <mergeCell ref="D2:D3"/>
    <mergeCell ref="E2:E3"/>
    <mergeCell ref="F2:F3"/>
    <mergeCell ref="G2:S2"/>
  </mergeCells>
  <pageMargins left="0.7" right="0.7" top="0.75" bottom="0.75" header="0.3" footer="0.3"/>
  <pageSetup paperSize="9" orientation="portrait" r:id="rId5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2</vt:i4>
      </vt:variant>
    </vt:vector>
  </HeadingPairs>
  <TitlesOfParts>
    <vt:vector size="24" baseType="lpstr">
      <vt:lpstr>МП Экстремизм</vt:lpstr>
      <vt:lpstr>МП РО</vt:lpstr>
      <vt:lpstr>МП СОГХ</vt:lpstr>
      <vt:lpstr>МП ФКГС</vt:lpstr>
      <vt:lpstr>Лист1</vt:lpstr>
      <vt:lpstr>Лист2</vt:lpstr>
      <vt:lpstr>Лист3</vt:lpstr>
      <vt:lpstr>МП КП</vt:lpstr>
      <vt:lpstr>МП РФКиС</vt:lpstr>
      <vt:lpstr>МП СЗН</vt:lpstr>
      <vt:lpstr>МП АПК</vt:lpstr>
      <vt:lpstr>МП РЖС</vt:lpstr>
      <vt:lpstr>МП РЖКК</vt:lpstr>
      <vt:lpstr>МП ППиООПГ</vt:lpstr>
      <vt:lpstr>МП БЖД</vt:lpstr>
      <vt:lpstr>МП ЭБ</vt:lpstr>
      <vt:lpstr>МП СЭР</vt:lpstr>
      <vt:lpstr>МП РТС</vt:lpstr>
      <vt:lpstr>МП УМФ</vt:lpstr>
      <vt:lpstr>МП РИГО</vt:lpstr>
      <vt:lpstr>МП УМИ</vt:lpstr>
      <vt:lpstr>МП РМС</vt:lpstr>
      <vt:lpstr>'МП АПК'!_ftnref1</vt:lpstr>
      <vt:lpstr>'МП АПК'!_ftnref2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Тихонова Лариса Анатольевна</dc:creator>
  <cp:lastModifiedBy>Тихонова Лариса Анатольевна</cp:lastModifiedBy>
  <cp:lastPrinted>2025-04-01T05:19:46Z</cp:lastPrinted>
  <dcterms:created xsi:type="dcterms:W3CDTF">2006-09-16T00:00:00Z</dcterms:created>
  <dcterms:modified xsi:type="dcterms:W3CDTF">2025-04-08T10:09:40Z</dcterms:modified>
</cp:coreProperties>
</file>