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80" windowHeight="10665" activeTab="0"/>
  </bookViews>
  <sheets>
    <sheet name="на 01.05.2022" sheetId="1" r:id="rId1"/>
    <sheet name="Анализ дост.показ. на 2022 г." sheetId="2" r:id="rId2"/>
  </sheets>
  <definedNames>
    <definedName name="_ftn1" localSheetId="1">'Анализ дост.показ. на 2022 г.'!$B$18</definedName>
    <definedName name="_ftn2" localSheetId="1">'Анализ дост.показ. на 2022 г.'!$B$19</definedName>
    <definedName name="_ftn3" localSheetId="1">'Анализ дост.показ. на 2022 г.'!$B$21</definedName>
    <definedName name="_ftnref1" localSheetId="1">'Анализ дост.показ. на 2022 г.'!$B$8</definedName>
    <definedName name="_ftnref2" localSheetId="1">'Анализ дост.показ. на 2022 г.'!$B$9</definedName>
    <definedName name="_ftnref3" localSheetId="1">'Анализ дост.показ. на 2022 г.'!#REF!</definedName>
  </definedNames>
  <calcPr fullCalcOnLoad="1"/>
</workbook>
</file>

<file path=xl/sharedStrings.xml><?xml version="1.0" encoding="utf-8"?>
<sst xmlns="http://schemas.openxmlformats.org/spreadsheetml/2006/main" count="136" uniqueCount="58">
  <si>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</si>
  <si>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</si>
  <si>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</si>
  <si>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</si>
  <si>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</si>
  <si>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</si>
  <si>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</si>
  <si>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</si>
  <si>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</si>
  <si>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</si>
  <si>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</si>
  <si>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</si>
  <si>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Анализ достижения показателей, характеризующих результаты реализации муниципальной программы</t>
  </si>
  <si>
    <t>№ показателя</t>
  </si>
  <si>
    <t>Наименование целевых показателей</t>
  </si>
  <si>
    <t>Ед. измерения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</si>
  <si>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</si>
  <si>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</si>
  <si>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1.</t>
  </si>
  <si>
    <t>2.</t>
  </si>
  <si>
    <t>3.</t>
  </si>
  <si>
    <t>Руководитель структурного подразделения</t>
  </si>
  <si>
    <t xml:space="preserve">Исполнитель     </t>
  </si>
  <si>
    <t>№ телефона</t>
  </si>
  <si>
    <t>4.</t>
  </si>
  <si>
    <t>5.</t>
  </si>
  <si>
    <t>6.</t>
  </si>
  <si>
    <t>7.</t>
  </si>
  <si>
    <t>8.</t>
  </si>
  <si>
    <t>единиц</t>
  </si>
  <si>
    <t>тонн</t>
  </si>
  <si>
    <t>голов</t>
  </si>
  <si>
    <t>тыс. штук</t>
  </si>
  <si>
    <t>-</t>
  </si>
  <si>
    <t>Количество животных без владельцев на территории города Когалыма, подлежащих отлову</t>
  </si>
  <si>
    <t xml:space="preserve">Производство мяса скота (в живом весе) крестьянскими (фермерскими) хозяйствами, индивидуальными предпринимателями </t>
  </si>
  <si>
    <t>Производство яиц в крестьянских (фермерских) хозяйствах, включая индивидуальных предпринимателей</t>
  </si>
  <si>
    <t xml:space="preserve">Развитие производства овощей защищенного грунта </t>
  </si>
  <si>
    <t xml:space="preserve">Количество приобретенной сельскохозяйственной техники и (или) оборудования </t>
  </si>
  <si>
    <t>Производство молока крестьянскими (фермерскими) хозяйствами, индивидуальными предпринимателями</t>
  </si>
  <si>
    <t>Количество субъектов агропромышленного комплекса</t>
  </si>
  <si>
    <t xml:space="preserve">             Спиридонова Ю.Л.</t>
  </si>
  <si>
    <t>Гариева Л.В.</t>
  </si>
  <si>
    <t>93-756</t>
  </si>
  <si>
    <t>"Развитие агропромышленного комплекса и рынков сельскохозяйственной продукции, сырья и продовольствия в городе Когалыме"</t>
  </si>
  <si>
    <t xml:space="preserve">Начальник УИДиРП </t>
  </si>
  <si>
    <t>(подпись)</t>
  </si>
  <si>
    <t>Базовый показатель на начало реализации муниципальной программы 
(2020 год)</t>
  </si>
  <si>
    <t>Утверждено программой на 2022 год</t>
  </si>
  <si>
    <t xml:space="preserve">        Феоктистов В.И.</t>
  </si>
  <si>
    <t>Исполнитель: 
Главный специалист ОПРиРП УИДиРП, 
Гариева Л.В., тел.93756</t>
  </si>
  <si>
    <t>16, 2</t>
  </si>
  <si>
    <t>Организация сбора и переработки дикоросов (грибов)</t>
  </si>
  <si>
    <t xml:space="preserve">Количество субъектов агропромышленного комплекса </t>
  </si>
  <si>
    <t xml:space="preserve">Производство мяса скота (в живом весе) крестьянскими (фермерскими) хозяйствами, индивидуальными предпринимателями, являющимися получателями мер финансовой поддержки </t>
  </si>
  <si>
    <t>Недостижение показателя обусловлено изменением структуры поголовья КРС</t>
  </si>
  <si>
    <t xml:space="preserve">Недостижение показателя обусловлено изменением возрастной структуры поголовья птиц (приобретение(вывод) молодняка) </t>
  </si>
  <si>
    <t>С ИП Скляр Л.П. на 2022 год заключен МК от 31.12.2021 №0187300013721000254 на оказание услуг по обращению с животными без владельцев на территории города Когалыма на сумму 2369,8т.р.                                                                                   В июне 2022 года: отловлено 15 животных; содержание животных составило 1 730 суток; проведены проф.мероприятия 15 голов; маркировано (чипировано) 15 голов. 
С начала года  отловлено 118 животных; содержание животных составило 6340 суток; проведены проф.мероприятия 109 голов; маркировано (чипировано) 109 голов; возвращено животных на прежнее место обитания 29. 
На основании решения Думы города Когалыма от 22.06.2022 №124-ГД выделены дополнительные плановые ассигнования в сумме 1756,8 т.р.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</si>
</sst>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;[Red]0.00"/>
    <numFmt numFmtId="189" formatCode="#,##0.00;[Red]#,##0.00"/>
    <numFmt numFmtId="190" formatCode="_(* #,##0_);_(* \(#,##0\);_(* &quot;-&quot;??_);_(@_)"/>
    <numFmt numFmtId="191" formatCode="_-* #,##0\ _₽_-;\-* #,##0\ _₽_-;_-* &quot;-&quot;??\ _₽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vertAlign val="superscript"/>
      <sz val="13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2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0" xfId="0" applyFont="1" applyAlignment="1">
      <alignment/>
    </xf>
    <xf numFmtId="0" fontId="5" fillId="0" borderId="0" xfId="0" applyFont="1" applyAlignment="1">
      <alignment vertical="center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textRotation="90" wrapText="1"/>
    </xf>
    <xf numFmtId="0" fontId="52" fillId="0" borderId="11" xfId="0" applyFont="1" applyBorder="1" applyAlignment="1">
      <alignment horizontal="center" vertical="center" textRotation="90"/>
    </xf>
    <xf numFmtId="0" fontId="52" fillId="0" borderId="11" xfId="0" applyFont="1" applyBorder="1" applyAlignment="1">
      <alignment horizontal="center" vertical="center" wrapText="1"/>
    </xf>
    <xf numFmtId="0" fontId="3" fillId="0" borderId="10" xfId="42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42" applyFont="1" applyBorder="1" applyAlignment="1">
      <alignment horizontal="justify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/>
    </xf>
    <xf numFmtId="0" fontId="2" fillId="0" borderId="10" xfId="56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Fill="1" applyBorder="1" applyAlignment="1" applyProtection="1">
      <alignment wrapText="1"/>
      <protection/>
    </xf>
    <xf numFmtId="0" fontId="51" fillId="0" borderId="10" xfId="56" applyFont="1" applyBorder="1" applyAlignment="1">
      <alignment horizontal="center" vertical="center" wrapText="1"/>
      <protection/>
    </xf>
    <xf numFmtId="0" fontId="51" fillId="0" borderId="10" xfId="56" applyNumberFormat="1" applyFont="1" applyBorder="1" applyAlignment="1">
      <alignment horizontal="center" vertical="center" wrapText="1"/>
      <protection/>
    </xf>
    <xf numFmtId="0" fontId="51" fillId="0" borderId="10" xfId="56" applyFont="1" applyFill="1" applyBorder="1" applyAlignment="1">
      <alignment horizontal="center" vertical="center" wrapText="1"/>
      <protection/>
    </xf>
    <xf numFmtId="0" fontId="53" fillId="0" borderId="10" xfId="53" applyFont="1" applyFill="1" applyBorder="1" applyAlignment="1">
      <alignment horizontal="left" vertical="top" wrapText="1"/>
      <protection/>
    </xf>
    <xf numFmtId="0" fontId="53" fillId="0" borderId="10" xfId="53" applyFont="1" applyFill="1" applyBorder="1" applyAlignment="1">
      <alignment horizontal="center" vertical="center" wrapText="1"/>
      <protection/>
    </xf>
    <xf numFmtId="0" fontId="51" fillId="0" borderId="10" xfId="53" applyFont="1" applyBorder="1" applyAlignment="1">
      <alignment horizontal="center" vertical="center" wrapText="1"/>
      <protection/>
    </xf>
    <xf numFmtId="0" fontId="53" fillId="0" borderId="10" xfId="53" applyFont="1" applyFill="1" applyBorder="1" applyAlignment="1">
      <alignment horizontal="left" vertical="center" wrapText="1"/>
      <protection/>
    </xf>
    <xf numFmtId="0" fontId="51" fillId="0" borderId="10" xfId="53" applyFont="1" applyFill="1" applyBorder="1" applyAlignment="1">
      <alignment horizontal="center" vertical="center" wrapText="1"/>
      <protection/>
    </xf>
    <xf numFmtId="0" fontId="53" fillId="0" borderId="10" xfId="53" applyFont="1" applyFill="1" applyBorder="1" applyAlignment="1">
      <alignment vertical="center" wrapText="1"/>
      <protection/>
    </xf>
    <xf numFmtId="0" fontId="51" fillId="0" borderId="10" xfId="53" applyFont="1" applyFill="1" applyBorder="1" applyAlignment="1">
      <alignment horizontal="center" vertical="center"/>
      <protection/>
    </xf>
    <xf numFmtId="0" fontId="51" fillId="0" borderId="10" xfId="53" applyFont="1" applyBorder="1" applyAlignment="1">
      <alignment horizontal="center" vertical="center"/>
      <protection/>
    </xf>
    <xf numFmtId="0" fontId="52" fillId="0" borderId="10" xfId="53" applyFont="1" applyBorder="1" applyAlignment="1">
      <alignment horizontal="center" vertical="center"/>
      <protection/>
    </xf>
    <xf numFmtId="0" fontId="53" fillId="0" borderId="10" xfId="42" applyFont="1" applyFill="1" applyBorder="1" applyAlignment="1">
      <alignment horizontal="justify" vertical="center" wrapText="1"/>
    </xf>
    <xf numFmtId="0" fontId="53" fillId="0" borderId="10" xfId="57" applyFont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2" fillId="0" borderId="10" xfId="53" applyFont="1" applyFill="1" applyBorder="1" applyAlignment="1">
      <alignment horizontal="center" vertical="center"/>
      <protection/>
    </xf>
    <xf numFmtId="0" fontId="53" fillId="0" borderId="10" xfId="5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4" fillId="0" borderId="10" xfId="53" applyFont="1" applyBorder="1" applyAlignment="1">
      <alignment vertical="center" wrapText="1"/>
      <protection/>
    </xf>
    <xf numFmtId="0" fontId="51" fillId="0" borderId="10" xfId="53" applyFont="1" applyBorder="1" applyAlignment="1">
      <alignment vertical="center" wrapText="1"/>
      <protection/>
    </xf>
    <xf numFmtId="0" fontId="51" fillId="0" borderId="10" xfId="53" applyFont="1" applyBorder="1">
      <alignment/>
      <protection/>
    </xf>
    <xf numFmtId="0" fontId="54" fillId="0" borderId="10" xfId="54" applyFont="1" applyBorder="1" applyAlignment="1">
      <alignment vertical="center" wrapText="1"/>
      <protection/>
    </xf>
    <xf numFmtId="174" fontId="2" fillId="0" borderId="10" xfId="0" applyNumberFormat="1" applyFont="1" applyFill="1" applyBorder="1" applyAlignment="1">
      <alignment horizontal="left"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top" wrapText="1"/>
      <protection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1" fillId="0" borderId="12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51" fillId="0" borderId="0" xfId="0" applyFont="1" applyAlignment="1">
      <alignment wrapText="1"/>
    </xf>
    <xf numFmtId="0" fontId="6" fillId="0" borderId="0" xfId="0" applyFont="1" applyAlignment="1">
      <alignment wrapText="1"/>
    </xf>
    <xf numFmtId="14" fontId="5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2"/>
  <sheetViews>
    <sheetView tabSelected="1" view="pageBreakPreview" zoomScale="80" zoomScaleNormal="80" zoomScaleSheetLayoutView="80" zoomScalePageLayoutView="0" workbookViewId="0" topLeftCell="A10">
      <selection activeCell="R10" sqref="R10"/>
    </sheetView>
  </sheetViews>
  <sheetFormatPr defaultColWidth="9.140625" defaultRowHeight="12.75"/>
  <cols>
    <col min="2" max="2" width="36.57421875" style="0" customWidth="1"/>
    <col min="4" max="4" width="17.7109375" style="0" customWidth="1"/>
    <col min="5" max="5" width="16.8515625" style="0" customWidth="1"/>
    <col min="8" max="8" width="10.8515625" style="45" bestFit="1" customWidth="1"/>
    <col min="18" max="18" width="61.421875" style="0" customWidth="1"/>
  </cols>
  <sheetData>
    <row r="2" spans="1:18" ht="12.75">
      <c r="A2" s="24"/>
      <c r="B2" s="24"/>
      <c r="C2" s="24"/>
      <c r="D2" s="24"/>
      <c r="E2" s="24"/>
      <c r="F2" s="24"/>
      <c r="G2" s="24"/>
      <c r="H2" s="41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6.5">
      <c r="A3" s="53" t="s">
        <v>12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6.5">
      <c r="A4" s="53" t="s">
        <v>44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ht="16.5">
      <c r="A5" s="4"/>
      <c r="B5" s="4"/>
      <c r="C5" s="4"/>
      <c r="D5" s="4"/>
      <c r="E5" s="4"/>
      <c r="F5" s="4"/>
      <c r="G5" s="4"/>
      <c r="H5" s="42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6.5">
      <c r="A6" s="55" t="s">
        <v>13</v>
      </c>
      <c r="B6" s="55" t="s">
        <v>14</v>
      </c>
      <c r="C6" s="55" t="s">
        <v>15</v>
      </c>
      <c r="D6" s="55" t="s">
        <v>47</v>
      </c>
      <c r="E6" s="55" t="s">
        <v>48</v>
      </c>
      <c r="F6" s="58" t="s">
        <v>16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60"/>
      <c r="R6" s="6"/>
    </row>
    <row r="7" spans="1:18" ht="105" customHeight="1">
      <c r="A7" s="56"/>
      <c r="B7" s="56"/>
      <c r="C7" s="56"/>
      <c r="D7" s="56"/>
      <c r="E7" s="56"/>
      <c r="F7" s="11" t="s">
        <v>0</v>
      </c>
      <c r="G7" s="11" t="s">
        <v>1</v>
      </c>
      <c r="H7" s="40" t="s">
        <v>2</v>
      </c>
      <c r="I7" s="11" t="s">
        <v>3</v>
      </c>
      <c r="J7" s="11" t="s">
        <v>4</v>
      </c>
      <c r="K7" s="11" t="s">
        <v>5</v>
      </c>
      <c r="L7" s="11" t="s">
        <v>6</v>
      </c>
      <c r="M7" s="11" t="s">
        <v>7</v>
      </c>
      <c r="N7" s="11" t="s">
        <v>8</v>
      </c>
      <c r="O7" s="11" t="s">
        <v>9</v>
      </c>
      <c r="P7" s="12" t="s">
        <v>10</v>
      </c>
      <c r="Q7" s="12" t="s">
        <v>11</v>
      </c>
      <c r="R7" s="23" t="s">
        <v>17</v>
      </c>
    </row>
    <row r="8" spans="1:18" ht="31.5">
      <c r="A8" s="2" t="s">
        <v>18</v>
      </c>
      <c r="B8" s="29" t="s">
        <v>53</v>
      </c>
      <c r="C8" s="30" t="s">
        <v>29</v>
      </c>
      <c r="D8" s="31">
        <v>9</v>
      </c>
      <c r="E8" s="31">
        <v>10</v>
      </c>
      <c r="F8" s="31">
        <v>10</v>
      </c>
      <c r="G8" s="31">
        <v>10</v>
      </c>
      <c r="H8" s="33">
        <v>11</v>
      </c>
      <c r="I8" s="2">
        <v>11</v>
      </c>
      <c r="J8" s="2">
        <v>11</v>
      </c>
      <c r="K8" s="2">
        <v>11</v>
      </c>
      <c r="L8" s="2"/>
      <c r="M8" s="2"/>
      <c r="N8" s="2"/>
      <c r="O8" s="2"/>
      <c r="P8" s="19"/>
      <c r="Q8" s="19"/>
      <c r="R8" s="46"/>
    </row>
    <row r="9" spans="1:18" ht="63">
      <c r="A9" s="10" t="s">
        <v>19</v>
      </c>
      <c r="B9" s="29" t="s">
        <v>39</v>
      </c>
      <c r="C9" s="30" t="s">
        <v>30</v>
      </c>
      <c r="D9" s="31">
        <v>92</v>
      </c>
      <c r="E9" s="31">
        <v>154</v>
      </c>
      <c r="F9" s="31">
        <v>7</v>
      </c>
      <c r="G9" s="31">
        <f>7+6</f>
        <v>13</v>
      </c>
      <c r="H9" s="33">
        <f>13+6.2</f>
        <v>19.2</v>
      </c>
      <c r="I9" s="2">
        <f>19.2+3.96</f>
        <v>23.16</v>
      </c>
      <c r="J9" s="2">
        <v>24</v>
      </c>
      <c r="K9" s="2">
        <v>25.1</v>
      </c>
      <c r="L9" s="2"/>
      <c r="M9" s="2"/>
      <c r="N9" s="2"/>
      <c r="O9" s="2"/>
      <c r="P9" s="19"/>
      <c r="Q9" s="19"/>
      <c r="R9" s="47" t="s">
        <v>55</v>
      </c>
    </row>
    <row r="10" spans="1:18" ht="110.25">
      <c r="A10" s="10" t="s">
        <v>20</v>
      </c>
      <c r="B10" s="29" t="s">
        <v>54</v>
      </c>
      <c r="C10" s="30" t="s">
        <v>30</v>
      </c>
      <c r="D10" s="31">
        <v>16</v>
      </c>
      <c r="E10" s="31">
        <v>16.4</v>
      </c>
      <c r="F10" s="31">
        <v>3.7</v>
      </c>
      <c r="G10" s="31">
        <f>3.7+3.804</f>
        <v>7.504</v>
      </c>
      <c r="H10" s="33">
        <f>7.504+7.541+1.3</f>
        <v>16.345</v>
      </c>
      <c r="I10" s="2">
        <f>15.079+1.266+5.258</f>
        <v>21.602999999999998</v>
      </c>
      <c r="J10" s="2">
        <f>I10+1.5+0.319</f>
        <v>23.421999999999997</v>
      </c>
      <c r="K10" s="2">
        <f>J10+1.455+0.5</f>
        <v>25.376999999999995</v>
      </c>
      <c r="L10" s="2"/>
      <c r="M10" s="2"/>
      <c r="N10" s="2"/>
      <c r="O10" s="2"/>
      <c r="P10" s="19"/>
      <c r="Q10" s="19"/>
      <c r="R10" s="47"/>
    </row>
    <row r="11" spans="1:18" ht="63">
      <c r="A11" s="10" t="s">
        <v>24</v>
      </c>
      <c r="B11" s="32" t="s">
        <v>36</v>
      </c>
      <c r="C11" s="30" t="s">
        <v>32</v>
      </c>
      <c r="D11" s="31" t="s">
        <v>33</v>
      </c>
      <c r="E11" s="31">
        <v>184.8</v>
      </c>
      <c r="F11" s="33">
        <v>5.4</v>
      </c>
      <c r="G11" s="31">
        <f>5.4+5</f>
        <v>10.4</v>
      </c>
      <c r="H11" s="33">
        <f>10.4+5.1</f>
        <v>15.5</v>
      </c>
      <c r="I11" s="2">
        <v>17.5</v>
      </c>
      <c r="J11" s="51">
        <f>I11+4.3</f>
        <v>21.8</v>
      </c>
      <c r="K11" s="52">
        <f>J11+4.5</f>
        <v>26.3</v>
      </c>
      <c r="L11" s="2"/>
      <c r="M11" s="2"/>
      <c r="N11" s="2"/>
      <c r="O11" s="19"/>
      <c r="P11" s="19"/>
      <c r="Q11" s="19"/>
      <c r="R11" s="47" t="s">
        <v>56</v>
      </c>
    </row>
    <row r="12" spans="1:18" ht="31.5">
      <c r="A12" s="15" t="s">
        <v>25</v>
      </c>
      <c r="B12" s="34" t="s">
        <v>37</v>
      </c>
      <c r="C12" s="35" t="s">
        <v>30</v>
      </c>
      <c r="D12" s="36" t="s">
        <v>33</v>
      </c>
      <c r="E12" s="36" t="s">
        <v>33</v>
      </c>
      <c r="F12" s="37" t="s">
        <v>33</v>
      </c>
      <c r="G12" s="37" t="s">
        <v>33</v>
      </c>
      <c r="H12" s="43" t="s">
        <v>33</v>
      </c>
      <c r="I12" s="22" t="s">
        <v>33</v>
      </c>
      <c r="J12" s="22" t="s">
        <v>33</v>
      </c>
      <c r="K12" s="22" t="s">
        <v>33</v>
      </c>
      <c r="L12" s="22" t="s">
        <v>33</v>
      </c>
      <c r="M12" s="22" t="s">
        <v>33</v>
      </c>
      <c r="N12" s="22" t="s">
        <v>33</v>
      </c>
      <c r="O12" s="22" t="s">
        <v>33</v>
      </c>
      <c r="P12" s="22" t="s">
        <v>33</v>
      </c>
      <c r="Q12" s="22" t="s">
        <v>33</v>
      </c>
      <c r="R12" s="48"/>
    </row>
    <row r="13" spans="1:18" ht="31.5">
      <c r="A13" s="15" t="s">
        <v>26</v>
      </c>
      <c r="B13" s="34" t="s">
        <v>52</v>
      </c>
      <c r="C13" s="35" t="s">
        <v>30</v>
      </c>
      <c r="D13" s="36" t="s">
        <v>33</v>
      </c>
      <c r="E13" s="36">
        <v>1.2</v>
      </c>
      <c r="F13" s="36">
        <v>0</v>
      </c>
      <c r="G13" s="36">
        <v>0</v>
      </c>
      <c r="H13" s="35">
        <v>0</v>
      </c>
      <c r="I13" s="15">
        <v>0</v>
      </c>
      <c r="J13" s="15">
        <v>0</v>
      </c>
      <c r="K13" s="15">
        <v>0</v>
      </c>
      <c r="L13" s="15"/>
      <c r="M13" s="15"/>
      <c r="N13" s="15"/>
      <c r="O13" s="15"/>
      <c r="P13" s="15"/>
      <c r="Q13" s="15"/>
      <c r="R13" s="49"/>
    </row>
    <row r="14" spans="1:18" ht="47.25">
      <c r="A14" s="15" t="s">
        <v>27</v>
      </c>
      <c r="B14" s="34" t="s">
        <v>38</v>
      </c>
      <c r="C14" s="35" t="s">
        <v>29</v>
      </c>
      <c r="D14" s="36">
        <v>0</v>
      </c>
      <c r="E14" s="36">
        <v>2</v>
      </c>
      <c r="F14" s="36">
        <v>0</v>
      </c>
      <c r="G14" s="36">
        <v>0</v>
      </c>
      <c r="H14" s="35">
        <v>0</v>
      </c>
      <c r="I14" s="15">
        <v>0</v>
      </c>
      <c r="J14" s="15">
        <v>0</v>
      </c>
      <c r="K14" s="15">
        <v>0</v>
      </c>
      <c r="L14" s="15"/>
      <c r="M14" s="15"/>
      <c r="N14" s="15"/>
      <c r="O14" s="15"/>
      <c r="P14" s="15"/>
      <c r="Q14" s="15"/>
      <c r="R14" s="49"/>
    </row>
    <row r="15" spans="1:18" ht="259.5" customHeight="1">
      <c r="A15" s="15" t="s">
        <v>28</v>
      </c>
      <c r="B15" s="38" t="s">
        <v>34</v>
      </c>
      <c r="C15" s="35" t="s">
        <v>31</v>
      </c>
      <c r="D15" s="36">
        <v>321</v>
      </c>
      <c r="E15" s="36">
        <v>300</v>
      </c>
      <c r="F15" s="39">
        <v>21</v>
      </c>
      <c r="G15" s="39">
        <f>21+21</f>
        <v>42</v>
      </c>
      <c r="H15" s="44">
        <f>42+23</f>
        <v>65</v>
      </c>
      <c r="I15" s="15">
        <v>85</v>
      </c>
      <c r="J15" s="15">
        <v>103</v>
      </c>
      <c r="K15" s="15">
        <v>118</v>
      </c>
      <c r="L15" s="15"/>
      <c r="M15" s="15"/>
      <c r="N15" s="15"/>
      <c r="O15" s="15"/>
      <c r="P15" s="15"/>
      <c r="Q15" s="15"/>
      <c r="R15" s="50" t="s">
        <v>57</v>
      </c>
    </row>
    <row r="16" spans="1:18" ht="16.5">
      <c r="A16" s="24"/>
      <c r="B16" s="4"/>
      <c r="C16" s="24"/>
      <c r="D16" s="24"/>
      <c r="E16" s="24"/>
      <c r="F16" s="24"/>
      <c r="G16" s="24"/>
      <c r="H16" s="41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6.5">
      <c r="A17" s="24"/>
      <c r="B17" s="4"/>
      <c r="C17" s="24"/>
      <c r="D17" s="24"/>
      <c r="E17" s="24"/>
      <c r="F17" s="24"/>
      <c r="G17" s="24"/>
      <c r="H17" s="41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33" customHeight="1">
      <c r="B18" s="25" t="s">
        <v>45</v>
      </c>
      <c r="C18" s="61"/>
      <c r="D18" s="61"/>
      <c r="E18" s="63" t="s">
        <v>49</v>
      </c>
      <c r="F18" s="63"/>
      <c r="G18" s="63"/>
      <c r="H18" s="41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15">
      <c r="A19" s="1"/>
      <c r="B19" s="1"/>
      <c r="C19" s="62" t="s">
        <v>46</v>
      </c>
      <c r="D19" s="62"/>
      <c r="E19" s="24"/>
      <c r="F19" s="24"/>
      <c r="G19" s="24"/>
      <c r="H19" s="41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2:18" ht="73.5" customHeight="1">
      <c r="B20" s="57" t="s">
        <v>50</v>
      </c>
      <c r="C20" s="57"/>
      <c r="D20" s="57"/>
      <c r="E20" s="24"/>
      <c r="F20" s="24"/>
      <c r="G20" s="24"/>
      <c r="H20" s="41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16.5">
      <c r="A21" s="64"/>
      <c r="B21" s="65"/>
      <c r="C21" s="8"/>
      <c r="D21" s="8"/>
      <c r="E21" s="24"/>
      <c r="F21" s="24"/>
      <c r="G21" s="24"/>
      <c r="H21" s="41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16.5">
      <c r="A22" s="66"/>
      <c r="B22" s="65"/>
      <c r="C22" s="4"/>
      <c r="D22" s="4"/>
      <c r="E22" s="24"/>
      <c r="F22" s="24"/>
      <c r="G22" s="24"/>
      <c r="H22" s="41"/>
      <c r="I22" s="24"/>
      <c r="J22" s="24"/>
      <c r="K22" s="24"/>
      <c r="L22" s="24"/>
      <c r="M22" s="24"/>
      <c r="N22" s="24"/>
      <c r="O22" s="24"/>
      <c r="P22" s="24"/>
      <c r="Q22" s="24"/>
      <c r="R22" s="24"/>
    </row>
  </sheetData>
  <sheetProtection/>
  <mergeCells count="14">
    <mergeCell ref="C19:D19"/>
    <mergeCell ref="E18:G18"/>
    <mergeCell ref="A21:B21"/>
    <mergeCell ref="A22:B22"/>
    <mergeCell ref="A3:R3"/>
    <mergeCell ref="A4:R4"/>
    <mergeCell ref="A6:A7"/>
    <mergeCell ref="B6:B7"/>
    <mergeCell ref="C6:C7"/>
    <mergeCell ref="B20:D20"/>
    <mergeCell ref="D6:D7"/>
    <mergeCell ref="E6:E7"/>
    <mergeCell ref="F6:Q6"/>
    <mergeCell ref="C18:D18"/>
  </mergeCells>
  <hyperlinks>
    <hyperlink ref="B19" location="_ftnref2" display="_ftnref2"/>
    <hyperlink ref="B8" location="_ftn1" display="_ftn1"/>
    <hyperlink ref="B9" location="_ftn2" display="_ftn2"/>
    <hyperlink ref="B15" location="_ftn3" display="_ftn3"/>
  </hyperlinks>
  <printOptions/>
  <pageMargins left="0.7" right="0.7" top="0.75" bottom="0.75" header="0.3" footer="0.3"/>
  <pageSetup fitToHeight="1" fitToWidth="1" horizontalDpi="600" verticalDpi="600" orientation="landscape" paperSize="9" scale="49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3"/>
  <sheetViews>
    <sheetView zoomScale="70" zoomScaleNormal="70" zoomScalePageLayoutView="0" workbookViewId="0" topLeftCell="A6">
      <selection activeCell="I15" sqref="I15"/>
    </sheetView>
  </sheetViews>
  <sheetFormatPr defaultColWidth="9.140625" defaultRowHeight="12.75"/>
  <cols>
    <col min="1" max="1" width="8.7109375" style="0" customWidth="1"/>
    <col min="2" max="2" width="28.421875" style="0" customWidth="1"/>
    <col min="4" max="4" width="21.28125" style="0" customWidth="1"/>
    <col min="5" max="5" width="14.8515625" style="0" customWidth="1"/>
    <col min="18" max="18" width="31.140625" style="0" customWidth="1"/>
  </cols>
  <sheetData>
    <row r="3" spans="1:18" ht="16.5">
      <c r="A3" s="53" t="s">
        <v>12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6.5">
      <c r="A4" s="53" t="s">
        <v>44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ht="16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6.5">
      <c r="A6" s="55" t="s">
        <v>13</v>
      </c>
      <c r="B6" s="55" t="s">
        <v>14</v>
      </c>
      <c r="C6" s="55" t="s">
        <v>15</v>
      </c>
      <c r="D6" s="55" t="s">
        <v>47</v>
      </c>
      <c r="E6" s="55" t="s">
        <v>48</v>
      </c>
      <c r="F6" s="58" t="s">
        <v>16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60"/>
      <c r="R6" s="6"/>
    </row>
    <row r="7" spans="1:18" ht="165">
      <c r="A7" s="56"/>
      <c r="B7" s="56"/>
      <c r="C7" s="56"/>
      <c r="D7" s="56"/>
      <c r="E7" s="56"/>
      <c r="F7" s="11" t="s">
        <v>0</v>
      </c>
      <c r="G7" s="11" t="s">
        <v>1</v>
      </c>
      <c r="H7" s="11" t="s">
        <v>2</v>
      </c>
      <c r="I7" s="11" t="s">
        <v>3</v>
      </c>
      <c r="J7" s="11" t="s">
        <v>4</v>
      </c>
      <c r="K7" s="11" t="s">
        <v>5</v>
      </c>
      <c r="L7" s="11" t="s">
        <v>6</v>
      </c>
      <c r="M7" s="11" t="s">
        <v>7</v>
      </c>
      <c r="N7" s="11" t="s">
        <v>8</v>
      </c>
      <c r="O7" s="11" t="s">
        <v>9</v>
      </c>
      <c r="P7" s="12" t="s">
        <v>10</v>
      </c>
      <c r="Q7" s="12" t="s">
        <v>11</v>
      </c>
      <c r="R7" s="13" t="s">
        <v>17</v>
      </c>
    </row>
    <row r="8" spans="1:18" ht="49.5">
      <c r="A8" s="2" t="s">
        <v>18</v>
      </c>
      <c r="B8" s="14" t="s">
        <v>40</v>
      </c>
      <c r="C8" s="2" t="s">
        <v>29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2">
        <v>10</v>
      </c>
      <c r="R8" s="7"/>
    </row>
    <row r="9" spans="1:18" ht="99">
      <c r="A9" s="10" t="s">
        <v>19</v>
      </c>
      <c r="B9" s="14" t="s">
        <v>39</v>
      </c>
      <c r="C9" s="2" t="s">
        <v>30</v>
      </c>
      <c r="D9" s="2">
        <v>170</v>
      </c>
      <c r="E9" s="2">
        <v>171</v>
      </c>
      <c r="F9" s="26">
        <v>9</v>
      </c>
      <c r="G9" s="26">
        <v>18</v>
      </c>
      <c r="H9" s="26">
        <v>28</v>
      </c>
      <c r="I9" s="26">
        <v>43</v>
      </c>
      <c r="J9" s="26">
        <v>58</v>
      </c>
      <c r="K9" s="26">
        <v>74</v>
      </c>
      <c r="L9" s="2">
        <v>92</v>
      </c>
      <c r="M9" s="2">
        <v>110</v>
      </c>
      <c r="N9" s="2">
        <v>128</v>
      </c>
      <c r="O9" s="2">
        <v>146</v>
      </c>
      <c r="P9" s="19">
        <v>158</v>
      </c>
      <c r="Q9" s="19">
        <v>171</v>
      </c>
      <c r="R9" s="7"/>
    </row>
    <row r="10" spans="1:18" ht="115.5">
      <c r="A10" s="10" t="s">
        <v>20</v>
      </c>
      <c r="B10" s="3" t="s">
        <v>35</v>
      </c>
      <c r="C10" s="2" t="s">
        <v>30</v>
      </c>
      <c r="D10" s="2" t="s">
        <v>51</v>
      </c>
      <c r="E10" s="2">
        <v>16.5</v>
      </c>
      <c r="F10" s="26">
        <v>1</v>
      </c>
      <c r="G10" s="26">
        <v>2</v>
      </c>
      <c r="H10" s="26">
        <v>3</v>
      </c>
      <c r="I10" s="27">
        <v>5</v>
      </c>
      <c r="J10" s="26">
        <v>6</v>
      </c>
      <c r="K10" s="26">
        <v>7.5</v>
      </c>
      <c r="L10" s="2">
        <v>9</v>
      </c>
      <c r="M10" s="2">
        <v>10.5</v>
      </c>
      <c r="N10" s="2">
        <v>12</v>
      </c>
      <c r="O10" s="2">
        <v>13.5</v>
      </c>
      <c r="P10" s="19">
        <v>14.5</v>
      </c>
      <c r="Q10" s="19">
        <v>16.4</v>
      </c>
      <c r="R10" s="7"/>
    </row>
    <row r="11" spans="1:18" ht="99">
      <c r="A11" s="10" t="s">
        <v>24</v>
      </c>
      <c r="B11" s="3" t="s">
        <v>36</v>
      </c>
      <c r="C11" s="2" t="s">
        <v>32</v>
      </c>
      <c r="D11" s="2" t="s">
        <v>33</v>
      </c>
      <c r="E11" s="2">
        <v>184.8</v>
      </c>
      <c r="F11" s="28">
        <v>5.4</v>
      </c>
      <c r="G11" s="26">
        <v>13.24</v>
      </c>
      <c r="H11" s="26">
        <v>23.48</v>
      </c>
      <c r="I11" s="26">
        <v>33.68</v>
      </c>
      <c r="J11" s="26">
        <v>48.68</v>
      </c>
      <c r="K11" s="26">
        <v>63.68</v>
      </c>
      <c r="L11" s="2">
        <v>81.53</v>
      </c>
      <c r="M11" s="2">
        <v>107.6</v>
      </c>
      <c r="N11" s="2">
        <v>127.4</v>
      </c>
      <c r="O11" s="19">
        <v>146.5</v>
      </c>
      <c r="P11" s="19">
        <v>165.7</v>
      </c>
      <c r="Q11" s="19">
        <v>184.8</v>
      </c>
      <c r="R11" s="7"/>
    </row>
    <row r="12" spans="1:18" ht="49.5">
      <c r="A12" s="15" t="s">
        <v>25</v>
      </c>
      <c r="B12" s="3" t="s">
        <v>37</v>
      </c>
      <c r="C12" s="7" t="s">
        <v>30</v>
      </c>
      <c r="D12" s="19" t="s">
        <v>33</v>
      </c>
      <c r="E12" s="19" t="s">
        <v>33</v>
      </c>
      <c r="F12" s="19" t="s">
        <v>33</v>
      </c>
      <c r="G12" s="19" t="s">
        <v>33</v>
      </c>
      <c r="H12" s="19" t="s">
        <v>33</v>
      </c>
      <c r="I12" s="19" t="s">
        <v>33</v>
      </c>
      <c r="J12" s="19" t="s">
        <v>33</v>
      </c>
      <c r="K12" s="19" t="s">
        <v>33</v>
      </c>
      <c r="L12" s="19" t="s">
        <v>33</v>
      </c>
      <c r="M12" s="19" t="s">
        <v>33</v>
      </c>
      <c r="N12" s="19" t="s">
        <v>33</v>
      </c>
      <c r="O12" s="19" t="s">
        <v>33</v>
      </c>
      <c r="P12" s="19" t="s">
        <v>33</v>
      </c>
      <c r="Q12" s="19" t="s">
        <v>33</v>
      </c>
      <c r="R12" s="17"/>
    </row>
    <row r="13" spans="1:18" ht="49.5">
      <c r="A13" s="15" t="s">
        <v>26</v>
      </c>
      <c r="B13" s="3" t="s">
        <v>52</v>
      </c>
      <c r="C13" s="7"/>
      <c r="D13" s="19" t="s">
        <v>33</v>
      </c>
      <c r="E13" s="19">
        <v>0.8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5">
        <v>0.2</v>
      </c>
      <c r="M13" s="15">
        <v>0.6</v>
      </c>
      <c r="N13" s="15">
        <v>0.8</v>
      </c>
      <c r="O13" s="19">
        <v>0</v>
      </c>
      <c r="P13" s="19">
        <v>0</v>
      </c>
      <c r="Q13" s="19">
        <v>0</v>
      </c>
      <c r="R13" s="17"/>
    </row>
    <row r="14" spans="1:18" ht="82.5">
      <c r="A14" s="15" t="s">
        <v>27</v>
      </c>
      <c r="B14" s="3" t="s">
        <v>38</v>
      </c>
      <c r="C14" s="18" t="s">
        <v>29</v>
      </c>
      <c r="D14" s="15" t="s">
        <v>33</v>
      </c>
      <c r="E14" s="15">
        <v>1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1</v>
      </c>
      <c r="Q14" s="15">
        <v>0</v>
      </c>
      <c r="R14" s="17"/>
    </row>
    <row r="15" spans="1:18" ht="82.5">
      <c r="A15" s="15" t="s">
        <v>28</v>
      </c>
      <c r="B15" s="16" t="s">
        <v>34</v>
      </c>
      <c r="C15" s="18" t="s">
        <v>31</v>
      </c>
      <c r="D15" s="15">
        <v>236</v>
      </c>
      <c r="E15" s="15">
        <v>220</v>
      </c>
      <c r="F15" s="21">
        <v>18</v>
      </c>
      <c r="G15" s="21">
        <v>36</v>
      </c>
      <c r="H15" s="21">
        <v>54</v>
      </c>
      <c r="I15" s="21">
        <v>72</v>
      </c>
      <c r="J15" s="21">
        <v>90</v>
      </c>
      <c r="K15" s="21">
        <v>108</v>
      </c>
      <c r="L15" s="21">
        <v>126</v>
      </c>
      <c r="M15" s="21">
        <v>144</v>
      </c>
      <c r="N15" s="21">
        <v>162</v>
      </c>
      <c r="O15" s="21">
        <v>180</v>
      </c>
      <c r="P15" s="21">
        <v>198</v>
      </c>
      <c r="Q15" s="21">
        <v>220</v>
      </c>
      <c r="R15" s="17"/>
    </row>
    <row r="16" ht="16.5">
      <c r="B16" s="4"/>
    </row>
    <row r="17" ht="16.5">
      <c r="B17" s="4"/>
    </row>
    <row r="18" spans="1:7" ht="16.5">
      <c r="A18" s="8" t="s">
        <v>21</v>
      </c>
      <c r="B18" s="8"/>
      <c r="C18" s="8"/>
      <c r="D18" s="20"/>
      <c r="E18" s="69" t="s">
        <v>41</v>
      </c>
      <c r="F18" s="69"/>
      <c r="G18" s="69"/>
    </row>
    <row r="19" spans="1:4" ht="15">
      <c r="A19" s="1"/>
      <c r="B19" s="1"/>
      <c r="C19" s="1"/>
      <c r="D19" s="1"/>
    </row>
    <row r="20" spans="1:4" ht="16.5">
      <c r="A20" s="64" t="s">
        <v>22</v>
      </c>
      <c r="B20" s="67"/>
      <c r="C20" s="64" t="s">
        <v>42</v>
      </c>
      <c r="D20" s="70"/>
    </row>
    <row r="21" spans="1:4" ht="16.5">
      <c r="A21" s="64" t="s">
        <v>23</v>
      </c>
      <c r="B21" s="67"/>
      <c r="C21" s="8" t="s">
        <v>43</v>
      </c>
      <c r="D21" s="8"/>
    </row>
    <row r="22" spans="1:4" ht="16.5">
      <c r="A22" s="66"/>
      <c r="B22" s="67"/>
      <c r="C22" s="5"/>
      <c r="D22" s="5"/>
    </row>
    <row r="23" ht="19.5">
      <c r="B23" s="9"/>
    </row>
  </sheetData>
  <sheetProtection/>
  <mergeCells count="13">
    <mergeCell ref="E18:G18"/>
    <mergeCell ref="C20:D20"/>
    <mergeCell ref="A20:B20"/>
    <mergeCell ref="A21:B21"/>
    <mergeCell ref="A22:B22"/>
    <mergeCell ref="A3:R3"/>
    <mergeCell ref="A4:R4"/>
    <mergeCell ref="A6:A7"/>
    <mergeCell ref="B6:B7"/>
    <mergeCell ref="C6:C7"/>
    <mergeCell ref="D6:D7"/>
    <mergeCell ref="E6:E7"/>
    <mergeCell ref="F6:Q6"/>
  </mergeCells>
  <hyperlinks>
    <hyperlink ref="B18" location="_ftnref1" display="_ftnref1"/>
    <hyperlink ref="B19" location="_ftnref2" display="_ftnref2"/>
    <hyperlink ref="B8" location="_ftn1" display="_ftn1"/>
    <hyperlink ref="B9" location="_ftn2" display="_ftn2"/>
    <hyperlink ref="B15" location="_ftn3" display="_ftn3"/>
  </hyperlinks>
  <printOptions/>
  <pageMargins left="0.7" right="0.7" top="0.75" bottom="0.75" header="0.3" footer="0.3"/>
  <pageSetup fitToHeight="3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Гариева Лилия Владимировна</cp:lastModifiedBy>
  <cp:lastPrinted>2021-02-08T04:11:15Z</cp:lastPrinted>
  <dcterms:created xsi:type="dcterms:W3CDTF">1996-10-08T23:32:33Z</dcterms:created>
  <dcterms:modified xsi:type="dcterms:W3CDTF">2022-07-04T03:13:20Z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