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P111" i="1" l="1"/>
  <c r="AE105" i="1"/>
  <c r="AD105" i="1"/>
  <c r="AC105" i="1"/>
  <c r="AB105" i="1"/>
  <c r="AB102" i="1" s="1"/>
  <c r="AA105" i="1"/>
  <c r="Z105" i="1"/>
  <c r="Y105" i="1"/>
  <c r="X105" i="1"/>
  <c r="X102" i="1" s="1"/>
  <c r="W105" i="1"/>
  <c r="V105" i="1"/>
  <c r="U105" i="1"/>
  <c r="T105" i="1"/>
  <c r="T102" i="1" s="1"/>
  <c r="R105" i="1"/>
  <c r="P105" i="1"/>
  <c r="O105" i="1"/>
  <c r="N105" i="1"/>
  <c r="M105" i="1"/>
  <c r="L105" i="1"/>
  <c r="K105" i="1"/>
  <c r="J105" i="1"/>
  <c r="I105" i="1"/>
  <c r="H105" i="1"/>
  <c r="C105" i="1"/>
  <c r="AE104" i="1"/>
  <c r="AD104" i="1"/>
  <c r="AC104" i="1"/>
  <c r="AC102" i="1" s="1"/>
  <c r="AB104" i="1"/>
  <c r="AA104" i="1"/>
  <c r="Z104" i="1"/>
  <c r="Y104" i="1"/>
  <c r="X104" i="1"/>
  <c r="W104" i="1"/>
  <c r="V104" i="1"/>
  <c r="U104" i="1"/>
  <c r="U102" i="1" s="1"/>
  <c r="T104" i="1"/>
  <c r="S104" i="1"/>
  <c r="R104" i="1"/>
  <c r="Q104" i="1"/>
  <c r="Q102" i="1" s="1"/>
  <c r="P104" i="1"/>
  <c r="O104" i="1"/>
  <c r="N104" i="1"/>
  <c r="M104" i="1"/>
  <c r="M102" i="1" s="1"/>
  <c r="L104" i="1"/>
  <c r="K104" i="1"/>
  <c r="J104" i="1"/>
  <c r="I104" i="1"/>
  <c r="I102" i="1" s="1"/>
  <c r="H104" i="1"/>
  <c r="E104" i="1"/>
  <c r="AE103" i="1"/>
  <c r="AE102" i="1" s="1"/>
  <c r="AD103" i="1"/>
  <c r="AC103" i="1"/>
  <c r="AB103" i="1"/>
  <c r="AA103" i="1"/>
  <c r="AA102" i="1" s="1"/>
  <c r="Z103" i="1"/>
  <c r="Y103" i="1"/>
  <c r="X103" i="1"/>
  <c r="W103" i="1"/>
  <c r="W102" i="1" s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C103" i="1"/>
  <c r="C102" i="1" s="1"/>
  <c r="AD102" i="1"/>
  <c r="Z102" i="1"/>
  <c r="Y102" i="1"/>
  <c r="V102" i="1"/>
  <c r="R102" i="1"/>
  <c r="P102" i="1"/>
  <c r="N102" i="1"/>
  <c r="L102" i="1"/>
  <c r="J102" i="1"/>
  <c r="H102" i="1"/>
  <c r="S101" i="1"/>
  <c r="C101" i="1"/>
  <c r="B101" i="1"/>
  <c r="B105" i="1" s="1"/>
  <c r="E100" i="1"/>
  <c r="D100" i="1" s="1"/>
  <c r="C100" i="1"/>
  <c r="C104" i="1" s="1"/>
  <c r="B100" i="1"/>
  <c r="E99" i="1"/>
  <c r="E103" i="1" s="1"/>
  <c r="G103" i="1" s="1"/>
  <c r="D99" i="1"/>
  <c r="D103" i="1" s="1"/>
  <c r="C99" i="1"/>
  <c r="G99" i="1" s="1"/>
  <c r="B99" i="1"/>
  <c r="B103" i="1" s="1"/>
  <c r="AE98" i="1"/>
  <c r="AD98" i="1"/>
  <c r="AC98" i="1"/>
  <c r="AB98" i="1"/>
  <c r="AA98" i="1"/>
  <c r="Z98" i="1"/>
  <c r="Y98" i="1"/>
  <c r="X98" i="1"/>
  <c r="W98" i="1"/>
  <c r="V98" i="1"/>
  <c r="U98" i="1"/>
  <c r="T98" i="1"/>
  <c r="R98" i="1"/>
  <c r="Q98" i="1"/>
  <c r="P98" i="1"/>
  <c r="O98" i="1"/>
  <c r="N98" i="1"/>
  <c r="M98" i="1"/>
  <c r="L98" i="1"/>
  <c r="K98" i="1"/>
  <c r="J98" i="1"/>
  <c r="I98" i="1"/>
  <c r="H98" i="1"/>
  <c r="C98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D94" i="1"/>
  <c r="B94" i="1"/>
  <c r="AE93" i="1"/>
  <c r="AD93" i="1"/>
  <c r="AC93" i="1"/>
  <c r="AB93" i="1"/>
  <c r="AB92" i="1" s="1"/>
  <c r="AA93" i="1"/>
  <c r="Z93" i="1"/>
  <c r="Y93" i="1"/>
  <c r="X93" i="1"/>
  <c r="X92" i="1" s="1"/>
  <c r="W93" i="1"/>
  <c r="V93" i="1"/>
  <c r="U93" i="1"/>
  <c r="T93" i="1"/>
  <c r="T92" i="1" s="1"/>
  <c r="S93" i="1"/>
  <c r="R93" i="1"/>
  <c r="Q93" i="1"/>
  <c r="P93" i="1"/>
  <c r="P92" i="1" s="1"/>
  <c r="O93" i="1"/>
  <c r="N93" i="1"/>
  <c r="M93" i="1"/>
  <c r="L93" i="1"/>
  <c r="L92" i="1" s="1"/>
  <c r="K93" i="1"/>
  <c r="J93" i="1"/>
  <c r="I93" i="1"/>
  <c r="H93" i="1"/>
  <c r="H92" i="1" s="1"/>
  <c r="D93" i="1"/>
  <c r="AE92" i="1"/>
  <c r="AD92" i="1"/>
  <c r="AC92" i="1"/>
  <c r="AA92" i="1"/>
  <c r="Z92" i="1"/>
  <c r="Y92" i="1"/>
  <c r="W92" i="1"/>
  <c r="V92" i="1"/>
  <c r="U92" i="1"/>
  <c r="S92" i="1"/>
  <c r="R92" i="1"/>
  <c r="Q92" i="1"/>
  <c r="O92" i="1"/>
  <c r="N92" i="1"/>
  <c r="M92" i="1"/>
  <c r="K92" i="1"/>
  <c r="J92" i="1"/>
  <c r="I92" i="1"/>
  <c r="E91" i="1"/>
  <c r="G91" i="1" s="1"/>
  <c r="D91" i="1"/>
  <c r="D95" i="1" s="1"/>
  <c r="C91" i="1"/>
  <c r="C95" i="1" s="1"/>
  <c r="B91" i="1"/>
  <c r="B95" i="1" s="1"/>
  <c r="F90" i="1"/>
  <c r="E90" i="1"/>
  <c r="E94" i="1" s="1"/>
  <c r="C90" i="1"/>
  <c r="C94" i="1" s="1"/>
  <c r="B90" i="1"/>
  <c r="G89" i="1"/>
  <c r="E89" i="1"/>
  <c r="E93" i="1" s="1"/>
  <c r="C89" i="1"/>
  <c r="C93" i="1" s="1"/>
  <c r="C92" i="1" s="1"/>
  <c r="B89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E88" i="1"/>
  <c r="G88" i="1" s="1"/>
  <c r="D88" i="1"/>
  <c r="C88" i="1"/>
  <c r="Z85" i="1"/>
  <c r="Z111" i="1" s="1"/>
  <c r="AA84" i="1"/>
  <c r="AA110" i="1" s="1"/>
  <c r="B82" i="1"/>
  <c r="P81" i="1"/>
  <c r="F79" i="1"/>
  <c r="E79" i="1"/>
  <c r="G79" i="1" s="1"/>
  <c r="C79" i="1"/>
  <c r="C61" i="1" s="1"/>
  <c r="B79" i="1"/>
  <c r="E78" i="1"/>
  <c r="C78" i="1"/>
  <c r="B78" i="1"/>
  <c r="B76" i="1" s="1"/>
  <c r="F77" i="1"/>
  <c r="E77" i="1"/>
  <c r="G77" i="1" s="1"/>
  <c r="C77" i="1"/>
  <c r="B77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D76" i="1"/>
  <c r="C76" i="1"/>
  <c r="E74" i="1"/>
  <c r="C74" i="1"/>
  <c r="B74" i="1"/>
  <c r="G73" i="1"/>
  <c r="E73" i="1"/>
  <c r="C73" i="1"/>
  <c r="B73" i="1"/>
  <c r="B61" i="1" s="1"/>
  <c r="F72" i="1"/>
  <c r="E72" i="1"/>
  <c r="G72" i="1" s="1"/>
  <c r="C72" i="1"/>
  <c r="B72" i="1"/>
  <c r="E71" i="1"/>
  <c r="C71" i="1"/>
  <c r="B71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F68" i="1"/>
  <c r="E68" i="1"/>
  <c r="C68" i="1"/>
  <c r="C62" i="1" s="1"/>
  <c r="C85" i="1" s="1"/>
  <c r="C111" i="1" s="1"/>
  <c r="B68" i="1"/>
  <c r="E67" i="1"/>
  <c r="C67" i="1"/>
  <c r="B67" i="1"/>
  <c r="F66" i="1"/>
  <c r="E66" i="1"/>
  <c r="G66" i="1" s="1"/>
  <c r="C66" i="1"/>
  <c r="B66" i="1"/>
  <c r="G65" i="1"/>
  <c r="E65" i="1"/>
  <c r="C65" i="1"/>
  <c r="B65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D64" i="1"/>
  <c r="AE62" i="1"/>
  <c r="AE85" i="1" s="1"/>
  <c r="AE111" i="1" s="1"/>
  <c r="AD62" i="1"/>
  <c r="AD85" i="1" s="1"/>
  <c r="AD111" i="1" s="1"/>
  <c r="AC62" i="1"/>
  <c r="AC85" i="1" s="1"/>
  <c r="AC111" i="1" s="1"/>
  <c r="AB62" i="1"/>
  <c r="AB85" i="1" s="1"/>
  <c r="AB111" i="1" s="1"/>
  <c r="AA62" i="1"/>
  <c r="AA85" i="1" s="1"/>
  <c r="AA111" i="1" s="1"/>
  <c r="Z62" i="1"/>
  <c r="Y62" i="1"/>
  <c r="Y85" i="1" s="1"/>
  <c r="Y111" i="1" s="1"/>
  <c r="X62" i="1"/>
  <c r="X85" i="1" s="1"/>
  <c r="X111" i="1" s="1"/>
  <c r="W62" i="1"/>
  <c r="W85" i="1" s="1"/>
  <c r="W111" i="1" s="1"/>
  <c r="V62" i="1"/>
  <c r="V85" i="1" s="1"/>
  <c r="V111" i="1" s="1"/>
  <c r="U62" i="1"/>
  <c r="U85" i="1" s="1"/>
  <c r="U111" i="1" s="1"/>
  <c r="T62" i="1"/>
  <c r="T85" i="1" s="1"/>
  <c r="T111" i="1" s="1"/>
  <c r="S62" i="1"/>
  <c r="S85" i="1" s="1"/>
  <c r="S111" i="1" s="1"/>
  <c r="R62" i="1"/>
  <c r="R85" i="1" s="1"/>
  <c r="R111" i="1" s="1"/>
  <c r="Q62" i="1"/>
  <c r="Q85" i="1" s="1"/>
  <c r="Q111" i="1" s="1"/>
  <c r="P62" i="1"/>
  <c r="P85" i="1" s="1"/>
  <c r="O62" i="1"/>
  <c r="O85" i="1" s="1"/>
  <c r="O111" i="1" s="1"/>
  <c r="N62" i="1"/>
  <c r="N85" i="1" s="1"/>
  <c r="N111" i="1" s="1"/>
  <c r="M62" i="1"/>
  <c r="M85" i="1" s="1"/>
  <c r="M111" i="1" s="1"/>
  <c r="L62" i="1"/>
  <c r="L85" i="1" s="1"/>
  <c r="L111" i="1" s="1"/>
  <c r="K62" i="1"/>
  <c r="K85" i="1" s="1"/>
  <c r="K111" i="1" s="1"/>
  <c r="J62" i="1"/>
  <c r="J85" i="1" s="1"/>
  <c r="J111" i="1" s="1"/>
  <c r="I62" i="1"/>
  <c r="I85" i="1" s="1"/>
  <c r="I111" i="1" s="1"/>
  <c r="H62" i="1"/>
  <c r="H85" i="1" s="1"/>
  <c r="H111" i="1" s="1"/>
  <c r="B62" i="1"/>
  <c r="B85" i="1" s="1"/>
  <c r="B111" i="1" s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D61" i="1"/>
  <c r="AE60" i="1"/>
  <c r="AD60" i="1"/>
  <c r="AD58" i="1" s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N58" i="1" s="1"/>
  <c r="M60" i="1"/>
  <c r="L60" i="1"/>
  <c r="K60" i="1"/>
  <c r="J60" i="1"/>
  <c r="I60" i="1"/>
  <c r="H60" i="1"/>
  <c r="D60" i="1"/>
  <c r="B60" i="1"/>
  <c r="AE59" i="1"/>
  <c r="AD59" i="1"/>
  <c r="AC59" i="1"/>
  <c r="AB59" i="1"/>
  <c r="AB58" i="1" s="1"/>
  <c r="AA59" i="1"/>
  <c r="Z59" i="1"/>
  <c r="Y59" i="1"/>
  <c r="X59" i="1"/>
  <c r="X58" i="1" s="1"/>
  <c r="W59" i="1"/>
  <c r="V59" i="1"/>
  <c r="U59" i="1"/>
  <c r="T59" i="1"/>
  <c r="T58" i="1" s="1"/>
  <c r="S59" i="1"/>
  <c r="R59" i="1"/>
  <c r="Q59" i="1"/>
  <c r="P59" i="1"/>
  <c r="P58" i="1" s="1"/>
  <c r="O59" i="1"/>
  <c r="N59" i="1"/>
  <c r="M59" i="1"/>
  <c r="L59" i="1"/>
  <c r="L58" i="1" s="1"/>
  <c r="K59" i="1"/>
  <c r="J59" i="1"/>
  <c r="I59" i="1"/>
  <c r="H59" i="1"/>
  <c r="H58" i="1" s="1"/>
  <c r="D59" i="1"/>
  <c r="C59" i="1"/>
  <c r="AE58" i="1"/>
  <c r="AC58" i="1"/>
  <c r="AA58" i="1"/>
  <c r="Z58" i="1"/>
  <c r="Y58" i="1"/>
  <c r="W58" i="1"/>
  <c r="V58" i="1"/>
  <c r="U58" i="1"/>
  <c r="S58" i="1"/>
  <c r="R58" i="1"/>
  <c r="Q58" i="1"/>
  <c r="O58" i="1"/>
  <c r="M58" i="1"/>
  <c r="K58" i="1"/>
  <c r="J58" i="1"/>
  <c r="I58" i="1"/>
  <c r="E56" i="1"/>
  <c r="G56" i="1" s="1"/>
  <c r="D56" i="1"/>
  <c r="C56" i="1"/>
  <c r="B56" i="1"/>
  <c r="F56" i="1" s="1"/>
  <c r="E55" i="1"/>
  <c r="G55" i="1" s="1"/>
  <c r="D55" i="1"/>
  <c r="C55" i="1"/>
  <c r="B55" i="1"/>
  <c r="F55" i="1" s="1"/>
  <c r="E54" i="1"/>
  <c r="G54" i="1" s="1"/>
  <c r="D54" i="1"/>
  <c r="D53" i="1" s="1"/>
  <c r="C54" i="1"/>
  <c r="B54" i="1"/>
  <c r="F54" i="1" s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E53" i="1"/>
  <c r="G53" i="1" s="1"/>
  <c r="C53" i="1"/>
  <c r="B53" i="1"/>
  <c r="F53" i="1" s="1"/>
  <c r="E51" i="1"/>
  <c r="G51" i="1" s="1"/>
  <c r="D51" i="1"/>
  <c r="D46" i="1" s="1"/>
  <c r="C51" i="1"/>
  <c r="B51" i="1"/>
  <c r="F51" i="1" s="1"/>
  <c r="E50" i="1"/>
  <c r="C50" i="1"/>
  <c r="B50" i="1"/>
  <c r="E49" i="1"/>
  <c r="C49" i="1"/>
  <c r="B49" i="1"/>
  <c r="B48" i="1" s="1"/>
  <c r="F48" i="1" s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E48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E46" i="1"/>
  <c r="C46" i="1"/>
  <c r="G46" i="1" s="1"/>
  <c r="B46" i="1"/>
  <c r="F46" i="1" s="1"/>
  <c r="AE45" i="1"/>
  <c r="AD45" i="1"/>
  <c r="AC45" i="1"/>
  <c r="AB45" i="1"/>
  <c r="AB43" i="1" s="1"/>
  <c r="AA45" i="1"/>
  <c r="Z45" i="1"/>
  <c r="Y45" i="1"/>
  <c r="X45" i="1"/>
  <c r="W45" i="1"/>
  <c r="V45" i="1"/>
  <c r="U45" i="1"/>
  <c r="T45" i="1"/>
  <c r="T43" i="1" s="1"/>
  <c r="S45" i="1"/>
  <c r="R45" i="1"/>
  <c r="Q45" i="1"/>
  <c r="P45" i="1"/>
  <c r="O45" i="1"/>
  <c r="N45" i="1"/>
  <c r="M45" i="1"/>
  <c r="L45" i="1"/>
  <c r="L43" i="1" s="1"/>
  <c r="K45" i="1"/>
  <c r="J45" i="1"/>
  <c r="I45" i="1"/>
  <c r="H45" i="1"/>
  <c r="E45" i="1"/>
  <c r="D45" i="1"/>
  <c r="D43" i="1" s="1"/>
  <c r="B45" i="1"/>
  <c r="F45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E44" i="1"/>
  <c r="D44" i="1"/>
  <c r="C44" i="1"/>
  <c r="G44" i="1" s="1"/>
  <c r="AE43" i="1"/>
  <c r="AC43" i="1"/>
  <c r="AA43" i="1"/>
  <c r="Y43" i="1"/>
  <c r="X43" i="1"/>
  <c r="W43" i="1"/>
  <c r="U43" i="1"/>
  <c r="S43" i="1"/>
  <c r="Q43" i="1"/>
  <c r="P43" i="1"/>
  <c r="O43" i="1"/>
  <c r="M43" i="1"/>
  <c r="K43" i="1"/>
  <c r="I43" i="1"/>
  <c r="H43" i="1"/>
  <c r="E43" i="1"/>
  <c r="AE41" i="1"/>
  <c r="AD41" i="1"/>
  <c r="AC41" i="1"/>
  <c r="AB41" i="1"/>
  <c r="X41" i="1"/>
  <c r="W41" i="1"/>
  <c r="W15" i="1" s="1"/>
  <c r="W84" i="1" s="1"/>
  <c r="W110" i="1" s="1"/>
  <c r="S41" i="1"/>
  <c r="R41" i="1"/>
  <c r="Q41" i="1"/>
  <c r="P41" i="1"/>
  <c r="B41" i="1" s="1"/>
  <c r="B110" i="1" s="1"/>
  <c r="O41" i="1"/>
  <c r="N41" i="1"/>
  <c r="L41" i="1"/>
  <c r="K41" i="1"/>
  <c r="E41" i="1" s="1"/>
  <c r="J41" i="1"/>
  <c r="I41" i="1"/>
  <c r="H41" i="1"/>
  <c r="E40" i="1"/>
  <c r="C40" i="1"/>
  <c r="B40" i="1"/>
  <c r="G39" i="1"/>
  <c r="E39" i="1"/>
  <c r="F39" i="1" s="1"/>
  <c r="C39" i="1"/>
  <c r="B39" i="1"/>
  <c r="E38" i="1"/>
  <c r="E37" i="1" s="1"/>
  <c r="C38" i="1"/>
  <c r="B38" i="1"/>
  <c r="B37" i="1" s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C37" i="1"/>
  <c r="E35" i="1"/>
  <c r="G35" i="1" s="1"/>
  <c r="D35" i="1"/>
  <c r="C35" i="1"/>
  <c r="B35" i="1"/>
  <c r="F35" i="1" s="1"/>
  <c r="F34" i="1"/>
  <c r="E34" i="1"/>
  <c r="C34" i="1"/>
  <c r="G34" i="1" s="1"/>
  <c r="B34" i="1"/>
  <c r="E33" i="1"/>
  <c r="E32" i="1" s="1"/>
  <c r="C33" i="1"/>
  <c r="C32" i="1" s="1"/>
  <c r="B33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D32" i="1"/>
  <c r="B32" i="1"/>
  <c r="E30" i="1"/>
  <c r="D30" i="1"/>
  <c r="C30" i="1"/>
  <c r="G30" i="1" s="1"/>
  <c r="B30" i="1"/>
  <c r="F30" i="1" s="1"/>
  <c r="F29" i="1"/>
  <c r="E29" i="1"/>
  <c r="G29" i="1" s="1"/>
  <c r="C29" i="1"/>
  <c r="C27" i="1" s="1"/>
  <c r="B29" i="1"/>
  <c r="G28" i="1"/>
  <c r="E28" i="1"/>
  <c r="F28" i="1" s="1"/>
  <c r="C28" i="1"/>
  <c r="B28" i="1"/>
  <c r="B27" i="1" s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D27" i="1"/>
  <c r="E25" i="1"/>
  <c r="G25" i="1" s="1"/>
  <c r="D25" i="1"/>
  <c r="C25" i="1"/>
  <c r="B25" i="1"/>
  <c r="B14" i="1" s="1"/>
  <c r="F24" i="1"/>
  <c r="E24" i="1"/>
  <c r="C24" i="1"/>
  <c r="G24" i="1" s="1"/>
  <c r="B24" i="1"/>
  <c r="E23" i="1"/>
  <c r="E22" i="1" s="1"/>
  <c r="C23" i="1"/>
  <c r="C22" i="1" s="1"/>
  <c r="B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D22" i="1"/>
  <c r="B22" i="1"/>
  <c r="E20" i="1"/>
  <c r="D20" i="1"/>
  <c r="C20" i="1"/>
  <c r="G20" i="1" s="1"/>
  <c r="B20" i="1"/>
  <c r="F20" i="1" s="1"/>
  <c r="F19" i="1"/>
  <c r="E19" i="1"/>
  <c r="G19" i="1" s="1"/>
  <c r="C19" i="1"/>
  <c r="B19" i="1"/>
  <c r="G18" i="1"/>
  <c r="E18" i="1"/>
  <c r="F18" i="1" s="1"/>
  <c r="C18" i="1"/>
  <c r="B18" i="1"/>
  <c r="B17" i="1" s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D17" i="1"/>
  <c r="C17" i="1"/>
  <c r="AE15" i="1"/>
  <c r="AE84" i="1" s="1"/>
  <c r="AE110" i="1" s="1"/>
  <c r="AD15" i="1"/>
  <c r="AD84" i="1" s="1"/>
  <c r="AD110" i="1" s="1"/>
  <c r="AC15" i="1"/>
  <c r="AC84" i="1" s="1"/>
  <c r="AC110" i="1" s="1"/>
  <c r="AB15" i="1"/>
  <c r="AB84" i="1" s="1"/>
  <c r="AB110" i="1" s="1"/>
  <c r="AA15" i="1"/>
  <c r="Z15" i="1"/>
  <c r="Z84" i="1" s="1"/>
  <c r="Z110" i="1" s="1"/>
  <c r="Y15" i="1"/>
  <c r="Y84" i="1" s="1"/>
  <c r="Y110" i="1" s="1"/>
  <c r="X15" i="1"/>
  <c r="X84" i="1" s="1"/>
  <c r="X110" i="1" s="1"/>
  <c r="V15" i="1"/>
  <c r="V84" i="1" s="1"/>
  <c r="V110" i="1" s="1"/>
  <c r="U15" i="1"/>
  <c r="U84" i="1" s="1"/>
  <c r="U110" i="1" s="1"/>
  <c r="T15" i="1"/>
  <c r="T84" i="1" s="1"/>
  <c r="T110" i="1" s="1"/>
  <c r="S15" i="1"/>
  <c r="S84" i="1" s="1"/>
  <c r="S110" i="1" s="1"/>
  <c r="R15" i="1"/>
  <c r="R84" i="1" s="1"/>
  <c r="R110" i="1" s="1"/>
  <c r="Q15" i="1"/>
  <c r="Q84" i="1" s="1"/>
  <c r="Q110" i="1" s="1"/>
  <c r="O15" i="1"/>
  <c r="O84" i="1" s="1"/>
  <c r="O110" i="1" s="1"/>
  <c r="N15" i="1"/>
  <c r="N84" i="1" s="1"/>
  <c r="N110" i="1" s="1"/>
  <c r="M15" i="1"/>
  <c r="M84" i="1" s="1"/>
  <c r="M110" i="1" s="1"/>
  <c r="L15" i="1"/>
  <c r="L84" i="1" s="1"/>
  <c r="L110" i="1" s="1"/>
  <c r="J15" i="1"/>
  <c r="J84" i="1" s="1"/>
  <c r="J110" i="1" s="1"/>
  <c r="I15" i="1"/>
  <c r="I84" i="1" s="1"/>
  <c r="H15" i="1"/>
  <c r="H84" i="1" s="1"/>
  <c r="B15" i="1"/>
  <c r="B84" i="1" s="1"/>
  <c r="AE14" i="1"/>
  <c r="AE83" i="1" s="1"/>
  <c r="AE109" i="1" s="1"/>
  <c r="AD14" i="1"/>
  <c r="AC14" i="1"/>
  <c r="AC83" i="1" s="1"/>
  <c r="AC109" i="1" s="1"/>
  <c r="AB14" i="1"/>
  <c r="AB83" i="1" s="1"/>
  <c r="AB109" i="1" s="1"/>
  <c r="AA14" i="1"/>
  <c r="AA83" i="1" s="1"/>
  <c r="AA109" i="1" s="1"/>
  <c r="Z14" i="1"/>
  <c r="Y14" i="1"/>
  <c r="Y83" i="1" s="1"/>
  <c r="Y109" i="1" s="1"/>
  <c r="X14" i="1"/>
  <c r="X11" i="1" s="1"/>
  <c r="W14" i="1"/>
  <c r="W83" i="1" s="1"/>
  <c r="W109" i="1" s="1"/>
  <c r="V14" i="1"/>
  <c r="U14" i="1"/>
  <c r="U83" i="1" s="1"/>
  <c r="U109" i="1" s="1"/>
  <c r="T14" i="1"/>
  <c r="T11" i="1" s="1"/>
  <c r="S14" i="1"/>
  <c r="S83" i="1" s="1"/>
  <c r="R14" i="1"/>
  <c r="Q14" i="1"/>
  <c r="Q83" i="1" s="1"/>
  <c r="Q109" i="1" s="1"/>
  <c r="P14" i="1"/>
  <c r="P83" i="1" s="1"/>
  <c r="P109" i="1" s="1"/>
  <c r="O14" i="1"/>
  <c r="O83" i="1" s="1"/>
  <c r="O109" i="1" s="1"/>
  <c r="N14" i="1"/>
  <c r="M14" i="1"/>
  <c r="M83" i="1" s="1"/>
  <c r="M109" i="1" s="1"/>
  <c r="L14" i="1"/>
  <c r="L83" i="1" s="1"/>
  <c r="L109" i="1" s="1"/>
  <c r="K14" i="1"/>
  <c r="K83" i="1" s="1"/>
  <c r="K109" i="1" s="1"/>
  <c r="J14" i="1"/>
  <c r="I14" i="1"/>
  <c r="I83" i="1" s="1"/>
  <c r="I109" i="1" s="1"/>
  <c r="H14" i="1"/>
  <c r="H11" i="1" s="1"/>
  <c r="E14" i="1"/>
  <c r="C14" i="1"/>
  <c r="C83" i="1" s="1"/>
  <c r="AE13" i="1"/>
  <c r="AE82" i="1" s="1"/>
  <c r="AE108" i="1" s="1"/>
  <c r="AD13" i="1"/>
  <c r="AD82" i="1" s="1"/>
  <c r="AD108" i="1" s="1"/>
  <c r="AC13" i="1"/>
  <c r="AC82" i="1" s="1"/>
  <c r="AC108" i="1" s="1"/>
  <c r="AB13" i="1"/>
  <c r="AB82" i="1" s="1"/>
  <c r="AB108" i="1" s="1"/>
  <c r="AA13" i="1"/>
  <c r="AA82" i="1" s="1"/>
  <c r="AA108" i="1" s="1"/>
  <c r="Z13" i="1"/>
  <c r="Z82" i="1" s="1"/>
  <c r="Z108" i="1" s="1"/>
  <c r="Y13" i="1"/>
  <c r="Y82" i="1" s="1"/>
  <c r="Y108" i="1" s="1"/>
  <c r="X13" i="1"/>
  <c r="X82" i="1" s="1"/>
  <c r="X108" i="1" s="1"/>
  <c r="W13" i="1"/>
  <c r="W82" i="1" s="1"/>
  <c r="W108" i="1" s="1"/>
  <c r="V13" i="1"/>
  <c r="V82" i="1" s="1"/>
  <c r="V108" i="1" s="1"/>
  <c r="U13" i="1"/>
  <c r="U82" i="1" s="1"/>
  <c r="U108" i="1" s="1"/>
  <c r="T13" i="1"/>
  <c r="T82" i="1" s="1"/>
  <c r="T108" i="1" s="1"/>
  <c r="S13" i="1"/>
  <c r="S82" i="1" s="1"/>
  <c r="S108" i="1" s="1"/>
  <c r="R13" i="1"/>
  <c r="R82" i="1" s="1"/>
  <c r="R108" i="1" s="1"/>
  <c r="Q13" i="1"/>
  <c r="Q82" i="1" s="1"/>
  <c r="Q108" i="1" s="1"/>
  <c r="P13" i="1"/>
  <c r="P82" i="1" s="1"/>
  <c r="P108" i="1" s="1"/>
  <c r="O13" i="1"/>
  <c r="O82" i="1" s="1"/>
  <c r="O108" i="1" s="1"/>
  <c r="N13" i="1"/>
  <c r="N82" i="1" s="1"/>
  <c r="N108" i="1" s="1"/>
  <c r="M13" i="1"/>
  <c r="M82" i="1" s="1"/>
  <c r="M108" i="1" s="1"/>
  <c r="L13" i="1"/>
  <c r="L82" i="1" s="1"/>
  <c r="L108" i="1" s="1"/>
  <c r="K13" i="1"/>
  <c r="K82" i="1" s="1"/>
  <c r="K108" i="1" s="1"/>
  <c r="J13" i="1"/>
  <c r="J82" i="1" s="1"/>
  <c r="J108" i="1" s="1"/>
  <c r="I13" i="1"/>
  <c r="I82" i="1" s="1"/>
  <c r="I108" i="1" s="1"/>
  <c r="E108" i="1" s="1"/>
  <c r="H13" i="1"/>
  <c r="H82" i="1" s="1"/>
  <c r="H108" i="1" s="1"/>
  <c r="E13" i="1"/>
  <c r="B13" i="1"/>
  <c r="AE12" i="1"/>
  <c r="AE81" i="1" s="1"/>
  <c r="AD12" i="1"/>
  <c r="AD81" i="1" s="1"/>
  <c r="AD107" i="1" s="1"/>
  <c r="AC12" i="1"/>
  <c r="AC81" i="1" s="1"/>
  <c r="AB12" i="1"/>
  <c r="AB81" i="1" s="1"/>
  <c r="AA12" i="1"/>
  <c r="AA81" i="1" s="1"/>
  <c r="Z12" i="1"/>
  <c r="Z81" i="1" s="1"/>
  <c r="Z107" i="1" s="1"/>
  <c r="Y12" i="1"/>
  <c r="Y81" i="1" s="1"/>
  <c r="X12" i="1"/>
  <c r="X81" i="1" s="1"/>
  <c r="W12" i="1"/>
  <c r="W81" i="1" s="1"/>
  <c r="V12" i="1"/>
  <c r="V81" i="1" s="1"/>
  <c r="V107" i="1" s="1"/>
  <c r="U12" i="1"/>
  <c r="U81" i="1" s="1"/>
  <c r="T12" i="1"/>
  <c r="T81" i="1" s="1"/>
  <c r="S12" i="1"/>
  <c r="S81" i="1" s="1"/>
  <c r="R12" i="1"/>
  <c r="R81" i="1" s="1"/>
  <c r="R107" i="1" s="1"/>
  <c r="Q12" i="1"/>
  <c r="Q81" i="1" s="1"/>
  <c r="P12" i="1"/>
  <c r="O12" i="1"/>
  <c r="O81" i="1" s="1"/>
  <c r="N12" i="1"/>
  <c r="N81" i="1" s="1"/>
  <c r="N107" i="1" s="1"/>
  <c r="M12" i="1"/>
  <c r="M81" i="1" s="1"/>
  <c r="L12" i="1"/>
  <c r="L81" i="1" s="1"/>
  <c r="K12" i="1"/>
  <c r="K81" i="1" s="1"/>
  <c r="J12" i="1"/>
  <c r="J81" i="1" s="1"/>
  <c r="J107" i="1" s="1"/>
  <c r="I12" i="1"/>
  <c r="I81" i="1" s="1"/>
  <c r="H12" i="1"/>
  <c r="H81" i="1" s="1"/>
  <c r="C12" i="1"/>
  <c r="C81" i="1" s="1"/>
  <c r="AE11" i="1"/>
  <c r="AD11" i="1"/>
  <c r="AC11" i="1"/>
  <c r="AA11" i="1"/>
  <c r="Z11" i="1"/>
  <c r="Y11" i="1"/>
  <c r="W11" i="1"/>
  <c r="V11" i="1"/>
  <c r="U11" i="1"/>
  <c r="S11" i="1"/>
  <c r="R11" i="1"/>
  <c r="Q11" i="1"/>
  <c r="O11" i="1"/>
  <c r="N11" i="1"/>
  <c r="M11" i="1"/>
  <c r="K11" i="1"/>
  <c r="J11" i="1"/>
  <c r="I11" i="1"/>
  <c r="L80" i="1" l="1"/>
  <c r="L107" i="1"/>
  <c r="L106" i="1" s="1"/>
  <c r="AB80" i="1"/>
  <c r="AB107" i="1"/>
  <c r="AB106" i="1" s="1"/>
  <c r="F32" i="1"/>
  <c r="G32" i="1"/>
  <c r="G37" i="1"/>
  <c r="F37" i="1"/>
  <c r="H107" i="1"/>
  <c r="T107" i="1"/>
  <c r="T106" i="1" s="1"/>
  <c r="T80" i="1"/>
  <c r="F22" i="1"/>
  <c r="G22" i="1"/>
  <c r="X80" i="1"/>
  <c r="X107" i="1"/>
  <c r="X106" i="1" s="1"/>
  <c r="B83" i="1"/>
  <c r="B109" i="1" s="1"/>
  <c r="F14" i="1"/>
  <c r="J106" i="1"/>
  <c r="E110" i="1"/>
  <c r="F41" i="1"/>
  <c r="D41" i="1"/>
  <c r="B64" i="1"/>
  <c r="B59" i="1"/>
  <c r="B58" i="1" s="1"/>
  <c r="E60" i="1"/>
  <c r="G78" i="1"/>
  <c r="E76" i="1"/>
  <c r="F78" i="1"/>
  <c r="P107" i="1"/>
  <c r="P106" i="1" s="1"/>
  <c r="P80" i="1"/>
  <c r="T83" i="1"/>
  <c r="T109" i="1" s="1"/>
  <c r="C11" i="1"/>
  <c r="E12" i="1"/>
  <c r="K107" i="1"/>
  <c r="K106" i="1" s="1"/>
  <c r="K80" i="1"/>
  <c r="O107" i="1"/>
  <c r="O106" i="1" s="1"/>
  <c r="O80" i="1"/>
  <c r="S107" i="1"/>
  <c r="S80" i="1"/>
  <c r="W107" i="1"/>
  <c r="W106" i="1" s="1"/>
  <c r="W80" i="1"/>
  <c r="AA107" i="1"/>
  <c r="AA106" i="1" s="1"/>
  <c r="AA80" i="1"/>
  <c r="AE107" i="1"/>
  <c r="AE106" i="1" s="1"/>
  <c r="AE80" i="1"/>
  <c r="E82" i="1"/>
  <c r="K15" i="1"/>
  <c r="K84" i="1" s="1"/>
  <c r="K110" i="1" s="1"/>
  <c r="E17" i="1"/>
  <c r="F23" i="1"/>
  <c r="E27" i="1"/>
  <c r="F33" i="1"/>
  <c r="J43" i="1"/>
  <c r="N43" i="1"/>
  <c r="R43" i="1"/>
  <c r="V43" i="1"/>
  <c r="Z43" i="1"/>
  <c r="AD43" i="1"/>
  <c r="C64" i="1"/>
  <c r="G68" i="1"/>
  <c r="C70" i="1"/>
  <c r="C60" i="1"/>
  <c r="C58" i="1" s="1"/>
  <c r="H83" i="1"/>
  <c r="H109" i="1" s="1"/>
  <c r="X83" i="1"/>
  <c r="X109" i="1" s="1"/>
  <c r="B104" i="1"/>
  <c r="B108" i="1" s="1"/>
  <c r="F100" i="1"/>
  <c r="B98" i="1"/>
  <c r="Z106" i="1"/>
  <c r="F25" i="1"/>
  <c r="C48" i="1"/>
  <c r="C45" i="1"/>
  <c r="C43" i="1" s="1"/>
  <c r="L11" i="1"/>
  <c r="P11" i="1"/>
  <c r="AB11" i="1"/>
  <c r="B12" i="1"/>
  <c r="C108" i="1"/>
  <c r="G108" i="1" s="1"/>
  <c r="J83" i="1"/>
  <c r="J109" i="1" s="1"/>
  <c r="N83" i="1"/>
  <c r="N109" i="1" s="1"/>
  <c r="R83" i="1"/>
  <c r="R109" i="1" s="1"/>
  <c r="R106" i="1" s="1"/>
  <c r="V83" i="1"/>
  <c r="V109" i="1" s="1"/>
  <c r="V106" i="1" s="1"/>
  <c r="Z83" i="1"/>
  <c r="Z109" i="1" s="1"/>
  <c r="AD83" i="1"/>
  <c r="AD109" i="1" s="1"/>
  <c r="H110" i="1"/>
  <c r="AH84" i="1"/>
  <c r="P15" i="1"/>
  <c r="P84" i="1" s="1"/>
  <c r="P110" i="1" s="1"/>
  <c r="G23" i="1"/>
  <c r="G33" i="1"/>
  <c r="D38" i="1"/>
  <c r="F38" i="1"/>
  <c r="D40" i="1"/>
  <c r="D14" i="1" s="1"/>
  <c r="D83" i="1" s="1"/>
  <c r="G40" i="1"/>
  <c r="F40" i="1"/>
  <c r="B44" i="1"/>
  <c r="D48" i="1"/>
  <c r="F65" i="1"/>
  <c r="G67" i="1"/>
  <c r="F67" i="1"/>
  <c r="E61" i="1"/>
  <c r="E83" i="1" s="1"/>
  <c r="F73" i="1"/>
  <c r="D74" i="1"/>
  <c r="E62" i="1"/>
  <c r="G74" i="1"/>
  <c r="F74" i="1"/>
  <c r="N106" i="1"/>
  <c r="AD106" i="1"/>
  <c r="I107" i="1"/>
  <c r="I80" i="1"/>
  <c r="M107" i="1"/>
  <c r="M106" i="1" s="1"/>
  <c r="M80" i="1"/>
  <c r="Q107" i="1"/>
  <c r="Q106" i="1" s="1"/>
  <c r="Q80" i="1"/>
  <c r="U107" i="1"/>
  <c r="U106" i="1" s="1"/>
  <c r="U80" i="1"/>
  <c r="Y107" i="1"/>
  <c r="Y106" i="1" s="1"/>
  <c r="Y80" i="1"/>
  <c r="AC107" i="1"/>
  <c r="AC106" i="1" s="1"/>
  <c r="AC80" i="1"/>
  <c r="C13" i="1"/>
  <c r="F108" i="1"/>
  <c r="G14" i="1"/>
  <c r="E15" i="1"/>
  <c r="I110" i="1"/>
  <c r="AI84" i="1"/>
  <c r="G38" i="1"/>
  <c r="C41" i="1"/>
  <c r="G43" i="1"/>
  <c r="G48" i="1"/>
  <c r="B70" i="1"/>
  <c r="E70" i="1"/>
  <c r="G71" i="1"/>
  <c r="F71" i="1"/>
  <c r="E59" i="1"/>
  <c r="J80" i="1"/>
  <c r="Z80" i="1"/>
  <c r="D39" i="1"/>
  <c r="E64" i="1"/>
  <c r="F89" i="1"/>
  <c r="B93" i="1"/>
  <c r="B92" i="1" s="1"/>
  <c r="B88" i="1"/>
  <c r="F88" i="1" s="1"/>
  <c r="D92" i="1"/>
  <c r="K102" i="1"/>
  <c r="O102" i="1"/>
  <c r="S102" i="1"/>
  <c r="D104" i="1"/>
  <c r="G104" i="1"/>
  <c r="G93" i="1"/>
  <c r="F93" i="1"/>
  <c r="G94" i="1"/>
  <c r="F103" i="1"/>
  <c r="S105" i="1"/>
  <c r="S109" i="1" s="1"/>
  <c r="E101" i="1"/>
  <c r="S98" i="1"/>
  <c r="C109" i="1"/>
  <c r="G90" i="1"/>
  <c r="E95" i="1"/>
  <c r="G100" i="1"/>
  <c r="F91" i="1"/>
  <c r="F99" i="1"/>
  <c r="G83" i="1" l="1"/>
  <c r="F83" i="1"/>
  <c r="G70" i="1"/>
  <c r="F70" i="1"/>
  <c r="C110" i="1"/>
  <c r="C15" i="1"/>
  <c r="C84" i="1" s="1"/>
  <c r="E84" i="1"/>
  <c r="F15" i="1"/>
  <c r="G15" i="1"/>
  <c r="E85" i="1"/>
  <c r="G62" i="1"/>
  <c r="F62" i="1"/>
  <c r="B43" i="1"/>
  <c r="F43" i="1" s="1"/>
  <c r="F44" i="1"/>
  <c r="B102" i="1"/>
  <c r="G45" i="1"/>
  <c r="G27" i="1"/>
  <c r="F27" i="1"/>
  <c r="AD80" i="1"/>
  <c r="F104" i="1"/>
  <c r="G64" i="1"/>
  <c r="F64" i="1"/>
  <c r="G59" i="1"/>
  <c r="E58" i="1"/>
  <c r="F59" i="1"/>
  <c r="C82" i="1"/>
  <c r="C80" i="1" s="1"/>
  <c r="I106" i="1"/>
  <c r="E107" i="1"/>
  <c r="V80" i="1"/>
  <c r="D70" i="1"/>
  <c r="D62" i="1"/>
  <c r="D37" i="1"/>
  <c r="D12" i="1"/>
  <c r="AG84" i="1"/>
  <c r="G41" i="1"/>
  <c r="G82" i="1"/>
  <c r="F82" i="1"/>
  <c r="S106" i="1"/>
  <c r="N80" i="1"/>
  <c r="G60" i="1"/>
  <c r="F60" i="1"/>
  <c r="D110" i="1"/>
  <c r="D15" i="1"/>
  <c r="D84" i="1" s="1"/>
  <c r="C107" i="1"/>
  <c r="C106" i="1" s="1"/>
  <c r="B107" i="1"/>
  <c r="B106" i="1" s="1"/>
  <c r="H106" i="1"/>
  <c r="G95" i="1"/>
  <c r="F95" i="1"/>
  <c r="D108" i="1"/>
  <c r="D13" i="1"/>
  <c r="D82" i="1" s="1"/>
  <c r="G17" i="1"/>
  <c r="F17" i="1"/>
  <c r="E81" i="1"/>
  <c r="E11" i="1"/>
  <c r="H80" i="1"/>
  <c r="G101" i="1"/>
  <c r="E98" i="1"/>
  <c r="E105" i="1"/>
  <c r="F101" i="1"/>
  <c r="D101" i="1"/>
  <c r="E92" i="1"/>
  <c r="G61" i="1"/>
  <c r="F61" i="1"/>
  <c r="B81" i="1"/>
  <c r="B80" i="1" s="1"/>
  <c r="B11" i="1"/>
  <c r="R80" i="1"/>
  <c r="F76" i="1"/>
  <c r="G76" i="1"/>
  <c r="G110" i="1"/>
  <c r="F110" i="1"/>
  <c r="D85" i="1" l="1"/>
  <c r="D111" i="1" s="1"/>
  <c r="D58" i="1"/>
  <c r="G84" i="1"/>
  <c r="F84" i="1"/>
  <c r="F105" i="1"/>
  <c r="E109" i="1"/>
  <c r="E102" i="1"/>
  <c r="G105" i="1"/>
  <c r="G11" i="1"/>
  <c r="F11" i="1"/>
  <c r="E111" i="1"/>
  <c r="G85" i="1"/>
  <c r="F85" i="1"/>
  <c r="G92" i="1"/>
  <c r="F92" i="1"/>
  <c r="G98" i="1"/>
  <c r="F98" i="1"/>
  <c r="G81" i="1"/>
  <c r="E80" i="1"/>
  <c r="F81" i="1"/>
  <c r="D11" i="1"/>
  <c r="D81" i="1"/>
  <c r="D80" i="1" s="1"/>
  <c r="D105" i="1"/>
  <c r="D98" i="1"/>
  <c r="G107" i="1"/>
  <c r="E106" i="1"/>
  <c r="F107" i="1"/>
  <c r="D107" i="1"/>
  <c r="G58" i="1"/>
  <c r="F58" i="1"/>
  <c r="G106" i="1" l="1"/>
  <c r="F106" i="1"/>
  <c r="D109" i="1"/>
  <c r="D106" i="1" s="1"/>
  <c r="D102" i="1"/>
  <c r="G80" i="1"/>
  <c r="F80" i="1"/>
  <c r="G111" i="1"/>
  <c r="F111" i="1"/>
  <c r="G102" i="1"/>
  <c r="F102" i="1"/>
  <c r="G109" i="1"/>
  <c r="F109" i="1"/>
</calcChain>
</file>

<file path=xl/sharedStrings.xml><?xml version="1.0" encoding="utf-8"?>
<sst xmlns="http://schemas.openxmlformats.org/spreadsheetml/2006/main" count="165" uniqueCount="68">
  <si>
    <t>ОГЛАВЛЕНИЕ!A1</t>
  </si>
  <si>
    <t>Отчет о ходе реализации муниципальной программы (сетевой график)</t>
  </si>
  <si>
    <t xml:space="preserve">"Развитие физической культуры и спорта в городе Когалыме" (постановление Администрации города Когалыма от 11.10.2013 №2920) </t>
  </si>
  <si>
    <t>тыс. рублей</t>
  </si>
  <si>
    <t>Наименование мероприятий программы</t>
  </si>
  <si>
    <t xml:space="preserve">План на </t>
  </si>
  <si>
    <t xml:space="preserve">Профинансировано на </t>
  </si>
  <si>
    <t xml:space="preserve">Кассовый расход на </t>
  </si>
  <si>
    <t>Исполнение,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</si>
  <si>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</si>
  <si>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</si>
  <si>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</si>
  <si>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</si>
  <si>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</si>
  <si>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</si>
  <si>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</si>
  <si>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</si>
  <si>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</si>
  <si>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</si>
  <si>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</si>
  <si>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</si>
  <si>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</si>
  <si>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</si>
  <si>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</si>
  <si>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</si>
  <si>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</si>
  <si>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Подпрограмма 1 "Развитие физической культуры и массового спорта"</t>
  </si>
  <si>
    <t>1.1. Основное мероприятие "Мероприятия по развитию физической культуры и спорта" (показатели 1, 3, 4, 5, 6, 9)</t>
  </si>
  <si>
    <t>Всего</t>
  </si>
  <si>
    <t xml:space="preserve">В ноябре месяце запланировано 111,70 тыс. руб., денежные средства не израсходованы  в связи с приостановлением предоставления услуг (работ) по физической культуре и спорту до завершения периода эпидемиологического неблагополучия в соответствии с постановлением Губернатора ХМАО-Югры Н.В. Комаровой от 18.03.2020 г. № 20 "О введении режима повышенной готовности в ХМАО-Югре", а также письмом УКСиМП Администрации города Когалыма № 10-Исх.-525 от 19.03.2020 г.).
</t>
  </si>
  <si>
    <t>федеральный бюджет</t>
  </si>
  <si>
    <t>бюджет автономного округа</t>
  </si>
  <si>
    <t>бюджет города Когалыма</t>
  </si>
  <si>
    <t>в т.ч. бюджет города Когалыма в части софинансирования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</si>
  <si>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</si>
  <si>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</si>
  <si>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На текущую дату образовался остаток денежных средств в размере 25 739,68 тыс. руб. из них:
-по оплате и начислениям на оплату труда работников в сумме в связи с предоставлением больничных листов, наличием вакантных мест;
-по услуге предоставления местной связи в связи с использованием меньшего количества минут местных телефонных соединений;
-по тепловой энергии , согласно приборов учета;
-по водоснабжению, согласно приборов учета
-по уборке снега согласно фактически предоставленным услугам;
 -исследование воды в чащах бассейнов согласно условию договора оплата производится поквартально;
-по физ.охране объектов, в связи с проведением закупочной процедуры ; 
-по налогам и сборам. Денежные средства не израсходованы в связи с приостановление предоставление услуги (работ) по физической культуре и спорту до завершения периода эпидемиологического неблагополучия в соответствии с постановлением Губернатора ХМАО-Югры Н.В. Комаровой от 18.03.2020 г. № 20 "О введении режима повышенной готовности в ХМАО-Югре", а также письмом УКСиМП Администрации города Когалыма № 10-Исх.-525 от 19.03.2020 г.</t>
  </si>
  <si>
    <t>1.1.3."Проведение мероприятий по внедрению ВФСК "ГТО" в городе Когалыме"</t>
  </si>
  <si>
    <t>В ноябре месяце запланировано 17,09 тыс. руб.,  израсходовано 3,18 тыс.руб на оплату по договорам ГПХ .Остаток денежных средств в размере 248,54 тыс.руб., в связи с переносом соревнований (приостановление предоставление услуги (работ) по физической культуре и спорту до завершения периода эпидемиологического неблагополучия в соответствии с постановлением Губернатора ХМАО-Югры Н.В. Комаровой от 18.03.2020 г. № 20 "О введении режима повышенной готовности в ХМАО-Югре", а также письмом УКСиМП Администрации города Когалыма № 10-Исх.-525 от 19.03.2020 г.).</t>
  </si>
  <si>
    <t>1.1.4. "Организация работы по присвоению спортивных разрядов, квалификационных категорий"</t>
  </si>
  <si>
    <t xml:space="preserve">В мае месяце приобретены: классификационная книжка (2, 3 разряд) и юношеский; знак 2 разряд взрослый; знак 3 разряд взрослый на сумму 8,3 тыс. рублей. Договор № 188 от 07.05.2020
на поставку квалификационных книжек и знаков для присвоения разрядов, Общество с ограниченной ответственностью «Спортивная Элита».
</t>
  </si>
  <si>
    <t>1.1.5. Развитие материально-технической базы МАУ "Дворец спорта"</t>
  </si>
  <si>
    <t xml:space="preserve">В июне 2020 года израсходована сумма в размере 221,59 тыс. руб.: 
В марте 2020 года израсходована сумма в размере 401,01 тыс. руб.: 
бюджет автономного округа 380,96 тыс.руб., 
бюджет города Когалыма сумма 20,05 тыс. руб. на приобретение спортивного товара (лыжи беговые, палки, ботинки) договор 20 ДС-19 от 14.02.2020 г.,                                                            бюджет автономного округа 377,92 тыс.руб., </t>
  </si>
  <si>
    <t xml:space="preserve">бюджет автономного округа 210,44 тыс.руб., на приобретение спортивного товара (жердь, магнезия) договор 20 ДС-86 от 29.02.2020 г., договор 20 ДС- 109 от 22.06.2020 г.В октябре израсходована сумма в размере 377 920,00 руб. на приобритение боксерского ринга (дог. 20ДС-123 от 15.07.2020г.) </t>
  </si>
  <si>
    <t xml:space="preserve">В июле 2020 года запланирована сумма 458,40 тыс.руб., израсходована в полном объеме на приобретение индивидуальных шкафчиков хоккеиста (Договор № 20 ДС-114 от 01.07.2020 г.). В сентябре 2020 г. израсходована сумма в размере 676,96 тыс. руб. на приобретение спортивной экипировки, спортивного инвентаря и специального оборудования, а также организация выездных тренировочных сборов отделения лыжные гонки (договор 20 ДС-118 от 02.07.2020 г. приобретение специального прицепного оборудования для обработки и подготовки лыжной трассы на сумму 90,0 тыс. руб., договор 20 ДС- 137 от 19.08.2020 г. на приобретение спортивной экипировки (утепленная куртка, шапочка, баф) в сумме 380,40 тыс. руб., договор 20 ДС-139 от 27.08.2020 г. приобретение специального оборудования и инструментов для ремонта спортивной техники в сумме 7,91 тыс. руб., договор 20 ДС-136 от 19.08.2020 г. на приобретение спорт. инвентаря на сумму 198,65 тыс. руб.
</t>
  </si>
  <si>
    <t>бюджет города Когалыма сумма 11,15 тыс. руб. на приобретение спортивного товара (жердь, магнезия) договор 20 ДС-86 от 29.02.2020 г., договор 20 ДС- 109 от 22.06.2020 г.</t>
  </si>
  <si>
    <t>1.2. Основное мероприятие "Обеспечение комплексной безопасности и комфортных условий в учреждениях физической культуры и спорта" (показатели 1, 2, 3, 4, 5, 6, 7)</t>
  </si>
  <si>
    <t>1.2.1.Обеспечение хозяйственной деятельности учреждений спорта города Когалыма</t>
  </si>
  <si>
    <t>Кассовый расход сформировался меньше планового в связи с образованием листов временной нетрудоспособности, вакантных ставок (гардеробщик, сторож, уборщик служебных помещений, уборщик территорий). неиспользованием сотрудниками права на компенсацию расходов по проезду к месту отдыха и обратно. Произведена оплата труда персонала, начисления на выплаты по оплате труда, пособия за первые три дня временной нетрудоспособности за счет средств работодателя.</t>
  </si>
  <si>
    <t>1.3. Основное мероприятие "Поддержка некоммерческих организаций, реализующих проекты в сфере массовой физической культуры" (показатели 1, 3, 4, 5, 6)</t>
  </si>
  <si>
    <t>Утвержден основной документ от 15.01.2019 №49 "Об утверждении Порядка предоставления субсидий из бюджета города Когалыма некоммерческим организациям, не являющимся государственными (муниципальными) учреждениями, в целях финансового обеспечения затрат в связи с выполнением муниципальной работы "Организация и проведение официальных физкультурных (физкультурно-оздоровительных) мероприятий". Субсидия в размере 96,55 тыс. рублей перечислена Городской общественной организации "Когалымский Боксерский клуб Патриот". Остальная субсидия будет реализованиа после  завершения периода эпидемиологического неблагополучия связи с приостановлением предоставления услуги (работ) по физической культуре и спорту в соответствии с постановлением Губернатора ХМАО-Югры Н.В. Комаровой от 18.03.2020 г. № 20 "О введении режима повышенной готовности в ХМАО-Югре.</t>
  </si>
  <si>
    <t>1.4. Основное мероприятие Региональный проект "Спорт – норма жизни" (показатель 2)</t>
  </si>
  <si>
    <t>иные источники финансирования</t>
  </si>
  <si>
    <t>1.4.1. Строительство объекта: "Региональный центр спортивной подготовки в городе Когалыме", (в том числе проектно-изыскательские работы)</t>
  </si>
  <si>
    <t>1.4.2. Реконструкция здания расположенного по адресу: ул. Набережная, 59, под размещение спортивного комплекса,  (в том числе проектно-изыскательские работы)</t>
  </si>
  <si>
    <t>На отчетную дату ведутся следующие работы:
1) Заключен контракт №1-20СМР от 24.01.2020  на выполнение работ по реконструкции объекта:
- цена контракта 67 803,00 тыс.руб.
- срок выполнения работ - 31.08.2020.
На отчетную дату проведен авансовый платеж в сумме 33 901,5 тыс.руб. (50% от цены контракта) и частично проведена оплата выполненных работ в сумме 10 513,14 тыс.руб.
2) 51,5 тыс.руб. выделены Решением Думы города Когалыма от 19.02.2020 №385-ГД на изготовление техпланов (будет заключен после реконструкции объекта) и заключение договора на техприсоединение к эл. сетям.
3) 01.09.2020 заключен контракт на осуществление технологического присоединения к электросетям путем урегулирования спорных вопросов по условия договора на сумму 5,26 тыс.руб. По условиям контракта выплачен аванс в размере 15 % от цены контракта, что составляет 0,79 тыс.руб. Работы по контракту находятся на стадии завершения. Работы по контракту выполняются с нарушением сроков, в связи с чем МУ "УКС г. Когалыма" в адрес подрядчика направлена претензия (письмо от 02.10.2020 №30-Исх-1398).</t>
  </si>
  <si>
    <t xml:space="preserve">1.4.3.Устройство спортивной площадки «Воркаут» </t>
  </si>
  <si>
    <t>Итого по подпрограмме 1  "Развитие физической культуры и массового спорта", в том числе</t>
  </si>
  <si>
    <t>Подпрограмма 2. "Развитие спорта высших достижений и системы подготовки спортивного резерва"</t>
  </si>
  <si>
    <t>2.1. Основное мероприятие "Организация участия спортсменов города Когалыма в соревнованиях различного уровня  окружного и всероссийского масштаба" (показатели 1, 3, 5, 6, 7, 8, 9)</t>
  </si>
  <si>
    <t>В ноябре месяце запланирована сумма 387,00 тыс. руб., израсходовано 35,50 тыс.руб на выезд на Чемпионат и первенство округа по  пауэрлифтингу (троеборье) среди  мужчин, женщин и ветеранов, юниорок и юниоров до 23 лет, девушек  и юношей до 18 лет. Остаток 2 239,92 тыс.руб в связи с отменой соревнований и  приостановлением предоставления услуги (работ) по физической культуре и спорту до завершения периода эпидемиологического неблагополучия в соответствии с постановлением Губернатора ХМАО-Югры Н.В. Комаровой от 18.03.2020 г. № 20 "О введении режима повышенной готовности в ХМАО-Югре".</t>
  </si>
  <si>
    <t>Итого по подпрограмме 2   "Развитие спорта высших достижений и системы подготовки спортивного резерва", в том числе</t>
  </si>
  <si>
    <t>Подпрограмма 3 "Управление развитием отрасли физической культуры и спорта"</t>
  </si>
  <si>
    <t>3.1. Основное мероприятие "Содержание секторов Управления культуры, спорта и молодёжной политики Администрации города Когалыма" (показатель 1)</t>
  </si>
  <si>
    <t>Произведена оплата труда персонала и начисления на выплаты по оплате труда, выплачены социальные пособия и компенсации персоналу в денежной форме.</t>
  </si>
  <si>
    <t>Итого по подпрограмме 3  "Управление развитием отрасли физической культуры и спорта", в том числе</t>
  </si>
  <si>
    <t>Итого по программе, в том числе</t>
  </si>
  <si>
    <t>в т.ч. бюджет города Когама в части софинансирования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</si>
</sst>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0\ _₽"/>
  </numFmts>
  <fonts count="11" x14ac:knownFonts="1">
    <font>
      <sz val="11"/>
      <color theme="1"/>
      <name val="Calibri"/>
      <family val="2"/>
      <scheme val="minor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BF3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164" fontId="6" fillId="2" borderId="7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2" fillId="0" borderId="7" xfId="0" applyFont="1" applyFill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left" wrapText="1"/>
    </xf>
    <xf numFmtId="4" fontId="2" fillId="4" borderId="7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wrapText="1"/>
    </xf>
    <xf numFmtId="4" fontId="6" fillId="0" borderId="7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horizontal="right" wrapText="1"/>
    </xf>
    <xf numFmtId="0" fontId="7" fillId="0" borderId="7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justify" vertical="center" wrapText="1"/>
    </xf>
    <xf numFmtId="4" fontId="6" fillId="0" borderId="0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center" wrapText="1"/>
    </xf>
    <xf numFmtId="4" fontId="9" fillId="0" borderId="7" xfId="0" applyNumberFormat="1" applyFont="1" applyFill="1" applyBorder="1" applyAlignment="1">
      <alignment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vertical="center" wrapText="1"/>
    </xf>
    <xf numFmtId="4" fontId="2" fillId="4" borderId="7" xfId="0" applyNumberFormat="1" applyFont="1" applyFill="1" applyBorder="1" applyAlignment="1" applyProtection="1">
      <alignment horizontal="center" vertical="center" wrapText="1"/>
    </xf>
    <xf numFmtId="4" fontId="9" fillId="0" borderId="7" xfId="0" applyNumberFormat="1" applyFont="1" applyFill="1" applyBorder="1" applyAlignment="1">
      <alignment horizontal="left" wrapText="1"/>
    </xf>
    <xf numFmtId="0" fontId="7" fillId="0" borderId="7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2" borderId="7" xfId="0" applyFont="1" applyFill="1" applyBorder="1" applyAlignment="1" applyProtection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9" fillId="0" borderId="6" xfId="0" applyNumberFormat="1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top" wrapText="1"/>
    </xf>
    <xf numFmtId="165" fontId="6" fillId="6" borderId="7" xfId="0" applyNumberFormat="1" applyFont="1" applyFill="1" applyBorder="1" applyAlignment="1">
      <alignment vertical="center" wrapText="1"/>
    </xf>
    <xf numFmtId="165" fontId="6" fillId="6" borderId="7" xfId="0" applyNumberFormat="1" applyFont="1" applyFill="1" applyBorder="1" applyAlignment="1" applyProtection="1">
      <alignment horizontal="left" vertical="top" wrapText="1"/>
    </xf>
    <xf numFmtId="4" fontId="7" fillId="6" borderId="0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justify" wrapText="1"/>
    </xf>
    <xf numFmtId="165" fontId="2" fillId="0" borderId="7" xfId="0" applyNumberFormat="1" applyFont="1" applyFill="1" applyBorder="1" applyAlignment="1">
      <alignment vertical="center" wrapText="1"/>
    </xf>
    <xf numFmtId="165" fontId="6" fillId="0" borderId="7" xfId="0" applyNumberFormat="1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>
      <alignment horizontal="right" vertical="top" wrapText="1"/>
    </xf>
    <xf numFmtId="165" fontId="2" fillId="0" borderId="7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justify" wrapText="1"/>
    </xf>
    <xf numFmtId="4" fontId="9" fillId="0" borderId="6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 horizontal="left" vertical="center" wrapText="1"/>
    </xf>
    <xf numFmtId="0" fontId="6" fillId="6" borderId="7" xfId="0" applyFont="1" applyFill="1" applyBorder="1" applyAlignment="1">
      <alignment horizontal="justify" vertical="center" wrapText="1"/>
    </xf>
    <xf numFmtId="4" fontId="6" fillId="6" borderId="7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vertical="center" wrapText="1"/>
    </xf>
    <xf numFmtId="164" fontId="2" fillId="6" borderId="0" xfId="0" applyNumberFormat="1" applyFont="1" applyFill="1" applyAlignment="1">
      <alignment vertical="center" wrapText="1"/>
    </xf>
    <xf numFmtId="164" fontId="4" fillId="6" borderId="0" xfId="0" applyNumberFormat="1" applyFont="1" applyFill="1" applyAlignment="1">
      <alignment vertical="center" wrapText="1"/>
    </xf>
    <xf numFmtId="164" fontId="2" fillId="0" borderId="7" xfId="0" applyNumberFormat="1" applyFont="1" applyFill="1" applyBorder="1" applyAlignment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4" fontId="9" fillId="0" borderId="2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9" fillId="0" borderId="5" xfId="0" applyNumberFormat="1" applyFont="1" applyFill="1" applyBorder="1" applyAlignment="1">
      <alignment horizontal="left" vertical="top" wrapText="1"/>
    </xf>
    <xf numFmtId="4" fontId="9" fillId="0" borderId="6" xfId="0" applyNumberFormat="1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1"/>
  <sheetViews>
    <sheetView tabSelected="1" topLeftCell="A88" zoomScale="50" zoomScaleNormal="50" workbookViewId="0">
      <selection activeCell="W39" sqref="W39"/>
    </sheetView>
  </sheetViews>
  <sheetFormatPr defaultRowHeight="15" x14ac:dyDescent="0.25"/>
  <cols>
    <col min="1" max="1" width="40.5703125" customWidth="1"/>
    <col min="2" max="2" width="19.140625" customWidth="1"/>
    <col min="3" max="3" width="15.85546875" bestFit="1" customWidth="1"/>
    <col min="4" max="4" width="14.7109375" customWidth="1"/>
    <col min="5" max="5" width="18.85546875" customWidth="1"/>
    <col min="6" max="6" width="14" customWidth="1"/>
    <col min="7" max="7" width="13.42578125" customWidth="1"/>
    <col min="8" max="8" width="14.28515625" bestFit="1" customWidth="1"/>
    <col min="9" max="9" width="13.28515625" bestFit="1" customWidth="1"/>
    <col min="10" max="10" width="14.28515625" bestFit="1" customWidth="1"/>
    <col min="11" max="11" width="13.140625" customWidth="1"/>
    <col min="12" max="12" width="14.28515625" bestFit="1" customWidth="1"/>
    <col min="13" max="13" width="13.7109375" customWidth="1"/>
    <col min="14" max="14" width="14.28515625" bestFit="1" customWidth="1"/>
    <col min="15" max="15" width="13.140625" customWidth="1"/>
    <col min="16" max="16" width="14.28515625" bestFit="1" customWidth="1"/>
    <col min="17" max="17" width="13.42578125" customWidth="1"/>
    <col min="18" max="18" width="14.28515625" bestFit="1" customWidth="1"/>
    <col min="19" max="19" width="13.42578125" customWidth="1"/>
    <col min="20" max="20" width="14.28515625" bestFit="1" customWidth="1"/>
    <col min="21" max="21" width="13.42578125" customWidth="1"/>
    <col min="22" max="22" width="14.28515625" bestFit="1" customWidth="1"/>
    <col min="23" max="23" width="12.85546875" customWidth="1"/>
    <col min="24" max="24" width="14.28515625" bestFit="1" customWidth="1"/>
    <col min="25" max="25" width="13.42578125" customWidth="1"/>
    <col min="26" max="26" width="14.28515625" bestFit="1" customWidth="1"/>
    <col min="27" max="27" width="14.28515625" customWidth="1"/>
    <col min="28" max="28" width="14.28515625" bestFit="1" customWidth="1"/>
    <col min="29" max="29" width="14.28515625" customWidth="1"/>
    <col min="30" max="30" width="14.28515625" bestFit="1" customWidth="1"/>
    <col min="31" max="31" width="15.42578125" customWidth="1"/>
    <col min="32" max="32" width="68.85546875" customWidth="1"/>
  </cols>
  <sheetData>
    <row r="1" spans="1:35" ht="30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 t="s">
        <v>0</v>
      </c>
      <c r="AH1" s="4"/>
      <c r="AI1" s="4"/>
    </row>
    <row r="2" spans="1:35" ht="22.5" x14ac:dyDescent="0.2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5"/>
      <c r="O2" s="5"/>
      <c r="P2" s="5"/>
      <c r="Q2" s="5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4"/>
      <c r="AI2" s="4"/>
    </row>
    <row r="3" spans="1:35" ht="22.5" x14ac:dyDescent="0.25">
      <c r="A3" s="80" t="s">
        <v>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7"/>
      <c r="O3" s="7"/>
      <c r="P3" s="7"/>
      <c r="Q3" s="7"/>
      <c r="R3" s="7"/>
      <c r="S3" s="7"/>
      <c r="T3" s="7"/>
      <c r="U3" s="7"/>
      <c r="V3" s="7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"/>
      <c r="AI3" s="4"/>
    </row>
    <row r="4" spans="1:35" ht="18.75" x14ac:dyDescent="0.2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"/>
      <c r="T4" s="72"/>
      <c r="U4" s="72"/>
      <c r="V4" s="72"/>
      <c r="W4" s="72"/>
      <c r="X4" s="72"/>
      <c r="Y4" s="72"/>
      <c r="Z4" s="72"/>
      <c r="AA4" s="72"/>
      <c r="AB4" s="72"/>
      <c r="AC4" s="9"/>
      <c r="AD4" s="9"/>
      <c r="AE4" s="9" t="s">
        <v>3</v>
      </c>
      <c r="AF4" s="10"/>
      <c r="AG4" s="7"/>
      <c r="AH4" s="4"/>
      <c r="AI4" s="4"/>
    </row>
    <row r="5" spans="1:35" ht="18.75" x14ac:dyDescent="0.25">
      <c r="A5" s="73" t="s">
        <v>4</v>
      </c>
      <c r="B5" s="76" t="s">
        <v>5</v>
      </c>
      <c r="C5" s="76" t="s">
        <v>5</v>
      </c>
      <c r="D5" s="76" t="s">
        <v>6</v>
      </c>
      <c r="E5" s="76" t="s">
        <v>7</v>
      </c>
      <c r="F5" s="78" t="s">
        <v>8</v>
      </c>
      <c r="G5" s="79"/>
      <c r="H5" s="78" t="s">
        <v>9</v>
      </c>
      <c r="I5" s="79"/>
      <c r="J5" s="78" t="s">
        <v>10</v>
      </c>
      <c r="K5" s="79"/>
      <c r="L5" s="78" t="s">
        <v>11</v>
      </c>
      <c r="M5" s="79"/>
      <c r="N5" s="78" t="s">
        <v>12</v>
      </c>
      <c r="O5" s="79"/>
      <c r="P5" s="78" t="s">
        <v>13</v>
      </c>
      <c r="Q5" s="79"/>
      <c r="R5" s="78" t="s">
        <v>14</v>
      </c>
      <c r="S5" s="79"/>
      <c r="T5" s="78" t="s">
        <v>15</v>
      </c>
      <c r="U5" s="79"/>
      <c r="V5" s="78" t="s">
        <v>16</v>
      </c>
      <c r="W5" s="79"/>
      <c r="X5" s="78" t="s">
        <v>17</v>
      </c>
      <c r="Y5" s="79"/>
      <c r="Z5" s="78" t="s">
        <v>18</v>
      </c>
      <c r="AA5" s="79"/>
      <c r="AB5" s="78" t="s">
        <v>19</v>
      </c>
      <c r="AC5" s="79"/>
      <c r="AD5" s="78" t="s">
        <v>20</v>
      </c>
      <c r="AE5" s="79"/>
      <c r="AF5" s="73" t="s">
        <v>21</v>
      </c>
      <c r="AG5" s="11"/>
      <c r="AH5" s="12"/>
      <c r="AI5" s="12"/>
    </row>
    <row r="6" spans="1:35" ht="18.75" x14ac:dyDescent="0.25">
      <c r="A6" s="74"/>
      <c r="B6" s="77"/>
      <c r="C6" s="77"/>
      <c r="D6" s="77"/>
      <c r="E6" s="77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4"/>
      <c r="AA6" s="13"/>
      <c r="AB6" s="14"/>
      <c r="AC6" s="13"/>
      <c r="AD6" s="14"/>
      <c r="AE6" s="13"/>
      <c r="AF6" s="75"/>
      <c r="AG6" s="11"/>
      <c r="AH6" s="12"/>
      <c r="AI6" s="12"/>
    </row>
    <row r="7" spans="1:35" ht="56.25" x14ac:dyDescent="0.25">
      <c r="A7" s="75"/>
      <c r="B7" s="15">
        <v>2020</v>
      </c>
      <c r="C7" s="16">
        <v>44166</v>
      </c>
      <c r="D7" s="16">
        <v>44166</v>
      </c>
      <c r="E7" s="16">
        <v>44166</v>
      </c>
      <c r="F7" s="17" t="s">
        <v>22</v>
      </c>
      <c r="G7" s="17" t="s">
        <v>23</v>
      </c>
      <c r="H7" s="17" t="s">
        <v>24</v>
      </c>
      <c r="I7" s="17" t="s">
        <v>25</v>
      </c>
      <c r="J7" s="17" t="s">
        <v>24</v>
      </c>
      <c r="K7" s="17" t="s">
        <v>25</v>
      </c>
      <c r="L7" s="17" t="s">
        <v>24</v>
      </c>
      <c r="M7" s="17" t="s">
        <v>25</v>
      </c>
      <c r="N7" s="17" t="s">
        <v>24</v>
      </c>
      <c r="O7" s="17" t="s">
        <v>25</v>
      </c>
      <c r="P7" s="17" t="s">
        <v>24</v>
      </c>
      <c r="Q7" s="17" t="s">
        <v>25</v>
      </c>
      <c r="R7" s="17" t="s">
        <v>24</v>
      </c>
      <c r="S7" s="17" t="s">
        <v>25</v>
      </c>
      <c r="T7" s="17" t="s">
        <v>24</v>
      </c>
      <c r="U7" s="17" t="s">
        <v>25</v>
      </c>
      <c r="V7" s="17" t="s">
        <v>24</v>
      </c>
      <c r="W7" s="17" t="s">
        <v>25</v>
      </c>
      <c r="X7" s="17" t="s">
        <v>24</v>
      </c>
      <c r="Y7" s="17" t="s">
        <v>25</v>
      </c>
      <c r="Z7" s="17" t="s">
        <v>24</v>
      </c>
      <c r="AA7" s="17" t="s">
        <v>25</v>
      </c>
      <c r="AB7" s="17" t="s">
        <v>24</v>
      </c>
      <c r="AC7" s="17" t="s">
        <v>25</v>
      </c>
      <c r="AD7" s="17" t="s">
        <v>24</v>
      </c>
      <c r="AE7" s="17" t="s">
        <v>25</v>
      </c>
      <c r="AF7" s="18"/>
      <c r="AG7" s="11"/>
      <c r="AH7" s="12"/>
      <c r="AI7" s="12"/>
    </row>
    <row r="8" spans="1:35" ht="18.75" x14ac:dyDescent="0.25">
      <c r="A8" s="19">
        <v>1</v>
      </c>
      <c r="B8" s="20">
        <v>2</v>
      </c>
      <c r="C8" s="19">
        <v>3</v>
      </c>
      <c r="D8" s="19">
        <v>4</v>
      </c>
      <c r="E8" s="19">
        <v>5</v>
      </c>
      <c r="F8" s="20">
        <v>6</v>
      </c>
      <c r="G8" s="19">
        <v>7</v>
      </c>
      <c r="H8" s="19">
        <v>8</v>
      </c>
      <c r="I8" s="19">
        <v>9</v>
      </c>
      <c r="J8" s="20">
        <v>10</v>
      </c>
      <c r="K8" s="19">
        <v>11</v>
      </c>
      <c r="L8" s="19">
        <v>12</v>
      </c>
      <c r="M8" s="19">
        <v>13</v>
      </c>
      <c r="N8" s="19">
        <v>14</v>
      </c>
      <c r="O8" s="19">
        <v>15</v>
      </c>
      <c r="P8" s="20">
        <v>16</v>
      </c>
      <c r="Q8" s="19">
        <v>17</v>
      </c>
      <c r="R8" s="19">
        <v>18</v>
      </c>
      <c r="S8" s="19">
        <v>19</v>
      </c>
      <c r="T8" s="19">
        <v>20</v>
      </c>
      <c r="U8" s="19">
        <v>21</v>
      </c>
      <c r="V8" s="20">
        <v>22</v>
      </c>
      <c r="W8" s="19">
        <v>23</v>
      </c>
      <c r="X8" s="19">
        <v>24</v>
      </c>
      <c r="Y8" s="19">
        <v>25</v>
      </c>
      <c r="Z8" s="19">
        <v>26</v>
      </c>
      <c r="AA8" s="19">
        <v>27</v>
      </c>
      <c r="AB8" s="20">
        <v>28</v>
      </c>
      <c r="AC8" s="19">
        <v>29</v>
      </c>
      <c r="AD8" s="19">
        <v>30</v>
      </c>
      <c r="AE8" s="19">
        <v>31</v>
      </c>
      <c r="AF8" s="19">
        <v>32</v>
      </c>
      <c r="AG8" s="11"/>
      <c r="AH8" s="12"/>
      <c r="AI8" s="12"/>
    </row>
    <row r="9" spans="1:35" ht="22.5" x14ac:dyDescent="0.25">
      <c r="A9" s="82" t="s">
        <v>26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4"/>
      <c r="AF9" s="21"/>
      <c r="AG9" s="22"/>
      <c r="AH9" s="23"/>
      <c r="AI9" s="23"/>
    </row>
    <row r="10" spans="1:35" ht="20.25" x14ac:dyDescent="0.25">
      <c r="A10" s="85" t="s">
        <v>27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7"/>
      <c r="AF10" s="24"/>
      <c r="AG10" s="22"/>
      <c r="AH10" s="23"/>
      <c r="AI10" s="23"/>
    </row>
    <row r="11" spans="1:35" ht="18.75" x14ac:dyDescent="0.25">
      <c r="A11" s="25" t="s">
        <v>28</v>
      </c>
      <c r="B11" s="26">
        <f>B12+B13+B14</f>
        <v>183886.80000000002</v>
      </c>
      <c r="C11" s="26">
        <f t="shared" ref="C11:E11" si="0">C12+C13+C14</f>
        <v>169847.18</v>
      </c>
      <c r="D11" s="26">
        <f t="shared" si="0"/>
        <v>141822.37000000002</v>
      </c>
      <c r="E11" s="26">
        <f t="shared" si="0"/>
        <v>141822.37000000002</v>
      </c>
      <c r="F11" s="26">
        <f>E11/B11*100</f>
        <v>77.124823532738631</v>
      </c>
      <c r="G11" s="26">
        <f>E11/C11*100</f>
        <v>83.49998510425668</v>
      </c>
      <c r="H11" s="26">
        <f t="shared" ref="H11:AE11" si="1">H12+H13+H14</f>
        <v>14437.92</v>
      </c>
      <c r="I11" s="26">
        <f t="shared" si="1"/>
        <v>6846.9299999999994</v>
      </c>
      <c r="J11" s="26">
        <f t="shared" si="1"/>
        <v>15756.439999999999</v>
      </c>
      <c r="K11" s="26">
        <f t="shared" si="1"/>
        <v>15204.39</v>
      </c>
      <c r="L11" s="26">
        <f t="shared" si="1"/>
        <v>14037.71</v>
      </c>
      <c r="M11" s="26">
        <f t="shared" si="1"/>
        <v>15530.949999999997</v>
      </c>
      <c r="N11" s="26">
        <f t="shared" si="1"/>
        <v>18082.79</v>
      </c>
      <c r="O11" s="26">
        <f t="shared" si="1"/>
        <v>19119.829999999998</v>
      </c>
      <c r="P11" s="26">
        <f t="shared" si="1"/>
        <v>23851.279999999995</v>
      </c>
      <c r="Q11" s="26">
        <f t="shared" si="1"/>
        <v>13863.73</v>
      </c>
      <c r="R11" s="26">
        <f t="shared" si="1"/>
        <v>22119.98</v>
      </c>
      <c r="S11" s="26">
        <f t="shared" si="1"/>
        <v>16203.369999999999</v>
      </c>
      <c r="T11" s="26">
        <f t="shared" si="1"/>
        <v>13720.12</v>
      </c>
      <c r="U11" s="26">
        <f t="shared" si="1"/>
        <v>13560.369999999999</v>
      </c>
      <c r="V11" s="26">
        <f t="shared" si="1"/>
        <v>9231.4</v>
      </c>
      <c r="W11" s="26">
        <f t="shared" si="1"/>
        <v>8479.06</v>
      </c>
      <c r="X11" s="26">
        <f t="shared" si="1"/>
        <v>10410.68</v>
      </c>
      <c r="Y11" s="26">
        <f t="shared" si="1"/>
        <v>8554.9399999999987</v>
      </c>
      <c r="Z11" s="26">
        <f t="shared" si="1"/>
        <v>14465.25</v>
      </c>
      <c r="AA11" s="26">
        <f t="shared" si="1"/>
        <v>12288.949999999999</v>
      </c>
      <c r="AB11" s="26">
        <f t="shared" si="1"/>
        <v>13733.61</v>
      </c>
      <c r="AC11" s="26">
        <f t="shared" si="1"/>
        <v>12169.85</v>
      </c>
      <c r="AD11" s="26">
        <f t="shared" si="1"/>
        <v>14039.62</v>
      </c>
      <c r="AE11" s="26">
        <f t="shared" si="1"/>
        <v>0</v>
      </c>
      <c r="AF11" s="88" t="s">
        <v>29</v>
      </c>
      <c r="AG11" s="22"/>
      <c r="AH11" s="91"/>
      <c r="AI11" s="23"/>
    </row>
    <row r="12" spans="1:35" ht="37.5" x14ac:dyDescent="0.3">
      <c r="A12" s="27" t="s">
        <v>30</v>
      </c>
      <c r="B12" s="28">
        <f>+B18+B23+B28+B33+B38</f>
        <v>0</v>
      </c>
      <c r="C12" s="28">
        <f t="shared" ref="C12:E12" si="2">+C18+C23+C28+C33+C38</f>
        <v>0</v>
      </c>
      <c r="D12" s="28">
        <f t="shared" si="2"/>
        <v>0</v>
      </c>
      <c r="E12" s="28">
        <f t="shared" si="2"/>
        <v>0</v>
      </c>
      <c r="F12" s="28">
        <v>0</v>
      </c>
      <c r="G12" s="28">
        <v>0</v>
      </c>
      <c r="H12" s="28">
        <f t="shared" ref="H12:AE12" si="3">+H18+H23+H28+H33+H38</f>
        <v>0</v>
      </c>
      <c r="I12" s="28">
        <f t="shared" si="3"/>
        <v>0</v>
      </c>
      <c r="J12" s="28">
        <f t="shared" si="3"/>
        <v>0</v>
      </c>
      <c r="K12" s="28">
        <f t="shared" si="3"/>
        <v>0</v>
      </c>
      <c r="L12" s="28">
        <f t="shared" si="3"/>
        <v>0</v>
      </c>
      <c r="M12" s="28">
        <f t="shared" si="3"/>
        <v>0</v>
      </c>
      <c r="N12" s="28">
        <f t="shared" si="3"/>
        <v>0</v>
      </c>
      <c r="O12" s="28">
        <f t="shared" si="3"/>
        <v>0</v>
      </c>
      <c r="P12" s="28">
        <f t="shared" si="3"/>
        <v>0</v>
      </c>
      <c r="Q12" s="28">
        <f t="shared" si="3"/>
        <v>0</v>
      </c>
      <c r="R12" s="28">
        <f t="shared" si="3"/>
        <v>0</v>
      </c>
      <c r="S12" s="28">
        <f t="shared" si="3"/>
        <v>0</v>
      </c>
      <c r="T12" s="28">
        <f t="shared" si="3"/>
        <v>0</v>
      </c>
      <c r="U12" s="28">
        <f t="shared" si="3"/>
        <v>0</v>
      </c>
      <c r="V12" s="28">
        <f t="shared" si="3"/>
        <v>0</v>
      </c>
      <c r="W12" s="28">
        <f t="shared" si="3"/>
        <v>0</v>
      </c>
      <c r="X12" s="28">
        <f t="shared" si="3"/>
        <v>0</v>
      </c>
      <c r="Y12" s="28">
        <f t="shared" si="3"/>
        <v>0</v>
      </c>
      <c r="Z12" s="28">
        <f t="shared" si="3"/>
        <v>0</v>
      </c>
      <c r="AA12" s="28">
        <f t="shared" si="3"/>
        <v>0</v>
      </c>
      <c r="AB12" s="28">
        <f t="shared" si="3"/>
        <v>0</v>
      </c>
      <c r="AC12" s="28">
        <f t="shared" si="3"/>
        <v>0</v>
      </c>
      <c r="AD12" s="28">
        <f t="shared" si="3"/>
        <v>0</v>
      </c>
      <c r="AE12" s="28">
        <f t="shared" si="3"/>
        <v>0</v>
      </c>
      <c r="AF12" s="89"/>
      <c r="AG12" s="29"/>
      <c r="AH12" s="91"/>
      <c r="AI12" s="23"/>
    </row>
    <row r="13" spans="1:35" ht="56.25" x14ac:dyDescent="0.25">
      <c r="A13" s="30" t="s">
        <v>31</v>
      </c>
      <c r="B13" s="28">
        <f>B19+B24+B29+B34+B39</f>
        <v>1369.26</v>
      </c>
      <c r="C13" s="28">
        <f t="shared" ref="C13:E14" si="4">C19+C24+C29+C34+C39</f>
        <v>969.31999999999994</v>
      </c>
      <c r="D13" s="28">
        <f t="shared" si="4"/>
        <v>969.31999999999994</v>
      </c>
      <c r="E13" s="28">
        <f t="shared" si="4"/>
        <v>969.31999999999994</v>
      </c>
      <c r="F13" s="28">
        <v>0</v>
      </c>
      <c r="G13" s="28">
        <v>0</v>
      </c>
      <c r="H13" s="28">
        <f t="shared" ref="H13:AE14" si="5">H19+H24+H29+H34+H39</f>
        <v>0</v>
      </c>
      <c r="I13" s="28">
        <f t="shared" si="5"/>
        <v>0</v>
      </c>
      <c r="J13" s="28">
        <f t="shared" si="5"/>
        <v>0</v>
      </c>
      <c r="K13" s="28">
        <f t="shared" si="5"/>
        <v>0</v>
      </c>
      <c r="L13" s="28">
        <f t="shared" si="5"/>
        <v>380.96</v>
      </c>
      <c r="M13" s="28">
        <f t="shared" si="5"/>
        <v>380.96</v>
      </c>
      <c r="N13" s="28">
        <f t="shared" si="5"/>
        <v>0</v>
      </c>
      <c r="O13" s="28">
        <f t="shared" si="5"/>
        <v>0</v>
      </c>
      <c r="P13" s="28">
        <f t="shared" si="5"/>
        <v>0</v>
      </c>
      <c r="Q13" s="28">
        <f t="shared" si="5"/>
        <v>0</v>
      </c>
      <c r="R13" s="28">
        <f t="shared" si="5"/>
        <v>210.44</v>
      </c>
      <c r="S13" s="28">
        <f t="shared" si="5"/>
        <v>210.44</v>
      </c>
      <c r="T13" s="28">
        <f t="shared" si="5"/>
        <v>0</v>
      </c>
      <c r="U13" s="28">
        <f t="shared" si="5"/>
        <v>0</v>
      </c>
      <c r="V13" s="28">
        <f t="shared" si="5"/>
        <v>0</v>
      </c>
      <c r="W13" s="28">
        <f t="shared" si="5"/>
        <v>0</v>
      </c>
      <c r="X13" s="28">
        <f t="shared" si="5"/>
        <v>0</v>
      </c>
      <c r="Y13" s="28">
        <f t="shared" si="5"/>
        <v>0</v>
      </c>
      <c r="Z13" s="28">
        <f t="shared" si="5"/>
        <v>377.92</v>
      </c>
      <c r="AA13" s="28">
        <f t="shared" si="5"/>
        <v>377.92</v>
      </c>
      <c r="AB13" s="28">
        <f t="shared" si="5"/>
        <v>0</v>
      </c>
      <c r="AC13" s="28">
        <f t="shared" si="5"/>
        <v>0</v>
      </c>
      <c r="AD13" s="28">
        <f t="shared" si="5"/>
        <v>399.94</v>
      </c>
      <c r="AE13" s="28">
        <f t="shared" si="5"/>
        <v>0</v>
      </c>
      <c r="AF13" s="89"/>
      <c r="AG13" s="22"/>
      <c r="AH13" s="91"/>
      <c r="AI13" s="23"/>
    </row>
    <row r="14" spans="1:35" ht="37.5" x14ac:dyDescent="0.25">
      <c r="A14" s="30" t="s">
        <v>32</v>
      </c>
      <c r="B14" s="28">
        <f>B20+B25+B30+B35+B40</f>
        <v>182517.54</v>
      </c>
      <c r="C14" s="28">
        <f>C20+C25+C30+C35+C40</f>
        <v>168877.86</v>
      </c>
      <c r="D14" s="28">
        <f t="shared" si="4"/>
        <v>140853.05000000002</v>
      </c>
      <c r="E14" s="28">
        <f t="shared" si="4"/>
        <v>140853.05000000002</v>
      </c>
      <c r="F14" s="28">
        <f t="shared" ref="F14:F15" si="6">E14/B14*100</f>
        <v>77.172336423118566</v>
      </c>
      <c r="G14" s="28">
        <f t="shared" ref="G14:G15" si="7">E14/C14*100</f>
        <v>83.405278821036717</v>
      </c>
      <c r="H14" s="28">
        <f>H20+H25+H30+H35+H40</f>
        <v>14437.92</v>
      </c>
      <c r="I14" s="28">
        <f t="shared" si="5"/>
        <v>6846.9299999999994</v>
      </c>
      <c r="J14" s="28">
        <f t="shared" si="5"/>
        <v>15756.439999999999</v>
      </c>
      <c r="K14" s="28">
        <f t="shared" si="5"/>
        <v>15204.39</v>
      </c>
      <c r="L14" s="28">
        <f t="shared" si="5"/>
        <v>13656.75</v>
      </c>
      <c r="M14" s="28">
        <f t="shared" si="5"/>
        <v>15149.989999999998</v>
      </c>
      <c r="N14" s="28">
        <f t="shared" si="5"/>
        <v>18082.79</v>
      </c>
      <c r="O14" s="28">
        <f t="shared" si="5"/>
        <v>19119.829999999998</v>
      </c>
      <c r="P14" s="28">
        <f t="shared" si="5"/>
        <v>23851.279999999995</v>
      </c>
      <c r="Q14" s="28">
        <f t="shared" si="5"/>
        <v>13863.73</v>
      </c>
      <c r="R14" s="28">
        <f t="shared" si="5"/>
        <v>21909.54</v>
      </c>
      <c r="S14" s="28">
        <f t="shared" si="5"/>
        <v>15992.929999999998</v>
      </c>
      <c r="T14" s="28">
        <f t="shared" si="5"/>
        <v>13720.12</v>
      </c>
      <c r="U14" s="28">
        <f t="shared" si="5"/>
        <v>13560.369999999999</v>
      </c>
      <c r="V14" s="28">
        <f t="shared" si="5"/>
        <v>9231.4</v>
      </c>
      <c r="W14" s="28">
        <f t="shared" si="5"/>
        <v>8479.06</v>
      </c>
      <c r="X14" s="28">
        <f t="shared" si="5"/>
        <v>10410.68</v>
      </c>
      <c r="Y14" s="28">
        <f t="shared" si="5"/>
        <v>8554.9399999999987</v>
      </c>
      <c r="Z14" s="28">
        <f t="shared" si="5"/>
        <v>14087.33</v>
      </c>
      <c r="AA14" s="28">
        <f t="shared" si="5"/>
        <v>11911.029999999999</v>
      </c>
      <c r="AB14" s="28">
        <f t="shared" si="5"/>
        <v>13733.61</v>
      </c>
      <c r="AC14" s="28">
        <f t="shared" si="5"/>
        <v>12169.85</v>
      </c>
      <c r="AD14" s="28">
        <f t="shared" si="5"/>
        <v>13639.68</v>
      </c>
      <c r="AE14" s="28">
        <f t="shared" si="5"/>
        <v>0</v>
      </c>
      <c r="AF14" s="89"/>
      <c r="AG14" s="22"/>
      <c r="AH14" s="91"/>
      <c r="AI14" s="23"/>
    </row>
    <row r="15" spans="1:35" ht="112.5" x14ac:dyDescent="0.3">
      <c r="A15" s="31" t="s">
        <v>33</v>
      </c>
      <c r="B15" s="32">
        <f>B41</f>
        <v>31.200000000000003</v>
      </c>
      <c r="C15" s="32">
        <f t="shared" ref="C15:E15" si="8">C41</f>
        <v>31.200000000000003</v>
      </c>
      <c r="D15" s="32">
        <f t="shared" si="8"/>
        <v>31.200000000000003</v>
      </c>
      <c r="E15" s="32">
        <f t="shared" si="8"/>
        <v>31.200000000000003</v>
      </c>
      <c r="F15" s="32">
        <f t="shared" si="6"/>
        <v>100</v>
      </c>
      <c r="G15" s="32">
        <f t="shared" si="7"/>
        <v>100</v>
      </c>
      <c r="H15" s="32">
        <f t="shared" ref="H15:AE15" si="9">H41</f>
        <v>0</v>
      </c>
      <c r="I15" s="32">
        <f t="shared" si="9"/>
        <v>0</v>
      </c>
      <c r="J15" s="32">
        <f t="shared" si="9"/>
        <v>0</v>
      </c>
      <c r="K15" s="32">
        <f t="shared" si="9"/>
        <v>0</v>
      </c>
      <c r="L15" s="32">
        <f t="shared" si="9"/>
        <v>20.05</v>
      </c>
      <c r="M15" s="32">
        <f t="shared" si="9"/>
        <v>20.05</v>
      </c>
      <c r="N15" s="32">
        <f t="shared" si="9"/>
        <v>0</v>
      </c>
      <c r="O15" s="32">
        <f t="shared" si="9"/>
        <v>0</v>
      </c>
      <c r="P15" s="32">
        <f t="shared" si="9"/>
        <v>0</v>
      </c>
      <c r="Q15" s="32">
        <f t="shared" si="9"/>
        <v>0</v>
      </c>
      <c r="R15" s="32">
        <f t="shared" si="9"/>
        <v>11.15</v>
      </c>
      <c r="S15" s="32">
        <f t="shared" si="9"/>
        <v>11.15</v>
      </c>
      <c r="T15" s="32">
        <f t="shared" si="9"/>
        <v>0</v>
      </c>
      <c r="U15" s="32">
        <f t="shared" si="9"/>
        <v>0</v>
      </c>
      <c r="V15" s="32">
        <f t="shared" si="9"/>
        <v>0</v>
      </c>
      <c r="W15" s="32">
        <f t="shared" si="9"/>
        <v>0</v>
      </c>
      <c r="X15" s="32">
        <f t="shared" si="9"/>
        <v>0</v>
      </c>
      <c r="Y15" s="32">
        <f t="shared" si="9"/>
        <v>0</v>
      </c>
      <c r="Z15" s="32">
        <f t="shared" si="9"/>
        <v>0</v>
      </c>
      <c r="AA15" s="32">
        <f t="shared" si="9"/>
        <v>0</v>
      </c>
      <c r="AB15" s="32">
        <f t="shared" si="9"/>
        <v>0</v>
      </c>
      <c r="AC15" s="32">
        <f t="shared" si="9"/>
        <v>0</v>
      </c>
      <c r="AD15" s="32">
        <f t="shared" si="9"/>
        <v>0</v>
      </c>
      <c r="AE15" s="32">
        <f t="shared" si="9"/>
        <v>0</v>
      </c>
      <c r="AF15" s="89"/>
      <c r="AG15" s="22"/>
      <c r="AH15" s="91"/>
      <c r="AI15" s="23"/>
    </row>
    <row r="16" spans="1:35" ht="20.25" x14ac:dyDescent="0.25">
      <c r="A16" s="92" t="s">
        <v>34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4"/>
      <c r="AF16" s="89"/>
      <c r="AG16" s="22"/>
      <c r="AH16" s="91"/>
      <c r="AI16" s="23"/>
    </row>
    <row r="17" spans="1:35" ht="18.75" x14ac:dyDescent="0.3">
      <c r="A17" s="33" t="s">
        <v>28</v>
      </c>
      <c r="B17" s="26">
        <f>B18+B19+B20</f>
        <v>2928.170000000001</v>
      </c>
      <c r="C17" s="26">
        <f t="shared" ref="C17:E17" si="10">C18+C19+C20</f>
        <v>2806.6600000000008</v>
      </c>
      <c r="D17" s="26">
        <f t="shared" si="10"/>
        <v>1382.9700000000003</v>
      </c>
      <c r="E17" s="26">
        <f t="shared" si="10"/>
        <v>1382.9700000000003</v>
      </c>
      <c r="F17" s="26">
        <f t="shared" ref="F17:F111" si="11">E17/B17*100</f>
        <v>47.229839797552728</v>
      </c>
      <c r="G17" s="26">
        <f t="shared" ref="G17:G111" si="12">E17/C17*100</f>
        <v>49.274582599958663</v>
      </c>
      <c r="H17" s="34">
        <f>H18+H19+H20</f>
        <v>93.4</v>
      </c>
      <c r="I17" s="34">
        <f t="shared" ref="I17:AE17" si="13">I18+I19+I20</f>
        <v>81.400000000000006</v>
      </c>
      <c r="J17" s="34">
        <f t="shared" si="13"/>
        <v>695.04</v>
      </c>
      <c r="K17" s="34">
        <f t="shared" si="13"/>
        <v>52.81</v>
      </c>
      <c r="L17" s="34">
        <f t="shared" si="13"/>
        <v>564.94000000000005</v>
      </c>
      <c r="M17" s="34">
        <f t="shared" si="13"/>
        <v>751.96</v>
      </c>
      <c r="N17" s="34">
        <f t="shared" si="13"/>
        <v>147.44</v>
      </c>
      <c r="O17" s="34">
        <f t="shared" si="13"/>
        <v>188.94</v>
      </c>
      <c r="P17" s="34">
        <f t="shared" si="13"/>
        <v>389.26</v>
      </c>
      <c r="Q17" s="34">
        <f t="shared" si="13"/>
        <v>135</v>
      </c>
      <c r="R17" s="34">
        <f t="shared" si="13"/>
        <v>114.07</v>
      </c>
      <c r="S17" s="34">
        <f t="shared" si="13"/>
        <v>104.4</v>
      </c>
      <c r="T17" s="34">
        <f t="shared" si="13"/>
        <v>114.03</v>
      </c>
      <c r="U17" s="34">
        <f t="shared" si="13"/>
        <v>1.65</v>
      </c>
      <c r="V17" s="34">
        <f t="shared" si="13"/>
        <v>266.86</v>
      </c>
      <c r="W17" s="34">
        <f t="shared" si="13"/>
        <v>0</v>
      </c>
      <c r="X17" s="34">
        <f t="shared" si="13"/>
        <v>144.61000000000001</v>
      </c>
      <c r="Y17" s="34">
        <f t="shared" si="13"/>
        <v>0</v>
      </c>
      <c r="Z17" s="34">
        <f t="shared" si="13"/>
        <v>165.32</v>
      </c>
      <c r="AA17" s="34">
        <f t="shared" si="13"/>
        <v>66.81</v>
      </c>
      <c r="AB17" s="34">
        <f t="shared" si="13"/>
        <v>111.69</v>
      </c>
      <c r="AC17" s="34">
        <f t="shared" si="13"/>
        <v>0</v>
      </c>
      <c r="AD17" s="34">
        <f t="shared" si="13"/>
        <v>121.51</v>
      </c>
      <c r="AE17" s="34">
        <f t="shared" si="13"/>
        <v>0</v>
      </c>
      <c r="AF17" s="89"/>
      <c r="AG17" s="29"/>
      <c r="AH17" s="91"/>
      <c r="AI17" s="23"/>
    </row>
    <row r="18" spans="1:35" ht="37.5" x14ac:dyDescent="0.3">
      <c r="A18" s="27" t="s">
        <v>30</v>
      </c>
      <c r="B18" s="28">
        <f>H18+J18+L18+N18+P18+R18+T18+V18+X18+Z18+AB18+AD18</f>
        <v>0</v>
      </c>
      <c r="C18" s="28">
        <f>H18</f>
        <v>0</v>
      </c>
      <c r="D18" s="28">
        <v>0</v>
      </c>
      <c r="E18" s="28">
        <f t="shared" ref="E18:E100" si="14">I18+K18+M18+O18+Q18+S18+U18+W18+Y18+AA18+AC18+AE18</f>
        <v>0</v>
      </c>
      <c r="F18" s="26" t="e">
        <f t="shared" si="11"/>
        <v>#DIV/0!</v>
      </c>
      <c r="G18" s="26" t="e">
        <f t="shared" si="12"/>
        <v>#DIV/0!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5">
        <v>0</v>
      </c>
      <c r="AC18" s="35">
        <v>0</v>
      </c>
      <c r="AD18" s="35"/>
      <c r="AE18" s="36"/>
      <c r="AF18" s="89"/>
      <c r="AG18" s="29"/>
      <c r="AH18" s="91"/>
      <c r="AI18" s="23"/>
    </row>
    <row r="19" spans="1:35" ht="56.25" x14ac:dyDescent="0.25">
      <c r="A19" s="30" t="s">
        <v>31</v>
      </c>
      <c r="B19" s="28">
        <f t="shared" ref="B19" si="15">H19+J19+L19+N19+P19+R19+T19+V19+X19+Z19+AB19+AD19</f>
        <v>0</v>
      </c>
      <c r="C19" s="28">
        <f t="shared" ref="C19" si="16">H19</f>
        <v>0</v>
      </c>
      <c r="D19" s="28">
        <v>0</v>
      </c>
      <c r="E19" s="28">
        <f t="shared" si="14"/>
        <v>0</v>
      </c>
      <c r="F19" s="26" t="e">
        <f t="shared" si="11"/>
        <v>#DIV/0!</v>
      </c>
      <c r="G19" s="26" t="e">
        <f t="shared" si="12"/>
        <v>#DIV/0!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/>
      <c r="AE19" s="37"/>
      <c r="AF19" s="89"/>
      <c r="AG19" s="22"/>
      <c r="AH19" s="91"/>
      <c r="AI19" s="23"/>
    </row>
    <row r="20" spans="1:35" ht="30" customHeight="1" x14ac:dyDescent="0.25">
      <c r="A20" s="30" t="s">
        <v>32</v>
      </c>
      <c r="B20" s="28">
        <f>H20+J20+L20+N20+P20+R20+T20+V20+X20+Z20+AB20+AD20</f>
        <v>2928.170000000001</v>
      </c>
      <c r="C20" s="28">
        <f>H20+J20+L20+N20+P20+R20+T20+V20+X20+Z20+AB20</f>
        <v>2806.6600000000008</v>
      </c>
      <c r="D20" s="28">
        <f>E20</f>
        <v>1382.9700000000003</v>
      </c>
      <c r="E20" s="28">
        <f>I20+K20+M20+O20+Q20+S20+U20+W20+Y20+AA20+AC20+AE20</f>
        <v>1382.9700000000003</v>
      </c>
      <c r="F20" s="26">
        <f t="shared" si="11"/>
        <v>47.229839797552728</v>
      </c>
      <c r="G20" s="26">
        <f t="shared" si="12"/>
        <v>49.274582599958663</v>
      </c>
      <c r="H20" s="35">
        <v>93.4</v>
      </c>
      <c r="I20" s="35">
        <v>81.400000000000006</v>
      </c>
      <c r="J20" s="35">
        <v>695.04</v>
      </c>
      <c r="K20" s="35">
        <v>52.81</v>
      </c>
      <c r="L20" s="35">
        <v>564.94000000000005</v>
      </c>
      <c r="M20" s="35">
        <v>751.96</v>
      </c>
      <c r="N20" s="35">
        <v>147.44</v>
      </c>
      <c r="O20" s="35">
        <v>188.94</v>
      </c>
      <c r="P20" s="35">
        <v>389.26</v>
      </c>
      <c r="Q20" s="35">
        <v>135</v>
      </c>
      <c r="R20" s="35">
        <v>114.07</v>
      </c>
      <c r="S20" s="35">
        <v>104.4</v>
      </c>
      <c r="T20" s="35">
        <v>114.03</v>
      </c>
      <c r="U20" s="35">
        <v>1.65</v>
      </c>
      <c r="V20" s="35">
        <v>266.86</v>
      </c>
      <c r="W20" s="35">
        <v>0</v>
      </c>
      <c r="X20" s="35">
        <v>144.61000000000001</v>
      </c>
      <c r="Y20" s="35">
        <v>0</v>
      </c>
      <c r="Z20" s="35">
        <v>165.32</v>
      </c>
      <c r="AA20" s="35">
        <v>66.81</v>
      </c>
      <c r="AB20" s="35">
        <v>111.69</v>
      </c>
      <c r="AC20" s="35">
        <v>0</v>
      </c>
      <c r="AD20" s="35">
        <v>121.51</v>
      </c>
      <c r="AE20" s="38"/>
      <c r="AF20" s="90"/>
      <c r="AG20" s="22"/>
      <c r="AH20" s="91"/>
      <c r="AI20" s="23"/>
    </row>
    <row r="21" spans="1:35" ht="20.25" x14ac:dyDescent="0.25">
      <c r="A21" s="92" t="s">
        <v>35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4"/>
      <c r="AF21" s="88" t="s">
        <v>36</v>
      </c>
      <c r="AG21" s="22"/>
      <c r="AH21" s="91"/>
      <c r="AI21" s="23"/>
    </row>
    <row r="22" spans="1:35" ht="18.75" x14ac:dyDescent="0.25">
      <c r="A22" s="39" t="s">
        <v>28</v>
      </c>
      <c r="B22" s="26">
        <f>B23+B24+B25</f>
        <v>177431.41</v>
      </c>
      <c r="C22" s="26">
        <f t="shared" ref="C22:E22" si="17">C23+C24+C25</f>
        <v>163977.44</v>
      </c>
      <c r="D22" s="26">
        <f t="shared" si="17"/>
        <v>138237.76000000004</v>
      </c>
      <c r="E22" s="26">
        <f t="shared" si="17"/>
        <v>138237.76000000004</v>
      </c>
      <c r="F22" s="26">
        <f t="shared" ref="F22:F25" si="18">E22/B22*100</f>
        <v>77.910534555296636</v>
      </c>
      <c r="G22" s="26">
        <f t="shared" ref="G22:G25" si="19">E22/C22*100</f>
        <v>84.302913864248666</v>
      </c>
      <c r="H22" s="34">
        <f>H24+H25+H23</f>
        <v>14344.52</v>
      </c>
      <c r="I22" s="34">
        <f t="shared" ref="I22:AE22" si="20">I24+I25+I23</f>
        <v>6765.53</v>
      </c>
      <c r="J22" s="34">
        <f t="shared" si="20"/>
        <v>15014.19</v>
      </c>
      <c r="K22" s="34">
        <f t="shared" si="20"/>
        <v>15151.58</v>
      </c>
      <c r="L22" s="34">
        <f t="shared" si="20"/>
        <v>13054.67</v>
      </c>
      <c r="M22" s="34">
        <f t="shared" si="20"/>
        <v>14363.16</v>
      </c>
      <c r="N22" s="34">
        <f t="shared" si="20"/>
        <v>17875.560000000001</v>
      </c>
      <c r="O22" s="34">
        <f t="shared" si="20"/>
        <v>18903.16</v>
      </c>
      <c r="P22" s="34">
        <f t="shared" si="20"/>
        <v>23429.03</v>
      </c>
      <c r="Q22" s="34">
        <f t="shared" si="20"/>
        <v>13720.43</v>
      </c>
      <c r="R22" s="34">
        <f t="shared" si="20"/>
        <v>21736.95</v>
      </c>
      <c r="S22" s="34">
        <f t="shared" si="20"/>
        <v>15877.38</v>
      </c>
      <c r="T22" s="34">
        <f t="shared" si="20"/>
        <v>13130.6</v>
      </c>
      <c r="U22" s="34">
        <f t="shared" si="20"/>
        <v>13100.32</v>
      </c>
      <c r="V22" s="34">
        <f t="shared" si="20"/>
        <v>7640.79</v>
      </c>
      <c r="W22" s="34">
        <f t="shared" si="20"/>
        <v>8479.06</v>
      </c>
      <c r="X22" s="34">
        <f t="shared" si="20"/>
        <v>10248.98</v>
      </c>
      <c r="Y22" s="34">
        <f t="shared" si="20"/>
        <v>7877.98</v>
      </c>
      <c r="Z22" s="34">
        <f t="shared" si="20"/>
        <v>13897.32</v>
      </c>
      <c r="AA22" s="34">
        <f t="shared" si="20"/>
        <v>11832.49</v>
      </c>
      <c r="AB22" s="34">
        <f t="shared" si="20"/>
        <v>13604.83</v>
      </c>
      <c r="AC22" s="34">
        <f t="shared" si="20"/>
        <v>12166.67</v>
      </c>
      <c r="AD22" s="34">
        <f t="shared" si="20"/>
        <v>13453.97</v>
      </c>
      <c r="AE22" s="34">
        <f t="shared" si="20"/>
        <v>0</v>
      </c>
      <c r="AF22" s="89"/>
      <c r="AG22" s="40"/>
      <c r="AH22" s="91"/>
      <c r="AI22" s="23"/>
    </row>
    <row r="23" spans="1:35" ht="37.5" x14ac:dyDescent="0.25">
      <c r="A23" s="41" t="s">
        <v>30</v>
      </c>
      <c r="B23" s="28">
        <f>H23+J23+L23+N23+P23+R23+T23+V23+X23+Z23+AB23+AD23</f>
        <v>0</v>
      </c>
      <c r="C23" s="28">
        <f>H23</f>
        <v>0</v>
      </c>
      <c r="D23" s="28">
        <v>0</v>
      </c>
      <c r="E23" s="28">
        <f t="shared" ref="E23:E24" si="21">I23+K23+M23+O23+Q23+S23+U23+W23+Y23+AA23+AC23+AE23</f>
        <v>0</v>
      </c>
      <c r="F23" s="26" t="e">
        <f t="shared" si="18"/>
        <v>#DIV/0!</v>
      </c>
      <c r="G23" s="26" t="e">
        <f t="shared" si="19"/>
        <v>#DIV/0!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/>
      <c r="AE23" s="37"/>
      <c r="AF23" s="89"/>
      <c r="AG23" s="22"/>
      <c r="AH23" s="23"/>
      <c r="AI23" s="23"/>
    </row>
    <row r="24" spans="1:35" ht="56.25" x14ac:dyDescent="0.25">
      <c r="A24" s="30" t="s">
        <v>31</v>
      </c>
      <c r="B24" s="28">
        <f t="shared" ref="B24" si="22">H24+J24+L24+N24+P24+R24+T24+V24+X24+Z24+AB24+AD24</f>
        <v>0</v>
      </c>
      <c r="C24" s="28">
        <f t="shared" ref="C24" si="23">H24</f>
        <v>0</v>
      </c>
      <c r="D24" s="28">
        <v>0</v>
      </c>
      <c r="E24" s="28">
        <f t="shared" si="21"/>
        <v>0</v>
      </c>
      <c r="F24" s="26" t="e">
        <f t="shared" si="18"/>
        <v>#DIV/0!</v>
      </c>
      <c r="G24" s="26" t="e">
        <f t="shared" si="19"/>
        <v>#DIV/0!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/>
      <c r="AE24" s="37"/>
      <c r="AF24" s="89"/>
      <c r="AG24" s="22"/>
      <c r="AH24" s="23"/>
      <c r="AI24" s="23"/>
    </row>
    <row r="25" spans="1:35" ht="169.5" customHeight="1" x14ac:dyDescent="0.25">
      <c r="A25" s="30" t="s">
        <v>32</v>
      </c>
      <c r="B25" s="28">
        <f>H25+J25+L25+N25+P25+R25+T25+V25+X25+Z25+AB25+AD25</f>
        <v>177431.41</v>
      </c>
      <c r="C25" s="28">
        <f>H25+J25+L25+N25+P25+R25+T25+V25+X25+Z25+AB25</f>
        <v>163977.44</v>
      </c>
      <c r="D25" s="28">
        <f>E25</f>
        <v>138237.76000000004</v>
      </c>
      <c r="E25" s="28">
        <f>I25+K25+M25+O25+Q25+S25+U25+W25+Y25+AA25+AC25+AE25</f>
        <v>138237.76000000004</v>
      </c>
      <c r="F25" s="26">
        <f t="shared" si="18"/>
        <v>77.910534555296636</v>
      </c>
      <c r="G25" s="26">
        <f t="shared" si="19"/>
        <v>84.302913864248666</v>
      </c>
      <c r="H25" s="35">
        <v>14344.52</v>
      </c>
      <c r="I25" s="35">
        <v>6765.53</v>
      </c>
      <c r="J25" s="35">
        <v>15014.19</v>
      </c>
      <c r="K25" s="35">
        <v>15151.58</v>
      </c>
      <c r="L25" s="35">
        <v>13054.67</v>
      </c>
      <c r="M25" s="35">
        <v>14363.16</v>
      </c>
      <c r="N25" s="35">
        <v>17875.560000000001</v>
      </c>
      <c r="O25" s="35">
        <v>18903.16</v>
      </c>
      <c r="P25" s="35">
        <v>23429.03</v>
      </c>
      <c r="Q25" s="35">
        <v>13720.43</v>
      </c>
      <c r="R25" s="35">
        <v>21736.95</v>
      </c>
      <c r="S25" s="35">
        <v>15877.38</v>
      </c>
      <c r="T25" s="35">
        <v>13130.6</v>
      </c>
      <c r="U25" s="35">
        <v>13100.32</v>
      </c>
      <c r="V25" s="35">
        <v>7640.79</v>
      </c>
      <c r="W25" s="35">
        <v>8479.06</v>
      </c>
      <c r="X25" s="35">
        <v>10248.98</v>
      </c>
      <c r="Y25" s="35">
        <v>7877.98</v>
      </c>
      <c r="Z25" s="35">
        <v>13897.32</v>
      </c>
      <c r="AA25" s="35">
        <v>11832.49</v>
      </c>
      <c r="AB25" s="35">
        <v>13604.83</v>
      </c>
      <c r="AC25" s="35">
        <v>12166.67</v>
      </c>
      <c r="AD25" s="35">
        <v>13453.97</v>
      </c>
      <c r="AE25" s="37"/>
      <c r="AF25" s="90"/>
      <c r="AG25" s="22"/>
      <c r="AH25" s="23"/>
      <c r="AI25" s="23"/>
    </row>
    <row r="26" spans="1:35" ht="20.25" x14ac:dyDescent="0.25">
      <c r="A26" s="92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4"/>
      <c r="AF26" s="95" t="s">
        <v>38</v>
      </c>
      <c r="AG26" s="40"/>
      <c r="AH26" s="23"/>
      <c r="AI26" s="23"/>
    </row>
    <row r="27" spans="1:35" ht="18.75" x14ac:dyDescent="0.3">
      <c r="A27" s="33" t="s">
        <v>28</v>
      </c>
      <c r="B27" s="26">
        <f>B28+B29+B30</f>
        <v>370.19999999999993</v>
      </c>
      <c r="C27" s="26">
        <f t="shared" ref="C27:E27" si="24">C28+C29+C30</f>
        <v>305.99999999999994</v>
      </c>
      <c r="D27" s="26">
        <f t="shared" si="24"/>
        <v>57.46</v>
      </c>
      <c r="E27" s="26">
        <f t="shared" si="24"/>
        <v>57.46</v>
      </c>
      <c r="F27" s="26">
        <f t="shared" ref="F27:F30" si="25">E27/B27*100</f>
        <v>15.521339816315507</v>
      </c>
      <c r="G27" s="26">
        <f t="shared" ref="G27:G30" si="26">E27/C27*100</f>
        <v>18.777777777777782</v>
      </c>
      <c r="H27" s="34">
        <f>H29+H30+H28</f>
        <v>0</v>
      </c>
      <c r="I27" s="34">
        <f t="shared" ref="I27:AE27" si="27">I29+I30+I28</f>
        <v>0</v>
      </c>
      <c r="J27" s="34">
        <f t="shared" si="27"/>
        <v>47.21</v>
      </c>
      <c r="K27" s="34">
        <f t="shared" si="27"/>
        <v>0</v>
      </c>
      <c r="L27" s="34">
        <f t="shared" si="27"/>
        <v>17.09</v>
      </c>
      <c r="M27" s="34">
        <f t="shared" si="27"/>
        <v>14.82</v>
      </c>
      <c r="N27" s="34">
        <f t="shared" si="27"/>
        <v>59.79</v>
      </c>
      <c r="O27" s="34">
        <f t="shared" si="27"/>
        <v>27.73</v>
      </c>
      <c r="P27" s="34">
        <f t="shared" si="27"/>
        <v>24.69</v>
      </c>
      <c r="Q27" s="34">
        <f t="shared" si="27"/>
        <v>0</v>
      </c>
      <c r="R27" s="34">
        <f t="shared" si="27"/>
        <v>47.37</v>
      </c>
      <c r="S27" s="34">
        <f t="shared" si="27"/>
        <v>0</v>
      </c>
      <c r="T27" s="34">
        <f t="shared" si="27"/>
        <v>17.09</v>
      </c>
      <c r="U27" s="34">
        <f t="shared" si="27"/>
        <v>0</v>
      </c>
      <c r="V27" s="34">
        <f t="shared" si="27"/>
        <v>33.89</v>
      </c>
      <c r="W27" s="34">
        <f t="shared" si="27"/>
        <v>0</v>
      </c>
      <c r="X27" s="34">
        <f t="shared" si="27"/>
        <v>17.09</v>
      </c>
      <c r="Y27" s="34">
        <f t="shared" si="27"/>
        <v>0</v>
      </c>
      <c r="Z27" s="34">
        <f t="shared" si="27"/>
        <v>24.69</v>
      </c>
      <c r="AA27" s="34">
        <f t="shared" si="27"/>
        <v>11.73</v>
      </c>
      <c r="AB27" s="34">
        <f t="shared" si="27"/>
        <v>17.09</v>
      </c>
      <c r="AC27" s="34">
        <f t="shared" si="27"/>
        <v>3.18</v>
      </c>
      <c r="AD27" s="34">
        <f t="shared" si="27"/>
        <v>64.2</v>
      </c>
      <c r="AE27" s="34">
        <f t="shared" si="27"/>
        <v>0</v>
      </c>
      <c r="AF27" s="98"/>
      <c r="AG27" s="22"/>
      <c r="AH27" s="23"/>
      <c r="AI27" s="23"/>
    </row>
    <row r="28" spans="1:35" ht="37.5" x14ac:dyDescent="0.3">
      <c r="A28" s="27" t="s">
        <v>30</v>
      </c>
      <c r="B28" s="28">
        <f>H28+J28+L28+N28+P28+R28+T28+V28+X28+Z28+AB28+AD28</f>
        <v>0</v>
      </c>
      <c r="C28" s="28">
        <f>H28</f>
        <v>0</v>
      </c>
      <c r="D28" s="28">
        <v>0</v>
      </c>
      <c r="E28" s="28">
        <f t="shared" ref="E28:E30" si="28">I28+K28+M28+O28+Q28+S28+U28+W28+Y28+AA28+AC28+AE28</f>
        <v>0</v>
      </c>
      <c r="F28" s="26" t="e">
        <f t="shared" si="25"/>
        <v>#DIV/0!</v>
      </c>
      <c r="G28" s="26" t="e">
        <f t="shared" si="26"/>
        <v>#DIV/0!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/>
      <c r="AE28" s="37"/>
      <c r="AF28" s="98"/>
      <c r="AG28" s="22"/>
      <c r="AH28" s="23"/>
      <c r="AI28" s="23"/>
    </row>
    <row r="29" spans="1:35" ht="56.25" x14ac:dyDescent="0.3">
      <c r="A29" s="27" t="s">
        <v>31</v>
      </c>
      <c r="B29" s="28">
        <f t="shared" ref="B29" si="29">H29+J29+L29+N29+P29+R29+T29+V29+X29+Z29+AB29+AD29</f>
        <v>0</v>
      </c>
      <c r="C29" s="28">
        <f t="shared" ref="C29" si="30">H29</f>
        <v>0</v>
      </c>
      <c r="D29" s="28">
        <v>0</v>
      </c>
      <c r="E29" s="28">
        <f t="shared" si="28"/>
        <v>0</v>
      </c>
      <c r="F29" s="26" t="e">
        <f t="shared" si="25"/>
        <v>#DIV/0!</v>
      </c>
      <c r="G29" s="26" t="e">
        <f t="shared" si="26"/>
        <v>#DIV/0!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/>
      <c r="AE29" s="37"/>
      <c r="AF29" s="98"/>
      <c r="AG29" s="22"/>
      <c r="AH29" s="23"/>
      <c r="AI29" s="23"/>
    </row>
    <row r="30" spans="1:35" ht="37.5" x14ac:dyDescent="0.3">
      <c r="A30" s="27" t="s">
        <v>32</v>
      </c>
      <c r="B30" s="28">
        <f>H30+J30+L30+N30+P30+R30+T30+V30+X30+Z30+AB30+AD30</f>
        <v>370.19999999999993</v>
      </c>
      <c r="C30" s="28">
        <f>H30+J30+L30+N30+P30+R30+T30+V30+X30+Z30+AB30</f>
        <v>305.99999999999994</v>
      </c>
      <c r="D30" s="28">
        <f>E30</f>
        <v>57.46</v>
      </c>
      <c r="E30" s="28">
        <f t="shared" si="28"/>
        <v>57.46</v>
      </c>
      <c r="F30" s="26">
        <f t="shared" si="25"/>
        <v>15.521339816315507</v>
      </c>
      <c r="G30" s="26">
        <f t="shared" si="26"/>
        <v>18.777777777777782</v>
      </c>
      <c r="H30" s="35">
        <v>0</v>
      </c>
      <c r="I30" s="35">
        <v>0</v>
      </c>
      <c r="J30" s="35">
        <v>47.21</v>
      </c>
      <c r="K30" s="35">
        <v>0</v>
      </c>
      <c r="L30" s="35">
        <v>17.09</v>
      </c>
      <c r="M30" s="35">
        <v>14.82</v>
      </c>
      <c r="N30" s="35">
        <v>59.79</v>
      </c>
      <c r="O30" s="35">
        <v>27.73</v>
      </c>
      <c r="P30" s="35">
        <v>24.69</v>
      </c>
      <c r="Q30" s="35">
        <v>0</v>
      </c>
      <c r="R30" s="35">
        <v>47.37</v>
      </c>
      <c r="S30" s="35">
        <v>0</v>
      </c>
      <c r="T30" s="35">
        <v>17.09</v>
      </c>
      <c r="U30" s="35">
        <v>0</v>
      </c>
      <c r="V30" s="35">
        <v>33.89</v>
      </c>
      <c r="W30" s="35">
        <v>0</v>
      </c>
      <c r="X30" s="35">
        <v>17.09</v>
      </c>
      <c r="Y30" s="35">
        <v>0</v>
      </c>
      <c r="Z30" s="35">
        <v>24.69</v>
      </c>
      <c r="AA30" s="35">
        <v>11.73</v>
      </c>
      <c r="AB30" s="35">
        <v>17.09</v>
      </c>
      <c r="AC30" s="35">
        <v>3.18</v>
      </c>
      <c r="AD30" s="35">
        <v>64.2</v>
      </c>
      <c r="AE30" s="38"/>
      <c r="AF30" s="99"/>
      <c r="AG30" s="22"/>
      <c r="AH30" s="23"/>
      <c r="AI30" s="23"/>
    </row>
    <row r="31" spans="1:35" ht="20.25" x14ac:dyDescent="0.25">
      <c r="A31" s="92" t="s">
        <v>39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4"/>
      <c r="AF31" s="21"/>
      <c r="AG31" s="22"/>
      <c r="AH31" s="23"/>
      <c r="AI31" s="23"/>
    </row>
    <row r="32" spans="1:35" ht="18.75" x14ac:dyDescent="0.3">
      <c r="A32" s="33" t="s">
        <v>28</v>
      </c>
      <c r="B32" s="26">
        <f>B33+B34+B35</f>
        <v>8.3000000000000007</v>
      </c>
      <c r="C32" s="26">
        <f t="shared" ref="C32:E32" si="31">C33+C34+C35</f>
        <v>8.3000000000000007</v>
      </c>
      <c r="D32" s="26">
        <f t="shared" si="31"/>
        <v>8.3000000000000007</v>
      </c>
      <c r="E32" s="26">
        <f t="shared" si="31"/>
        <v>8.3000000000000007</v>
      </c>
      <c r="F32" s="26">
        <f t="shared" ref="F32:F35" si="32">E32/B32*100</f>
        <v>100</v>
      </c>
      <c r="G32" s="26">
        <f t="shared" ref="G32:G35" si="33">E32/C32*100</f>
        <v>100</v>
      </c>
      <c r="H32" s="26">
        <f>H33+H34+H35</f>
        <v>0</v>
      </c>
      <c r="I32" s="26">
        <f t="shared" ref="I32:AE32" si="34">I33+I34+I35</f>
        <v>0</v>
      </c>
      <c r="J32" s="26">
        <f t="shared" si="34"/>
        <v>0</v>
      </c>
      <c r="K32" s="26">
        <f t="shared" si="34"/>
        <v>0</v>
      </c>
      <c r="L32" s="26">
        <f t="shared" si="34"/>
        <v>0</v>
      </c>
      <c r="M32" s="26">
        <f t="shared" si="34"/>
        <v>0</v>
      </c>
      <c r="N32" s="26">
        <f t="shared" si="34"/>
        <v>0</v>
      </c>
      <c r="O32" s="26">
        <f t="shared" si="34"/>
        <v>0</v>
      </c>
      <c r="P32" s="26">
        <f t="shared" si="34"/>
        <v>8.3000000000000007</v>
      </c>
      <c r="Q32" s="26">
        <f t="shared" si="34"/>
        <v>8.3000000000000007</v>
      </c>
      <c r="R32" s="26">
        <f t="shared" si="34"/>
        <v>0</v>
      </c>
      <c r="S32" s="26">
        <f t="shared" si="34"/>
        <v>0</v>
      </c>
      <c r="T32" s="26">
        <f t="shared" si="34"/>
        <v>0</v>
      </c>
      <c r="U32" s="26">
        <f t="shared" si="34"/>
        <v>0</v>
      </c>
      <c r="V32" s="26">
        <f t="shared" si="34"/>
        <v>0</v>
      </c>
      <c r="W32" s="26">
        <f t="shared" si="34"/>
        <v>0</v>
      </c>
      <c r="X32" s="26">
        <f t="shared" si="34"/>
        <v>0</v>
      </c>
      <c r="Y32" s="26">
        <f t="shared" si="34"/>
        <v>0</v>
      </c>
      <c r="Z32" s="26">
        <f t="shared" si="34"/>
        <v>0</v>
      </c>
      <c r="AA32" s="26">
        <f t="shared" si="34"/>
        <v>0</v>
      </c>
      <c r="AB32" s="26">
        <f t="shared" si="34"/>
        <v>0</v>
      </c>
      <c r="AC32" s="26">
        <f t="shared" si="34"/>
        <v>0</v>
      </c>
      <c r="AD32" s="26">
        <f t="shared" si="34"/>
        <v>0</v>
      </c>
      <c r="AE32" s="26">
        <f t="shared" si="34"/>
        <v>0</v>
      </c>
      <c r="AF32" s="95" t="s">
        <v>40</v>
      </c>
      <c r="AG32" s="22"/>
      <c r="AH32" s="23"/>
      <c r="AI32" s="23"/>
    </row>
    <row r="33" spans="1:35" ht="37.5" x14ac:dyDescent="0.3">
      <c r="A33" s="27" t="s">
        <v>30</v>
      </c>
      <c r="B33" s="28">
        <f>H33+J33+L33+N33+P33+R33+T33+V33+X33+Z33+AB33+AD33</f>
        <v>0</v>
      </c>
      <c r="C33" s="28">
        <f>H33</f>
        <v>0</v>
      </c>
      <c r="D33" s="28">
        <v>0</v>
      </c>
      <c r="E33" s="28">
        <f t="shared" ref="E33:E35" si="35">I33+K33+M33+O33+Q33+S33+U33+W33+Y33+AA33+AC33+AE33</f>
        <v>0</v>
      </c>
      <c r="F33" s="26" t="e">
        <f t="shared" si="32"/>
        <v>#DIV/0!</v>
      </c>
      <c r="G33" s="26" t="e">
        <f t="shared" si="33"/>
        <v>#DIV/0!</v>
      </c>
      <c r="H33" s="35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7"/>
      <c r="AF33" s="98"/>
      <c r="AG33" s="22"/>
      <c r="AH33" s="23"/>
      <c r="AI33" s="23"/>
    </row>
    <row r="34" spans="1:35" ht="56.25" x14ac:dyDescent="0.3">
      <c r="A34" s="27" t="s">
        <v>31</v>
      </c>
      <c r="B34" s="28">
        <f t="shared" ref="B34" si="36">H34+J34+L34+N34+P34+R34+T34+V34+X34+Z34+AB34+AD34</f>
        <v>0</v>
      </c>
      <c r="C34" s="28">
        <f t="shared" ref="C34" si="37">H34</f>
        <v>0</v>
      </c>
      <c r="D34" s="28">
        <v>0</v>
      </c>
      <c r="E34" s="28">
        <f t="shared" si="35"/>
        <v>0</v>
      </c>
      <c r="F34" s="26" t="e">
        <f t="shared" si="32"/>
        <v>#DIV/0!</v>
      </c>
      <c r="G34" s="26" t="e">
        <f t="shared" si="33"/>
        <v>#DIV/0!</v>
      </c>
      <c r="H34" s="35">
        <v>0</v>
      </c>
      <c r="I34" s="35">
        <v>0</v>
      </c>
      <c r="J34" s="35">
        <v>0</v>
      </c>
      <c r="K34" s="35">
        <v>0</v>
      </c>
      <c r="L34" s="35">
        <v>0</v>
      </c>
      <c r="M34" s="35">
        <v>0</v>
      </c>
      <c r="N34" s="35">
        <v>0</v>
      </c>
      <c r="O34" s="35">
        <v>0</v>
      </c>
      <c r="P34" s="35">
        <v>0</v>
      </c>
      <c r="Q34" s="35">
        <v>0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7"/>
      <c r="AF34" s="98"/>
      <c r="AG34" s="22"/>
      <c r="AH34" s="23"/>
      <c r="AI34" s="23"/>
    </row>
    <row r="35" spans="1:35" ht="37.5" x14ac:dyDescent="0.3">
      <c r="A35" s="27" t="s">
        <v>32</v>
      </c>
      <c r="B35" s="28">
        <f>H35+J35+L35+N35+P35+R35+T35+V35+X35+Z35+AB35+AD35</f>
        <v>8.3000000000000007</v>
      </c>
      <c r="C35" s="28">
        <f>H35+J35+L35+N35+P35</f>
        <v>8.3000000000000007</v>
      </c>
      <c r="D35" s="28">
        <f>E35</f>
        <v>8.3000000000000007</v>
      </c>
      <c r="E35" s="28">
        <f t="shared" si="35"/>
        <v>8.3000000000000007</v>
      </c>
      <c r="F35" s="26">
        <f t="shared" si="32"/>
        <v>100</v>
      </c>
      <c r="G35" s="26">
        <f t="shared" si="33"/>
        <v>100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8.3000000000000007</v>
      </c>
      <c r="Q35" s="35">
        <v>8.3000000000000007</v>
      </c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7"/>
      <c r="AF35" s="99"/>
      <c r="AG35" s="22"/>
      <c r="AH35" s="23"/>
      <c r="AI35" s="23"/>
    </row>
    <row r="36" spans="1:35" ht="20.25" x14ac:dyDescent="0.25">
      <c r="A36" s="100" t="s">
        <v>41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2"/>
      <c r="AF36" s="21"/>
      <c r="AG36" s="22"/>
      <c r="AH36" s="23"/>
      <c r="AI36" s="23"/>
    </row>
    <row r="37" spans="1:35" ht="195" x14ac:dyDescent="0.3">
      <c r="A37" s="33" t="s">
        <v>28</v>
      </c>
      <c r="B37" s="26">
        <f>B38+B39+B40</f>
        <v>3148.72</v>
      </c>
      <c r="C37" s="26">
        <f t="shared" ref="C37:E37" si="38">C38+C39+C40</f>
        <v>2748.7799999999997</v>
      </c>
      <c r="D37" s="26">
        <f t="shared" si="38"/>
        <v>2135.88</v>
      </c>
      <c r="E37" s="26">
        <f t="shared" si="38"/>
        <v>2135.88</v>
      </c>
      <c r="F37" s="26">
        <f t="shared" ref="F37:F40" si="39">E37/B37*100</f>
        <v>67.833278284509262</v>
      </c>
      <c r="G37" s="26">
        <f t="shared" ref="G37:G40" si="40">E37/C37*100</f>
        <v>77.702835439722364</v>
      </c>
      <c r="H37" s="26">
        <f>H38+H39+H40</f>
        <v>0</v>
      </c>
      <c r="I37" s="26">
        <f t="shared" ref="I37:AE37" si="41">I38+I39+I40</f>
        <v>0</v>
      </c>
      <c r="J37" s="26">
        <f t="shared" si="41"/>
        <v>0</v>
      </c>
      <c r="K37" s="26">
        <f t="shared" si="41"/>
        <v>0</v>
      </c>
      <c r="L37" s="26">
        <f t="shared" si="41"/>
        <v>401.01</v>
      </c>
      <c r="M37" s="26">
        <f t="shared" si="41"/>
        <v>401.01</v>
      </c>
      <c r="N37" s="26">
        <f t="shared" si="41"/>
        <v>0</v>
      </c>
      <c r="O37" s="26">
        <f t="shared" si="41"/>
        <v>0</v>
      </c>
      <c r="P37" s="26">
        <f t="shared" si="41"/>
        <v>0</v>
      </c>
      <c r="Q37" s="26">
        <f t="shared" si="41"/>
        <v>0</v>
      </c>
      <c r="R37" s="26">
        <f t="shared" si="41"/>
        <v>221.59</v>
      </c>
      <c r="S37" s="26">
        <f t="shared" si="41"/>
        <v>221.59</v>
      </c>
      <c r="T37" s="26">
        <f t="shared" si="41"/>
        <v>458.4</v>
      </c>
      <c r="U37" s="26">
        <f t="shared" si="41"/>
        <v>458.4</v>
      </c>
      <c r="V37" s="26">
        <f t="shared" si="41"/>
        <v>1289.8599999999999</v>
      </c>
      <c r="W37" s="26">
        <f t="shared" si="41"/>
        <v>0</v>
      </c>
      <c r="X37" s="26">
        <f t="shared" si="41"/>
        <v>0</v>
      </c>
      <c r="Y37" s="26">
        <f t="shared" si="41"/>
        <v>676.96</v>
      </c>
      <c r="Z37" s="26">
        <f t="shared" si="41"/>
        <v>377.92</v>
      </c>
      <c r="AA37" s="26">
        <f t="shared" si="41"/>
        <v>377.92</v>
      </c>
      <c r="AB37" s="26">
        <f t="shared" si="41"/>
        <v>0</v>
      </c>
      <c r="AC37" s="26">
        <f t="shared" si="41"/>
        <v>0</v>
      </c>
      <c r="AD37" s="26">
        <f t="shared" si="41"/>
        <v>399.94</v>
      </c>
      <c r="AE37" s="26">
        <f t="shared" si="41"/>
        <v>0</v>
      </c>
      <c r="AF37" s="42" t="s">
        <v>42</v>
      </c>
      <c r="AG37" s="22"/>
      <c r="AH37" s="23"/>
      <c r="AI37" s="23"/>
    </row>
    <row r="38" spans="1:35" ht="37.5" x14ac:dyDescent="0.3">
      <c r="A38" s="27" t="s">
        <v>30</v>
      </c>
      <c r="B38" s="28">
        <f>H38+J38+L38+N38+P38+R38+T38+V38+X38+Z38+AB38+AD38</f>
        <v>0</v>
      </c>
      <c r="C38" s="28">
        <f t="shared" ref="C38" si="42">H38+J38+L38+N38</f>
        <v>0</v>
      </c>
      <c r="D38" s="28">
        <f t="shared" ref="D38:D39" si="43">E38</f>
        <v>0</v>
      </c>
      <c r="E38" s="28">
        <f t="shared" ref="E38:E41" si="44">I38+K38+M38+O38+Q38+S38+U38+W38+Y38+AA38+AC38+AE38</f>
        <v>0</v>
      </c>
      <c r="F38" s="26" t="e">
        <f t="shared" si="39"/>
        <v>#DIV/0!</v>
      </c>
      <c r="G38" s="26" t="e">
        <f t="shared" si="40"/>
        <v>#DIV/0!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/>
      <c r="AE38" s="37"/>
      <c r="AF38" s="42"/>
      <c r="AG38" s="22"/>
      <c r="AH38" s="23"/>
      <c r="AI38" s="23"/>
    </row>
    <row r="39" spans="1:35" ht="271.5" customHeight="1" x14ac:dyDescent="0.3">
      <c r="A39" s="27" t="s">
        <v>31</v>
      </c>
      <c r="B39" s="28">
        <f t="shared" ref="B39" si="45">H39+J39+L39+N39+P39+R39+T39+V39+X39+Z39+AB39+AD39</f>
        <v>1369.26</v>
      </c>
      <c r="C39" s="28">
        <f>H39+J39+L39+N39+P39+R39+T39+V39+X39+Z39+AB39</f>
        <v>969.31999999999994</v>
      </c>
      <c r="D39" s="28">
        <f t="shared" si="43"/>
        <v>969.31999999999994</v>
      </c>
      <c r="E39" s="28">
        <f t="shared" si="44"/>
        <v>969.31999999999994</v>
      </c>
      <c r="F39" s="26">
        <f t="shared" si="39"/>
        <v>70.791522428172883</v>
      </c>
      <c r="G39" s="26">
        <f t="shared" si="40"/>
        <v>100</v>
      </c>
      <c r="H39" s="35">
        <v>0</v>
      </c>
      <c r="I39" s="35">
        <v>0</v>
      </c>
      <c r="J39" s="35">
        <v>0</v>
      </c>
      <c r="K39" s="35">
        <v>0</v>
      </c>
      <c r="L39" s="35">
        <v>380.96</v>
      </c>
      <c r="M39" s="35">
        <v>380.96</v>
      </c>
      <c r="N39" s="35">
        <v>0</v>
      </c>
      <c r="O39" s="35">
        <v>0</v>
      </c>
      <c r="P39" s="35">
        <v>0</v>
      </c>
      <c r="Q39" s="35">
        <v>0</v>
      </c>
      <c r="R39" s="35">
        <v>210.44</v>
      </c>
      <c r="S39" s="35">
        <v>210.44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377.92</v>
      </c>
      <c r="AA39" s="35">
        <v>377.92</v>
      </c>
      <c r="AB39" s="35">
        <v>0</v>
      </c>
      <c r="AC39" s="35">
        <v>0</v>
      </c>
      <c r="AD39" s="35">
        <v>399.94</v>
      </c>
      <c r="AE39" s="43"/>
      <c r="AF39" s="42" t="s">
        <v>43</v>
      </c>
      <c r="AG39" s="22"/>
      <c r="AH39" s="23"/>
      <c r="AI39" s="23"/>
    </row>
    <row r="40" spans="1:35" ht="409.5" x14ac:dyDescent="0.3">
      <c r="A40" s="27" t="s">
        <v>32</v>
      </c>
      <c r="B40" s="28">
        <f>H40+J40+L40+N40+P40+R40+T40+V40+X40+Z40+AB40+AD40</f>
        <v>1779.4599999999998</v>
      </c>
      <c r="C40" s="28">
        <f>H40+J40+L40+N40+P40+R40+T40+V40+X40+Z40+AB40</f>
        <v>1779.4599999999998</v>
      </c>
      <c r="D40" s="28">
        <f>E40</f>
        <v>1166.56</v>
      </c>
      <c r="E40" s="28">
        <f t="shared" si="44"/>
        <v>1166.56</v>
      </c>
      <c r="F40" s="26">
        <f t="shared" si="39"/>
        <v>65.556966720240979</v>
      </c>
      <c r="G40" s="26">
        <f t="shared" si="40"/>
        <v>65.556966720240979</v>
      </c>
      <c r="H40" s="35">
        <v>0</v>
      </c>
      <c r="I40" s="35">
        <v>0</v>
      </c>
      <c r="J40" s="35">
        <v>0</v>
      </c>
      <c r="K40" s="35">
        <v>0</v>
      </c>
      <c r="L40" s="35">
        <v>20.05</v>
      </c>
      <c r="M40" s="35">
        <v>20.05</v>
      </c>
      <c r="N40" s="35">
        <v>0</v>
      </c>
      <c r="O40" s="35">
        <v>0</v>
      </c>
      <c r="P40" s="35">
        <v>0</v>
      </c>
      <c r="Q40" s="35">
        <v>0</v>
      </c>
      <c r="R40" s="35">
        <v>11.15</v>
      </c>
      <c r="S40" s="35">
        <v>11.15</v>
      </c>
      <c r="T40" s="35">
        <v>458.4</v>
      </c>
      <c r="U40" s="35">
        <v>458.4</v>
      </c>
      <c r="V40" s="35">
        <v>1289.8599999999999</v>
      </c>
      <c r="W40" s="35">
        <v>0</v>
      </c>
      <c r="X40" s="35">
        <v>0</v>
      </c>
      <c r="Y40" s="35">
        <v>676.96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43"/>
      <c r="AF40" s="44" t="s">
        <v>44</v>
      </c>
      <c r="AG40" s="22"/>
      <c r="AH40" s="23"/>
      <c r="AI40" s="23"/>
    </row>
    <row r="41" spans="1:35" ht="112.5" x14ac:dyDescent="0.3">
      <c r="A41" s="31" t="s">
        <v>33</v>
      </c>
      <c r="B41" s="32">
        <f>H41+J41+L41+N41+P41+R41+T41+V41+X41+Z41+AB41+AD41</f>
        <v>31.200000000000003</v>
      </c>
      <c r="C41" s="32">
        <f>H41+J41+L41+N41+P41+R41+T41+V41+X41+Z41+AB41</f>
        <v>31.200000000000003</v>
      </c>
      <c r="D41" s="32">
        <f>E41</f>
        <v>31.200000000000003</v>
      </c>
      <c r="E41" s="32">
        <f t="shared" si="44"/>
        <v>31.200000000000003</v>
      </c>
      <c r="F41" s="32">
        <f t="shared" si="11"/>
        <v>100</v>
      </c>
      <c r="G41" s="32">
        <f t="shared" si="12"/>
        <v>100</v>
      </c>
      <c r="H41" s="45">
        <f>H40</f>
        <v>0</v>
      </c>
      <c r="I41" s="45">
        <f t="shared" ref="I41:AE41" si="46">I40</f>
        <v>0</v>
      </c>
      <c r="J41" s="45">
        <f t="shared" si="46"/>
        <v>0</v>
      </c>
      <c r="K41" s="45">
        <f t="shared" si="46"/>
        <v>0</v>
      </c>
      <c r="L41" s="45">
        <f t="shared" si="46"/>
        <v>20.05</v>
      </c>
      <c r="M41" s="45">
        <v>20.05</v>
      </c>
      <c r="N41" s="45">
        <f t="shared" si="46"/>
        <v>0</v>
      </c>
      <c r="O41" s="45">
        <f t="shared" si="46"/>
        <v>0</v>
      </c>
      <c r="P41" s="45">
        <f t="shared" si="46"/>
        <v>0</v>
      </c>
      <c r="Q41" s="45">
        <f t="shared" si="46"/>
        <v>0</v>
      </c>
      <c r="R41" s="45">
        <f t="shared" si="46"/>
        <v>11.15</v>
      </c>
      <c r="S41" s="45">
        <f t="shared" si="46"/>
        <v>11.15</v>
      </c>
      <c r="T41" s="45">
        <v>0</v>
      </c>
      <c r="U41" s="45">
        <v>0</v>
      </c>
      <c r="V41" s="45">
        <v>0</v>
      </c>
      <c r="W41" s="45">
        <f t="shared" si="46"/>
        <v>0</v>
      </c>
      <c r="X41" s="45">
        <f t="shared" si="46"/>
        <v>0</v>
      </c>
      <c r="Y41" s="45">
        <v>0</v>
      </c>
      <c r="Z41" s="45">
        <v>0</v>
      </c>
      <c r="AA41" s="45">
        <v>0</v>
      </c>
      <c r="AB41" s="45">
        <f t="shared" si="46"/>
        <v>0</v>
      </c>
      <c r="AC41" s="45">
        <f t="shared" si="46"/>
        <v>0</v>
      </c>
      <c r="AD41" s="45">
        <f t="shared" si="46"/>
        <v>0</v>
      </c>
      <c r="AE41" s="45">
        <f t="shared" si="46"/>
        <v>0</v>
      </c>
      <c r="AF41" s="46" t="s">
        <v>45</v>
      </c>
      <c r="AG41" s="22"/>
      <c r="AH41" s="23"/>
      <c r="AI41" s="23"/>
    </row>
    <row r="42" spans="1:35" ht="20.25" x14ac:dyDescent="0.25">
      <c r="A42" s="85" t="s">
        <v>46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7"/>
      <c r="AF42" s="42"/>
      <c r="AG42" s="22"/>
      <c r="AH42" s="23"/>
      <c r="AI42" s="23"/>
    </row>
    <row r="43" spans="1:35" ht="18.75" x14ac:dyDescent="0.25">
      <c r="A43" s="25" t="s">
        <v>28</v>
      </c>
      <c r="B43" s="26">
        <f>B44+B45+B46</f>
        <v>53087.420000000006</v>
      </c>
      <c r="C43" s="26">
        <f t="shared" ref="C43:E43" si="47">C44+C45+C46</f>
        <v>47703.41</v>
      </c>
      <c r="D43" s="26">
        <f t="shared" si="47"/>
        <v>40279.075999999994</v>
      </c>
      <c r="E43" s="26">
        <f t="shared" si="47"/>
        <v>40279.075999999994</v>
      </c>
      <c r="F43" s="28">
        <f t="shared" ref="F43:F46" si="48">E43/B43*100</f>
        <v>75.873108921096545</v>
      </c>
      <c r="G43" s="28">
        <f t="shared" ref="G43:G46" si="49">E43/C43*100</f>
        <v>84.436471103428431</v>
      </c>
      <c r="H43" s="26">
        <f>H44+H45+H46</f>
        <v>2284.0100000000002</v>
      </c>
      <c r="I43" s="26">
        <f t="shared" ref="I43:AE43" si="50">I44+I45+I46</f>
        <v>2038.88</v>
      </c>
      <c r="J43" s="26">
        <f t="shared" si="50"/>
        <v>4892.3999999999996</v>
      </c>
      <c r="K43" s="26">
        <f t="shared" si="50"/>
        <v>4086.3</v>
      </c>
      <c r="L43" s="26">
        <f t="shared" si="50"/>
        <v>4323.8</v>
      </c>
      <c r="M43" s="26">
        <f t="shared" si="50"/>
        <v>3568.79</v>
      </c>
      <c r="N43" s="26">
        <f t="shared" si="50"/>
        <v>4365.17</v>
      </c>
      <c r="O43" s="26">
        <f t="shared" si="50"/>
        <v>3865.0250000000001</v>
      </c>
      <c r="P43" s="26">
        <f t="shared" si="50"/>
        <v>4236.8900000000003</v>
      </c>
      <c r="Q43" s="26">
        <f t="shared" si="50"/>
        <v>4301.8100000000004</v>
      </c>
      <c r="R43" s="26">
        <f t="shared" si="50"/>
        <v>5331.59</v>
      </c>
      <c r="S43" s="26">
        <f t="shared" si="50"/>
        <v>5643.9009999999998</v>
      </c>
      <c r="T43" s="26">
        <f t="shared" si="50"/>
        <v>4495.63</v>
      </c>
      <c r="U43" s="26">
        <f t="shared" si="50"/>
        <v>4694.75</v>
      </c>
      <c r="V43" s="26">
        <f t="shared" si="50"/>
        <v>4355.2700000000004</v>
      </c>
      <c r="W43" s="26">
        <f t="shared" si="50"/>
        <v>2712.75</v>
      </c>
      <c r="X43" s="26">
        <f t="shared" si="50"/>
        <v>4631.93</v>
      </c>
      <c r="Y43" s="26">
        <f t="shared" si="50"/>
        <v>3233.99</v>
      </c>
      <c r="Z43" s="26">
        <f t="shared" si="50"/>
        <v>4472.97</v>
      </c>
      <c r="AA43" s="26">
        <f t="shared" si="50"/>
        <v>3329.93</v>
      </c>
      <c r="AB43" s="26">
        <f t="shared" si="50"/>
        <v>4313.75</v>
      </c>
      <c r="AC43" s="26">
        <f t="shared" si="50"/>
        <v>2802.95</v>
      </c>
      <c r="AD43" s="26">
        <f t="shared" si="50"/>
        <v>5384.01</v>
      </c>
      <c r="AE43" s="26">
        <f t="shared" si="50"/>
        <v>0</v>
      </c>
      <c r="AF43" s="21"/>
      <c r="AG43" s="22"/>
      <c r="AH43" s="23"/>
      <c r="AI43" s="23"/>
    </row>
    <row r="44" spans="1:35" ht="37.5" x14ac:dyDescent="0.3">
      <c r="A44" s="27" t="s">
        <v>30</v>
      </c>
      <c r="B44" s="28">
        <f>B49</f>
        <v>0</v>
      </c>
      <c r="C44" s="28">
        <f t="shared" ref="C44:E46" si="51">C49</f>
        <v>0</v>
      </c>
      <c r="D44" s="28">
        <f t="shared" si="51"/>
        <v>0</v>
      </c>
      <c r="E44" s="28">
        <f t="shared" si="51"/>
        <v>0</v>
      </c>
      <c r="F44" s="28" t="e">
        <f t="shared" si="48"/>
        <v>#DIV/0!</v>
      </c>
      <c r="G44" s="28" t="e">
        <f t="shared" si="49"/>
        <v>#DIV/0!</v>
      </c>
      <c r="H44" s="28">
        <f>H49</f>
        <v>0</v>
      </c>
      <c r="I44" s="28">
        <f t="shared" ref="I44:AE46" si="52">I49</f>
        <v>0</v>
      </c>
      <c r="J44" s="28">
        <f t="shared" si="52"/>
        <v>0</v>
      </c>
      <c r="K44" s="28">
        <f t="shared" si="52"/>
        <v>0</v>
      </c>
      <c r="L44" s="28">
        <f t="shared" si="52"/>
        <v>0</v>
      </c>
      <c r="M44" s="28">
        <f t="shared" si="52"/>
        <v>0</v>
      </c>
      <c r="N44" s="28">
        <f t="shared" si="52"/>
        <v>0</v>
      </c>
      <c r="O44" s="28">
        <f t="shared" si="52"/>
        <v>0</v>
      </c>
      <c r="P44" s="28">
        <f t="shared" si="52"/>
        <v>0</v>
      </c>
      <c r="Q44" s="28">
        <f t="shared" si="52"/>
        <v>0</v>
      </c>
      <c r="R44" s="28">
        <f t="shared" si="52"/>
        <v>0</v>
      </c>
      <c r="S44" s="28">
        <f t="shared" si="52"/>
        <v>0</v>
      </c>
      <c r="T44" s="28">
        <f t="shared" si="52"/>
        <v>0</v>
      </c>
      <c r="U44" s="28">
        <f t="shared" si="52"/>
        <v>0</v>
      </c>
      <c r="V44" s="28">
        <f t="shared" si="52"/>
        <v>0</v>
      </c>
      <c r="W44" s="28">
        <f t="shared" si="52"/>
        <v>0</v>
      </c>
      <c r="X44" s="28">
        <f t="shared" si="52"/>
        <v>0</v>
      </c>
      <c r="Y44" s="28">
        <f t="shared" si="52"/>
        <v>0</v>
      </c>
      <c r="Z44" s="28">
        <f t="shared" si="52"/>
        <v>0</v>
      </c>
      <c r="AA44" s="28">
        <f t="shared" si="52"/>
        <v>0</v>
      </c>
      <c r="AB44" s="28">
        <f t="shared" si="52"/>
        <v>0</v>
      </c>
      <c r="AC44" s="28">
        <f t="shared" si="52"/>
        <v>0</v>
      </c>
      <c r="AD44" s="28">
        <f t="shared" si="52"/>
        <v>0</v>
      </c>
      <c r="AE44" s="28">
        <f t="shared" si="52"/>
        <v>0</v>
      </c>
      <c r="AF44" s="21"/>
      <c r="AG44" s="22"/>
      <c r="AH44" s="23"/>
      <c r="AI44" s="23"/>
    </row>
    <row r="45" spans="1:35" ht="56.25" x14ac:dyDescent="0.3">
      <c r="A45" s="27" t="s">
        <v>31</v>
      </c>
      <c r="B45" s="28">
        <f>B50</f>
        <v>0</v>
      </c>
      <c r="C45" s="28">
        <f t="shared" si="51"/>
        <v>0</v>
      </c>
      <c r="D45" s="28">
        <f t="shared" si="51"/>
        <v>0</v>
      </c>
      <c r="E45" s="28">
        <f t="shared" si="51"/>
        <v>0</v>
      </c>
      <c r="F45" s="28" t="e">
        <f t="shared" si="48"/>
        <v>#DIV/0!</v>
      </c>
      <c r="G45" s="28" t="e">
        <f t="shared" si="49"/>
        <v>#DIV/0!</v>
      </c>
      <c r="H45" s="28">
        <f>H50</f>
        <v>0</v>
      </c>
      <c r="I45" s="28">
        <f t="shared" si="52"/>
        <v>0</v>
      </c>
      <c r="J45" s="28">
        <f t="shared" si="52"/>
        <v>0</v>
      </c>
      <c r="K45" s="28">
        <f t="shared" si="52"/>
        <v>0</v>
      </c>
      <c r="L45" s="28">
        <f t="shared" si="52"/>
        <v>0</v>
      </c>
      <c r="M45" s="28">
        <f t="shared" si="52"/>
        <v>0</v>
      </c>
      <c r="N45" s="28">
        <f t="shared" si="52"/>
        <v>0</v>
      </c>
      <c r="O45" s="28">
        <f t="shared" si="52"/>
        <v>0</v>
      </c>
      <c r="P45" s="28">
        <f t="shared" si="52"/>
        <v>0</v>
      </c>
      <c r="Q45" s="28">
        <f t="shared" si="52"/>
        <v>0</v>
      </c>
      <c r="R45" s="28">
        <f t="shared" si="52"/>
        <v>0</v>
      </c>
      <c r="S45" s="28">
        <f t="shared" si="52"/>
        <v>0</v>
      </c>
      <c r="T45" s="28">
        <f t="shared" si="52"/>
        <v>0</v>
      </c>
      <c r="U45" s="28">
        <f t="shared" si="52"/>
        <v>0</v>
      </c>
      <c r="V45" s="28">
        <f t="shared" si="52"/>
        <v>0</v>
      </c>
      <c r="W45" s="28">
        <f t="shared" si="52"/>
        <v>0</v>
      </c>
      <c r="X45" s="28">
        <f t="shared" si="52"/>
        <v>0</v>
      </c>
      <c r="Y45" s="28">
        <f t="shared" si="52"/>
        <v>0</v>
      </c>
      <c r="Z45" s="28">
        <f t="shared" si="52"/>
        <v>0</v>
      </c>
      <c r="AA45" s="28">
        <f t="shared" si="52"/>
        <v>0</v>
      </c>
      <c r="AB45" s="28">
        <f t="shared" si="52"/>
        <v>0</v>
      </c>
      <c r="AC45" s="28">
        <f t="shared" si="52"/>
        <v>0</v>
      </c>
      <c r="AD45" s="28">
        <f t="shared" si="52"/>
        <v>0</v>
      </c>
      <c r="AE45" s="28">
        <f t="shared" si="52"/>
        <v>0</v>
      </c>
      <c r="AF45" s="21"/>
      <c r="AG45" s="22"/>
      <c r="AH45" s="23"/>
      <c r="AI45" s="23"/>
    </row>
    <row r="46" spans="1:35" ht="37.5" x14ac:dyDescent="0.3">
      <c r="A46" s="27" t="s">
        <v>32</v>
      </c>
      <c r="B46" s="28">
        <f>B51</f>
        <v>53087.420000000006</v>
      </c>
      <c r="C46" s="28">
        <f t="shared" si="51"/>
        <v>47703.41</v>
      </c>
      <c r="D46" s="28">
        <f>D51</f>
        <v>40279.075999999994</v>
      </c>
      <c r="E46" s="28">
        <f>E51</f>
        <v>40279.075999999994</v>
      </c>
      <c r="F46" s="28">
        <f t="shared" si="48"/>
        <v>75.873108921096545</v>
      </c>
      <c r="G46" s="28">
        <f t="shared" si="49"/>
        <v>84.436471103428431</v>
      </c>
      <c r="H46" s="35">
        <f>H51</f>
        <v>2284.0100000000002</v>
      </c>
      <c r="I46" s="35">
        <f t="shared" si="52"/>
        <v>2038.88</v>
      </c>
      <c r="J46" s="35">
        <f t="shared" si="52"/>
        <v>4892.3999999999996</v>
      </c>
      <c r="K46" s="35">
        <f t="shared" si="52"/>
        <v>4086.3</v>
      </c>
      <c r="L46" s="35">
        <f t="shared" si="52"/>
        <v>4323.8</v>
      </c>
      <c r="M46" s="35">
        <f t="shared" si="52"/>
        <v>3568.79</v>
      </c>
      <c r="N46" s="35">
        <f t="shared" si="52"/>
        <v>4365.17</v>
      </c>
      <c r="O46" s="35">
        <f t="shared" si="52"/>
        <v>3865.0250000000001</v>
      </c>
      <c r="P46" s="35">
        <f t="shared" si="52"/>
        <v>4236.8900000000003</v>
      </c>
      <c r="Q46" s="35">
        <f t="shared" si="52"/>
        <v>4301.8100000000004</v>
      </c>
      <c r="R46" s="35">
        <f t="shared" si="52"/>
        <v>5331.59</v>
      </c>
      <c r="S46" s="35">
        <f t="shared" si="52"/>
        <v>5643.9009999999998</v>
      </c>
      <c r="T46" s="35">
        <f t="shared" si="52"/>
        <v>4495.63</v>
      </c>
      <c r="U46" s="35">
        <f t="shared" si="52"/>
        <v>4694.75</v>
      </c>
      <c r="V46" s="35">
        <f t="shared" si="52"/>
        <v>4355.2700000000004</v>
      </c>
      <c r="W46" s="35">
        <f t="shared" si="52"/>
        <v>2712.75</v>
      </c>
      <c r="X46" s="35">
        <f t="shared" si="52"/>
        <v>4631.93</v>
      </c>
      <c r="Y46" s="35">
        <f t="shared" si="52"/>
        <v>3233.99</v>
      </c>
      <c r="Z46" s="35">
        <f t="shared" si="52"/>
        <v>4472.97</v>
      </c>
      <c r="AA46" s="35">
        <f t="shared" si="52"/>
        <v>3329.93</v>
      </c>
      <c r="AB46" s="35">
        <f t="shared" si="52"/>
        <v>4313.75</v>
      </c>
      <c r="AC46" s="35">
        <f t="shared" si="52"/>
        <v>2802.95</v>
      </c>
      <c r="AD46" s="35">
        <f t="shared" si="52"/>
        <v>5384.01</v>
      </c>
      <c r="AE46" s="35">
        <f t="shared" si="52"/>
        <v>0</v>
      </c>
      <c r="AF46" s="21"/>
      <c r="AG46" s="22"/>
      <c r="AH46" s="23"/>
      <c r="AI46" s="23"/>
    </row>
    <row r="47" spans="1:35" ht="20.25" x14ac:dyDescent="0.25">
      <c r="A47" s="92" t="s">
        <v>47</v>
      </c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4"/>
      <c r="AF47" s="21"/>
      <c r="AG47" s="22"/>
      <c r="AH47" s="23"/>
      <c r="AI47" s="23"/>
    </row>
    <row r="48" spans="1:35" ht="18.75" x14ac:dyDescent="0.3">
      <c r="A48" s="33" t="s">
        <v>28</v>
      </c>
      <c r="B48" s="26">
        <f>B50+B51+B49</f>
        <v>53087.420000000006</v>
      </c>
      <c r="C48" s="26">
        <f t="shared" ref="C48:E48" si="53">C50+C51+C49</f>
        <v>47703.41</v>
      </c>
      <c r="D48" s="26">
        <f t="shared" si="53"/>
        <v>40279.075999999994</v>
      </c>
      <c r="E48" s="26">
        <f t="shared" si="53"/>
        <v>40279.075999999994</v>
      </c>
      <c r="F48" s="26">
        <f t="shared" si="11"/>
        <v>75.873108921096545</v>
      </c>
      <c r="G48" s="26">
        <f t="shared" si="12"/>
        <v>84.436471103428431</v>
      </c>
      <c r="H48" s="26">
        <f>H50+H51+H49</f>
        <v>2284.0100000000002</v>
      </c>
      <c r="I48" s="26">
        <f t="shared" ref="I48:AE48" si="54">I50+I51+I49</f>
        <v>2038.88</v>
      </c>
      <c r="J48" s="26">
        <f t="shared" si="54"/>
        <v>4892.3999999999996</v>
      </c>
      <c r="K48" s="26">
        <f t="shared" si="54"/>
        <v>4086.3</v>
      </c>
      <c r="L48" s="26">
        <f t="shared" si="54"/>
        <v>4323.8</v>
      </c>
      <c r="M48" s="26">
        <f t="shared" si="54"/>
        <v>3568.79</v>
      </c>
      <c r="N48" s="26">
        <f t="shared" si="54"/>
        <v>4365.17</v>
      </c>
      <c r="O48" s="26">
        <f t="shared" si="54"/>
        <v>3865.0250000000001</v>
      </c>
      <c r="P48" s="26">
        <f t="shared" si="54"/>
        <v>4236.8900000000003</v>
      </c>
      <c r="Q48" s="26">
        <f t="shared" si="54"/>
        <v>4301.8100000000004</v>
      </c>
      <c r="R48" s="26">
        <f t="shared" si="54"/>
        <v>5331.59</v>
      </c>
      <c r="S48" s="26">
        <f t="shared" si="54"/>
        <v>5643.9009999999998</v>
      </c>
      <c r="T48" s="26">
        <f t="shared" si="54"/>
        <v>4495.63</v>
      </c>
      <c r="U48" s="26">
        <f t="shared" si="54"/>
        <v>4694.75</v>
      </c>
      <c r="V48" s="26">
        <f t="shared" si="54"/>
        <v>4355.2700000000004</v>
      </c>
      <c r="W48" s="26">
        <f t="shared" si="54"/>
        <v>2712.75</v>
      </c>
      <c r="X48" s="26">
        <f t="shared" si="54"/>
        <v>4631.93</v>
      </c>
      <c r="Y48" s="26">
        <f t="shared" si="54"/>
        <v>3233.99</v>
      </c>
      <c r="Z48" s="26">
        <f t="shared" si="54"/>
        <v>4472.97</v>
      </c>
      <c r="AA48" s="26">
        <f t="shared" si="54"/>
        <v>3329.93</v>
      </c>
      <c r="AB48" s="26">
        <f t="shared" si="54"/>
        <v>4313.75</v>
      </c>
      <c r="AC48" s="26">
        <f t="shared" si="54"/>
        <v>2802.95</v>
      </c>
      <c r="AD48" s="26">
        <f t="shared" si="54"/>
        <v>5384.01</v>
      </c>
      <c r="AE48" s="26">
        <f t="shared" si="54"/>
        <v>0</v>
      </c>
      <c r="AF48" s="95" t="s">
        <v>48</v>
      </c>
      <c r="AG48" s="22"/>
      <c r="AH48" s="23"/>
      <c r="AI48" s="23"/>
    </row>
    <row r="49" spans="1:35" ht="37.5" x14ac:dyDescent="0.3">
      <c r="A49" s="27" t="s">
        <v>30</v>
      </c>
      <c r="B49" s="28">
        <f t="shared" ref="B49:B50" si="55">H49+J49+L49+N49+P49+R49+T49+V49+X49+Z49+AB49+AD49</f>
        <v>0</v>
      </c>
      <c r="C49" s="28">
        <f t="shared" ref="C49:C50" si="56">H49</f>
        <v>0</v>
      </c>
      <c r="D49" s="28">
        <v>0</v>
      </c>
      <c r="E49" s="28">
        <f t="shared" si="14"/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/>
      <c r="AE49" s="37"/>
      <c r="AF49" s="98"/>
      <c r="AG49" s="22"/>
      <c r="AH49" s="23"/>
      <c r="AI49" s="23"/>
    </row>
    <row r="50" spans="1:35" ht="56.25" x14ac:dyDescent="0.3">
      <c r="A50" s="27" t="s">
        <v>31</v>
      </c>
      <c r="B50" s="28">
        <f t="shared" si="55"/>
        <v>0</v>
      </c>
      <c r="C50" s="28">
        <f t="shared" si="56"/>
        <v>0</v>
      </c>
      <c r="D50" s="28">
        <v>0</v>
      </c>
      <c r="E50" s="28">
        <f t="shared" si="14"/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/>
      <c r="AE50" s="37"/>
      <c r="AF50" s="98"/>
      <c r="AG50" s="22"/>
      <c r="AH50" s="23"/>
      <c r="AI50" s="23"/>
    </row>
    <row r="51" spans="1:35" ht="37.5" x14ac:dyDescent="0.3">
      <c r="A51" s="27" t="s">
        <v>32</v>
      </c>
      <c r="B51" s="28">
        <f>H51+J51+L51+N51+P51+R51+T51+V51+X51+Z51+AB51+AD51</f>
        <v>53087.420000000006</v>
      </c>
      <c r="C51" s="28">
        <f>H51+J51+L51+N51+P51+R51+T51+V51+X51+Z51+AB51</f>
        <v>47703.41</v>
      </c>
      <c r="D51" s="28">
        <f>E51</f>
        <v>40279.075999999994</v>
      </c>
      <c r="E51" s="28">
        <f>I51+K51+M51+O51+Q51+S51+U51+W51+Y51+AA51+AC51+AE51</f>
        <v>40279.075999999994</v>
      </c>
      <c r="F51" s="28">
        <f t="shared" si="11"/>
        <v>75.873108921096545</v>
      </c>
      <c r="G51" s="28">
        <f t="shared" si="12"/>
        <v>84.436471103428431</v>
      </c>
      <c r="H51" s="35">
        <v>2284.0100000000002</v>
      </c>
      <c r="I51" s="35">
        <v>2038.88</v>
      </c>
      <c r="J51" s="35">
        <v>4892.3999999999996</v>
      </c>
      <c r="K51" s="35">
        <v>4086.3</v>
      </c>
      <c r="L51" s="35">
        <v>4323.8</v>
      </c>
      <c r="M51" s="35">
        <v>3568.79</v>
      </c>
      <c r="N51" s="35">
        <v>4365.17</v>
      </c>
      <c r="O51" s="35">
        <v>3865.0250000000001</v>
      </c>
      <c r="P51" s="35">
        <v>4236.8900000000003</v>
      </c>
      <c r="Q51" s="35">
        <v>4301.8100000000004</v>
      </c>
      <c r="R51" s="35">
        <v>5331.59</v>
      </c>
      <c r="S51" s="35">
        <v>5643.9009999999998</v>
      </c>
      <c r="T51" s="35">
        <v>4495.63</v>
      </c>
      <c r="U51" s="35">
        <v>4694.75</v>
      </c>
      <c r="V51" s="35">
        <v>4355.2700000000004</v>
      </c>
      <c r="W51" s="35">
        <v>2712.75</v>
      </c>
      <c r="X51" s="35">
        <v>4631.93</v>
      </c>
      <c r="Y51" s="35">
        <v>3233.99</v>
      </c>
      <c r="Z51" s="35">
        <v>4472.97</v>
      </c>
      <c r="AA51" s="35">
        <v>3329.93</v>
      </c>
      <c r="AB51" s="35">
        <v>4313.75</v>
      </c>
      <c r="AC51" s="35">
        <v>2802.95</v>
      </c>
      <c r="AD51" s="35">
        <v>5384.01</v>
      </c>
      <c r="AE51" s="43"/>
      <c r="AF51" s="99"/>
      <c r="AG51" s="22"/>
      <c r="AH51" s="23"/>
      <c r="AI51" s="23"/>
    </row>
    <row r="52" spans="1:35" ht="20.25" x14ac:dyDescent="0.25">
      <c r="A52" s="85" t="s">
        <v>49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7"/>
      <c r="AF52" s="21"/>
      <c r="AG52" s="22"/>
      <c r="AH52" s="23"/>
      <c r="AI52" s="23"/>
    </row>
    <row r="53" spans="1:35" ht="18.75" x14ac:dyDescent="0.3">
      <c r="A53" s="33" t="s">
        <v>28</v>
      </c>
      <c r="B53" s="26">
        <f>B54+B55+B56</f>
        <v>351.8</v>
      </c>
      <c r="C53" s="26">
        <f>C54+C55+C56</f>
        <v>351.8</v>
      </c>
      <c r="D53" s="26">
        <f>D54+D55+D56</f>
        <v>96.55</v>
      </c>
      <c r="E53" s="26">
        <f>E54+E55+E56</f>
        <v>96.55</v>
      </c>
      <c r="F53" s="26">
        <f t="shared" si="11"/>
        <v>27.444570778851617</v>
      </c>
      <c r="G53" s="26">
        <f t="shared" si="12"/>
        <v>27.444570778851617</v>
      </c>
      <c r="H53" s="26">
        <f>SUM(H54:H56)</f>
        <v>0</v>
      </c>
      <c r="I53" s="26">
        <f>SUM(I54:I56)</f>
        <v>0</v>
      </c>
      <c r="J53" s="26">
        <f t="shared" ref="J53:AE53" si="57">SUM(J54:J56)</f>
        <v>96.55</v>
      </c>
      <c r="K53" s="26">
        <f t="shared" si="57"/>
        <v>0</v>
      </c>
      <c r="L53" s="26">
        <f t="shared" si="57"/>
        <v>46.5</v>
      </c>
      <c r="M53" s="26">
        <f t="shared" si="57"/>
        <v>0</v>
      </c>
      <c r="N53" s="26">
        <f t="shared" si="57"/>
        <v>0</v>
      </c>
      <c r="O53" s="26">
        <f t="shared" si="57"/>
        <v>0</v>
      </c>
      <c r="P53" s="26">
        <f t="shared" si="57"/>
        <v>0</v>
      </c>
      <c r="Q53" s="26">
        <f t="shared" si="57"/>
        <v>0</v>
      </c>
      <c r="R53" s="26">
        <f t="shared" si="57"/>
        <v>0</v>
      </c>
      <c r="S53" s="26">
        <f t="shared" si="57"/>
        <v>0</v>
      </c>
      <c r="T53" s="26">
        <f t="shared" si="57"/>
        <v>0</v>
      </c>
      <c r="U53" s="26">
        <f t="shared" si="57"/>
        <v>0</v>
      </c>
      <c r="V53" s="26">
        <f t="shared" si="57"/>
        <v>0</v>
      </c>
      <c r="W53" s="26">
        <f t="shared" si="57"/>
        <v>0</v>
      </c>
      <c r="X53" s="26">
        <f t="shared" si="57"/>
        <v>0</v>
      </c>
      <c r="Y53" s="26">
        <f t="shared" si="57"/>
        <v>0</v>
      </c>
      <c r="Z53" s="26">
        <f t="shared" si="57"/>
        <v>96.55</v>
      </c>
      <c r="AA53" s="26">
        <f t="shared" si="57"/>
        <v>0</v>
      </c>
      <c r="AB53" s="26">
        <f t="shared" si="57"/>
        <v>112.2</v>
      </c>
      <c r="AC53" s="26">
        <f t="shared" si="57"/>
        <v>96.55</v>
      </c>
      <c r="AD53" s="26">
        <f t="shared" si="57"/>
        <v>0</v>
      </c>
      <c r="AE53" s="26">
        <f t="shared" si="57"/>
        <v>0</v>
      </c>
      <c r="AF53" s="95" t="s">
        <v>50</v>
      </c>
      <c r="AG53" s="22"/>
      <c r="AH53" s="23"/>
      <c r="AI53" s="23"/>
    </row>
    <row r="54" spans="1:35" ht="37.5" x14ac:dyDescent="0.3">
      <c r="A54" s="27" t="s">
        <v>30</v>
      </c>
      <c r="B54" s="28">
        <f>H54++J54+L54+N54+P54+R54+T54+V54+X54+Z54+AB54+AD54</f>
        <v>0</v>
      </c>
      <c r="C54" s="28">
        <f>H54</f>
        <v>0</v>
      </c>
      <c r="D54" s="28">
        <f>E54</f>
        <v>0</v>
      </c>
      <c r="E54" s="28">
        <f>I54+K54+M54+O54+Q54+S54+U54+W54+Y54+AA54+AC54+AE54</f>
        <v>0</v>
      </c>
      <c r="F54" s="26" t="e">
        <f t="shared" si="11"/>
        <v>#DIV/0!</v>
      </c>
      <c r="G54" s="26" t="e">
        <f t="shared" si="12"/>
        <v>#DIV/0!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/>
      <c r="AE54" s="37"/>
      <c r="AF54" s="98"/>
      <c r="AG54" s="22"/>
      <c r="AH54" s="23"/>
      <c r="AI54" s="23"/>
    </row>
    <row r="55" spans="1:35" ht="56.25" x14ac:dyDescent="0.3">
      <c r="A55" s="27" t="s">
        <v>31</v>
      </c>
      <c r="B55" s="28">
        <f t="shared" ref="B55" si="58">H55++J55+L55+N55+P55+R55+T55+V55+X55+Z55+AB55+AD55</f>
        <v>0</v>
      </c>
      <c r="C55" s="28">
        <f t="shared" ref="C55" si="59">H55</f>
        <v>0</v>
      </c>
      <c r="D55" s="28">
        <f>E55</f>
        <v>0</v>
      </c>
      <c r="E55" s="28">
        <f t="shared" si="14"/>
        <v>0</v>
      </c>
      <c r="F55" s="26" t="e">
        <f t="shared" si="11"/>
        <v>#DIV/0!</v>
      </c>
      <c r="G55" s="26" t="e">
        <f t="shared" si="12"/>
        <v>#DIV/0!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35">
        <v>0</v>
      </c>
      <c r="X55" s="35">
        <v>0</v>
      </c>
      <c r="Y55" s="35">
        <v>0</v>
      </c>
      <c r="Z55" s="35">
        <v>0</v>
      </c>
      <c r="AA55" s="35">
        <v>0</v>
      </c>
      <c r="AB55" s="35">
        <v>0</v>
      </c>
      <c r="AC55" s="35">
        <v>0</v>
      </c>
      <c r="AD55" s="35"/>
      <c r="AE55" s="47"/>
      <c r="AF55" s="98"/>
      <c r="AG55" s="48"/>
      <c r="AH55" s="23"/>
      <c r="AI55" s="23"/>
    </row>
    <row r="56" spans="1:35" ht="99" customHeight="1" x14ac:dyDescent="0.3">
      <c r="A56" s="27" t="s">
        <v>32</v>
      </c>
      <c r="B56" s="28">
        <f>H56++J56+L56+N56+P56+R56+T56+V56+X56+Z56+AB56+AD56</f>
        <v>351.8</v>
      </c>
      <c r="C56" s="28">
        <f>H56+J56+L56+N56+P56+R56+T56+V56+X56+Z56+AB56</f>
        <v>351.8</v>
      </c>
      <c r="D56" s="28">
        <f>E56</f>
        <v>96.55</v>
      </c>
      <c r="E56" s="28">
        <f>I56+K56+M56+O56+Q56+S56+U56+W56+Y56+AA56+AC56+AE56</f>
        <v>96.55</v>
      </c>
      <c r="F56" s="26">
        <f t="shared" si="11"/>
        <v>27.444570778851617</v>
      </c>
      <c r="G56" s="26">
        <f t="shared" si="12"/>
        <v>27.444570778851617</v>
      </c>
      <c r="H56" s="35">
        <v>0</v>
      </c>
      <c r="I56" s="35">
        <v>0</v>
      </c>
      <c r="J56" s="35">
        <v>96.55</v>
      </c>
      <c r="K56" s="35">
        <v>0</v>
      </c>
      <c r="L56" s="35">
        <v>46.5</v>
      </c>
      <c r="M56" s="35">
        <v>0</v>
      </c>
      <c r="N56" s="35">
        <v>0</v>
      </c>
      <c r="O56" s="35">
        <v>0</v>
      </c>
      <c r="P56" s="35">
        <v>0</v>
      </c>
      <c r="Q56" s="35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35">
        <v>0</v>
      </c>
      <c r="Z56" s="35">
        <v>96.55</v>
      </c>
      <c r="AA56" s="35">
        <v>0</v>
      </c>
      <c r="AB56" s="35">
        <v>112.2</v>
      </c>
      <c r="AC56" s="35">
        <v>96.55</v>
      </c>
      <c r="AD56" s="35">
        <v>0</v>
      </c>
      <c r="AE56" s="43"/>
      <c r="AF56" s="99"/>
      <c r="AG56" s="22"/>
      <c r="AH56" s="23"/>
      <c r="AI56" s="23"/>
    </row>
    <row r="57" spans="1:35" ht="20.25" x14ac:dyDescent="0.25">
      <c r="A57" s="85" t="s">
        <v>51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7"/>
      <c r="AF57" s="21"/>
      <c r="AG57" s="22"/>
      <c r="AH57" s="23"/>
      <c r="AI57" s="23"/>
    </row>
    <row r="58" spans="1:35" ht="18.75" x14ac:dyDescent="0.3">
      <c r="A58" s="33" t="s">
        <v>28</v>
      </c>
      <c r="B58" s="26">
        <f>B59+B60+B61+B62</f>
        <v>67854.5</v>
      </c>
      <c r="C58" s="26">
        <f t="shared" ref="C58:E58" si="60">C59+C60+C61+C62</f>
        <v>67854.5</v>
      </c>
      <c r="D58" s="26">
        <f t="shared" si="60"/>
        <v>45602.42</v>
      </c>
      <c r="E58" s="26">
        <f t="shared" si="60"/>
        <v>48610.2</v>
      </c>
      <c r="F58" s="26">
        <f t="shared" si="11"/>
        <v>71.638874356159135</v>
      </c>
      <c r="G58" s="26">
        <f t="shared" si="12"/>
        <v>71.638874356159135</v>
      </c>
      <c r="H58" s="34">
        <f>H59+H60+H61+H62</f>
        <v>0</v>
      </c>
      <c r="I58" s="34">
        <f t="shared" ref="I58:AE58" si="61">I59+I60+I61+I62</f>
        <v>0</v>
      </c>
      <c r="J58" s="34">
        <f t="shared" si="61"/>
        <v>33901.5</v>
      </c>
      <c r="K58" s="34">
        <f t="shared" si="61"/>
        <v>0</v>
      </c>
      <c r="L58" s="34">
        <f t="shared" si="61"/>
        <v>0</v>
      </c>
      <c r="M58" s="34">
        <f t="shared" si="61"/>
        <v>0</v>
      </c>
      <c r="N58" s="34">
        <f t="shared" si="61"/>
        <v>0</v>
      </c>
      <c r="O58" s="34">
        <f t="shared" si="61"/>
        <v>33901.5</v>
      </c>
      <c r="P58" s="34">
        <f t="shared" si="61"/>
        <v>0</v>
      </c>
      <c r="Q58" s="34">
        <f t="shared" si="61"/>
        <v>0</v>
      </c>
      <c r="R58" s="34">
        <f t="shared" si="61"/>
        <v>2229.4899999999998</v>
      </c>
      <c r="S58" s="34">
        <f t="shared" si="61"/>
        <v>0</v>
      </c>
      <c r="T58" s="34">
        <f t="shared" si="61"/>
        <v>14721.51</v>
      </c>
      <c r="U58" s="34">
        <f t="shared" si="61"/>
        <v>1187.78</v>
      </c>
      <c r="V58" s="34">
        <f t="shared" si="61"/>
        <v>5.26</v>
      </c>
      <c r="W58" s="34">
        <f t="shared" si="61"/>
        <v>0</v>
      </c>
      <c r="X58" s="34">
        <f t="shared" si="61"/>
        <v>0</v>
      </c>
      <c r="Y58" s="34">
        <f t="shared" si="61"/>
        <v>10513.93</v>
      </c>
      <c r="Z58" s="34">
        <f t="shared" si="61"/>
        <v>16996.740000000002</v>
      </c>
      <c r="AA58" s="34">
        <f t="shared" si="61"/>
        <v>3006.99</v>
      </c>
      <c r="AB58" s="34">
        <f t="shared" si="61"/>
        <v>0</v>
      </c>
      <c r="AC58" s="34">
        <f t="shared" si="61"/>
        <v>0</v>
      </c>
      <c r="AD58" s="34">
        <f t="shared" si="61"/>
        <v>0</v>
      </c>
      <c r="AE58" s="34">
        <f t="shared" si="61"/>
        <v>0</v>
      </c>
      <c r="AF58" s="21"/>
      <c r="AG58" s="22"/>
      <c r="AH58" s="23"/>
      <c r="AI58" s="23"/>
    </row>
    <row r="59" spans="1:35" ht="37.5" x14ac:dyDescent="0.3">
      <c r="A59" s="27" t="s">
        <v>30</v>
      </c>
      <c r="B59" s="28">
        <f>B65+B71+B77</f>
        <v>0</v>
      </c>
      <c r="C59" s="28">
        <f t="shared" ref="C59:E59" si="62">C65+C71+C77</f>
        <v>0</v>
      </c>
      <c r="D59" s="28">
        <f t="shared" si="62"/>
        <v>0</v>
      </c>
      <c r="E59" s="28">
        <f t="shared" si="62"/>
        <v>0</v>
      </c>
      <c r="F59" s="26" t="e">
        <f t="shared" si="11"/>
        <v>#DIV/0!</v>
      </c>
      <c r="G59" s="26" t="e">
        <f t="shared" si="12"/>
        <v>#DIV/0!</v>
      </c>
      <c r="H59" s="28">
        <f t="shared" ref="H59:AE61" si="63">H65+H71+H77</f>
        <v>0</v>
      </c>
      <c r="I59" s="28">
        <f t="shared" si="63"/>
        <v>0</v>
      </c>
      <c r="J59" s="28">
        <f t="shared" si="63"/>
        <v>0</v>
      </c>
      <c r="K59" s="28">
        <f t="shared" si="63"/>
        <v>0</v>
      </c>
      <c r="L59" s="28">
        <f t="shared" si="63"/>
        <v>0</v>
      </c>
      <c r="M59" s="28">
        <f t="shared" si="63"/>
        <v>0</v>
      </c>
      <c r="N59" s="28">
        <f t="shared" si="63"/>
        <v>0</v>
      </c>
      <c r="O59" s="28">
        <f t="shared" si="63"/>
        <v>0</v>
      </c>
      <c r="P59" s="28">
        <f t="shared" si="63"/>
        <v>0</v>
      </c>
      <c r="Q59" s="28">
        <f t="shared" si="63"/>
        <v>0</v>
      </c>
      <c r="R59" s="28">
        <f t="shared" si="63"/>
        <v>0</v>
      </c>
      <c r="S59" s="28">
        <f t="shared" si="63"/>
        <v>0</v>
      </c>
      <c r="T59" s="28">
        <f t="shared" si="63"/>
        <v>0</v>
      </c>
      <c r="U59" s="28">
        <f t="shared" si="63"/>
        <v>0</v>
      </c>
      <c r="V59" s="28">
        <f t="shared" si="63"/>
        <v>0</v>
      </c>
      <c r="W59" s="28">
        <f t="shared" si="63"/>
        <v>0</v>
      </c>
      <c r="X59" s="28">
        <f t="shared" si="63"/>
        <v>0</v>
      </c>
      <c r="Y59" s="28">
        <f t="shared" si="63"/>
        <v>0</v>
      </c>
      <c r="Z59" s="28">
        <f t="shared" si="63"/>
        <v>0</v>
      </c>
      <c r="AA59" s="28">
        <f t="shared" si="63"/>
        <v>0</v>
      </c>
      <c r="AB59" s="28">
        <f t="shared" si="63"/>
        <v>0</v>
      </c>
      <c r="AC59" s="28">
        <f t="shared" si="63"/>
        <v>0</v>
      </c>
      <c r="AD59" s="28">
        <f t="shared" si="63"/>
        <v>0</v>
      </c>
      <c r="AE59" s="28">
        <f t="shared" si="63"/>
        <v>0</v>
      </c>
      <c r="AF59" s="24"/>
      <c r="AG59" s="22"/>
      <c r="AH59" s="23"/>
      <c r="AI59" s="23"/>
    </row>
    <row r="60" spans="1:35" ht="56.25" x14ac:dyDescent="0.3">
      <c r="A60" s="27" t="s">
        <v>31</v>
      </c>
      <c r="B60" s="28">
        <f t="shared" ref="B60:E61" si="64">B66+B72+B78</f>
        <v>0</v>
      </c>
      <c r="C60" s="28">
        <f t="shared" si="64"/>
        <v>0</v>
      </c>
      <c r="D60" s="28">
        <f t="shared" si="64"/>
        <v>0</v>
      </c>
      <c r="E60" s="28">
        <f t="shared" si="64"/>
        <v>0</v>
      </c>
      <c r="F60" s="26" t="e">
        <f t="shared" si="11"/>
        <v>#DIV/0!</v>
      </c>
      <c r="G60" s="26" t="e">
        <f t="shared" si="12"/>
        <v>#DIV/0!</v>
      </c>
      <c r="H60" s="28">
        <f t="shared" si="63"/>
        <v>0</v>
      </c>
      <c r="I60" s="28">
        <f t="shared" si="63"/>
        <v>0</v>
      </c>
      <c r="J60" s="28">
        <f t="shared" si="63"/>
        <v>0</v>
      </c>
      <c r="K60" s="28">
        <f t="shared" si="63"/>
        <v>0</v>
      </c>
      <c r="L60" s="28">
        <f t="shared" si="63"/>
        <v>0</v>
      </c>
      <c r="M60" s="28">
        <f t="shared" si="63"/>
        <v>0</v>
      </c>
      <c r="N60" s="28">
        <f t="shared" si="63"/>
        <v>0</v>
      </c>
      <c r="O60" s="28">
        <f t="shared" si="63"/>
        <v>0</v>
      </c>
      <c r="P60" s="28">
        <f t="shared" si="63"/>
        <v>0</v>
      </c>
      <c r="Q60" s="28">
        <f t="shared" si="63"/>
        <v>0</v>
      </c>
      <c r="R60" s="28">
        <f t="shared" si="63"/>
        <v>0</v>
      </c>
      <c r="S60" s="28">
        <f t="shared" si="63"/>
        <v>0</v>
      </c>
      <c r="T60" s="28">
        <f t="shared" si="63"/>
        <v>0</v>
      </c>
      <c r="U60" s="28">
        <f t="shared" si="63"/>
        <v>0</v>
      </c>
      <c r="V60" s="28">
        <f t="shared" si="63"/>
        <v>0</v>
      </c>
      <c r="W60" s="28">
        <f t="shared" si="63"/>
        <v>0</v>
      </c>
      <c r="X60" s="28">
        <f t="shared" si="63"/>
        <v>0</v>
      </c>
      <c r="Y60" s="28">
        <f t="shared" si="63"/>
        <v>0</v>
      </c>
      <c r="Z60" s="28">
        <f t="shared" si="63"/>
        <v>0</v>
      </c>
      <c r="AA60" s="28">
        <f t="shared" si="63"/>
        <v>0</v>
      </c>
      <c r="AB60" s="28">
        <f t="shared" si="63"/>
        <v>0</v>
      </c>
      <c r="AC60" s="28">
        <f t="shared" si="63"/>
        <v>0</v>
      </c>
      <c r="AD60" s="28">
        <f t="shared" si="63"/>
        <v>0</v>
      </c>
      <c r="AE60" s="28">
        <f t="shared" si="63"/>
        <v>0</v>
      </c>
      <c r="AF60" s="24"/>
      <c r="AG60" s="22"/>
      <c r="AH60" s="23"/>
      <c r="AI60" s="23"/>
    </row>
    <row r="61" spans="1:35" ht="37.5" x14ac:dyDescent="0.3">
      <c r="A61" s="27" t="s">
        <v>32</v>
      </c>
      <c r="B61" s="28">
        <f t="shared" si="64"/>
        <v>51.5</v>
      </c>
      <c r="C61" s="28">
        <f t="shared" si="64"/>
        <v>51.5</v>
      </c>
      <c r="D61" s="28">
        <f t="shared" si="64"/>
        <v>0</v>
      </c>
      <c r="E61" s="28">
        <f t="shared" si="64"/>
        <v>3007.7799999999997</v>
      </c>
      <c r="F61" s="26">
        <f t="shared" si="11"/>
        <v>5840.3495145631059</v>
      </c>
      <c r="G61" s="26">
        <f t="shared" si="12"/>
        <v>5840.3495145631059</v>
      </c>
      <c r="H61" s="28">
        <f t="shared" si="63"/>
        <v>0</v>
      </c>
      <c r="I61" s="28">
        <f t="shared" si="63"/>
        <v>0</v>
      </c>
      <c r="J61" s="28">
        <f t="shared" si="63"/>
        <v>0</v>
      </c>
      <c r="K61" s="28">
        <f t="shared" si="63"/>
        <v>0</v>
      </c>
      <c r="L61" s="28">
        <f t="shared" si="63"/>
        <v>0</v>
      </c>
      <c r="M61" s="28">
        <f t="shared" si="63"/>
        <v>0</v>
      </c>
      <c r="N61" s="28">
        <f t="shared" si="63"/>
        <v>0</v>
      </c>
      <c r="O61" s="28">
        <f t="shared" si="63"/>
        <v>0</v>
      </c>
      <c r="P61" s="28">
        <f t="shared" si="63"/>
        <v>0</v>
      </c>
      <c r="Q61" s="28">
        <f t="shared" si="63"/>
        <v>0</v>
      </c>
      <c r="R61" s="28">
        <f t="shared" si="63"/>
        <v>0</v>
      </c>
      <c r="S61" s="28">
        <f t="shared" si="63"/>
        <v>0</v>
      </c>
      <c r="T61" s="28">
        <f t="shared" si="63"/>
        <v>0</v>
      </c>
      <c r="U61" s="28">
        <f t="shared" si="63"/>
        <v>0</v>
      </c>
      <c r="V61" s="28">
        <f t="shared" si="63"/>
        <v>5.26</v>
      </c>
      <c r="W61" s="28">
        <f t="shared" si="63"/>
        <v>0</v>
      </c>
      <c r="X61" s="28">
        <f t="shared" si="63"/>
        <v>0</v>
      </c>
      <c r="Y61" s="28">
        <f t="shared" si="63"/>
        <v>0.79</v>
      </c>
      <c r="Z61" s="28">
        <f t="shared" si="63"/>
        <v>46.24</v>
      </c>
      <c r="AA61" s="28">
        <f t="shared" si="63"/>
        <v>3006.99</v>
      </c>
      <c r="AB61" s="28">
        <f t="shared" si="63"/>
        <v>0</v>
      </c>
      <c r="AC61" s="28">
        <f t="shared" si="63"/>
        <v>0</v>
      </c>
      <c r="AD61" s="28">
        <f t="shared" si="63"/>
        <v>0</v>
      </c>
      <c r="AE61" s="28">
        <f t="shared" si="63"/>
        <v>0</v>
      </c>
      <c r="AF61" s="24"/>
      <c r="AG61" s="22"/>
      <c r="AH61" s="23"/>
      <c r="AI61" s="23"/>
    </row>
    <row r="62" spans="1:35" ht="56.25" x14ac:dyDescent="0.3">
      <c r="A62" s="49" t="s">
        <v>52</v>
      </c>
      <c r="B62" s="28">
        <f>B68+B74</f>
        <v>67803</v>
      </c>
      <c r="C62" s="28">
        <f t="shared" ref="C62:E62" si="65">C68+C74</f>
        <v>67803</v>
      </c>
      <c r="D62" s="28">
        <f t="shared" si="65"/>
        <v>45602.42</v>
      </c>
      <c r="E62" s="28">
        <f t="shared" si="65"/>
        <v>45602.42</v>
      </c>
      <c r="F62" s="26">
        <f t="shared" si="11"/>
        <v>67.257230506024797</v>
      </c>
      <c r="G62" s="26">
        <f t="shared" si="12"/>
        <v>67.257230506024797</v>
      </c>
      <c r="H62" s="28">
        <f t="shared" ref="H62:AE62" si="66">H68+H74</f>
        <v>0</v>
      </c>
      <c r="I62" s="28">
        <f t="shared" si="66"/>
        <v>0</v>
      </c>
      <c r="J62" s="28">
        <f t="shared" si="66"/>
        <v>33901.5</v>
      </c>
      <c r="K62" s="28">
        <f t="shared" si="66"/>
        <v>0</v>
      </c>
      <c r="L62" s="28">
        <f t="shared" si="66"/>
        <v>0</v>
      </c>
      <c r="M62" s="28">
        <f t="shared" si="66"/>
        <v>0</v>
      </c>
      <c r="N62" s="28">
        <f t="shared" si="66"/>
        <v>0</v>
      </c>
      <c r="O62" s="28">
        <f t="shared" si="66"/>
        <v>33901.5</v>
      </c>
      <c r="P62" s="28">
        <f t="shared" si="66"/>
        <v>0</v>
      </c>
      <c r="Q62" s="28">
        <f t="shared" si="66"/>
        <v>0</v>
      </c>
      <c r="R62" s="28">
        <f t="shared" si="66"/>
        <v>2229.4899999999998</v>
      </c>
      <c r="S62" s="28">
        <f t="shared" si="66"/>
        <v>0</v>
      </c>
      <c r="T62" s="28">
        <f t="shared" si="66"/>
        <v>14721.51</v>
      </c>
      <c r="U62" s="28">
        <f t="shared" si="66"/>
        <v>1187.78</v>
      </c>
      <c r="V62" s="28">
        <f t="shared" si="66"/>
        <v>0</v>
      </c>
      <c r="W62" s="28">
        <f t="shared" si="66"/>
        <v>0</v>
      </c>
      <c r="X62" s="28">
        <f t="shared" si="66"/>
        <v>0</v>
      </c>
      <c r="Y62" s="28">
        <f t="shared" si="66"/>
        <v>10513.14</v>
      </c>
      <c r="Z62" s="28">
        <f t="shared" si="66"/>
        <v>16950.5</v>
      </c>
      <c r="AA62" s="28">
        <f t="shared" si="66"/>
        <v>0</v>
      </c>
      <c r="AB62" s="28">
        <f t="shared" si="66"/>
        <v>0</v>
      </c>
      <c r="AC62" s="28">
        <f t="shared" si="66"/>
        <v>0</v>
      </c>
      <c r="AD62" s="28">
        <f t="shared" si="66"/>
        <v>0</v>
      </c>
      <c r="AE62" s="28">
        <f t="shared" si="66"/>
        <v>0</v>
      </c>
      <c r="AF62" s="24"/>
      <c r="AG62" s="22"/>
      <c r="AH62" s="23"/>
      <c r="AI62" s="23"/>
    </row>
    <row r="63" spans="1:35" ht="20.25" x14ac:dyDescent="0.25">
      <c r="A63" s="92" t="s">
        <v>53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4"/>
      <c r="AF63" s="95"/>
      <c r="AG63" s="22"/>
      <c r="AH63" s="23"/>
      <c r="AI63" s="23"/>
    </row>
    <row r="64" spans="1:35" ht="18.75" x14ac:dyDescent="0.3">
      <c r="A64" s="33" t="s">
        <v>28</v>
      </c>
      <c r="B64" s="26">
        <f>B65+B66+B67+B68</f>
        <v>0</v>
      </c>
      <c r="C64" s="26">
        <f t="shared" ref="C64:E64" si="67">C65+C66+C67+C68</f>
        <v>0</v>
      </c>
      <c r="D64" s="26">
        <f t="shared" si="67"/>
        <v>0</v>
      </c>
      <c r="E64" s="26">
        <f t="shared" si="67"/>
        <v>0</v>
      </c>
      <c r="F64" s="26" t="e">
        <f t="shared" si="11"/>
        <v>#DIV/0!</v>
      </c>
      <c r="G64" s="26" t="e">
        <f t="shared" si="12"/>
        <v>#DIV/0!</v>
      </c>
      <c r="H64" s="34">
        <f>SUM(H65:H68)</f>
        <v>0</v>
      </c>
      <c r="I64" s="34">
        <f>I65+I66+I67+I68</f>
        <v>0</v>
      </c>
      <c r="J64" s="34">
        <f t="shared" ref="J64:AE64" si="68">J65+J66+J67+J68</f>
        <v>0</v>
      </c>
      <c r="K64" s="34">
        <f t="shared" si="68"/>
        <v>0</v>
      </c>
      <c r="L64" s="34">
        <f t="shared" si="68"/>
        <v>0</v>
      </c>
      <c r="M64" s="34">
        <f t="shared" si="68"/>
        <v>0</v>
      </c>
      <c r="N64" s="34">
        <f t="shared" si="68"/>
        <v>0</v>
      </c>
      <c r="O64" s="34">
        <f t="shared" si="68"/>
        <v>0</v>
      </c>
      <c r="P64" s="34">
        <f t="shared" si="68"/>
        <v>0</v>
      </c>
      <c r="Q64" s="34">
        <f t="shared" si="68"/>
        <v>0</v>
      </c>
      <c r="R64" s="34">
        <f t="shared" si="68"/>
        <v>0</v>
      </c>
      <c r="S64" s="34">
        <f t="shared" si="68"/>
        <v>0</v>
      </c>
      <c r="T64" s="34">
        <f t="shared" si="68"/>
        <v>0</v>
      </c>
      <c r="U64" s="34">
        <f t="shared" si="68"/>
        <v>0</v>
      </c>
      <c r="V64" s="34">
        <f t="shared" si="68"/>
        <v>0</v>
      </c>
      <c r="W64" s="34">
        <f t="shared" si="68"/>
        <v>0</v>
      </c>
      <c r="X64" s="34">
        <f t="shared" si="68"/>
        <v>0</v>
      </c>
      <c r="Y64" s="34">
        <f t="shared" si="68"/>
        <v>0</v>
      </c>
      <c r="Z64" s="34">
        <f t="shared" si="68"/>
        <v>0</v>
      </c>
      <c r="AA64" s="34">
        <f t="shared" si="68"/>
        <v>0</v>
      </c>
      <c r="AB64" s="34">
        <f t="shared" si="68"/>
        <v>0</v>
      </c>
      <c r="AC64" s="34">
        <f t="shared" si="68"/>
        <v>0</v>
      </c>
      <c r="AD64" s="34">
        <f t="shared" si="68"/>
        <v>0</v>
      </c>
      <c r="AE64" s="34">
        <f t="shared" si="68"/>
        <v>0</v>
      </c>
      <c r="AF64" s="96"/>
      <c r="AG64" s="22"/>
      <c r="AH64" s="23"/>
      <c r="AI64" s="23"/>
    </row>
    <row r="65" spans="1:35" ht="37.5" x14ac:dyDescent="0.3">
      <c r="A65" s="27" t="s">
        <v>30</v>
      </c>
      <c r="B65" s="28">
        <f>H65+J65+L65+N65+P65+R65+T65+V65+X65+Z65+AB65+AD65</f>
        <v>0</v>
      </c>
      <c r="C65" s="28">
        <f>H65</f>
        <v>0</v>
      </c>
      <c r="D65" s="28"/>
      <c r="E65" s="28">
        <f>I65+K65+M65+O65+Q65+S65+U65+W65+Y65+AA65+AC65+AE65</f>
        <v>0</v>
      </c>
      <c r="F65" s="26" t="e">
        <f t="shared" si="11"/>
        <v>#DIV/0!</v>
      </c>
      <c r="G65" s="26" t="e">
        <f t="shared" si="12"/>
        <v>#DIV/0!</v>
      </c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7"/>
      <c r="AF65" s="96"/>
      <c r="AG65" s="22"/>
      <c r="AH65" s="23"/>
      <c r="AI65" s="23"/>
    </row>
    <row r="66" spans="1:35" ht="56.25" x14ac:dyDescent="0.3">
      <c r="A66" s="27" t="s">
        <v>31</v>
      </c>
      <c r="B66" s="28">
        <f t="shared" ref="B66:B68" si="69">H66+J66+L66+N66+P66+R66+T66+V66+X66+Z66+AB66+AD66</f>
        <v>0</v>
      </c>
      <c r="C66" s="28">
        <f t="shared" ref="C66:C68" si="70">H66</f>
        <v>0</v>
      </c>
      <c r="D66" s="28"/>
      <c r="E66" s="28">
        <f t="shared" si="14"/>
        <v>0</v>
      </c>
      <c r="F66" s="26" t="e">
        <f t="shared" si="11"/>
        <v>#DIV/0!</v>
      </c>
      <c r="G66" s="26" t="e">
        <f t="shared" si="12"/>
        <v>#DIV/0!</v>
      </c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7"/>
      <c r="AF66" s="96"/>
      <c r="AG66" s="22"/>
      <c r="AH66" s="23"/>
      <c r="AI66" s="23"/>
    </row>
    <row r="67" spans="1:35" ht="37.5" x14ac:dyDescent="0.3">
      <c r="A67" s="27" t="s">
        <v>32</v>
      </c>
      <c r="B67" s="28">
        <f t="shared" si="69"/>
        <v>0</v>
      </c>
      <c r="C67" s="28">
        <f t="shared" si="70"/>
        <v>0</v>
      </c>
      <c r="D67" s="28"/>
      <c r="E67" s="28">
        <f t="shared" si="14"/>
        <v>0</v>
      </c>
      <c r="F67" s="26" t="e">
        <f t="shared" si="11"/>
        <v>#DIV/0!</v>
      </c>
      <c r="G67" s="26" t="e">
        <f t="shared" si="12"/>
        <v>#DIV/0!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7"/>
      <c r="AF67" s="96"/>
      <c r="AG67" s="22"/>
      <c r="AH67" s="23"/>
      <c r="AI67" s="23"/>
    </row>
    <row r="68" spans="1:35" ht="56.25" x14ac:dyDescent="0.3">
      <c r="A68" s="49" t="s">
        <v>52</v>
      </c>
      <c r="B68" s="28">
        <f t="shared" si="69"/>
        <v>0</v>
      </c>
      <c r="C68" s="28">
        <f t="shared" si="70"/>
        <v>0</v>
      </c>
      <c r="D68" s="28"/>
      <c r="E68" s="28">
        <f>I68+K68+M68+O68+Q68+S68+U68+W68+Y68+AA68+AC68+AE68</f>
        <v>0</v>
      </c>
      <c r="F68" s="26" t="e">
        <f t="shared" si="11"/>
        <v>#DIV/0!</v>
      </c>
      <c r="G68" s="26" t="e">
        <f t="shared" si="12"/>
        <v>#DIV/0!</v>
      </c>
      <c r="H68" s="50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7"/>
      <c r="AF68" s="97"/>
      <c r="AG68" s="22"/>
      <c r="AH68" s="23"/>
      <c r="AI68" s="23"/>
    </row>
    <row r="69" spans="1:35" ht="20.25" x14ac:dyDescent="0.25">
      <c r="A69" s="92" t="s">
        <v>54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4"/>
      <c r="AF69" s="88" t="s">
        <v>55</v>
      </c>
      <c r="AG69" s="22"/>
      <c r="AH69" s="23"/>
      <c r="AI69" s="23"/>
    </row>
    <row r="70" spans="1:35" ht="18.75" x14ac:dyDescent="0.3">
      <c r="A70" s="33" t="s">
        <v>28</v>
      </c>
      <c r="B70" s="26">
        <f>B71+B72+B73+B74</f>
        <v>67854.5</v>
      </c>
      <c r="C70" s="26">
        <f t="shared" ref="C70:E70" si="71">C71+C72+C73+C74</f>
        <v>67854.5</v>
      </c>
      <c r="D70" s="26">
        <f t="shared" si="71"/>
        <v>45602.42</v>
      </c>
      <c r="E70" s="26">
        <f t="shared" si="71"/>
        <v>48610.2</v>
      </c>
      <c r="F70" s="26">
        <f t="shared" ref="F70:F74" si="72">E70/B70*100</f>
        <v>71.638874356159135</v>
      </c>
      <c r="G70" s="26">
        <f t="shared" ref="G70:G74" si="73">E70/C70*100</f>
        <v>71.638874356159135</v>
      </c>
      <c r="H70" s="34">
        <f>H71+H72+H73+H74</f>
        <v>0</v>
      </c>
      <c r="I70" s="34">
        <f t="shared" ref="I70:AE70" si="74">I71+I72+I73+I74</f>
        <v>0</v>
      </c>
      <c r="J70" s="34">
        <f t="shared" si="74"/>
        <v>33901.5</v>
      </c>
      <c r="K70" s="34">
        <f t="shared" si="74"/>
        <v>0</v>
      </c>
      <c r="L70" s="34">
        <f t="shared" si="74"/>
        <v>0</v>
      </c>
      <c r="M70" s="34">
        <f t="shared" si="74"/>
        <v>0</v>
      </c>
      <c r="N70" s="34">
        <f t="shared" si="74"/>
        <v>0</v>
      </c>
      <c r="O70" s="34">
        <f t="shared" si="74"/>
        <v>33901.5</v>
      </c>
      <c r="P70" s="34">
        <f t="shared" si="74"/>
        <v>0</v>
      </c>
      <c r="Q70" s="34">
        <f t="shared" si="74"/>
        <v>0</v>
      </c>
      <c r="R70" s="34">
        <f t="shared" si="74"/>
        <v>2229.4899999999998</v>
      </c>
      <c r="S70" s="34">
        <f t="shared" si="74"/>
        <v>0</v>
      </c>
      <c r="T70" s="34">
        <f t="shared" si="74"/>
        <v>14721.51</v>
      </c>
      <c r="U70" s="34">
        <f t="shared" si="74"/>
        <v>1187.78</v>
      </c>
      <c r="V70" s="34">
        <f t="shared" si="74"/>
        <v>5.26</v>
      </c>
      <c r="W70" s="34">
        <f t="shared" si="74"/>
        <v>0</v>
      </c>
      <c r="X70" s="34">
        <f t="shared" si="74"/>
        <v>0</v>
      </c>
      <c r="Y70" s="34">
        <f t="shared" si="74"/>
        <v>10513.93</v>
      </c>
      <c r="Z70" s="34">
        <f t="shared" si="74"/>
        <v>16996.740000000002</v>
      </c>
      <c r="AA70" s="34">
        <f t="shared" si="74"/>
        <v>3006.99</v>
      </c>
      <c r="AB70" s="34">
        <f t="shared" si="74"/>
        <v>0</v>
      </c>
      <c r="AC70" s="34">
        <f t="shared" si="74"/>
        <v>0</v>
      </c>
      <c r="AD70" s="34">
        <f t="shared" si="74"/>
        <v>0</v>
      </c>
      <c r="AE70" s="34">
        <f t="shared" si="74"/>
        <v>0</v>
      </c>
      <c r="AF70" s="89"/>
      <c r="AG70" s="22"/>
      <c r="AH70" s="23"/>
      <c r="AI70" s="23"/>
    </row>
    <row r="71" spans="1:35" ht="37.5" x14ac:dyDescent="0.3">
      <c r="A71" s="27" t="s">
        <v>30</v>
      </c>
      <c r="B71" s="28">
        <f>H71+J71+L71+N71+P71+R71+T71+V71+X71+Z71+AB71+AD71</f>
        <v>0</v>
      </c>
      <c r="C71" s="28">
        <f>H71</f>
        <v>0</v>
      </c>
      <c r="D71" s="28">
        <v>0</v>
      </c>
      <c r="E71" s="28">
        <f>I71+K71+M71+O71+Q71+S71+U71+W71+Y71+AA71+AC71+AE71</f>
        <v>0</v>
      </c>
      <c r="F71" s="26" t="e">
        <f t="shared" si="72"/>
        <v>#DIV/0!</v>
      </c>
      <c r="G71" s="26" t="e">
        <f t="shared" si="73"/>
        <v>#DIV/0!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35">
        <v>0</v>
      </c>
      <c r="AC71" s="35">
        <v>0</v>
      </c>
      <c r="AD71" s="35"/>
      <c r="AE71" s="37"/>
      <c r="AF71" s="89"/>
      <c r="AG71" s="22"/>
      <c r="AH71" s="23"/>
      <c r="AI71" s="23"/>
    </row>
    <row r="72" spans="1:35" ht="56.25" x14ac:dyDescent="0.3">
      <c r="A72" s="27" t="s">
        <v>31</v>
      </c>
      <c r="B72" s="28">
        <f t="shared" ref="B72:B74" si="75">H72+J72+L72+N72+P72+R72+T72+V72+X72+Z72+AB72+AD72</f>
        <v>0</v>
      </c>
      <c r="C72" s="28">
        <f t="shared" ref="C72" si="76">H72</f>
        <v>0</v>
      </c>
      <c r="D72" s="28">
        <v>0</v>
      </c>
      <c r="E72" s="28">
        <f t="shared" ref="E72:E73" si="77">I72+K72+M72+O72+Q72+S72+U72+W72+Y72+AA72+AC72+AE72</f>
        <v>0</v>
      </c>
      <c r="F72" s="26" t="e">
        <f t="shared" si="72"/>
        <v>#DIV/0!</v>
      </c>
      <c r="G72" s="26" t="e">
        <f t="shared" si="73"/>
        <v>#DIV/0!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/>
      <c r="AE72" s="37"/>
      <c r="AF72" s="89"/>
      <c r="AG72" s="22"/>
      <c r="AH72" s="23"/>
      <c r="AI72" s="23"/>
    </row>
    <row r="73" spans="1:35" ht="37.5" x14ac:dyDescent="0.3">
      <c r="A73" s="27" t="s">
        <v>32</v>
      </c>
      <c r="B73" s="28">
        <f t="shared" si="75"/>
        <v>51.5</v>
      </c>
      <c r="C73" s="28">
        <f>H73+J73+L73+N73+R73+P73+T73+V73+X73+Z73+AB73</f>
        <v>51.5</v>
      </c>
      <c r="D73" s="28">
        <v>0</v>
      </c>
      <c r="E73" s="28">
        <f t="shared" si="77"/>
        <v>3007.7799999999997</v>
      </c>
      <c r="F73" s="26">
        <f t="shared" si="72"/>
        <v>5840.3495145631059</v>
      </c>
      <c r="G73" s="26">
        <f t="shared" si="73"/>
        <v>5840.3495145631059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35">
        <v>0</v>
      </c>
      <c r="N73" s="35">
        <v>0</v>
      </c>
      <c r="O73" s="35">
        <v>0</v>
      </c>
      <c r="P73" s="35">
        <v>0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5.26</v>
      </c>
      <c r="W73" s="35">
        <v>0</v>
      </c>
      <c r="X73" s="35">
        <v>0</v>
      </c>
      <c r="Y73" s="35">
        <v>0.79</v>
      </c>
      <c r="Z73" s="35">
        <v>46.24</v>
      </c>
      <c r="AA73" s="35">
        <v>3006.99</v>
      </c>
      <c r="AB73" s="35">
        <v>0</v>
      </c>
      <c r="AC73" s="35">
        <v>0</v>
      </c>
      <c r="AD73" s="35"/>
      <c r="AE73" s="37"/>
      <c r="AF73" s="89"/>
      <c r="AG73" s="22"/>
      <c r="AH73" s="23"/>
      <c r="AI73" s="23"/>
    </row>
    <row r="74" spans="1:35" ht="155.25" customHeight="1" x14ac:dyDescent="0.3">
      <c r="A74" s="49" t="s">
        <v>52</v>
      </c>
      <c r="B74" s="28">
        <f t="shared" si="75"/>
        <v>67803</v>
      </c>
      <c r="C74" s="28">
        <f>H74+J74+L74+N74+R74+T710+P74+T74+V74+X74+Z74+AB74</f>
        <v>67803</v>
      </c>
      <c r="D74" s="28">
        <f>E74</f>
        <v>45602.42</v>
      </c>
      <c r="E74" s="28">
        <f>I74+K74+M74+O74+Q74+S74+U74+W74+Y74+AA74+AC74+AE74</f>
        <v>45602.42</v>
      </c>
      <c r="F74" s="26">
        <f t="shared" si="72"/>
        <v>67.257230506024797</v>
      </c>
      <c r="G74" s="26">
        <f t="shared" si="73"/>
        <v>67.257230506024797</v>
      </c>
      <c r="H74" s="50">
        <v>0</v>
      </c>
      <c r="I74" s="35">
        <v>0</v>
      </c>
      <c r="J74" s="35">
        <v>33901.5</v>
      </c>
      <c r="K74" s="35">
        <v>0</v>
      </c>
      <c r="L74" s="35">
        <v>0</v>
      </c>
      <c r="M74" s="35">
        <v>0</v>
      </c>
      <c r="N74" s="35">
        <v>0</v>
      </c>
      <c r="O74" s="35">
        <v>33901.5</v>
      </c>
      <c r="P74" s="35">
        <v>0</v>
      </c>
      <c r="Q74" s="35">
        <v>0</v>
      </c>
      <c r="R74" s="35">
        <v>2229.4899999999998</v>
      </c>
      <c r="S74" s="35">
        <v>0</v>
      </c>
      <c r="T74" s="35">
        <v>14721.51</v>
      </c>
      <c r="U74" s="35">
        <v>1187.78</v>
      </c>
      <c r="V74" s="35">
        <v>0</v>
      </c>
      <c r="W74" s="35">
        <v>0</v>
      </c>
      <c r="X74" s="35">
        <v>0</v>
      </c>
      <c r="Y74" s="35">
        <v>10513.14</v>
      </c>
      <c r="Z74" s="35">
        <v>16950.5</v>
      </c>
      <c r="AA74" s="35">
        <v>0</v>
      </c>
      <c r="AB74" s="35">
        <v>0</v>
      </c>
      <c r="AC74" s="35">
        <v>0</v>
      </c>
      <c r="AD74" s="35">
        <v>0</v>
      </c>
      <c r="AE74" s="35">
        <v>0</v>
      </c>
      <c r="AF74" s="90"/>
      <c r="AG74" s="22"/>
      <c r="AH74" s="23"/>
      <c r="AI74" s="23"/>
    </row>
    <row r="75" spans="1:35" ht="20.25" x14ac:dyDescent="0.25">
      <c r="A75" s="92" t="s">
        <v>56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4"/>
      <c r="AF75" s="51"/>
      <c r="AG75" s="22"/>
      <c r="AH75" s="23"/>
      <c r="AI75" s="23"/>
    </row>
    <row r="76" spans="1:35" ht="18.75" x14ac:dyDescent="0.3">
      <c r="A76" s="33" t="s">
        <v>28</v>
      </c>
      <c r="B76" s="26">
        <f>B77+B78+B79+B86</f>
        <v>0</v>
      </c>
      <c r="C76" s="26">
        <f t="shared" ref="C76:E76" si="78">C77+C78+C79+C86</f>
        <v>0</v>
      </c>
      <c r="D76" s="26">
        <f t="shared" si="78"/>
        <v>0</v>
      </c>
      <c r="E76" s="26">
        <f t="shared" si="78"/>
        <v>0</v>
      </c>
      <c r="F76" s="26" t="e">
        <f t="shared" ref="F76:F85" si="79">E76/B76*100</f>
        <v>#DIV/0!</v>
      </c>
      <c r="G76" s="26" t="e">
        <f t="shared" ref="G76:G85" si="80">E76/C76*100</f>
        <v>#DIV/0!</v>
      </c>
      <c r="H76" s="34">
        <f>H77+H78+H79</f>
        <v>0</v>
      </c>
      <c r="I76" s="34">
        <f t="shared" ref="I76:AE76" si="81">I77+I78+I79</f>
        <v>0</v>
      </c>
      <c r="J76" s="34">
        <f t="shared" si="81"/>
        <v>0</v>
      </c>
      <c r="K76" s="34">
        <f t="shared" si="81"/>
        <v>0</v>
      </c>
      <c r="L76" s="34">
        <f t="shared" si="81"/>
        <v>0</v>
      </c>
      <c r="M76" s="34">
        <f t="shared" si="81"/>
        <v>0</v>
      </c>
      <c r="N76" s="34">
        <f t="shared" si="81"/>
        <v>0</v>
      </c>
      <c r="O76" s="34">
        <f t="shared" si="81"/>
        <v>0</v>
      </c>
      <c r="P76" s="34">
        <f t="shared" si="81"/>
        <v>0</v>
      </c>
      <c r="Q76" s="34">
        <f t="shared" si="81"/>
        <v>0</v>
      </c>
      <c r="R76" s="34">
        <f t="shared" si="81"/>
        <v>0</v>
      </c>
      <c r="S76" s="34">
        <f t="shared" si="81"/>
        <v>0</v>
      </c>
      <c r="T76" s="34">
        <f t="shared" si="81"/>
        <v>0</v>
      </c>
      <c r="U76" s="34">
        <f t="shared" si="81"/>
        <v>0</v>
      </c>
      <c r="V76" s="34">
        <f t="shared" si="81"/>
        <v>0</v>
      </c>
      <c r="W76" s="34">
        <f t="shared" si="81"/>
        <v>0</v>
      </c>
      <c r="X76" s="34">
        <f t="shared" si="81"/>
        <v>0</v>
      </c>
      <c r="Y76" s="34">
        <f t="shared" si="81"/>
        <v>0</v>
      </c>
      <c r="Z76" s="34">
        <f t="shared" si="81"/>
        <v>0</v>
      </c>
      <c r="AA76" s="34">
        <f t="shared" si="81"/>
        <v>0</v>
      </c>
      <c r="AB76" s="34">
        <f t="shared" si="81"/>
        <v>0</v>
      </c>
      <c r="AC76" s="34">
        <f t="shared" si="81"/>
        <v>0</v>
      </c>
      <c r="AD76" s="34">
        <f t="shared" si="81"/>
        <v>0</v>
      </c>
      <c r="AE76" s="34">
        <f t="shared" si="81"/>
        <v>0</v>
      </c>
      <c r="AF76" s="51"/>
      <c r="AG76" s="22"/>
      <c r="AH76" s="23"/>
      <c r="AI76" s="23"/>
    </row>
    <row r="77" spans="1:35" ht="37.5" x14ac:dyDescent="0.3">
      <c r="A77" s="27" t="s">
        <v>30</v>
      </c>
      <c r="B77" s="28">
        <f>H77+J77+L77+N77+P77+R77+T77+V77+X77+Z77+AB77+AD77</f>
        <v>0</v>
      </c>
      <c r="C77" s="28">
        <f>H77</f>
        <v>0</v>
      </c>
      <c r="D77" s="28"/>
      <c r="E77" s="28">
        <f>I77+K77+M77+O77+Q77+S77+U77+W77+Y77+AA77+AC77+AE77</f>
        <v>0</v>
      </c>
      <c r="F77" s="26" t="e">
        <f t="shared" si="79"/>
        <v>#DIV/0!</v>
      </c>
      <c r="G77" s="26" t="e">
        <f t="shared" si="80"/>
        <v>#DIV/0!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51"/>
      <c r="AG77" s="22"/>
      <c r="AH77" s="23"/>
      <c r="AI77" s="23"/>
    </row>
    <row r="78" spans="1:35" ht="56.25" x14ac:dyDescent="0.3">
      <c r="A78" s="27" t="s">
        <v>31</v>
      </c>
      <c r="B78" s="28">
        <f t="shared" ref="B78:B79" si="82">H78+J78+L78+N78+P78+R78+T78+V78+X78+Z78+AB78+AD78</f>
        <v>0</v>
      </c>
      <c r="C78" s="28">
        <f t="shared" ref="C78:C79" si="83">H78</f>
        <v>0</v>
      </c>
      <c r="D78" s="28"/>
      <c r="E78" s="28">
        <f t="shared" ref="E78:E79" si="84">I78+K78+M78+O78+Q78+S78+U78+W78+Y78+AA78+AC78+AE78</f>
        <v>0</v>
      </c>
      <c r="F78" s="26" t="e">
        <f t="shared" si="79"/>
        <v>#DIV/0!</v>
      </c>
      <c r="G78" s="26" t="e">
        <f t="shared" si="80"/>
        <v>#DIV/0!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51"/>
      <c r="AG78" s="22"/>
      <c r="AH78" s="23"/>
      <c r="AI78" s="23"/>
    </row>
    <row r="79" spans="1:35" ht="37.5" x14ac:dyDescent="0.3">
      <c r="A79" s="27" t="s">
        <v>32</v>
      </c>
      <c r="B79" s="28">
        <f t="shared" si="82"/>
        <v>0</v>
      </c>
      <c r="C79" s="28">
        <f t="shared" si="83"/>
        <v>0</v>
      </c>
      <c r="D79" s="28"/>
      <c r="E79" s="28">
        <f t="shared" si="84"/>
        <v>0</v>
      </c>
      <c r="F79" s="26" t="e">
        <f t="shared" si="79"/>
        <v>#DIV/0!</v>
      </c>
      <c r="G79" s="26" t="e">
        <f t="shared" si="80"/>
        <v>#DIV/0!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51"/>
      <c r="AG79" s="22"/>
      <c r="AH79" s="23"/>
      <c r="AI79" s="23"/>
    </row>
    <row r="80" spans="1:35" ht="182.25" x14ac:dyDescent="0.25">
      <c r="A80" s="52" t="s">
        <v>57</v>
      </c>
      <c r="B80" s="53">
        <f>B81+B82+B83+B85</f>
        <v>305180.52</v>
      </c>
      <c r="C80" s="53">
        <f t="shared" ref="C80:E80" si="85">C81+C82+C83+C85</f>
        <v>285756.89</v>
      </c>
      <c r="D80" s="53">
        <f t="shared" si="85"/>
        <v>227800.41600000003</v>
      </c>
      <c r="E80" s="53">
        <f t="shared" si="85"/>
        <v>230808.196</v>
      </c>
      <c r="F80" s="53">
        <f t="shared" si="79"/>
        <v>75.630055286621825</v>
      </c>
      <c r="G80" s="53">
        <f t="shared" si="80"/>
        <v>80.770824458510859</v>
      </c>
      <c r="H80" s="53">
        <f t="shared" ref="H80:AE80" si="86">H81+H82+H83+H85</f>
        <v>16721.93</v>
      </c>
      <c r="I80" s="53">
        <f t="shared" si="86"/>
        <v>8885.81</v>
      </c>
      <c r="J80" s="53">
        <f t="shared" si="86"/>
        <v>54646.89</v>
      </c>
      <c r="K80" s="53">
        <f t="shared" si="86"/>
        <v>19290.689999999999</v>
      </c>
      <c r="L80" s="53">
        <f t="shared" si="86"/>
        <v>18408.009999999998</v>
      </c>
      <c r="M80" s="53">
        <f t="shared" si="86"/>
        <v>19099.739999999998</v>
      </c>
      <c r="N80" s="53">
        <f t="shared" si="86"/>
        <v>22447.96</v>
      </c>
      <c r="O80" s="53">
        <f t="shared" si="86"/>
        <v>56886.354999999996</v>
      </c>
      <c r="P80" s="53">
        <f t="shared" si="86"/>
        <v>28088.169999999995</v>
      </c>
      <c r="Q80" s="53">
        <f t="shared" si="86"/>
        <v>18165.54</v>
      </c>
      <c r="R80" s="53">
        <f t="shared" si="86"/>
        <v>29681.059999999998</v>
      </c>
      <c r="S80" s="53">
        <f t="shared" si="86"/>
        <v>21847.270999999997</v>
      </c>
      <c r="T80" s="53">
        <f t="shared" si="86"/>
        <v>32937.26</v>
      </c>
      <c r="U80" s="53">
        <f t="shared" si="86"/>
        <v>19442.899999999998</v>
      </c>
      <c r="V80" s="53">
        <f t="shared" si="86"/>
        <v>13591.93</v>
      </c>
      <c r="W80" s="53">
        <f t="shared" si="86"/>
        <v>11191.81</v>
      </c>
      <c r="X80" s="53">
        <f t="shared" si="86"/>
        <v>15042.61</v>
      </c>
      <c r="Y80" s="53">
        <f t="shared" si="86"/>
        <v>22302.86</v>
      </c>
      <c r="Z80" s="53">
        <f t="shared" si="86"/>
        <v>36031.509999999995</v>
      </c>
      <c r="AA80" s="53">
        <f t="shared" si="86"/>
        <v>18625.869999999995</v>
      </c>
      <c r="AB80" s="53">
        <f t="shared" si="86"/>
        <v>18159.560000000001</v>
      </c>
      <c r="AC80" s="53">
        <f t="shared" si="86"/>
        <v>15069.349999999999</v>
      </c>
      <c r="AD80" s="53">
        <f t="shared" si="86"/>
        <v>19423.63</v>
      </c>
      <c r="AE80" s="53">
        <f t="shared" si="86"/>
        <v>0</v>
      </c>
      <c r="AF80" s="54"/>
      <c r="AG80" s="55"/>
      <c r="AH80" s="55"/>
      <c r="AI80" s="55"/>
    </row>
    <row r="81" spans="1:35" ht="37.5" x14ac:dyDescent="0.3">
      <c r="A81" s="56" t="s">
        <v>30</v>
      </c>
      <c r="B81" s="57">
        <f>B12+B44+B54+B59</f>
        <v>0</v>
      </c>
      <c r="C81" s="57">
        <f t="shared" ref="B81:E83" si="87">C12+C44+C54+C59</f>
        <v>0</v>
      </c>
      <c r="D81" s="57">
        <f t="shared" si="87"/>
        <v>0</v>
      </c>
      <c r="E81" s="57">
        <f t="shared" si="87"/>
        <v>0</v>
      </c>
      <c r="F81" s="57" t="e">
        <f t="shared" si="79"/>
        <v>#DIV/0!</v>
      </c>
      <c r="G81" s="57" t="e">
        <f t="shared" si="80"/>
        <v>#DIV/0!</v>
      </c>
      <c r="H81" s="57">
        <f t="shared" ref="H81:AE83" si="88">H12+H44+H54+H59</f>
        <v>0</v>
      </c>
      <c r="I81" s="57">
        <f t="shared" si="88"/>
        <v>0</v>
      </c>
      <c r="J81" s="57">
        <f t="shared" si="88"/>
        <v>0</v>
      </c>
      <c r="K81" s="57">
        <f t="shared" si="88"/>
        <v>0</v>
      </c>
      <c r="L81" s="57">
        <f t="shared" si="88"/>
        <v>0</v>
      </c>
      <c r="M81" s="57">
        <f t="shared" si="88"/>
        <v>0</v>
      </c>
      <c r="N81" s="57">
        <f t="shared" si="88"/>
        <v>0</v>
      </c>
      <c r="O81" s="57">
        <f t="shared" si="88"/>
        <v>0</v>
      </c>
      <c r="P81" s="57">
        <f t="shared" si="88"/>
        <v>0</v>
      </c>
      <c r="Q81" s="57">
        <f t="shared" si="88"/>
        <v>0</v>
      </c>
      <c r="R81" s="57">
        <f t="shared" si="88"/>
        <v>0</v>
      </c>
      <c r="S81" s="57">
        <f t="shared" si="88"/>
        <v>0</v>
      </c>
      <c r="T81" s="57">
        <f t="shared" si="88"/>
        <v>0</v>
      </c>
      <c r="U81" s="57">
        <f t="shared" si="88"/>
        <v>0</v>
      </c>
      <c r="V81" s="57">
        <f t="shared" si="88"/>
        <v>0</v>
      </c>
      <c r="W81" s="57">
        <f t="shared" si="88"/>
        <v>0</v>
      </c>
      <c r="X81" s="57">
        <f t="shared" si="88"/>
        <v>0</v>
      </c>
      <c r="Y81" s="57">
        <f t="shared" si="88"/>
        <v>0</v>
      </c>
      <c r="Z81" s="57">
        <f t="shared" si="88"/>
        <v>0</v>
      </c>
      <c r="AA81" s="57">
        <f t="shared" si="88"/>
        <v>0</v>
      </c>
      <c r="AB81" s="57">
        <f t="shared" si="88"/>
        <v>0</v>
      </c>
      <c r="AC81" s="57">
        <f t="shared" si="88"/>
        <v>0</v>
      </c>
      <c r="AD81" s="57">
        <f t="shared" si="88"/>
        <v>0</v>
      </c>
      <c r="AE81" s="57">
        <f t="shared" si="88"/>
        <v>0</v>
      </c>
      <c r="AF81" s="58"/>
      <c r="AG81" s="23"/>
      <c r="AH81" s="23"/>
      <c r="AI81" s="23"/>
    </row>
    <row r="82" spans="1:35" ht="56.25" x14ac:dyDescent="0.3">
      <c r="A82" s="56" t="s">
        <v>31</v>
      </c>
      <c r="B82" s="57">
        <f>B13+B45+B55+B60</f>
        <v>1369.26</v>
      </c>
      <c r="C82" s="57">
        <f t="shared" si="87"/>
        <v>969.31999999999994</v>
      </c>
      <c r="D82" s="57">
        <f t="shared" si="87"/>
        <v>969.31999999999994</v>
      </c>
      <c r="E82" s="57">
        <f t="shared" si="87"/>
        <v>969.31999999999994</v>
      </c>
      <c r="F82" s="57">
        <f t="shared" si="79"/>
        <v>70.791522428172883</v>
      </c>
      <c r="G82" s="57">
        <f t="shared" si="80"/>
        <v>100</v>
      </c>
      <c r="H82" s="57">
        <f t="shared" si="88"/>
        <v>0</v>
      </c>
      <c r="I82" s="57">
        <f t="shared" si="88"/>
        <v>0</v>
      </c>
      <c r="J82" s="57">
        <f t="shared" si="88"/>
        <v>0</v>
      </c>
      <c r="K82" s="57">
        <f t="shared" si="88"/>
        <v>0</v>
      </c>
      <c r="L82" s="57">
        <f t="shared" si="88"/>
        <v>380.96</v>
      </c>
      <c r="M82" s="57">
        <f t="shared" si="88"/>
        <v>380.96</v>
      </c>
      <c r="N82" s="57">
        <f t="shared" si="88"/>
        <v>0</v>
      </c>
      <c r="O82" s="57">
        <f t="shared" si="88"/>
        <v>0</v>
      </c>
      <c r="P82" s="57">
        <f t="shared" si="88"/>
        <v>0</v>
      </c>
      <c r="Q82" s="57">
        <f t="shared" si="88"/>
        <v>0</v>
      </c>
      <c r="R82" s="57">
        <f t="shared" si="88"/>
        <v>210.44</v>
      </c>
      <c r="S82" s="57">
        <f t="shared" si="88"/>
        <v>210.44</v>
      </c>
      <c r="T82" s="57">
        <f t="shared" si="88"/>
        <v>0</v>
      </c>
      <c r="U82" s="57">
        <f t="shared" si="88"/>
        <v>0</v>
      </c>
      <c r="V82" s="57">
        <f t="shared" si="88"/>
        <v>0</v>
      </c>
      <c r="W82" s="57">
        <f t="shared" si="88"/>
        <v>0</v>
      </c>
      <c r="X82" s="57">
        <f t="shared" si="88"/>
        <v>0</v>
      </c>
      <c r="Y82" s="57">
        <f t="shared" si="88"/>
        <v>0</v>
      </c>
      <c r="Z82" s="57">
        <f t="shared" si="88"/>
        <v>377.92</v>
      </c>
      <c r="AA82" s="57">
        <f t="shared" si="88"/>
        <v>377.92</v>
      </c>
      <c r="AB82" s="57">
        <f t="shared" si="88"/>
        <v>0</v>
      </c>
      <c r="AC82" s="57">
        <f t="shared" si="88"/>
        <v>0</v>
      </c>
      <c r="AD82" s="57">
        <f t="shared" si="88"/>
        <v>399.94</v>
      </c>
      <c r="AE82" s="57">
        <f t="shared" si="88"/>
        <v>0</v>
      </c>
      <c r="AF82" s="58"/>
      <c r="AG82" s="23"/>
      <c r="AH82" s="23"/>
      <c r="AI82" s="23"/>
    </row>
    <row r="83" spans="1:35" ht="37.5" x14ac:dyDescent="0.3">
      <c r="A83" s="56" t="s">
        <v>32</v>
      </c>
      <c r="B83" s="57">
        <f t="shared" si="87"/>
        <v>236008.26</v>
      </c>
      <c r="C83" s="57">
        <f t="shared" si="87"/>
        <v>216984.56999999998</v>
      </c>
      <c r="D83" s="57">
        <f t="shared" si="87"/>
        <v>181228.67600000001</v>
      </c>
      <c r="E83" s="57">
        <f t="shared" si="87"/>
        <v>184236.45600000001</v>
      </c>
      <c r="F83" s="57">
        <f t="shared" si="79"/>
        <v>78.063562690560062</v>
      </c>
      <c r="G83" s="57">
        <f t="shared" si="80"/>
        <v>84.907630067889173</v>
      </c>
      <c r="H83" s="57">
        <f t="shared" si="88"/>
        <v>16721.93</v>
      </c>
      <c r="I83" s="57">
        <f t="shared" si="88"/>
        <v>8885.81</v>
      </c>
      <c r="J83" s="57">
        <f t="shared" si="88"/>
        <v>20745.389999999996</v>
      </c>
      <c r="K83" s="57">
        <f t="shared" si="88"/>
        <v>19290.689999999999</v>
      </c>
      <c r="L83" s="57">
        <f t="shared" si="88"/>
        <v>18027.05</v>
      </c>
      <c r="M83" s="57">
        <f t="shared" si="88"/>
        <v>18718.78</v>
      </c>
      <c r="N83" s="57">
        <f t="shared" si="88"/>
        <v>22447.96</v>
      </c>
      <c r="O83" s="57">
        <f t="shared" si="88"/>
        <v>22984.855</v>
      </c>
      <c r="P83" s="57">
        <f t="shared" si="88"/>
        <v>28088.169999999995</v>
      </c>
      <c r="Q83" s="57">
        <f t="shared" si="88"/>
        <v>18165.54</v>
      </c>
      <c r="R83" s="57">
        <f t="shared" si="88"/>
        <v>27241.13</v>
      </c>
      <c r="S83" s="57">
        <f t="shared" si="88"/>
        <v>21636.830999999998</v>
      </c>
      <c r="T83" s="57">
        <f t="shared" si="88"/>
        <v>18215.75</v>
      </c>
      <c r="U83" s="57">
        <f t="shared" si="88"/>
        <v>18255.12</v>
      </c>
      <c r="V83" s="57">
        <f t="shared" si="88"/>
        <v>13591.93</v>
      </c>
      <c r="W83" s="57">
        <f t="shared" si="88"/>
        <v>11191.81</v>
      </c>
      <c r="X83" s="57">
        <f t="shared" si="88"/>
        <v>15042.61</v>
      </c>
      <c r="Y83" s="57">
        <f t="shared" si="88"/>
        <v>11789.72</v>
      </c>
      <c r="Z83" s="57">
        <f t="shared" si="88"/>
        <v>18703.09</v>
      </c>
      <c r="AA83" s="57">
        <f t="shared" si="88"/>
        <v>18247.949999999997</v>
      </c>
      <c r="AB83" s="57">
        <f t="shared" si="88"/>
        <v>18159.560000000001</v>
      </c>
      <c r="AC83" s="57">
        <f t="shared" si="88"/>
        <v>15069.349999999999</v>
      </c>
      <c r="AD83" s="57">
        <f t="shared" si="88"/>
        <v>19023.690000000002</v>
      </c>
      <c r="AE83" s="57">
        <f t="shared" si="88"/>
        <v>0</v>
      </c>
      <c r="AF83" s="58"/>
      <c r="AG83" s="23"/>
      <c r="AH83" s="23"/>
      <c r="AI83" s="23"/>
    </row>
    <row r="84" spans="1:35" ht="112.5" x14ac:dyDescent="0.25">
      <c r="A84" s="59" t="s">
        <v>33</v>
      </c>
      <c r="B84" s="57">
        <f>B15</f>
        <v>31.200000000000003</v>
      </c>
      <c r="C84" s="57">
        <f t="shared" ref="C84:E84" si="89">C15</f>
        <v>31.200000000000003</v>
      </c>
      <c r="D84" s="57">
        <f t="shared" si="89"/>
        <v>31.200000000000003</v>
      </c>
      <c r="E84" s="57">
        <f t="shared" si="89"/>
        <v>31.200000000000003</v>
      </c>
      <c r="F84" s="60">
        <f t="shared" si="79"/>
        <v>100</v>
      </c>
      <c r="G84" s="60">
        <f t="shared" si="80"/>
        <v>100</v>
      </c>
      <c r="H84" s="57">
        <f t="shared" ref="H84:AE84" si="90">H15</f>
        <v>0</v>
      </c>
      <c r="I84" s="57">
        <f t="shared" si="90"/>
        <v>0</v>
      </c>
      <c r="J84" s="57">
        <f t="shared" si="90"/>
        <v>0</v>
      </c>
      <c r="K84" s="57">
        <f t="shared" si="90"/>
        <v>0</v>
      </c>
      <c r="L84" s="57">
        <f t="shared" si="90"/>
        <v>20.05</v>
      </c>
      <c r="M84" s="57">
        <f t="shared" si="90"/>
        <v>20.05</v>
      </c>
      <c r="N84" s="57">
        <f t="shared" si="90"/>
        <v>0</v>
      </c>
      <c r="O84" s="57">
        <f t="shared" si="90"/>
        <v>0</v>
      </c>
      <c r="P84" s="57">
        <f t="shared" si="90"/>
        <v>0</v>
      </c>
      <c r="Q84" s="57">
        <f t="shared" si="90"/>
        <v>0</v>
      </c>
      <c r="R84" s="57">
        <f t="shared" si="90"/>
        <v>11.15</v>
      </c>
      <c r="S84" s="57">
        <f t="shared" si="90"/>
        <v>11.15</v>
      </c>
      <c r="T84" s="57">
        <f t="shared" si="90"/>
        <v>0</v>
      </c>
      <c r="U84" s="57">
        <f t="shared" si="90"/>
        <v>0</v>
      </c>
      <c r="V84" s="57">
        <f t="shared" si="90"/>
        <v>0</v>
      </c>
      <c r="W84" s="57">
        <f t="shared" si="90"/>
        <v>0</v>
      </c>
      <c r="X84" s="57">
        <f t="shared" si="90"/>
        <v>0</v>
      </c>
      <c r="Y84" s="57">
        <f t="shared" si="90"/>
        <v>0</v>
      </c>
      <c r="Z84" s="57">
        <f t="shared" si="90"/>
        <v>0</v>
      </c>
      <c r="AA84" s="57">
        <f t="shared" si="90"/>
        <v>0</v>
      </c>
      <c r="AB84" s="57">
        <f t="shared" si="90"/>
        <v>0</v>
      </c>
      <c r="AC84" s="57">
        <f t="shared" si="90"/>
        <v>0</v>
      </c>
      <c r="AD84" s="57">
        <f t="shared" si="90"/>
        <v>0</v>
      </c>
      <c r="AE84" s="57">
        <f t="shared" si="90"/>
        <v>0</v>
      </c>
      <c r="AF84" s="58"/>
      <c r="AG84" s="23">
        <f t="shared" ref="AG84" si="91">H84+J84+L84+N84+P84+R84+T84+V84+X84+Z84+AB84+AD84</f>
        <v>31.200000000000003</v>
      </c>
      <c r="AH84" s="23">
        <f t="shared" ref="AH84:AI84" si="92">H84+J84+L84+N84+P84+R84+T84+V84+X84+Z84</f>
        <v>31.200000000000003</v>
      </c>
      <c r="AI84" s="23">
        <f t="shared" si="92"/>
        <v>31.200000000000003</v>
      </c>
    </row>
    <row r="85" spans="1:35" ht="56.25" x14ac:dyDescent="0.3">
      <c r="A85" s="49" t="s">
        <v>52</v>
      </c>
      <c r="B85" s="57">
        <f>B62</f>
        <v>67803</v>
      </c>
      <c r="C85" s="57">
        <f>C62</f>
        <v>67803</v>
      </c>
      <c r="D85" s="57">
        <f t="shared" ref="D85:E85" si="93">D62</f>
        <v>45602.42</v>
      </c>
      <c r="E85" s="57">
        <f t="shared" si="93"/>
        <v>45602.42</v>
      </c>
      <c r="F85" s="57">
        <f t="shared" si="79"/>
        <v>67.257230506024797</v>
      </c>
      <c r="G85" s="57">
        <f t="shared" si="80"/>
        <v>67.257230506024797</v>
      </c>
      <c r="H85" s="57">
        <f t="shared" ref="H85:AE85" si="94">H62</f>
        <v>0</v>
      </c>
      <c r="I85" s="57">
        <f t="shared" si="94"/>
        <v>0</v>
      </c>
      <c r="J85" s="57">
        <f t="shared" si="94"/>
        <v>33901.5</v>
      </c>
      <c r="K85" s="57">
        <f t="shared" si="94"/>
        <v>0</v>
      </c>
      <c r="L85" s="57">
        <f t="shared" si="94"/>
        <v>0</v>
      </c>
      <c r="M85" s="57">
        <f t="shared" si="94"/>
        <v>0</v>
      </c>
      <c r="N85" s="57">
        <f t="shared" si="94"/>
        <v>0</v>
      </c>
      <c r="O85" s="57">
        <f t="shared" si="94"/>
        <v>33901.5</v>
      </c>
      <c r="P85" s="57">
        <f t="shared" si="94"/>
        <v>0</v>
      </c>
      <c r="Q85" s="57">
        <f t="shared" si="94"/>
        <v>0</v>
      </c>
      <c r="R85" s="57">
        <f t="shared" si="94"/>
        <v>2229.4899999999998</v>
      </c>
      <c r="S85" s="57">
        <f t="shared" si="94"/>
        <v>0</v>
      </c>
      <c r="T85" s="57">
        <f t="shared" si="94"/>
        <v>14721.51</v>
      </c>
      <c r="U85" s="57">
        <f t="shared" si="94"/>
        <v>1187.78</v>
      </c>
      <c r="V85" s="57">
        <f t="shared" si="94"/>
        <v>0</v>
      </c>
      <c r="W85" s="57">
        <f t="shared" si="94"/>
        <v>0</v>
      </c>
      <c r="X85" s="57">
        <f t="shared" si="94"/>
        <v>0</v>
      </c>
      <c r="Y85" s="57">
        <f t="shared" si="94"/>
        <v>10513.14</v>
      </c>
      <c r="Z85" s="57">
        <f t="shared" si="94"/>
        <v>16950.5</v>
      </c>
      <c r="AA85" s="57">
        <f t="shared" si="94"/>
        <v>0</v>
      </c>
      <c r="AB85" s="57">
        <f t="shared" si="94"/>
        <v>0</v>
      </c>
      <c r="AC85" s="57">
        <f t="shared" si="94"/>
        <v>0</v>
      </c>
      <c r="AD85" s="57">
        <f t="shared" si="94"/>
        <v>0</v>
      </c>
      <c r="AE85" s="57">
        <f t="shared" si="94"/>
        <v>0</v>
      </c>
      <c r="AF85" s="58"/>
      <c r="AG85" s="23"/>
      <c r="AH85" s="23"/>
      <c r="AI85" s="23"/>
    </row>
    <row r="86" spans="1:35" ht="22.5" x14ac:dyDescent="0.25">
      <c r="A86" s="82" t="s">
        <v>58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4"/>
      <c r="AF86" s="51"/>
      <c r="AG86" s="22"/>
      <c r="AH86" s="23"/>
      <c r="AI86" s="23"/>
    </row>
    <row r="87" spans="1:35" ht="20.25" x14ac:dyDescent="0.25">
      <c r="A87" s="85" t="s">
        <v>59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7"/>
      <c r="AF87" s="95" t="s">
        <v>60</v>
      </c>
      <c r="AG87" s="22"/>
      <c r="AH87" s="23"/>
      <c r="AI87" s="23"/>
    </row>
    <row r="88" spans="1:35" ht="18.75" x14ac:dyDescent="0.3">
      <c r="A88" s="61" t="s">
        <v>28</v>
      </c>
      <c r="B88" s="26">
        <f>B89+B90+B91</f>
        <v>3676.2</v>
      </c>
      <c r="C88" s="26">
        <f t="shared" ref="C88:E88" si="95">C89+C90+C91</f>
        <v>3448.3999999999996</v>
      </c>
      <c r="D88" s="26">
        <f t="shared" si="95"/>
        <v>1208.4800000000002</v>
      </c>
      <c r="E88" s="26">
        <f t="shared" si="95"/>
        <v>1208.4800000000002</v>
      </c>
      <c r="F88" s="26">
        <f>E88/B88*100</f>
        <v>32.873075458353746</v>
      </c>
      <c r="G88" s="26">
        <f>E88/C88*100</f>
        <v>35.04465839229789</v>
      </c>
      <c r="H88" s="34">
        <f>H90+H91+H89</f>
        <v>346.6</v>
      </c>
      <c r="I88" s="34">
        <f>I90+I91+I89</f>
        <v>238.33</v>
      </c>
      <c r="J88" s="34">
        <f t="shared" ref="J88:AE88" si="96">J90+J91+J89</f>
        <v>970.3</v>
      </c>
      <c r="K88" s="34">
        <f t="shared" si="96"/>
        <v>685.95</v>
      </c>
      <c r="L88" s="34">
        <f t="shared" si="96"/>
        <v>510.9</v>
      </c>
      <c r="M88" s="34">
        <f t="shared" si="96"/>
        <v>235.8</v>
      </c>
      <c r="N88" s="34">
        <f t="shared" si="96"/>
        <v>139.6</v>
      </c>
      <c r="O88" s="34">
        <f t="shared" si="96"/>
        <v>0</v>
      </c>
      <c r="P88" s="34">
        <f t="shared" si="96"/>
        <v>454.5</v>
      </c>
      <c r="Q88" s="34">
        <f t="shared" si="96"/>
        <v>0</v>
      </c>
      <c r="R88" s="34">
        <f t="shared" si="96"/>
        <v>97.6</v>
      </c>
      <c r="S88" s="34">
        <f t="shared" si="96"/>
        <v>0</v>
      </c>
      <c r="T88" s="34">
        <f t="shared" si="96"/>
        <v>0</v>
      </c>
      <c r="U88" s="34">
        <f t="shared" si="96"/>
        <v>0</v>
      </c>
      <c r="V88" s="34">
        <f t="shared" si="96"/>
        <v>0</v>
      </c>
      <c r="W88" s="34">
        <f t="shared" si="96"/>
        <v>12.9</v>
      </c>
      <c r="X88" s="34">
        <f t="shared" si="96"/>
        <v>14.7</v>
      </c>
      <c r="Y88" s="34">
        <f t="shared" si="96"/>
        <v>0</v>
      </c>
      <c r="Z88" s="34">
        <f t="shared" si="96"/>
        <v>527.20000000000005</v>
      </c>
      <c r="AA88" s="34">
        <f t="shared" si="96"/>
        <v>0</v>
      </c>
      <c r="AB88" s="34">
        <f t="shared" si="96"/>
        <v>387</v>
      </c>
      <c r="AC88" s="34">
        <f t="shared" si="96"/>
        <v>35.5</v>
      </c>
      <c r="AD88" s="34">
        <f t="shared" si="96"/>
        <v>227.8</v>
      </c>
      <c r="AE88" s="34">
        <f t="shared" si="96"/>
        <v>0</v>
      </c>
      <c r="AF88" s="98"/>
      <c r="AG88" s="22"/>
      <c r="AH88" s="23"/>
      <c r="AI88" s="23"/>
    </row>
    <row r="89" spans="1:35" ht="37.5" x14ac:dyDescent="0.3">
      <c r="A89" s="56" t="s">
        <v>30</v>
      </c>
      <c r="B89" s="28">
        <f>H89+J89+L89+N89+P89+R89+T89+V89+X89+Z89+AB89+AD89</f>
        <v>0</v>
      </c>
      <c r="C89" s="28">
        <f>H89</f>
        <v>0</v>
      </c>
      <c r="D89" s="28">
        <v>0</v>
      </c>
      <c r="E89" s="28">
        <f t="shared" si="14"/>
        <v>0</v>
      </c>
      <c r="F89" s="26" t="e">
        <f t="shared" ref="F89:F91" si="97">E89/B89*100</f>
        <v>#DIV/0!</v>
      </c>
      <c r="G89" s="26" t="e">
        <f t="shared" ref="G89:G91" si="98">E89/C89*100</f>
        <v>#DIV/0!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35">
        <v>0</v>
      </c>
      <c r="Z89" s="35">
        <v>0</v>
      </c>
      <c r="AA89" s="35">
        <v>0</v>
      </c>
      <c r="AB89" s="35">
        <v>0</v>
      </c>
      <c r="AC89" s="35">
        <v>0</v>
      </c>
      <c r="AD89" s="35"/>
      <c r="AE89" s="37"/>
      <c r="AF89" s="98"/>
      <c r="AG89" s="22"/>
      <c r="AH89" s="23"/>
      <c r="AI89" s="23"/>
    </row>
    <row r="90" spans="1:35" ht="56.25" x14ac:dyDescent="0.3">
      <c r="A90" s="56" t="s">
        <v>31</v>
      </c>
      <c r="B90" s="28">
        <f t="shared" ref="B90:B91" si="99">H90+J90+L90+N90+P90+R90+T90+V90+X90+Z90+AB90+AD90</f>
        <v>0</v>
      </c>
      <c r="C90" s="28">
        <f t="shared" ref="C90" si="100">H90</f>
        <v>0</v>
      </c>
      <c r="D90" s="28">
        <v>0</v>
      </c>
      <c r="E90" s="28">
        <f t="shared" si="14"/>
        <v>0</v>
      </c>
      <c r="F90" s="26" t="e">
        <f t="shared" si="97"/>
        <v>#DIV/0!</v>
      </c>
      <c r="G90" s="26" t="e">
        <f t="shared" si="98"/>
        <v>#DIV/0!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35">
        <v>0</v>
      </c>
      <c r="Z90" s="35">
        <v>0</v>
      </c>
      <c r="AA90" s="35">
        <v>0</v>
      </c>
      <c r="AB90" s="35">
        <v>0</v>
      </c>
      <c r="AC90" s="35">
        <v>0</v>
      </c>
      <c r="AD90" s="35"/>
      <c r="AE90" s="37"/>
      <c r="AF90" s="98"/>
      <c r="AG90" s="40"/>
      <c r="AH90" s="23"/>
      <c r="AI90" s="23"/>
    </row>
    <row r="91" spans="1:35" ht="37.5" x14ac:dyDescent="0.25">
      <c r="A91" s="30" t="s">
        <v>32</v>
      </c>
      <c r="B91" s="28">
        <f t="shared" si="99"/>
        <v>3676.2</v>
      </c>
      <c r="C91" s="28">
        <f>H91+J91+L91+N91+P91+R91+T91+V91+X91+Z91+AB91</f>
        <v>3448.3999999999996</v>
      </c>
      <c r="D91" s="28">
        <f>E91</f>
        <v>1208.4800000000002</v>
      </c>
      <c r="E91" s="28">
        <f t="shared" si="14"/>
        <v>1208.4800000000002</v>
      </c>
      <c r="F91" s="26">
        <f t="shared" si="97"/>
        <v>32.873075458353746</v>
      </c>
      <c r="G91" s="26">
        <f t="shared" si="98"/>
        <v>35.04465839229789</v>
      </c>
      <c r="H91" s="35">
        <v>346.6</v>
      </c>
      <c r="I91" s="35">
        <v>238.33</v>
      </c>
      <c r="J91" s="35">
        <v>970.3</v>
      </c>
      <c r="K91" s="35">
        <v>685.95</v>
      </c>
      <c r="L91" s="35">
        <v>510.9</v>
      </c>
      <c r="M91" s="35">
        <v>235.8</v>
      </c>
      <c r="N91" s="35">
        <v>139.6</v>
      </c>
      <c r="O91" s="35">
        <v>0</v>
      </c>
      <c r="P91" s="35">
        <v>454.5</v>
      </c>
      <c r="Q91" s="35">
        <v>0</v>
      </c>
      <c r="R91" s="35">
        <v>97.6</v>
      </c>
      <c r="S91" s="35">
        <v>0</v>
      </c>
      <c r="T91" s="35">
        <v>0</v>
      </c>
      <c r="U91" s="35">
        <v>0</v>
      </c>
      <c r="V91" s="35">
        <v>0</v>
      </c>
      <c r="W91" s="35">
        <v>12.9</v>
      </c>
      <c r="X91" s="35">
        <v>14.7</v>
      </c>
      <c r="Y91" s="35">
        <v>0</v>
      </c>
      <c r="Z91" s="35">
        <v>527.20000000000005</v>
      </c>
      <c r="AA91" s="35">
        <v>0</v>
      </c>
      <c r="AB91" s="35">
        <v>387</v>
      </c>
      <c r="AC91" s="35">
        <v>35.5</v>
      </c>
      <c r="AD91" s="35">
        <v>227.8</v>
      </c>
      <c r="AE91" s="38"/>
      <c r="AF91" s="99"/>
      <c r="AG91" s="22"/>
      <c r="AH91" s="23"/>
      <c r="AI91" s="23"/>
    </row>
    <row r="92" spans="1:35" ht="243" x14ac:dyDescent="0.25">
      <c r="A92" s="52" t="s">
        <v>61</v>
      </c>
      <c r="B92" s="53">
        <f>B93+B94+B95</f>
        <v>3676.2</v>
      </c>
      <c r="C92" s="53">
        <f t="shared" ref="C92:E92" si="101">C93+C94+C95</f>
        <v>3448.3999999999996</v>
      </c>
      <c r="D92" s="53">
        <f t="shared" si="101"/>
        <v>1208.4800000000002</v>
      </c>
      <c r="E92" s="53">
        <f t="shared" si="101"/>
        <v>1208.4800000000002</v>
      </c>
      <c r="F92" s="53">
        <f t="shared" si="11"/>
        <v>32.873075458353746</v>
      </c>
      <c r="G92" s="53">
        <f t="shared" si="12"/>
        <v>35.04465839229789</v>
      </c>
      <c r="H92" s="53">
        <f>H93+H94+H95</f>
        <v>346.6</v>
      </c>
      <c r="I92" s="53">
        <f t="shared" ref="I92:AE92" si="102">I93+I94+I95</f>
        <v>238.33</v>
      </c>
      <c r="J92" s="53">
        <f t="shared" si="102"/>
        <v>970.3</v>
      </c>
      <c r="K92" s="53">
        <f t="shared" si="102"/>
        <v>685.95</v>
      </c>
      <c r="L92" s="53">
        <f t="shared" si="102"/>
        <v>510.9</v>
      </c>
      <c r="M92" s="53">
        <f t="shared" si="102"/>
        <v>235.8</v>
      </c>
      <c r="N92" s="53">
        <f t="shared" si="102"/>
        <v>139.6</v>
      </c>
      <c r="O92" s="53">
        <f t="shared" si="102"/>
        <v>0</v>
      </c>
      <c r="P92" s="53">
        <f t="shared" si="102"/>
        <v>454.5</v>
      </c>
      <c r="Q92" s="53">
        <f t="shared" si="102"/>
        <v>0</v>
      </c>
      <c r="R92" s="53">
        <f t="shared" si="102"/>
        <v>97.6</v>
      </c>
      <c r="S92" s="53">
        <f t="shared" si="102"/>
        <v>0</v>
      </c>
      <c r="T92" s="53">
        <f t="shared" si="102"/>
        <v>0</v>
      </c>
      <c r="U92" s="53">
        <f t="shared" si="102"/>
        <v>0</v>
      </c>
      <c r="V92" s="53">
        <f t="shared" si="102"/>
        <v>0</v>
      </c>
      <c r="W92" s="53">
        <f t="shared" si="102"/>
        <v>12.9</v>
      </c>
      <c r="X92" s="53">
        <f t="shared" si="102"/>
        <v>14.7</v>
      </c>
      <c r="Y92" s="53">
        <f t="shared" si="102"/>
        <v>0</v>
      </c>
      <c r="Z92" s="53">
        <f t="shared" si="102"/>
        <v>527.20000000000005</v>
      </c>
      <c r="AA92" s="53">
        <f t="shared" si="102"/>
        <v>0</v>
      </c>
      <c r="AB92" s="53">
        <f t="shared" si="102"/>
        <v>387</v>
      </c>
      <c r="AC92" s="53">
        <f t="shared" si="102"/>
        <v>35.5</v>
      </c>
      <c r="AD92" s="53">
        <f t="shared" si="102"/>
        <v>227.8</v>
      </c>
      <c r="AE92" s="53">
        <f t="shared" si="102"/>
        <v>0</v>
      </c>
      <c r="AF92" s="54"/>
      <c r="AG92" s="55"/>
      <c r="AH92" s="55"/>
      <c r="AI92" s="55"/>
    </row>
    <row r="93" spans="1:35" ht="37.5" x14ac:dyDescent="0.3">
      <c r="A93" s="56" t="s">
        <v>30</v>
      </c>
      <c r="B93" s="57">
        <f>B89</f>
        <v>0</v>
      </c>
      <c r="C93" s="57">
        <f t="shared" ref="C93:E95" si="103">C89</f>
        <v>0</v>
      </c>
      <c r="D93" s="57">
        <f t="shared" si="103"/>
        <v>0</v>
      </c>
      <c r="E93" s="57">
        <f t="shared" si="103"/>
        <v>0</v>
      </c>
      <c r="F93" s="57" t="e">
        <f t="shared" si="11"/>
        <v>#DIV/0!</v>
      </c>
      <c r="G93" s="57" t="e">
        <f t="shared" si="12"/>
        <v>#DIV/0!</v>
      </c>
      <c r="H93" s="57">
        <f t="shared" ref="H93:AE95" si="104">H89</f>
        <v>0</v>
      </c>
      <c r="I93" s="57">
        <f t="shared" si="104"/>
        <v>0</v>
      </c>
      <c r="J93" s="57">
        <f t="shared" si="104"/>
        <v>0</v>
      </c>
      <c r="K93" s="57">
        <f t="shared" si="104"/>
        <v>0</v>
      </c>
      <c r="L93" s="57">
        <f t="shared" si="104"/>
        <v>0</v>
      </c>
      <c r="M93" s="57">
        <f t="shared" si="104"/>
        <v>0</v>
      </c>
      <c r="N93" s="57">
        <f t="shared" si="104"/>
        <v>0</v>
      </c>
      <c r="O93" s="57">
        <f t="shared" si="104"/>
        <v>0</v>
      </c>
      <c r="P93" s="57">
        <f t="shared" si="104"/>
        <v>0</v>
      </c>
      <c r="Q93" s="57">
        <f t="shared" si="104"/>
        <v>0</v>
      </c>
      <c r="R93" s="57">
        <f t="shared" si="104"/>
        <v>0</v>
      </c>
      <c r="S93" s="57">
        <f t="shared" si="104"/>
        <v>0</v>
      </c>
      <c r="T93" s="57">
        <f t="shared" si="104"/>
        <v>0</v>
      </c>
      <c r="U93" s="57">
        <f t="shared" si="104"/>
        <v>0</v>
      </c>
      <c r="V93" s="57">
        <f t="shared" si="104"/>
        <v>0</v>
      </c>
      <c r="W93" s="57">
        <f t="shared" si="104"/>
        <v>0</v>
      </c>
      <c r="X93" s="57">
        <f t="shared" si="104"/>
        <v>0</v>
      </c>
      <c r="Y93" s="57">
        <f t="shared" si="104"/>
        <v>0</v>
      </c>
      <c r="Z93" s="57">
        <f t="shared" si="104"/>
        <v>0</v>
      </c>
      <c r="AA93" s="57">
        <f t="shared" si="104"/>
        <v>0</v>
      </c>
      <c r="AB93" s="57">
        <f t="shared" si="104"/>
        <v>0</v>
      </c>
      <c r="AC93" s="57">
        <f t="shared" si="104"/>
        <v>0</v>
      </c>
      <c r="AD93" s="57">
        <f t="shared" si="104"/>
        <v>0</v>
      </c>
      <c r="AE93" s="57">
        <f t="shared" si="104"/>
        <v>0</v>
      </c>
      <c r="AF93" s="58"/>
      <c r="AG93" s="23"/>
      <c r="AH93" s="23"/>
      <c r="AI93" s="23"/>
    </row>
    <row r="94" spans="1:35" ht="56.25" x14ac:dyDescent="0.3">
      <c r="A94" s="56" t="s">
        <v>31</v>
      </c>
      <c r="B94" s="57">
        <f>B90</f>
        <v>0</v>
      </c>
      <c r="C94" s="57">
        <f t="shared" si="103"/>
        <v>0</v>
      </c>
      <c r="D94" s="57">
        <f t="shared" si="103"/>
        <v>0</v>
      </c>
      <c r="E94" s="57">
        <f t="shared" si="103"/>
        <v>0</v>
      </c>
      <c r="F94" s="57" t="e">
        <f t="shared" si="11"/>
        <v>#DIV/0!</v>
      </c>
      <c r="G94" s="57" t="e">
        <f t="shared" si="12"/>
        <v>#DIV/0!</v>
      </c>
      <c r="H94" s="57">
        <f t="shared" si="104"/>
        <v>0</v>
      </c>
      <c r="I94" s="57">
        <f t="shared" si="104"/>
        <v>0</v>
      </c>
      <c r="J94" s="57">
        <f t="shared" si="104"/>
        <v>0</v>
      </c>
      <c r="K94" s="57">
        <f t="shared" si="104"/>
        <v>0</v>
      </c>
      <c r="L94" s="57">
        <f t="shared" si="104"/>
        <v>0</v>
      </c>
      <c r="M94" s="57">
        <f t="shared" si="104"/>
        <v>0</v>
      </c>
      <c r="N94" s="57">
        <f t="shared" si="104"/>
        <v>0</v>
      </c>
      <c r="O94" s="57">
        <f t="shared" si="104"/>
        <v>0</v>
      </c>
      <c r="P94" s="57">
        <f t="shared" si="104"/>
        <v>0</v>
      </c>
      <c r="Q94" s="57">
        <f t="shared" si="104"/>
        <v>0</v>
      </c>
      <c r="R94" s="57">
        <f t="shared" si="104"/>
        <v>0</v>
      </c>
      <c r="S94" s="57">
        <f t="shared" si="104"/>
        <v>0</v>
      </c>
      <c r="T94" s="57">
        <f t="shared" si="104"/>
        <v>0</v>
      </c>
      <c r="U94" s="57">
        <f t="shared" si="104"/>
        <v>0</v>
      </c>
      <c r="V94" s="57">
        <f t="shared" si="104"/>
        <v>0</v>
      </c>
      <c r="W94" s="57">
        <f t="shared" si="104"/>
        <v>0</v>
      </c>
      <c r="X94" s="57">
        <f t="shared" si="104"/>
        <v>0</v>
      </c>
      <c r="Y94" s="57">
        <f t="shared" si="104"/>
        <v>0</v>
      </c>
      <c r="Z94" s="57">
        <f t="shared" si="104"/>
        <v>0</v>
      </c>
      <c r="AA94" s="57">
        <f t="shared" si="104"/>
        <v>0</v>
      </c>
      <c r="AB94" s="57">
        <f t="shared" si="104"/>
        <v>0</v>
      </c>
      <c r="AC94" s="57">
        <f t="shared" si="104"/>
        <v>0</v>
      </c>
      <c r="AD94" s="57">
        <f t="shared" si="104"/>
        <v>0</v>
      </c>
      <c r="AE94" s="57">
        <f t="shared" si="104"/>
        <v>0</v>
      </c>
      <c r="AF94" s="58"/>
      <c r="AG94" s="23"/>
      <c r="AH94" s="23"/>
      <c r="AI94" s="23"/>
    </row>
    <row r="95" spans="1:35" ht="37.5" x14ac:dyDescent="0.3">
      <c r="A95" s="56" t="s">
        <v>32</v>
      </c>
      <c r="B95" s="57">
        <f>B91</f>
        <v>3676.2</v>
      </c>
      <c r="C95" s="57">
        <f t="shared" si="103"/>
        <v>3448.3999999999996</v>
      </c>
      <c r="D95" s="57">
        <f t="shared" si="103"/>
        <v>1208.4800000000002</v>
      </c>
      <c r="E95" s="57">
        <f t="shared" si="103"/>
        <v>1208.4800000000002</v>
      </c>
      <c r="F95" s="57">
        <f t="shared" si="11"/>
        <v>32.873075458353746</v>
      </c>
      <c r="G95" s="57">
        <f t="shared" si="12"/>
        <v>35.04465839229789</v>
      </c>
      <c r="H95" s="57">
        <f t="shared" si="104"/>
        <v>346.6</v>
      </c>
      <c r="I95" s="57">
        <f t="shared" si="104"/>
        <v>238.33</v>
      </c>
      <c r="J95" s="57">
        <f t="shared" si="104"/>
        <v>970.3</v>
      </c>
      <c r="K95" s="57">
        <f t="shared" si="104"/>
        <v>685.95</v>
      </c>
      <c r="L95" s="57">
        <f t="shared" si="104"/>
        <v>510.9</v>
      </c>
      <c r="M95" s="57">
        <f t="shared" si="104"/>
        <v>235.8</v>
      </c>
      <c r="N95" s="57">
        <f t="shared" si="104"/>
        <v>139.6</v>
      </c>
      <c r="O95" s="57">
        <f t="shared" si="104"/>
        <v>0</v>
      </c>
      <c r="P95" s="57">
        <f t="shared" si="104"/>
        <v>454.5</v>
      </c>
      <c r="Q95" s="57">
        <f t="shared" si="104"/>
        <v>0</v>
      </c>
      <c r="R95" s="57">
        <f t="shared" si="104"/>
        <v>97.6</v>
      </c>
      <c r="S95" s="57">
        <f t="shared" si="104"/>
        <v>0</v>
      </c>
      <c r="T95" s="57">
        <f t="shared" si="104"/>
        <v>0</v>
      </c>
      <c r="U95" s="57">
        <f t="shared" si="104"/>
        <v>0</v>
      </c>
      <c r="V95" s="57">
        <f t="shared" si="104"/>
        <v>0</v>
      </c>
      <c r="W95" s="57">
        <f t="shared" si="104"/>
        <v>12.9</v>
      </c>
      <c r="X95" s="57">
        <f t="shared" si="104"/>
        <v>14.7</v>
      </c>
      <c r="Y95" s="57">
        <f t="shared" si="104"/>
        <v>0</v>
      </c>
      <c r="Z95" s="57">
        <f t="shared" si="104"/>
        <v>527.20000000000005</v>
      </c>
      <c r="AA95" s="57">
        <f t="shared" si="104"/>
        <v>0</v>
      </c>
      <c r="AB95" s="57">
        <f t="shared" si="104"/>
        <v>387</v>
      </c>
      <c r="AC95" s="57">
        <f t="shared" si="104"/>
        <v>35.5</v>
      </c>
      <c r="AD95" s="57">
        <f t="shared" si="104"/>
        <v>227.8</v>
      </c>
      <c r="AE95" s="57">
        <f t="shared" si="104"/>
        <v>0</v>
      </c>
      <c r="AF95" s="58"/>
      <c r="AG95" s="23"/>
      <c r="AH95" s="23"/>
      <c r="AI95" s="23"/>
    </row>
    <row r="96" spans="1:35" ht="42" customHeight="1" x14ac:dyDescent="0.25">
      <c r="A96" s="82" t="s">
        <v>62</v>
      </c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4"/>
      <c r="AF96" s="62"/>
      <c r="AG96" s="22"/>
      <c r="AH96" s="23"/>
      <c r="AI96" s="23"/>
    </row>
    <row r="97" spans="1:35" ht="35.25" customHeight="1" x14ac:dyDescent="0.25">
      <c r="A97" s="85" t="s">
        <v>63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6"/>
      <c r="X97" s="86"/>
      <c r="Y97" s="86"/>
      <c r="Z97" s="86"/>
      <c r="AA97" s="86"/>
      <c r="AB97" s="86"/>
      <c r="AC97" s="86"/>
      <c r="AD97" s="86"/>
      <c r="AE97" s="87"/>
      <c r="AF97" s="21"/>
      <c r="AG97" s="63"/>
      <c r="AH97" s="23"/>
      <c r="AI97" s="23"/>
    </row>
    <row r="98" spans="1:35" ht="18.75" x14ac:dyDescent="0.25">
      <c r="A98" s="39" t="s">
        <v>28</v>
      </c>
      <c r="B98" s="26">
        <f>B100+B101+B99</f>
        <v>7879.5999999999995</v>
      </c>
      <c r="C98" s="26">
        <f t="shared" ref="C98:E98" si="105">C100+C101+C99</f>
        <v>7439.48</v>
      </c>
      <c r="D98" s="26">
        <f t="shared" si="105"/>
        <v>7127.264650000001</v>
      </c>
      <c r="E98" s="26">
        <f t="shared" si="105"/>
        <v>7127.264650000001</v>
      </c>
      <c r="F98" s="26">
        <f t="shared" si="11"/>
        <v>90.452112416873973</v>
      </c>
      <c r="G98" s="26">
        <f t="shared" si="12"/>
        <v>95.803263803384127</v>
      </c>
      <c r="H98" s="26">
        <f>H100+H101+H99</f>
        <v>1085.3800000000001</v>
      </c>
      <c r="I98" s="26">
        <f t="shared" ref="I98:AE98" si="106">I100+I101+I99</f>
        <v>769.1</v>
      </c>
      <c r="J98" s="26">
        <f t="shared" si="106"/>
        <v>534.42999999999995</v>
      </c>
      <c r="K98" s="26">
        <f t="shared" si="106"/>
        <v>594.26</v>
      </c>
      <c r="L98" s="26">
        <f t="shared" si="106"/>
        <v>340.57</v>
      </c>
      <c r="M98" s="26">
        <f t="shared" si="106"/>
        <v>348.59</v>
      </c>
      <c r="N98" s="26">
        <f t="shared" si="106"/>
        <v>691.58</v>
      </c>
      <c r="O98" s="26">
        <f t="shared" si="106"/>
        <v>778.13</v>
      </c>
      <c r="P98" s="26">
        <f t="shared" si="106"/>
        <v>760.37</v>
      </c>
      <c r="Q98" s="26">
        <f t="shared" si="106"/>
        <v>715.25</v>
      </c>
      <c r="R98" s="26">
        <f t="shared" si="106"/>
        <v>870.74</v>
      </c>
      <c r="S98" s="26">
        <f t="shared" si="106"/>
        <v>823.83465000000001</v>
      </c>
      <c r="T98" s="26">
        <f t="shared" si="106"/>
        <v>1284.0899999999999</v>
      </c>
      <c r="U98" s="26">
        <f t="shared" si="106"/>
        <v>1340.4</v>
      </c>
      <c r="V98" s="26">
        <f t="shared" si="106"/>
        <v>567.02</v>
      </c>
      <c r="W98" s="26">
        <f t="shared" si="106"/>
        <v>645.72</v>
      </c>
      <c r="X98" s="26">
        <f t="shared" si="106"/>
        <v>218.03</v>
      </c>
      <c r="Y98" s="26">
        <f t="shared" si="106"/>
        <v>245.36</v>
      </c>
      <c r="Z98" s="26">
        <f t="shared" si="106"/>
        <v>614.77</v>
      </c>
      <c r="AA98" s="26">
        <f t="shared" si="106"/>
        <v>489.85</v>
      </c>
      <c r="AB98" s="26">
        <f t="shared" si="106"/>
        <v>472.5</v>
      </c>
      <c r="AC98" s="26">
        <f t="shared" si="106"/>
        <v>376.77</v>
      </c>
      <c r="AD98" s="26">
        <f t="shared" si="106"/>
        <v>440.12</v>
      </c>
      <c r="AE98" s="26">
        <f t="shared" si="106"/>
        <v>0</v>
      </c>
      <c r="AF98" s="95" t="s">
        <v>64</v>
      </c>
      <c r="AG98" s="22"/>
      <c r="AH98" s="23"/>
      <c r="AI98" s="23"/>
    </row>
    <row r="99" spans="1:35" ht="37.5" x14ac:dyDescent="0.25">
      <c r="A99" s="30" t="s">
        <v>30</v>
      </c>
      <c r="B99" s="28">
        <f>H99+J99+L99+N99+P99+R99+T99+V99+X99+Z99+AB99+AD99</f>
        <v>0</v>
      </c>
      <c r="C99" s="28">
        <f>H99</f>
        <v>0</v>
      </c>
      <c r="D99" s="28">
        <f>E99</f>
        <v>0</v>
      </c>
      <c r="E99" s="28">
        <f t="shared" si="14"/>
        <v>0</v>
      </c>
      <c r="F99" s="26" t="e">
        <f t="shared" si="11"/>
        <v>#DIV/0!</v>
      </c>
      <c r="G99" s="26" t="e">
        <f t="shared" si="12"/>
        <v>#DIV/0!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  <c r="P99" s="28">
        <v>0</v>
      </c>
      <c r="Q99" s="28">
        <v>0</v>
      </c>
      <c r="R99" s="28">
        <v>0</v>
      </c>
      <c r="S99" s="28">
        <v>0</v>
      </c>
      <c r="T99" s="28">
        <v>0</v>
      </c>
      <c r="U99" s="28">
        <v>0</v>
      </c>
      <c r="V99" s="28">
        <v>0</v>
      </c>
      <c r="W99" s="28">
        <v>0</v>
      </c>
      <c r="X99" s="28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/>
      <c r="AE99" s="37"/>
      <c r="AF99" s="98"/>
      <c r="AG99" s="22"/>
      <c r="AH99" s="23"/>
      <c r="AI99" s="23"/>
    </row>
    <row r="100" spans="1:35" ht="56.25" x14ac:dyDescent="0.3">
      <c r="A100" s="56" t="s">
        <v>31</v>
      </c>
      <c r="B100" s="28">
        <f t="shared" ref="B100" si="107">H100+J100+L100+N100+P100+R100+T100+V100+X100+Z100+AB100+AD100</f>
        <v>0</v>
      </c>
      <c r="C100" s="28">
        <f t="shared" ref="C100" si="108">H100</f>
        <v>0</v>
      </c>
      <c r="D100" s="28">
        <f>E100</f>
        <v>0</v>
      </c>
      <c r="E100" s="28">
        <f t="shared" si="14"/>
        <v>0</v>
      </c>
      <c r="F100" s="26" t="e">
        <f t="shared" si="11"/>
        <v>#DIV/0!</v>
      </c>
      <c r="G100" s="26" t="e">
        <f t="shared" si="12"/>
        <v>#DIV/0!</v>
      </c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8">
        <v>0</v>
      </c>
      <c r="N100" s="28">
        <v>0</v>
      </c>
      <c r="O100" s="28">
        <v>0</v>
      </c>
      <c r="P100" s="28">
        <v>0</v>
      </c>
      <c r="Q100" s="28">
        <v>0</v>
      </c>
      <c r="R100" s="28">
        <v>0</v>
      </c>
      <c r="S100" s="28">
        <v>0</v>
      </c>
      <c r="T100" s="28">
        <v>0</v>
      </c>
      <c r="U100" s="28">
        <v>0</v>
      </c>
      <c r="V100" s="28">
        <v>0</v>
      </c>
      <c r="W100" s="28">
        <v>0</v>
      </c>
      <c r="X100" s="28">
        <v>0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/>
      <c r="AE100" s="37"/>
      <c r="AF100" s="98"/>
      <c r="AG100" s="22"/>
      <c r="AH100" s="23"/>
      <c r="AI100" s="23"/>
    </row>
    <row r="101" spans="1:35" ht="37.5" x14ac:dyDescent="0.3">
      <c r="A101" s="56" t="s">
        <v>32</v>
      </c>
      <c r="B101" s="28">
        <f>H101+J101+L101+N101+P101+R101+T101+V101+X101+Z101+AB101+AD101</f>
        <v>7879.5999999999995</v>
      </c>
      <c r="C101" s="28">
        <f>H101+J101+L101+N101+P101+R101+T101+V101+X101+Z101+AB101</f>
        <v>7439.48</v>
      </c>
      <c r="D101" s="28">
        <f>E101</f>
        <v>7127.264650000001</v>
      </c>
      <c r="E101" s="28">
        <f>I101+K101+M101+O101+Q101+S101+U101+W101+Y101+AA101+AC101+AE101</f>
        <v>7127.264650000001</v>
      </c>
      <c r="F101" s="26">
        <f t="shared" si="11"/>
        <v>90.452112416873973</v>
      </c>
      <c r="G101" s="26">
        <f t="shared" si="12"/>
        <v>95.803263803384127</v>
      </c>
      <c r="H101" s="28">
        <v>1085.3800000000001</v>
      </c>
      <c r="I101" s="28">
        <v>769.1</v>
      </c>
      <c r="J101" s="28">
        <v>534.42999999999995</v>
      </c>
      <c r="K101" s="28">
        <v>594.26</v>
      </c>
      <c r="L101" s="28">
        <v>340.57</v>
      </c>
      <c r="M101" s="28">
        <v>348.59</v>
      </c>
      <c r="N101" s="28">
        <v>691.58</v>
      </c>
      <c r="O101" s="28">
        <v>778.13</v>
      </c>
      <c r="P101" s="28">
        <v>760.37</v>
      </c>
      <c r="Q101" s="28">
        <v>715.25</v>
      </c>
      <c r="R101" s="28">
        <v>870.74</v>
      </c>
      <c r="S101" s="28">
        <f>823834.65/1000</f>
        <v>823.83465000000001</v>
      </c>
      <c r="T101" s="28">
        <v>1284.0899999999999</v>
      </c>
      <c r="U101" s="28">
        <v>1340.4</v>
      </c>
      <c r="V101" s="28">
        <v>567.02</v>
      </c>
      <c r="W101" s="28">
        <v>645.72</v>
      </c>
      <c r="X101" s="28">
        <v>218.03</v>
      </c>
      <c r="Y101" s="28">
        <v>245.36</v>
      </c>
      <c r="Z101" s="28">
        <v>614.77</v>
      </c>
      <c r="AA101" s="28">
        <v>489.85</v>
      </c>
      <c r="AB101" s="28">
        <v>472.5</v>
      </c>
      <c r="AC101" s="28">
        <v>376.77</v>
      </c>
      <c r="AD101" s="28">
        <v>440.12</v>
      </c>
      <c r="AE101" s="43"/>
      <c r="AF101" s="99"/>
      <c r="AG101" s="22"/>
      <c r="AH101" s="23"/>
      <c r="AI101" s="23"/>
    </row>
    <row r="102" spans="1:35" ht="202.5" x14ac:dyDescent="0.25">
      <c r="A102" s="52" t="s">
        <v>65</v>
      </c>
      <c r="B102" s="53">
        <f>B103+B104+B105</f>
        <v>7879.5999999999995</v>
      </c>
      <c r="C102" s="53">
        <f t="shared" ref="C102" si="109">C103+C104+C105</f>
        <v>7439.48</v>
      </c>
      <c r="D102" s="53">
        <f>D103+D104+D105</f>
        <v>7127.264650000001</v>
      </c>
      <c r="E102" s="53">
        <f t="shared" ref="E102" si="110">E103+E104+E105</f>
        <v>7127.264650000001</v>
      </c>
      <c r="F102" s="53">
        <f t="shared" si="11"/>
        <v>90.452112416873973</v>
      </c>
      <c r="G102" s="53">
        <f t="shared" si="12"/>
        <v>95.803263803384127</v>
      </c>
      <c r="H102" s="53">
        <f>H103+H104+H105</f>
        <v>1085.3800000000001</v>
      </c>
      <c r="I102" s="53">
        <f t="shared" ref="I102:AE102" si="111">I103+I104+I105</f>
        <v>769.1</v>
      </c>
      <c r="J102" s="53">
        <f t="shared" si="111"/>
        <v>534.42999999999995</v>
      </c>
      <c r="K102" s="53">
        <f t="shared" si="111"/>
        <v>594.26</v>
      </c>
      <c r="L102" s="53">
        <f t="shared" si="111"/>
        <v>340.57</v>
      </c>
      <c r="M102" s="53">
        <f t="shared" si="111"/>
        <v>348.59</v>
      </c>
      <c r="N102" s="53">
        <f t="shared" si="111"/>
        <v>691.58</v>
      </c>
      <c r="O102" s="53">
        <f t="shared" si="111"/>
        <v>778.13</v>
      </c>
      <c r="P102" s="53">
        <f t="shared" si="111"/>
        <v>760.37</v>
      </c>
      <c r="Q102" s="53">
        <f t="shared" si="111"/>
        <v>715.25</v>
      </c>
      <c r="R102" s="53">
        <f t="shared" si="111"/>
        <v>870.74</v>
      </c>
      <c r="S102" s="53">
        <f t="shared" si="111"/>
        <v>823.83465000000001</v>
      </c>
      <c r="T102" s="53">
        <f t="shared" si="111"/>
        <v>1284.0899999999999</v>
      </c>
      <c r="U102" s="53">
        <f t="shared" si="111"/>
        <v>1340.4</v>
      </c>
      <c r="V102" s="53">
        <f t="shared" si="111"/>
        <v>567.02</v>
      </c>
      <c r="W102" s="53">
        <f t="shared" si="111"/>
        <v>645.72</v>
      </c>
      <c r="X102" s="53">
        <f t="shared" si="111"/>
        <v>218.03</v>
      </c>
      <c r="Y102" s="53">
        <f t="shared" si="111"/>
        <v>245.36</v>
      </c>
      <c r="Z102" s="53">
        <f t="shared" si="111"/>
        <v>614.77</v>
      </c>
      <c r="AA102" s="53">
        <f t="shared" si="111"/>
        <v>489.85</v>
      </c>
      <c r="AB102" s="53">
        <f t="shared" si="111"/>
        <v>472.5</v>
      </c>
      <c r="AC102" s="53">
        <f t="shared" si="111"/>
        <v>376.77</v>
      </c>
      <c r="AD102" s="53">
        <f t="shared" si="111"/>
        <v>440.12</v>
      </c>
      <c r="AE102" s="53">
        <f t="shared" si="111"/>
        <v>0</v>
      </c>
      <c r="AF102" s="54"/>
      <c r="AG102" s="55"/>
      <c r="AH102" s="55"/>
      <c r="AI102" s="55"/>
    </row>
    <row r="103" spans="1:35" ht="37.5" x14ac:dyDescent="0.3">
      <c r="A103" s="56" t="s">
        <v>30</v>
      </c>
      <c r="B103" s="57">
        <f>B99</f>
        <v>0</v>
      </c>
      <c r="C103" s="57">
        <f t="shared" ref="C103:E103" si="112">C99</f>
        <v>0</v>
      </c>
      <c r="D103" s="57">
        <f t="shared" si="112"/>
        <v>0</v>
      </c>
      <c r="E103" s="57">
        <f t="shared" si="112"/>
        <v>0</v>
      </c>
      <c r="F103" s="57" t="e">
        <f t="shared" si="11"/>
        <v>#DIV/0!</v>
      </c>
      <c r="G103" s="57" t="e">
        <f t="shared" si="12"/>
        <v>#DIV/0!</v>
      </c>
      <c r="H103" s="57">
        <f t="shared" ref="H103:AE105" si="113">H99</f>
        <v>0</v>
      </c>
      <c r="I103" s="57">
        <f t="shared" si="113"/>
        <v>0</v>
      </c>
      <c r="J103" s="57">
        <f t="shared" si="113"/>
        <v>0</v>
      </c>
      <c r="K103" s="57">
        <f t="shared" si="113"/>
        <v>0</v>
      </c>
      <c r="L103" s="57">
        <f t="shared" si="113"/>
        <v>0</v>
      </c>
      <c r="M103" s="57">
        <f t="shared" si="113"/>
        <v>0</v>
      </c>
      <c r="N103" s="57">
        <f t="shared" si="113"/>
        <v>0</v>
      </c>
      <c r="O103" s="57">
        <f t="shared" si="113"/>
        <v>0</v>
      </c>
      <c r="P103" s="57">
        <f t="shared" si="113"/>
        <v>0</v>
      </c>
      <c r="Q103" s="57">
        <f t="shared" si="113"/>
        <v>0</v>
      </c>
      <c r="R103" s="57">
        <f t="shared" si="113"/>
        <v>0</v>
      </c>
      <c r="S103" s="57">
        <f t="shared" si="113"/>
        <v>0</v>
      </c>
      <c r="T103" s="57">
        <f t="shared" si="113"/>
        <v>0</v>
      </c>
      <c r="U103" s="57">
        <f t="shared" si="113"/>
        <v>0</v>
      </c>
      <c r="V103" s="57">
        <f t="shared" si="113"/>
        <v>0</v>
      </c>
      <c r="W103" s="57">
        <f t="shared" si="113"/>
        <v>0</v>
      </c>
      <c r="X103" s="57">
        <f t="shared" si="113"/>
        <v>0</v>
      </c>
      <c r="Y103" s="57">
        <f t="shared" si="113"/>
        <v>0</v>
      </c>
      <c r="Z103" s="57">
        <f t="shared" si="113"/>
        <v>0</v>
      </c>
      <c r="AA103" s="57">
        <f t="shared" si="113"/>
        <v>0</v>
      </c>
      <c r="AB103" s="57">
        <f t="shared" si="113"/>
        <v>0</v>
      </c>
      <c r="AC103" s="57">
        <f t="shared" si="113"/>
        <v>0</v>
      </c>
      <c r="AD103" s="57">
        <f t="shared" si="113"/>
        <v>0</v>
      </c>
      <c r="AE103" s="57">
        <f t="shared" si="113"/>
        <v>0</v>
      </c>
      <c r="AF103" s="58"/>
      <c r="AG103" s="23"/>
      <c r="AH103" s="23"/>
      <c r="AI103" s="23"/>
    </row>
    <row r="104" spans="1:35" ht="56.25" x14ac:dyDescent="0.3">
      <c r="A104" s="56" t="s">
        <v>31</v>
      </c>
      <c r="B104" s="57">
        <f t="shared" ref="B104:E105" si="114">B100</f>
        <v>0</v>
      </c>
      <c r="C104" s="57">
        <f t="shared" si="114"/>
        <v>0</v>
      </c>
      <c r="D104" s="57">
        <f t="shared" si="114"/>
        <v>0</v>
      </c>
      <c r="E104" s="57">
        <f t="shared" si="114"/>
        <v>0</v>
      </c>
      <c r="F104" s="57" t="e">
        <f t="shared" si="11"/>
        <v>#DIV/0!</v>
      </c>
      <c r="G104" s="57" t="e">
        <f t="shared" si="12"/>
        <v>#DIV/0!</v>
      </c>
      <c r="H104" s="57">
        <f t="shared" si="113"/>
        <v>0</v>
      </c>
      <c r="I104" s="57">
        <f t="shared" si="113"/>
        <v>0</v>
      </c>
      <c r="J104" s="57">
        <f t="shared" si="113"/>
        <v>0</v>
      </c>
      <c r="K104" s="57">
        <f t="shared" si="113"/>
        <v>0</v>
      </c>
      <c r="L104" s="57">
        <f t="shared" si="113"/>
        <v>0</v>
      </c>
      <c r="M104" s="57">
        <f t="shared" si="113"/>
        <v>0</v>
      </c>
      <c r="N104" s="57">
        <f t="shared" si="113"/>
        <v>0</v>
      </c>
      <c r="O104" s="57">
        <f t="shared" si="113"/>
        <v>0</v>
      </c>
      <c r="P104" s="57">
        <f t="shared" si="113"/>
        <v>0</v>
      </c>
      <c r="Q104" s="57">
        <f t="shared" si="113"/>
        <v>0</v>
      </c>
      <c r="R104" s="57">
        <f t="shared" si="113"/>
        <v>0</v>
      </c>
      <c r="S104" s="57">
        <f t="shared" si="113"/>
        <v>0</v>
      </c>
      <c r="T104" s="57">
        <f t="shared" si="113"/>
        <v>0</v>
      </c>
      <c r="U104" s="57">
        <f t="shared" si="113"/>
        <v>0</v>
      </c>
      <c r="V104" s="57">
        <f t="shared" si="113"/>
        <v>0</v>
      </c>
      <c r="W104" s="57">
        <f t="shared" si="113"/>
        <v>0</v>
      </c>
      <c r="X104" s="57">
        <f t="shared" si="113"/>
        <v>0</v>
      </c>
      <c r="Y104" s="57">
        <f t="shared" si="113"/>
        <v>0</v>
      </c>
      <c r="Z104" s="57">
        <f t="shared" si="113"/>
        <v>0</v>
      </c>
      <c r="AA104" s="57">
        <f t="shared" si="113"/>
        <v>0</v>
      </c>
      <c r="AB104" s="57">
        <f t="shared" si="113"/>
        <v>0</v>
      </c>
      <c r="AC104" s="57">
        <f t="shared" si="113"/>
        <v>0</v>
      </c>
      <c r="AD104" s="57">
        <f t="shared" si="113"/>
        <v>0</v>
      </c>
      <c r="AE104" s="57">
        <f t="shared" si="113"/>
        <v>0</v>
      </c>
      <c r="AF104" s="58"/>
      <c r="AG104" s="23"/>
      <c r="AH104" s="23"/>
      <c r="AI104" s="23"/>
    </row>
    <row r="105" spans="1:35" ht="37.5" x14ac:dyDescent="0.3">
      <c r="A105" s="56" t="s">
        <v>32</v>
      </c>
      <c r="B105" s="57">
        <f>B101</f>
        <v>7879.5999999999995</v>
      </c>
      <c r="C105" s="57">
        <f t="shared" si="114"/>
        <v>7439.48</v>
      </c>
      <c r="D105" s="57">
        <f>D101</f>
        <v>7127.264650000001</v>
      </c>
      <c r="E105" s="57">
        <f t="shared" si="114"/>
        <v>7127.264650000001</v>
      </c>
      <c r="F105" s="57">
        <f t="shared" si="11"/>
        <v>90.452112416873973</v>
      </c>
      <c r="G105" s="57">
        <f t="shared" si="12"/>
        <v>95.803263803384127</v>
      </c>
      <c r="H105" s="57">
        <f t="shared" si="113"/>
        <v>1085.3800000000001</v>
      </c>
      <c r="I105" s="57">
        <f t="shared" si="113"/>
        <v>769.1</v>
      </c>
      <c r="J105" s="57">
        <f t="shared" si="113"/>
        <v>534.42999999999995</v>
      </c>
      <c r="K105" s="57">
        <f t="shared" si="113"/>
        <v>594.26</v>
      </c>
      <c r="L105" s="57">
        <f t="shared" si="113"/>
        <v>340.57</v>
      </c>
      <c r="M105" s="57">
        <f t="shared" si="113"/>
        <v>348.59</v>
      </c>
      <c r="N105" s="57">
        <f t="shared" si="113"/>
        <v>691.58</v>
      </c>
      <c r="O105" s="57">
        <f t="shared" si="113"/>
        <v>778.13</v>
      </c>
      <c r="P105" s="57">
        <f t="shared" si="113"/>
        <v>760.37</v>
      </c>
      <c r="Q105" s="57">
        <v>715.25</v>
      </c>
      <c r="R105" s="57">
        <f t="shared" si="113"/>
        <v>870.74</v>
      </c>
      <c r="S105" s="57">
        <f t="shared" si="113"/>
        <v>823.83465000000001</v>
      </c>
      <c r="T105" s="57">
        <f t="shared" si="113"/>
        <v>1284.0899999999999</v>
      </c>
      <c r="U105" s="57">
        <f t="shared" si="113"/>
        <v>1340.4</v>
      </c>
      <c r="V105" s="57">
        <f t="shared" si="113"/>
        <v>567.02</v>
      </c>
      <c r="W105" s="57">
        <f t="shared" si="113"/>
        <v>645.72</v>
      </c>
      <c r="X105" s="57">
        <f t="shared" si="113"/>
        <v>218.03</v>
      </c>
      <c r="Y105" s="57">
        <f t="shared" si="113"/>
        <v>245.36</v>
      </c>
      <c r="Z105" s="57">
        <f t="shared" si="113"/>
        <v>614.77</v>
      </c>
      <c r="AA105" s="57">
        <f t="shared" si="113"/>
        <v>489.85</v>
      </c>
      <c r="AB105" s="57">
        <f t="shared" si="113"/>
        <v>472.5</v>
      </c>
      <c r="AC105" s="57">
        <f t="shared" si="113"/>
        <v>376.77</v>
      </c>
      <c r="AD105" s="57">
        <f t="shared" si="113"/>
        <v>440.12</v>
      </c>
      <c r="AE105" s="57">
        <f t="shared" si="113"/>
        <v>0</v>
      </c>
      <c r="AF105" s="58"/>
      <c r="AG105" s="23"/>
      <c r="AH105" s="23"/>
      <c r="AI105" s="23"/>
    </row>
    <row r="106" spans="1:35" ht="56.25" x14ac:dyDescent="0.25">
      <c r="A106" s="64" t="s">
        <v>66</v>
      </c>
      <c r="B106" s="65">
        <f>B107+B108+B109+B111</f>
        <v>316736.32</v>
      </c>
      <c r="C106" s="65">
        <f>C107+C108+C109+C111</f>
        <v>296266.84999999998</v>
      </c>
      <c r="D106" s="65">
        <f>D107+D108+D109+D111</f>
        <v>236136.16065000003</v>
      </c>
      <c r="E106" s="65">
        <f>E107+E108+E109+E111</f>
        <v>239143.94065</v>
      </c>
      <c r="F106" s="65">
        <f t="shared" si="11"/>
        <v>75.502531774695115</v>
      </c>
      <c r="G106" s="65">
        <f t="shared" si="12"/>
        <v>80.719101934624149</v>
      </c>
      <c r="H106" s="65">
        <f>H107+H108+H109+H111</f>
        <v>18153.91</v>
      </c>
      <c r="I106" s="65">
        <f>I107+I108+I109+I111</f>
        <v>9893.24</v>
      </c>
      <c r="J106" s="65">
        <f>J107+J108+J109+J111</f>
        <v>56151.619999999995</v>
      </c>
      <c r="K106" s="65">
        <f t="shared" ref="K106:AE106" si="115">K107+K108+K109+K111</f>
        <v>20570.899999999998</v>
      </c>
      <c r="L106" s="65">
        <f>L107+L108+L109+L111</f>
        <v>19259.48</v>
      </c>
      <c r="M106" s="65">
        <f t="shared" si="115"/>
        <v>19684.129999999997</v>
      </c>
      <c r="N106" s="65">
        <f>N107+N108+N109+N111</f>
        <v>23279.14</v>
      </c>
      <c r="O106" s="65">
        <f t="shared" si="115"/>
        <v>57664.485000000001</v>
      </c>
      <c r="P106" s="65">
        <f t="shared" si="115"/>
        <v>29303.039999999994</v>
      </c>
      <c r="Q106" s="65">
        <f t="shared" si="115"/>
        <v>18880.79</v>
      </c>
      <c r="R106" s="65">
        <f>R107+R108+R109+R111</f>
        <v>30649.4</v>
      </c>
      <c r="S106" s="65">
        <f t="shared" si="115"/>
        <v>22671.105649999998</v>
      </c>
      <c r="T106" s="65">
        <f t="shared" si="115"/>
        <v>34221.35</v>
      </c>
      <c r="U106" s="65">
        <f t="shared" si="115"/>
        <v>20783.3</v>
      </c>
      <c r="V106" s="65">
        <f>V107+V108+V109+V111</f>
        <v>14158.95</v>
      </c>
      <c r="W106" s="65">
        <f t="shared" si="115"/>
        <v>11850.429999999998</v>
      </c>
      <c r="X106" s="65">
        <f t="shared" si="115"/>
        <v>15275.340000000002</v>
      </c>
      <c r="Y106" s="65">
        <f t="shared" si="115"/>
        <v>22548.22</v>
      </c>
      <c r="Z106" s="65">
        <f t="shared" si="115"/>
        <v>37173.479999999996</v>
      </c>
      <c r="AA106" s="65">
        <f t="shared" si="115"/>
        <v>19115.719999999994</v>
      </c>
      <c r="AB106" s="65">
        <f t="shared" si="115"/>
        <v>19019.060000000001</v>
      </c>
      <c r="AC106" s="65">
        <f t="shared" si="115"/>
        <v>15481.619999999999</v>
      </c>
      <c r="AD106" s="65">
        <f t="shared" si="115"/>
        <v>20091.55</v>
      </c>
      <c r="AE106" s="65">
        <f t="shared" si="115"/>
        <v>0</v>
      </c>
      <c r="AF106" s="66"/>
      <c r="AG106" s="67"/>
      <c r="AH106" s="68"/>
      <c r="AI106" s="68"/>
    </row>
    <row r="107" spans="1:35" ht="37.5" x14ac:dyDescent="0.25">
      <c r="A107" s="41" t="s">
        <v>30</v>
      </c>
      <c r="B107" s="28">
        <f>H107+J107+L107+N107+P107+R107+T107+V107+X107+Z107+AB107+AD107</f>
        <v>0</v>
      </c>
      <c r="C107" s="28">
        <f>H107+J107+L107+N107+P107+R107+T107+V107+X107+Z107</f>
        <v>0</v>
      </c>
      <c r="D107" s="28">
        <f>E107</f>
        <v>0</v>
      </c>
      <c r="E107" s="28">
        <f>I107+K107+M107+O107+Q107+S107+U107+W107+Y107+AA107+AC107+AE107</f>
        <v>0</v>
      </c>
      <c r="F107" s="28" t="e">
        <f t="shared" si="11"/>
        <v>#DIV/0!</v>
      </c>
      <c r="G107" s="28" t="e">
        <f t="shared" si="12"/>
        <v>#DIV/0!</v>
      </c>
      <c r="H107" s="28">
        <f>H81+H93+H103</f>
        <v>0</v>
      </c>
      <c r="I107" s="28">
        <f t="shared" ref="I107:AE109" si="116">I81+I93+I103</f>
        <v>0</v>
      </c>
      <c r="J107" s="28">
        <f t="shared" si="116"/>
        <v>0</v>
      </c>
      <c r="K107" s="28">
        <f t="shared" si="116"/>
        <v>0</v>
      </c>
      <c r="L107" s="28">
        <f t="shared" si="116"/>
        <v>0</v>
      </c>
      <c r="M107" s="28">
        <f t="shared" si="116"/>
        <v>0</v>
      </c>
      <c r="N107" s="28">
        <f t="shared" si="116"/>
        <v>0</v>
      </c>
      <c r="O107" s="28">
        <f t="shared" si="116"/>
        <v>0</v>
      </c>
      <c r="P107" s="28">
        <f t="shared" si="116"/>
        <v>0</v>
      </c>
      <c r="Q107" s="28">
        <f t="shared" si="116"/>
        <v>0</v>
      </c>
      <c r="R107" s="28">
        <f t="shared" si="116"/>
        <v>0</v>
      </c>
      <c r="S107" s="28">
        <f t="shared" si="116"/>
        <v>0</v>
      </c>
      <c r="T107" s="28">
        <f t="shared" si="116"/>
        <v>0</v>
      </c>
      <c r="U107" s="28">
        <f t="shared" si="116"/>
        <v>0</v>
      </c>
      <c r="V107" s="28">
        <f>V81+V93+V103</f>
        <v>0</v>
      </c>
      <c r="W107" s="28">
        <f t="shared" si="116"/>
        <v>0</v>
      </c>
      <c r="X107" s="28">
        <f t="shared" si="116"/>
        <v>0</v>
      </c>
      <c r="Y107" s="28">
        <f t="shared" si="116"/>
        <v>0</v>
      </c>
      <c r="Z107" s="28">
        <f t="shared" si="116"/>
        <v>0</v>
      </c>
      <c r="AA107" s="28">
        <f t="shared" si="116"/>
        <v>0</v>
      </c>
      <c r="AB107" s="28">
        <f t="shared" si="116"/>
        <v>0</v>
      </c>
      <c r="AC107" s="28">
        <f t="shared" si="116"/>
        <v>0</v>
      </c>
      <c r="AD107" s="28">
        <f t="shared" si="116"/>
        <v>0</v>
      </c>
      <c r="AE107" s="28">
        <f t="shared" si="116"/>
        <v>0</v>
      </c>
      <c r="AF107" s="69"/>
      <c r="AG107" s="70"/>
      <c r="AH107" s="71"/>
      <c r="AI107" s="71"/>
    </row>
    <row r="108" spans="1:35" ht="56.25" x14ac:dyDescent="0.3">
      <c r="A108" s="56" t="s">
        <v>31</v>
      </c>
      <c r="B108" s="28">
        <f>B104+B94+B82</f>
        <v>1369.26</v>
      </c>
      <c r="C108" s="28">
        <f>H108+J108+L108+N108+P108+R108+T108+V108</f>
        <v>591.4</v>
      </c>
      <c r="D108" s="28">
        <f>D39</f>
        <v>969.31999999999994</v>
      </c>
      <c r="E108" s="28">
        <f>I108+K108+M108+O108+Q108+S108+U108+W108+Y108+AA108+AC108+AE108</f>
        <v>969.31999999999994</v>
      </c>
      <c r="F108" s="28">
        <f t="shared" si="11"/>
        <v>70.791522428172883</v>
      </c>
      <c r="G108" s="28">
        <f t="shared" si="12"/>
        <v>163.90260399053093</v>
      </c>
      <c r="H108" s="28">
        <f t="shared" ref="H108:W109" si="117">H82+H94+H104</f>
        <v>0</v>
      </c>
      <c r="I108" s="28">
        <f t="shared" si="117"/>
        <v>0</v>
      </c>
      <c r="J108" s="28">
        <f t="shared" si="117"/>
        <v>0</v>
      </c>
      <c r="K108" s="28">
        <f t="shared" si="117"/>
        <v>0</v>
      </c>
      <c r="L108" s="28">
        <f t="shared" si="117"/>
        <v>380.96</v>
      </c>
      <c r="M108" s="28">
        <f t="shared" si="117"/>
        <v>380.96</v>
      </c>
      <c r="N108" s="28">
        <f t="shared" si="117"/>
        <v>0</v>
      </c>
      <c r="O108" s="28">
        <f t="shared" si="117"/>
        <v>0</v>
      </c>
      <c r="P108" s="28">
        <f t="shared" si="117"/>
        <v>0</v>
      </c>
      <c r="Q108" s="28">
        <f t="shared" si="117"/>
        <v>0</v>
      </c>
      <c r="R108" s="28">
        <f t="shared" si="117"/>
        <v>210.44</v>
      </c>
      <c r="S108" s="28">
        <f t="shared" si="117"/>
        <v>210.44</v>
      </c>
      <c r="T108" s="28">
        <f t="shared" si="117"/>
        <v>0</v>
      </c>
      <c r="U108" s="28">
        <f t="shared" si="117"/>
        <v>0</v>
      </c>
      <c r="V108" s="28">
        <f t="shared" si="117"/>
        <v>0</v>
      </c>
      <c r="W108" s="28">
        <f t="shared" si="117"/>
        <v>0</v>
      </c>
      <c r="X108" s="28">
        <f t="shared" si="116"/>
        <v>0</v>
      </c>
      <c r="Y108" s="28">
        <f t="shared" si="116"/>
        <v>0</v>
      </c>
      <c r="Z108" s="28">
        <f t="shared" si="116"/>
        <v>377.92</v>
      </c>
      <c r="AA108" s="28">
        <f t="shared" si="116"/>
        <v>377.92</v>
      </c>
      <c r="AB108" s="28">
        <f t="shared" si="116"/>
        <v>0</v>
      </c>
      <c r="AC108" s="28">
        <f t="shared" si="116"/>
        <v>0</v>
      </c>
      <c r="AD108" s="28">
        <f t="shared" si="116"/>
        <v>399.94</v>
      </c>
      <c r="AE108" s="28">
        <f t="shared" si="116"/>
        <v>0</v>
      </c>
      <c r="AF108" s="69"/>
      <c r="AG108" s="70"/>
      <c r="AH108" s="71"/>
      <c r="AI108" s="71"/>
    </row>
    <row r="109" spans="1:35" ht="37.5" x14ac:dyDescent="0.3">
      <c r="A109" s="56" t="s">
        <v>32</v>
      </c>
      <c r="B109" s="28">
        <f>B105+B95+B83</f>
        <v>247564.06</v>
      </c>
      <c r="C109" s="28">
        <f t="shared" ref="C109:E109" si="118">C105+C95+C83</f>
        <v>227872.44999999998</v>
      </c>
      <c r="D109" s="28">
        <f>D105+D95+D83</f>
        <v>189564.42065000001</v>
      </c>
      <c r="E109" s="28">
        <f t="shared" si="118"/>
        <v>192572.20065000001</v>
      </c>
      <c r="F109" s="28">
        <f t="shared" si="11"/>
        <v>77.786816329478526</v>
      </c>
      <c r="G109" s="28">
        <f t="shared" si="12"/>
        <v>84.508768238547489</v>
      </c>
      <c r="H109" s="28">
        <f t="shared" si="117"/>
        <v>18153.91</v>
      </c>
      <c r="I109" s="28">
        <f t="shared" si="116"/>
        <v>9893.24</v>
      </c>
      <c r="J109" s="28">
        <f t="shared" si="116"/>
        <v>22250.119999999995</v>
      </c>
      <c r="K109" s="28">
        <f t="shared" si="116"/>
        <v>20570.899999999998</v>
      </c>
      <c r="L109" s="28">
        <f t="shared" si="116"/>
        <v>18878.52</v>
      </c>
      <c r="M109" s="28">
        <f t="shared" si="116"/>
        <v>19303.169999999998</v>
      </c>
      <c r="N109" s="28">
        <f t="shared" si="116"/>
        <v>23279.14</v>
      </c>
      <c r="O109" s="28">
        <f t="shared" si="116"/>
        <v>23762.985000000001</v>
      </c>
      <c r="P109" s="28">
        <f t="shared" si="116"/>
        <v>29303.039999999994</v>
      </c>
      <c r="Q109" s="28">
        <f t="shared" si="116"/>
        <v>18880.79</v>
      </c>
      <c r="R109" s="28">
        <f t="shared" si="116"/>
        <v>28209.47</v>
      </c>
      <c r="S109" s="28">
        <f t="shared" si="116"/>
        <v>22460.665649999999</v>
      </c>
      <c r="T109" s="28">
        <f t="shared" si="116"/>
        <v>19499.84</v>
      </c>
      <c r="U109" s="28">
        <f t="shared" si="116"/>
        <v>19595.52</v>
      </c>
      <c r="V109" s="28">
        <f t="shared" si="116"/>
        <v>14158.95</v>
      </c>
      <c r="W109" s="28">
        <f t="shared" si="116"/>
        <v>11850.429999999998</v>
      </c>
      <c r="X109" s="28">
        <f t="shared" si="116"/>
        <v>15275.340000000002</v>
      </c>
      <c r="Y109" s="28">
        <f t="shared" si="116"/>
        <v>12035.08</v>
      </c>
      <c r="Z109" s="28">
        <f t="shared" si="116"/>
        <v>19845.060000000001</v>
      </c>
      <c r="AA109" s="28">
        <f t="shared" si="116"/>
        <v>18737.799999999996</v>
      </c>
      <c r="AB109" s="28">
        <f t="shared" si="116"/>
        <v>19019.060000000001</v>
      </c>
      <c r="AC109" s="28">
        <f t="shared" si="116"/>
        <v>15481.619999999999</v>
      </c>
      <c r="AD109" s="28">
        <f t="shared" si="116"/>
        <v>19691.61</v>
      </c>
      <c r="AE109" s="28">
        <f t="shared" si="116"/>
        <v>0</v>
      </c>
      <c r="AF109" s="69"/>
      <c r="AG109" s="70"/>
      <c r="AH109" s="71"/>
      <c r="AI109" s="71"/>
    </row>
    <row r="110" spans="1:35" ht="93.75" x14ac:dyDescent="0.3">
      <c r="A110" s="31" t="s">
        <v>67</v>
      </c>
      <c r="B110" s="32">
        <f>B41</f>
        <v>31.200000000000003</v>
      </c>
      <c r="C110" s="32">
        <f>C41</f>
        <v>31.200000000000003</v>
      </c>
      <c r="D110" s="32">
        <f t="shared" ref="D110:E110" si="119">D41</f>
        <v>31.200000000000003</v>
      </c>
      <c r="E110" s="32">
        <f t="shared" si="119"/>
        <v>31.200000000000003</v>
      </c>
      <c r="F110" s="32">
        <f t="shared" si="11"/>
        <v>100</v>
      </c>
      <c r="G110" s="32">
        <f t="shared" si="12"/>
        <v>100</v>
      </c>
      <c r="H110" s="32">
        <f>H84</f>
        <v>0</v>
      </c>
      <c r="I110" s="32">
        <f t="shared" ref="I110:AE111" si="120">I84</f>
        <v>0</v>
      </c>
      <c r="J110" s="32">
        <f t="shared" si="120"/>
        <v>0</v>
      </c>
      <c r="K110" s="32">
        <f t="shared" si="120"/>
        <v>0</v>
      </c>
      <c r="L110" s="32">
        <f t="shared" si="120"/>
        <v>20.05</v>
      </c>
      <c r="M110" s="32">
        <f t="shared" si="120"/>
        <v>20.05</v>
      </c>
      <c r="N110" s="32">
        <f t="shared" si="120"/>
        <v>0</v>
      </c>
      <c r="O110" s="32">
        <f t="shared" si="120"/>
        <v>0</v>
      </c>
      <c r="P110" s="32">
        <f t="shared" si="120"/>
        <v>0</v>
      </c>
      <c r="Q110" s="32">
        <f t="shared" si="120"/>
        <v>0</v>
      </c>
      <c r="R110" s="32">
        <f t="shared" si="120"/>
        <v>11.15</v>
      </c>
      <c r="S110" s="32">
        <f t="shared" si="120"/>
        <v>11.15</v>
      </c>
      <c r="T110" s="32">
        <f t="shared" si="120"/>
        <v>0</v>
      </c>
      <c r="U110" s="32">
        <f t="shared" si="120"/>
        <v>0</v>
      </c>
      <c r="V110" s="32">
        <f t="shared" si="120"/>
        <v>0</v>
      </c>
      <c r="W110" s="32">
        <f t="shared" si="120"/>
        <v>0</v>
      </c>
      <c r="X110" s="32">
        <f t="shared" si="120"/>
        <v>0</v>
      </c>
      <c r="Y110" s="32">
        <f t="shared" si="120"/>
        <v>0</v>
      </c>
      <c r="Z110" s="32">
        <f t="shared" si="120"/>
        <v>0</v>
      </c>
      <c r="AA110" s="32">
        <f t="shared" si="120"/>
        <v>0</v>
      </c>
      <c r="AB110" s="32">
        <f t="shared" si="120"/>
        <v>0</v>
      </c>
      <c r="AC110" s="32">
        <f t="shared" si="120"/>
        <v>0</v>
      </c>
      <c r="AD110" s="32">
        <f t="shared" si="120"/>
        <v>0</v>
      </c>
      <c r="AE110" s="32">
        <f t="shared" si="120"/>
        <v>0</v>
      </c>
      <c r="AF110" s="69"/>
      <c r="AG110" s="70"/>
      <c r="AH110" s="71"/>
      <c r="AI110" s="71"/>
    </row>
    <row r="111" spans="1:35" ht="56.25" x14ac:dyDescent="0.3">
      <c r="A111" s="49" t="s">
        <v>52</v>
      </c>
      <c r="B111" s="28">
        <f>B85</f>
        <v>67803</v>
      </c>
      <c r="C111" s="28">
        <f t="shared" ref="C111:E111" si="121">C85</f>
        <v>67803</v>
      </c>
      <c r="D111" s="28">
        <f t="shared" si="121"/>
        <v>45602.42</v>
      </c>
      <c r="E111" s="28">
        <f t="shared" si="121"/>
        <v>45602.42</v>
      </c>
      <c r="F111" s="28">
        <f t="shared" si="11"/>
        <v>67.257230506024797</v>
      </c>
      <c r="G111" s="28">
        <f t="shared" si="12"/>
        <v>67.257230506024797</v>
      </c>
      <c r="H111" s="28">
        <f>H85</f>
        <v>0</v>
      </c>
      <c r="I111" s="28">
        <f t="shared" si="120"/>
        <v>0</v>
      </c>
      <c r="J111" s="28">
        <f t="shared" si="120"/>
        <v>33901.5</v>
      </c>
      <c r="K111" s="28">
        <f t="shared" si="120"/>
        <v>0</v>
      </c>
      <c r="L111" s="28">
        <f t="shared" si="120"/>
        <v>0</v>
      </c>
      <c r="M111" s="28">
        <f t="shared" si="120"/>
        <v>0</v>
      </c>
      <c r="N111" s="28">
        <f t="shared" si="120"/>
        <v>0</v>
      </c>
      <c r="O111" s="28">
        <f t="shared" si="120"/>
        <v>33901.5</v>
      </c>
      <c r="P111" s="28">
        <f t="shared" si="120"/>
        <v>0</v>
      </c>
      <c r="Q111" s="28">
        <f t="shared" si="120"/>
        <v>0</v>
      </c>
      <c r="R111" s="28">
        <f t="shared" si="120"/>
        <v>2229.4899999999998</v>
      </c>
      <c r="S111" s="28">
        <f t="shared" si="120"/>
        <v>0</v>
      </c>
      <c r="T111" s="28">
        <f t="shared" si="120"/>
        <v>14721.51</v>
      </c>
      <c r="U111" s="28">
        <f t="shared" si="120"/>
        <v>1187.78</v>
      </c>
      <c r="V111" s="28">
        <f t="shared" si="120"/>
        <v>0</v>
      </c>
      <c r="W111" s="28">
        <f t="shared" si="120"/>
        <v>0</v>
      </c>
      <c r="X111" s="28">
        <f t="shared" si="120"/>
        <v>0</v>
      </c>
      <c r="Y111" s="28">
        <f t="shared" si="120"/>
        <v>10513.14</v>
      </c>
      <c r="Z111" s="28">
        <f t="shared" si="120"/>
        <v>16950.5</v>
      </c>
      <c r="AA111" s="28">
        <f t="shared" si="120"/>
        <v>0</v>
      </c>
      <c r="AB111" s="28">
        <f t="shared" si="120"/>
        <v>0</v>
      </c>
      <c r="AC111" s="28">
        <f t="shared" si="120"/>
        <v>0</v>
      </c>
      <c r="AD111" s="28">
        <f t="shared" si="120"/>
        <v>0</v>
      </c>
      <c r="AE111" s="28">
        <f t="shared" si="120"/>
        <v>0</v>
      </c>
      <c r="AF111" s="69"/>
      <c r="AG111" s="70"/>
      <c r="AH111" s="71"/>
      <c r="AI111" s="71"/>
    </row>
  </sheetData>
  <mergeCells count="52">
    <mergeCell ref="A96:AE96"/>
    <mergeCell ref="A97:AE97"/>
    <mergeCell ref="AF98:AF101"/>
    <mergeCell ref="A69:AE69"/>
    <mergeCell ref="AF69:AF74"/>
    <mergeCell ref="A75:AE75"/>
    <mergeCell ref="A86:AE86"/>
    <mergeCell ref="A87:AE87"/>
    <mergeCell ref="AF87:AF91"/>
    <mergeCell ref="A63:AE63"/>
    <mergeCell ref="AF63:AF68"/>
    <mergeCell ref="A26:AE26"/>
    <mergeCell ref="AF26:AF30"/>
    <mergeCell ref="A31:AE31"/>
    <mergeCell ref="AF32:AF35"/>
    <mergeCell ref="A36:AE36"/>
    <mergeCell ref="A42:AE42"/>
    <mergeCell ref="A47:AE47"/>
    <mergeCell ref="AF48:AF51"/>
    <mergeCell ref="A52:AE52"/>
    <mergeCell ref="AF53:AF56"/>
    <mergeCell ref="A57:AE57"/>
    <mergeCell ref="A10:AE10"/>
    <mergeCell ref="AF11:AF20"/>
    <mergeCell ref="AH11:AH22"/>
    <mergeCell ref="A16:AE16"/>
    <mergeCell ref="A21:AE21"/>
    <mergeCell ref="AF21:AF25"/>
    <mergeCell ref="A2:M2"/>
    <mergeCell ref="A3:M3"/>
    <mergeCell ref="A4:R4"/>
    <mergeCell ref="AF5:AF6"/>
    <mergeCell ref="A9:AE9"/>
    <mergeCell ref="T5:U5"/>
    <mergeCell ref="V5:W5"/>
    <mergeCell ref="X5:Y5"/>
    <mergeCell ref="Z5:AA5"/>
    <mergeCell ref="AB5:AC5"/>
    <mergeCell ref="AD5:AE5"/>
    <mergeCell ref="H5:I5"/>
    <mergeCell ref="J5:K5"/>
    <mergeCell ref="T4:AB4"/>
    <mergeCell ref="A5:A7"/>
    <mergeCell ref="B5:B6"/>
    <mergeCell ref="C5:C6"/>
    <mergeCell ref="D5:D6"/>
    <mergeCell ref="E5:E6"/>
    <mergeCell ref="F5:G5"/>
    <mergeCell ref="L5:M5"/>
    <mergeCell ref="N5:O5"/>
    <mergeCell ref="P5:Q5"/>
    <mergeCell ref="R5:S5"/>
  </mergeCells>
  <hyperlinks>
    <hyperlink ref="AG1" location="ОГЛАВЛЕНИЕ!A1" display="ОГЛАВЛЕНИЕ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2020-12-14T11:13:10Z</dcterms:modified>
</cp:coreProperties>
</file>