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350" windowWidth="19440" windowHeight="7230" activeTab="0"/>
  </bookViews>
  <sheets>
    <sheet name="сентябрь 2018" sheetId="1" r:id="rId1"/>
  </sheets>
  <definedNames>
    <definedName name="_xlfn.IFERROR" hidden="1">#NAME?</definedName>
    <definedName name="_xlnm.Print_Titles" localSheetId="0">'сентябрь 2018'!$A:$A,'сентябрь 2018'!$5:$7</definedName>
    <definedName name="_xlnm.Print_Area" localSheetId="0">'сентябрь 2018'!$A$1:$AF$190</definedName>
  </definedNames>
  <calcPr fullCalcOnLoad="1"/>
</workbook>
</file>

<file path=xl/comments1.xml><?xml version="1.0" encoding="utf-8"?>
<comments xmlns="http://schemas.openxmlformats.org/spreadsheetml/2006/main">
  <authors>
    <author>Набоева Светлана Анатольевна</author>
  </authors>
  <commentList>
    <comment ref="AF61" authorId="0">
      <text>
        <r>
          <rPr>
            <b/>
            <sz val="13"/>
            <rFont val="Times New Roman"/>
            <family val="1"/>
          </rPr>
          <t>отклонение 500,00 : в связи с подготовкой конкурсной документацие и проведением аукциона только в августе заключен муниципальный контракт на оказание услуг по организации и проведению мониторинга деятельности субъектов малого и среднего предпринимательства в городе Когалыме в августе на сумму 72058,84 - оплата планируется в 4 квартале. Запуск аукционов на на услуги по проведению ТЗЮ и производству буклетов, стоек планируется в сентябре.</t>
        </r>
      </text>
    </comment>
    <comment ref="AF67" authorId="0">
      <text>
        <r>
          <rPr>
            <sz val="13"/>
            <rFont val="Times New Roman"/>
            <family val="1"/>
          </rPr>
          <t>в связи с подготовкой конкурсной документацие и проведением аукциона только в августе заключен муниципальный контракт на сумму 93 598. Объявление по данному контракту начнут транслироваться с конца сентября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<sst xmlns="http://schemas.openxmlformats.org/spreadsheetml/2006/main" count="239" uniqueCount="82">
  <si>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</si>
  <si>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</si>
  <si>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</si>
  <si>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</si>
  <si>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</si>
  <si>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</si>
  <si>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</si>
  <si>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</si>
  <si>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</si>
  <si>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</si>
  <si>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</si>
  <si>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</si>
  <si>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</si>
  <si>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</si>
  <si>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</si>
  <si>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</si>
  <si>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</si>
  <si>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</si>
  <si>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Основные мероприятия программы</t>
  </si>
  <si>
    <t>тыс. рублей</t>
  </si>
  <si>
    <t>Подпрограмма 1. "Совершенствование системы муниципального стратегического управления"</t>
  </si>
  <si>
    <t>1.1.1. Мониторинг социально-экономического развития города Когалыма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</si>
  <si>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</si>
  <si>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3.2.5.  Грантовая поддержка начинающих предпринимателей</t>
  </si>
  <si>
    <t>3.2.6. Развитие молодежного предпринимательства</t>
  </si>
  <si>
    <t>ИТОГО ПО ПРОГРАММЕ</t>
  </si>
  <si>
    <t>Подпрограмма 2. «Совершенствование государственного и муниципального управления»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</si>
  <si>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</si>
  <si>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</si>
  <si>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 xml:space="preserve">1.1.Реализация механизмов стратегического управления социально-экономическим развитием города Когалыма 
</t>
  </si>
  <si>
    <t xml:space="preserve">2.1.Организация предоставления государственных  и муниципальных услуг в многофункциональных центрах
</t>
  </si>
  <si>
    <t>1.1.3. Обеспечение деятельности управления экономики Администрации города Когалыма</t>
  </si>
  <si>
    <t>3.1.Создание условий для развития субъектов малого и среднего предпринимательства</t>
  </si>
  <si>
    <t>3.1.4. Организация информационно - консультационной поддержки</t>
  </si>
  <si>
    <t>3.1.5.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</si>
  <si>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3.2. Финансовая поддержка субъектов малого и среднего предпринимательства, осуществляющих социально - значимые виды деятельности, определенными муниципальными образованиями
</t>
  </si>
  <si>
    <t>3.2.3.  Компенсация части затрат, связанных со специальной оценкой условий труда</t>
  </si>
  <si>
    <t>3.2.8. Грантовая поддержка на развитие предпринимательства</t>
  </si>
  <si>
    <t>3.3.3. Компенсация затрат по приобретению оборудования (основных средств) и лицензионных программных продуктов</t>
  </si>
  <si>
    <t>3.3.4. Компенсация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</si>
  <si>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3.4.Развитие инновационного и молодежного предпринимательства</t>
  </si>
  <si>
    <t>3.4.3. Организация мероприятий, направленных на вовлечение молодежи в предпринимательскую деятельность.</t>
  </si>
  <si>
    <t>План на 2018 год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</si>
  <si>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</si>
  <si>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</si>
  <si>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</si>
  <si>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</si>
  <si>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</si>
  <si>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</si>
  <si>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Оплата  за статистические сборники будет произведена по факту предоставления счета, акта об оказании услуг.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</si>
  <si>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</si>
  <si>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год</t>
  </si>
  <si>
    <t>мес</t>
  </si>
  <si>
    <t>касса</t>
  </si>
  <si>
    <t>Ответственный за составление сетевого графика: 
Степаненко Н.А..  Тел.93-752</t>
  </si>
  <si>
    <t xml:space="preserve"> Начальник управления экономики ____________Е.Г.Загорская</t>
  </si>
  <si>
    <t>3.1.1. .Организация мониторинга деятельности субъектов малого и среднего предпринимательства</t>
  </si>
  <si>
    <t>бюджет города Когалыма
 (101 направление)</t>
  </si>
  <si>
    <t>3.2.1. Возмещение  части затрат на аренду нежилых помещений</t>
  </si>
  <si>
    <t>3.2.2. Возмещение части затрат по предоставленным консалтинговым услугам</t>
  </si>
  <si>
    <t>3.2.4. Возмещение части затрат по приобретению оборудования (основных средств) и лицензионных программных продуктов</t>
  </si>
  <si>
    <t>3.2.9. Возмещение части затрат, связанных с оплатой жилищно-коммунальных услуг в соответствии с договорами предоставления жилищно-коммунальных услуг по нежилым помещениям, используемым в целях осуществления предпринимательской деятельности</t>
  </si>
  <si>
    <t>3.2.3. Возмещение части затрат, связанных с созданием и (или) развитием: центров времяпрепровождения детей, в том числе групп кратковременного пребывания детей; дошкольных образовательных центров</t>
  </si>
  <si>
    <t>3.3.1.  Возмещение затрат по приобретению оборудования (основных средств) и лицензионных программных продуктов</t>
  </si>
  <si>
    <t>3.3.2.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</si>
  <si>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3.3. Финансовая поддержка субъектов малого и среднего предпринимательства осуществляющие деятельность в социальной сфере (показатели 7,8,9,10,11)</t>
  </si>
  <si>
    <t>3.1.2.  Организация мероприятий по информационно-консультационной поддержке, популяризации и пропаганде предпринимательской деятельности</t>
  </si>
  <si>
    <t>3.1.3.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организаций, образующих инфраструктуру поддержки малого и среднего предпринимательства в городе Когалыме, иной информации для субъектов малого и среднего предпринимательства</t>
  </si>
  <si>
    <t>3.2.7. Возмещение части затрат, связанных с прохождением курсов повышения квалификации</t>
  </si>
  <si>
    <t>3.4.1. Предоставление субсидий на создание и (или) обеспечение деятельности центров молодежного инновационного творчества</t>
  </si>
  <si>
    <t>1.1.2. Корректировка стратегии социально-экономического развития города Когалыма до 2020 гола и на период до 2030 года</t>
  </si>
  <si>
    <t>План на 01.09.2018</t>
  </si>
  <si>
    <t>Профинансировано на 01.09.2018</t>
  </si>
  <si>
    <t>Кассовый расход на 01.09.2018</t>
  </si>
  <si>
    <t>Неосвоение денежных средств в отчетном периоде связано с тем, что изменения в муниципальную программу по мероприятиям внесены в июне 2018 года (постановление Администрации города Когалыма от 18.06.2018 №1343), административные регламенты предоставления муниципальных услуг до утверждены в сентябре месяце 2018 года. Реализация мероприятий запланированна на ноябрь месяц</t>
  </si>
  <si>
    <t>Неосвоение денежных средств в отчетном периоде связано с тем, что изменения в муниципальную программу по мероприятиям внесены в июне 2018 года (постановление Администрации города Когалыма от 18.06.2018 №1343), административные регламенты предоставления муниципальных услуг  утверждены в сентябре месяце 2018 года. Реализация мероприятий запланированна на октябрь месяц</t>
  </si>
  <si>
    <t>Неосвоение денежных средств в отчетном периоде связано с тем, что изменения в муниципальную программу по мероприятиям внесены в июне 2018 года (постановление Администрации города Когалыма от 18.06.2018 №1343), административные регламенты предоставления муниципальных услуг утверждены в сентябре месяце 2018 года. Реализация мероприятий запланированна на ноябрь месяц</t>
  </si>
  <si>
    <t>Неосвоение денежных средств в отчетном периоде связано с тем, что изменения в муниципальную программу по мероприятиям внесены в июне 2018 года (постановление Администрации города Когалыма от 18.06.2018 №1343), административные регламенты предоставления муниципальных услуг  утверждены в сентябре месяце 2018 года. Реализация мероприятий запланированна на ноябрь месяц</t>
  </si>
  <si>
    <t>Всего МАУ "МФЦ г. Когалыма" за январь-август 2018 года было оказано 31 147  услуг, проведено 
7 338 консультаций.
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</si>
  <si>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Освоение денежных средств запланировано на 3-4 квартал</t>
  </si>
  <si>
    <t>3.4.2. Организация мероприятий, направленных на вовлечение молодежи в предпринимательскую деятельность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</si>
  <si>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01.09.2018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</si>
</sst>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\ _₽_-;\-* #,##0.0\ _₽_-;_-* &quot;-&quot;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;0.00"/>
    <numFmt numFmtId="190" formatCode="#,##0.00\ _₽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Alignment="1">
      <alignment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Border="1" applyAlignment="1">
      <alignment horizontal="justify" wrapText="1"/>
    </xf>
    <xf numFmtId="176" fontId="4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6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31" borderId="10" xfId="0" applyNumberFormat="1" applyFont="1" applyFill="1" applyBorder="1" applyAlignment="1" applyProtection="1">
      <alignment horizontal="center"/>
      <protection/>
    </xf>
    <xf numFmtId="176" fontId="5" fillId="31" borderId="10" xfId="0" applyNumberFormat="1" applyFont="1" applyFill="1" applyBorder="1" applyAlignment="1">
      <alignment horizontal="center"/>
    </xf>
    <xf numFmtId="176" fontId="5" fillId="31" borderId="1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76" fontId="4" fillId="31" borderId="10" xfId="0" applyNumberFormat="1" applyFont="1" applyFill="1" applyBorder="1" applyAlignment="1">
      <alignment horizontal="center"/>
    </xf>
    <xf numFmtId="176" fontId="5" fillId="31" borderId="10" xfId="60" applyNumberFormat="1" applyFont="1" applyFill="1" applyBorder="1" applyAlignment="1">
      <alignment horizontal="center"/>
    </xf>
    <xf numFmtId="0" fontId="4" fillId="31" borderId="10" xfId="0" applyFont="1" applyFill="1" applyBorder="1" applyAlignment="1" applyProtection="1">
      <alignment wrapText="1"/>
      <protection/>
    </xf>
    <xf numFmtId="0" fontId="4" fillId="31" borderId="10" xfId="0" applyFont="1" applyFill="1" applyBorder="1" applyAlignment="1">
      <alignment horizontal="justify" wrapText="1"/>
    </xf>
    <xf numFmtId="0" fontId="5" fillId="31" borderId="10" xfId="0" applyFont="1" applyFill="1" applyBorder="1" applyAlignment="1">
      <alignment horizontal="justify" wrapText="1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wrapText="1"/>
    </xf>
    <xf numFmtId="176" fontId="4" fillId="0" borderId="10" xfId="6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31" borderId="0" xfId="0" applyFont="1" applyFill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 wrapText="1"/>
    </xf>
    <xf numFmtId="0" fontId="3" fillId="31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10" borderId="10" xfId="0" applyFont="1" applyFill="1" applyBorder="1" applyAlignment="1" applyProtection="1">
      <alignment wrapText="1"/>
      <protection/>
    </xf>
    <xf numFmtId="176" fontId="4" fillId="10" borderId="10" xfId="0" applyNumberFormat="1" applyFont="1" applyFill="1" applyBorder="1" applyAlignment="1" applyProtection="1">
      <alignment horizontal="center"/>
      <protection/>
    </xf>
    <xf numFmtId="0" fontId="2" fillId="10" borderId="10" xfId="0" applyFont="1" applyFill="1" applyBorder="1" applyAlignment="1">
      <alignment vertical="center" wrapText="1"/>
    </xf>
    <xf numFmtId="176" fontId="4" fillId="10" borderId="0" xfId="0" applyNumberFormat="1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76" fontId="4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justify" wrapText="1"/>
    </xf>
    <xf numFmtId="176" fontId="5" fillId="10" borderId="1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5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left" wrapText="1"/>
    </xf>
    <xf numFmtId="0" fontId="2" fillId="31" borderId="0" xfId="0" applyFont="1" applyFill="1" applyAlignment="1">
      <alignment vertical="center" wrapText="1"/>
    </xf>
    <xf numFmtId="190" fontId="10" fillId="34" borderId="12" xfId="0" applyNumberFormat="1" applyFont="1" applyFill="1" applyBorder="1" applyAlignment="1">
      <alignment wrapText="1"/>
    </xf>
    <xf numFmtId="176" fontId="5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4" fillId="35" borderId="10" xfId="0" applyNumberFormat="1" applyFont="1" applyFill="1" applyBorder="1" applyAlignment="1">
      <alignment horizontal="center"/>
    </xf>
    <xf numFmtId="176" fontId="5" fillId="35" borderId="10" xfId="0" applyNumberFormat="1" applyFont="1" applyFill="1" applyBorder="1" applyAlignment="1">
      <alignment horizontal="center"/>
    </xf>
    <xf numFmtId="176" fontId="5" fillId="35" borderId="10" xfId="60" applyNumberFormat="1" applyFont="1" applyFill="1" applyBorder="1" applyAlignment="1">
      <alignment horizontal="center"/>
    </xf>
    <xf numFmtId="0" fontId="5" fillId="19" borderId="10" xfId="0" applyFont="1" applyFill="1" applyBorder="1" applyAlignment="1">
      <alignment horizontal="justify" wrapText="1"/>
    </xf>
    <xf numFmtId="176" fontId="5" fillId="19" borderId="10" xfId="0" applyNumberFormat="1" applyFont="1" applyFill="1" applyBorder="1" applyAlignment="1">
      <alignment horizontal="center"/>
    </xf>
    <xf numFmtId="176" fontId="5" fillId="19" borderId="10" xfId="60" applyNumberFormat="1" applyFont="1" applyFill="1" applyBorder="1" applyAlignment="1">
      <alignment horizontal="center"/>
    </xf>
    <xf numFmtId="176" fontId="4" fillId="19" borderId="10" xfId="0" applyNumberFormat="1" applyFont="1" applyFill="1" applyBorder="1" applyAlignment="1">
      <alignment horizontal="center"/>
    </xf>
    <xf numFmtId="176" fontId="4" fillId="19" borderId="10" xfId="0" applyNumberFormat="1" applyFont="1" applyFill="1" applyBorder="1" applyAlignment="1" applyProtection="1">
      <alignment horizontal="center"/>
      <protection/>
    </xf>
    <xf numFmtId="0" fontId="2" fillId="19" borderId="10" xfId="0" applyFont="1" applyFill="1" applyBorder="1" applyAlignment="1">
      <alignment vertical="center" wrapText="1"/>
    </xf>
    <xf numFmtId="176" fontId="4" fillId="19" borderId="0" xfId="0" applyNumberFormat="1" applyFont="1" applyFill="1" applyBorder="1" applyAlignment="1">
      <alignment vertical="center" wrapText="1"/>
    </xf>
    <xf numFmtId="0" fontId="2" fillId="19" borderId="0" xfId="0" applyFont="1" applyFill="1" applyBorder="1" applyAlignment="1">
      <alignment vertical="center" wrapText="1"/>
    </xf>
    <xf numFmtId="176" fontId="2" fillId="19" borderId="0" xfId="0" applyNumberFormat="1" applyFont="1" applyFill="1" applyBorder="1" applyAlignment="1">
      <alignment vertical="center" wrapText="1"/>
    </xf>
    <xf numFmtId="176" fontId="5" fillId="19" borderId="10" xfId="0" applyNumberFormat="1" applyFont="1" applyFill="1" applyBorder="1" applyAlignment="1" applyProtection="1">
      <alignment horizontal="center"/>
      <protection/>
    </xf>
    <xf numFmtId="176" fontId="5" fillId="1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wrapText="1"/>
    </xf>
    <xf numFmtId="176" fontId="4" fillId="33" borderId="10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vertical="center" wrapText="1"/>
    </xf>
    <xf numFmtId="176" fontId="4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76" fontId="2" fillId="33" borderId="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76" fontId="5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76" fontId="4" fillId="33" borderId="0" xfId="0" applyNumberFormat="1" applyFont="1" applyFill="1" applyBorder="1" applyAlignment="1">
      <alignment wrapText="1"/>
    </xf>
    <xf numFmtId="176" fontId="5" fillId="33" borderId="10" xfId="60" applyNumberFormat="1" applyFont="1" applyFill="1" applyBorder="1" applyAlignment="1">
      <alignment horizontal="center"/>
    </xf>
    <xf numFmtId="176" fontId="5" fillId="33" borderId="10" xfId="0" applyNumberFormat="1" applyFont="1" applyFill="1" applyBorder="1" applyAlignment="1" applyProtection="1">
      <alignment horizontal="center"/>
      <protection/>
    </xf>
    <xf numFmtId="0" fontId="3" fillId="19" borderId="10" xfId="0" applyFont="1" applyFill="1" applyBorder="1" applyAlignment="1">
      <alignment vertical="center" wrapText="1"/>
    </xf>
    <xf numFmtId="176" fontId="5" fillId="19" borderId="0" xfId="0" applyNumberFormat="1" applyFont="1" applyFill="1" applyBorder="1" applyAlignment="1">
      <alignment vertical="center" wrapText="1"/>
    </xf>
    <xf numFmtId="0" fontId="3" fillId="19" borderId="0" xfId="0" applyFont="1" applyFill="1" applyBorder="1" applyAlignment="1">
      <alignment vertical="center" wrapText="1"/>
    </xf>
    <xf numFmtId="176" fontId="3" fillId="19" borderId="0" xfId="0" applyNumberFormat="1" applyFont="1" applyFill="1" applyBorder="1" applyAlignment="1">
      <alignment vertical="center" wrapText="1"/>
    </xf>
    <xf numFmtId="176" fontId="4" fillId="31" borderId="1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justify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10" borderId="10" xfId="0" applyFont="1" applyFill="1" applyBorder="1" applyAlignment="1">
      <alignment horizontal="left" wrapText="1"/>
    </xf>
    <xf numFmtId="176" fontId="4" fillId="34" borderId="10" xfId="0" applyNumberFormat="1" applyFont="1" applyFill="1" applyBorder="1" applyAlignment="1" applyProtection="1">
      <alignment horizontal="center"/>
      <protection/>
    </xf>
    <xf numFmtId="176" fontId="4" fillId="34" borderId="10" xfId="0" applyNumberFormat="1" applyFont="1" applyFill="1" applyBorder="1" applyAlignment="1">
      <alignment horizontal="center"/>
    </xf>
    <xf numFmtId="176" fontId="5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showGridLines="0" tabSelected="1" view="pageBreakPreview" zoomScale="47" zoomScaleNormal="55" zoomScaleSheetLayoutView="47" zoomScalePageLayoutView="0" workbookViewId="0" topLeftCell="A1">
      <pane xSplit="7" ySplit="7" topLeftCell="S167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G1" sqref="AG1:AL16384"/>
    </sheetView>
  </sheetViews>
  <sheetFormatPr defaultColWidth="9.140625" defaultRowHeight="12.75"/>
  <cols>
    <col min="1" max="1" width="45.421875" style="4" customWidth="1"/>
    <col min="2" max="7" width="18.8515625" style="4" customWidth="1"/>
    <col min="8" max="8" width="21.421875" style="1" customWidth="1"/>
    <col min="9" max="11" width="19.421875" style="1" customWidth="1"/>
    <col min="12" max="13" width="18.7109375" style="1" customWidth="1"/>
    <col min="14" max="15" width="18.57421875" style="1" customWidth="1"/>
    <col min="16" max="19" width="18.7109375" style="1" customWidth="1"/>
    <col min="20" max="21" width="18.7109375" style="5" customWidth="1"/>
    <col min="22" max="23" width="19.00390625" style="5" customWidth="1"/>
    <col min="24" max="25" width="18.28125" style="5" customWidth="1"/>
    <col min="26" max="27" width="19.421875" style="5" customWidth="1"/>
    <col min="28" max="29" width="17.57421875" style="5" customWidth="1"/>
    <col min="30" max="30" width="19.7109375" style="5" customWidth="1"/>
    <col min="31" max="31" width="18.7109375" style="32" customWidth="1"/>
    <col min="32" max="32" width="38.140625" style="1" customWidth="1"/>
    <col min="33" max="33" width="16.00390625" style="1" hidden="1" customWidth="1"/>
    <col min="34" max="34" width="14.8515625" style="1" hidden="1" customWidth="1"/>
    <col min="35" max="35" width="15.421875" style="1" hidden="1" customWidth="1"/>
    <col min="36" max="36" width="10.28125" style="1" hidden="1" customWidth="1"/>
    <col min="37" max="37" width="14.57421875" style="1" hidden="1" customWidth="1"/>
    <col min="38" max="38" width="0" style="1" hidden="1" customWidth="1"/>
    <col min="39" max="16384" width="9.140625" style="1" customWidth="1"/>
  </cols>
  <sheetData>
    <row r="1" spans="22:30" ht="32.25" customHeight="1">
      <c r="V1" s="17"/>
      <c r="W1" s="17"/>
      <c r="X1" s="117"/>
      <c r="Y1" s="117"/>
      <c r="Z1" s="117"/>
      <c r="AA1" s="117"/>
      <c r="AB1" s="117"/>
      <c r="AC1" s="117"/>
      <c r="AD1" s="117"/>
    </row>
    <row r="2" spans="1:30" ht="39.75" customHeight="1">
      <c r="A2" s="118" t="s">
        <v>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0" ht="14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0" ht="20.25" customHeight="1">
      <c r="A4" s="18"/>
      <c r="B4" s="19"/>
      <c r="C4" s="19"/>
      <c r="D4" s="19"/>
      <c r="E4" s="19"/>
      <c r="F4" s="19"/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23" t="s">
        <v>19</v>
      </c>
      <c r="AC4" s="123"/>
      <c r="AD4" s="124"/>
    </row>
    <row r="5" spans="1:32" s="7" customFormat="1" ht="18.75" customHeight="1">
      <c r="A5" s="121" t="s">
        <v>18</v>
      </c>
      <c r="B5" s="122" t="s">
        <v>42</v>
      </c>
      <c r="C5" s="127" t="s">
        <v>71</v>
      </c>
      <c r="D5" s="127" t="s">
        <v>72</v>
      </c>
      <c r="E5" s="127" t="s">
        <v>73</v>
      </c>
      <c r="F5" s="125" t="s">
        <v>43</v>
      </c>
      <c r="G5" s="126"/>
      <c r="H5" s="125" t="s">
        <v>0</v>
      </c>
      <c r="I5" s="126"/>
      <c r="J5" s="125" t="s">
        <v>1</v>
      </c>
      <c r="K5" s="126"/>
      <c r="L5" s="125" t="s">
        <v>2</v>
      </c>
      <c r="M5" s="126"/>
      <c r="N5" s="125" t="s">
        <v>3</v>
      </c>
      <c r="O5" s="126"/>
      <c r="P5" s="125" t="s">
        <v>4</v>
      </c>
      <c r="Q5" s="126"/>
      <c r="R5" s="125" t="s">
        <v>5</v>
      </c>
      <c r="S5" s="126"/>
      <c r="T5" s="125" t="s">
        <v>6</v>
      </c>
      <c r="U5" s="126"/>
      <c r="V5" s="125" t="s">
        <v>7</v>
      </c>
      <c r="W5" s="126"/>
      <c r="X5" s="125" t="s">
        <v>8</v>
      </c>
      <c r="Y5" s="126"/>
      <c r="Z5" s="125" t="s">
        <v>9</v>
      </c>
      <c r="AA5" s="126"/>
      <c r="AB5" s="125" t="s">
        <v>10</v>
      </c>
      <c r="AC5" s="126"/>
      <c r="AD5" s="125" t="s">
        <v>11</v>
      </c>
      <c r="AE5" s="126"/>
      <c r="AF5" s="129" t="s">
        <v>47</v>
      </c>
    </row>
    <row r="6" spans="1:32" s="9" customFormat="1" ht="93" customHeight="1">
      <c r="A6" s="121"/>
      <c r="B6" s="122"/>
      <c r="C6" s="128"/>
      <c r="D6" s="128"/>
      <c r="E6" s="128"/>
      <c r="F6" s="6" t="s">
        <v>44</v>
      </c>
      <c r="G6" s="6" t="s">
        <v>45</v>
      </c>
      <c r="H6" s="8" t="s">
        <v>12</v>
      </c>
      <c r="I6" s="8" t="s">
        <v>46</v>
      </c>
      <c r="J6" s="8" t="s">
        <v>12</v>
      </c>
      <c r="K6" s="8" t="s">
        <v>46</v>
      </c>
      <c r="L6" s="8" t="s">
        <v>12</v>
      </c>
      <c r="M6" s="8" t="s">
        <v>46</v>
      </c>
      <c r="N6" s="8" t="s">
        <v>12</v>
      </c>
      <c r="O6" s="8" t="s">
        <v>46</v>
      </c>
      <c r="P6" s="8" t="s">
        <v>12</v>
      </c>
      <c r="Q6" s="8" t="s">
        <v>46</v>
      </c>
      <c r="R6" s="8" t="s">
        <v>12</v>
      </c>
      <c r="S6" s="8" t="s">
        <v>46</v>
      </c>
      <c r="T6" s="8" t="s">
        <v>12</v>
      </c>
      <c r="U6" s="8" t="s">
        <v>46</v>
      </c>
      <c r="V6" s="8" t="s">
        <v>12</v>
      </c>
      <c r="W6" s="8" t="s">
        <v>46</v>
      </c>
      <c r="X6" s="8" t="s">
        <v>12</v>
      </c>
      <c r="Y6" s="8" t="s">
        <v>46</v>
      </c>
      <c r="Z6" s="8" t="s">
        <v>12</v>
      </c>
      <c r="AA6" s="8" t="s">
        <v>46</v>
      </c>
      <c r="AB6" s="8" t="s">
        <v>12</v>
      </c>
      <c r="AC6" s="8" t="s">
        <v>46</v>
      </c>
      <c r="AD6" s="8" t="s">
        <v>12</v>
      </c>
      <c r="AE6" s="8" t="s">
        <v>46</v>
      </c>
      <c r="AF6" s="130"/>
    </row>
    <row r="7" spans="1:35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50">
        <v>31</v>
      </c>
      <c r="AF7" s="131"/>
      <c r="AG7" s="11" t="s">
        <v>51</v>
      </c>
      <c r="AH7" s="11" t="s">
        <v>52</v>
      </c>
      <c r="AI7" s="11" t="s">
        <v>53</v>
      </c>
    </row>
    <row r="8" spans="1:32" s="13" customFormat="1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2"/>
      <c r="AD8" s="12"/>
      <c r="AE8" s="44"/>
      <c r="AF8" s="46"/>
    </row>
    <row r="9" spans="1:35" s="56" customFormat="1" ht="80.25" customHeight="1">
      <c r="A9" s="52" t="s">
        <v>20</v>
      </c>
      <c r="B9" s="53">
        <f>B11</f>
        <v>34847.994000000006</v>
      </c>
      <c r="C9" s="53">
        <f>C11</f>
        <v>25047.566000000003</v>
      </c>
      <c r="D9" s="53">
        <f>D11</f>
        <v>21850.968</v>
      </c>
      <c r="E9" s="53">
        <f>E11</f>
        <v>21850.968</v>
      </c>
      <c r="F9" s="53">
        <f>E9/B9*100</f>
        <v>62.70366093382591</v>
      </c>
      <c r="G9" s="53">
        <f>E9/C9*100</f>
        <v>87.23788970153826</v>
      </c>
      <c r="H9" s="53">
        <f aca="true" t="shared" si="0" ref="H9:M9">H11</f>
        <v>6659.546</v>
      </c>
      <c r="I9" s="53">
        <f t="shared" si="0"/>
        <v>4858.02</v>
      </c>
      <c r="J9" s="53">
        <f t="shared" si="0"/>
        <v>2830.85</v>
      </c>
      <c r="K9" s="53">
        <f t="shared" si="0"/>
        <v>2744.38</v>
      </c>
      <c r="L9" s="53">
        <f t="shared" si="0"/>
        <v>1058.9070000000002</v>
      </c>
      <c r="M9" s="53">
        <f t="shared" si="0"/>
        <v>1610.595</v>
      </c>
      <c r="N9" s="53">
        <f aca="true" t="shared" si="1" ref="N9:AE9">N11</f>
        <v>2789.35</v>
      </c>
      <c r="O9" s="53">
        <f t="shared" si="1"/>
        <v>2445.3720000000003</v>
      </c>
      <c r="P9" s="53">
        <f t="shared" si="1"/>
        <v>2618.177</v>
      </c>
      <c r="Q9" s="53">
        <f t="shared" si="1"/>
        <v>2644.906</v>
      </c>
      <c r="R9" s="53">
        <f t="shared" si="1"/>
        <v>2408.356</v>
      </c>
      <c r="S9" s="53">
        <f t="shared" si="1"/>
        <v>2451.215</v>
      </c>
      <c r="T9" s="53">
        <f t="shared" si="1"/>
        <v>4218.92</v>
      </c>
      <c r="U9" s="53">
        <f t="shared" si="1"/>
        <v>3513.46</v>
      </c>
      <c r="V9" s="53">
        <f t="shared" si="1"/>
        <v>2463.46</v>
      </c>
      <c r="W9" s="53">
        <f t="shared" si="1"/>
        <v>1583.02</v>
      </c>
      <c r="X9" s="53">
        <f t="shared" si="1"/>
        <v>1141.798</v>
      </c>
      <c r="Y9" s="53">
        <f t="shared" si="1"/>
        <v>0</v>
      </c>
      <c r="Z9" s="53">
        <f t="shared" si="1"/>
        <v>2507.56</v>
      </c>
      <c r="AA9" s="53">
        <f t="shared" si="1"/>
        <v>0</v>
      </c>
      <c r="AB9" s="53">
        <f t="shared" si="1"/>
        <v>1444.5800000000002</v>
      </c>
      <c r="AC9" s="53">
        <f t="shared" si="1"/>
        <v>0</v>
      </c>
      <c r="AD9" s="53">
        <f t="shared" si="1"/>
        <v>4706.49</v>
      </c>
      <c r="AE9" s="53">
        <f t="shared" si="1"/>
        <v>0</v>
      </c>
      <c r="AF9" s="54"/>
      <c r="AG9" s="55">
        <f>H9+J9+L9+N9+P9+R9+T9+V9+X9+Z9+AB9+AD9</f>
        <v>34847.994</v>
      </c>
      <c r="AH9" s="55">
        <f>H9+J9+L9+N9+P9+R9</f>
        <v>18365.186</v>
      </c>
      <c r="AI9" s="55">
        <f>I9+K9+M9+O9+Q9+S9+U9+W9+Y9+AA9+AC9+AE9</f>
        <v>21850.968</v>
      </c>
    </row>
    <row r="10" spans="1:35" s="14" customFormat="1" ht="102" customHeight="1">
      <c r="A10" s="35" t="s">
        <v>29</v>
      </c>
      <c r="B10" s="28">
        <f>B11</f>
        <v>34847.994000000006</v>
      </c>
      <c r="C10" s="28">
        <f>C11</f>
        <v>25047.566000000003</v>
      </c>
      <c r="D10" s="28">
        <f>D11</f>
        <v>21850.968</v>
      </c>
      <c r="E10" s="28">
        <f>E11</f>
        <v>21850.968</v>
      </c>
      <c r="F10" s="28">
        <f aca="true" t="shared" si="2" ref="F10:F79">E10/B10*100</f>
        <v>62.70366093382591</v>
      </c>
      <c r="G10" s="28">
        <f>E10/C10*100</f>
        <v>87.23788970153826</v>
      </c>
      <c r="H10" s="28">
        <f>H11</f>
        <v>6659.546</v>
      </c>
      <c r="I10" s="28">
        <f>I11</f>
        <v>4858.02</v>
      </c>
      <c r="J10" s="28">
        <f aca="true" t="shared" si="3" ref="J10:AE10">J11</f>
        <v>2830.85</v>
      </c>
      <c r="K10" s="28">
        <f t="shared" si="3"/>
        <v>2744.38</v>
      </c>
      <c r="L10" s="28">
        <f t="shared" si="3"/>
        <v>1058.9070000000002</v>
      </c>
      <c r="M10" s="28">
        <f t="shared" si="3"/>
        <v>1610.595</v>
      </c>
      <c r="N10" s="28">
        <f t="shared" si="3"/>
        <v>2789.35</v>
      </c>
      <c r="O10" s="28">
        <f t="shared" si="3"/>
        <v>2445.3720000000003</v>
      </c>
      <c r="P10" s="28">
        <f t="shared" si="3"/>
        <v>2618.177</v>
      </c>
      <c r="Q10" s="28">
        <f t="shared" si="3"/>
        <v>2644.906</v>
      </c>
      <c r="R10" s="28">
        <f t="shared" si="3"/>
        <v>2408.356</v>
      </c>
      <c r="S10" s="28">
        <f t="shared" si="3"/>
        <v>2451.215</v>
      </c>
      <c r="T10" s="28">
        <f t="shared" si="3"/>
        <v>4218.92</v>
      </c>
      <c r="U10" s="28">
        <f t="shared" si="3"/>
        <v>3513.46</v>
      </c>
      <c r="V10" s="28">
        <f t="shared" si="3"/>
        <v>2463.46</v>
      </c>
      <c r="W10" s="28">
        <f t="shared" si="3"/>
        <v>1583.02</v>
      </c>
      <c r="X10" s="28">
        <f t="shared" si="3"/>
        <v>1141.798</v>
      </c>
      <c r="Y10" s="28">
        <f t="shared" si="3"/>
        <v>0</v>
      </c>
      <c r="Z10" s="28">
        <f t="shared" si="3"/>
        <v>2507.56</v>
      </c>
      <c r="AA10" s="28">
        <f t="shared" si="3"/>
        <v>0</v>
      </c>
      <c r="AB10" s="28">
        <f t="shared" si="3"/>
        <v>1444.5800000000002</v>
      </c>
      <c r="AC10" s="28">
        <f t="shared" si="3"/>
        <v>0</v>
      </c>
      <c r="AD10" s="28">
        <f t="shared" si="3"/>
        <v>4706.49</v>
      </c>
      <c r="AE10" s="28">
        <f t="shared" si="3"/>
        <v>0</v>
      </c>
      <c r="AF10" s="48"/>
      <c r="AG10" s="51">
        <f aca="true" t="shared" si="4" ref="AG10:AG79">H10+J10+L10+N10+P10+R10+T10+V10+X10+Z10+AB10+AD10</f>
        <v>34847.994</v>
      </c>
      <c r="AH10" s="55">
        <f aca="true" t="shared" si="5" ref="AH10:AH77">H10+J10+L10+N10+P10+R10</f>
        <v>18365.186</v>
      </c>
      <c r="AI10" s="55">
        <f aca="true" t="shared" si="6" ref="AI10:AI79">I10+K10+M10+O10+Q10+S10+U10+W10+Y10+AA10+AC10+AE10</f>
        <v>21850.968</v>
      </c>
    </row>
    <row r="11" spans="1:35" s="43" customFormat="1" ht="18.75">
      <c r="A11" s="36" t="s">
        <v>17</v>
      </c>
      <c r="B11" s="29">
        <f>B13</f>
        <v>34847.994000000006</v>
      </c>
      <c r="C11" s="29">
        <f>C13</f>
        <v>25047.566000000003</v>
      </c>
      <c r="D11" s="29">
        <f>D13</f>
        <v>21850.968</v>
      </c>
      <c r="E11" s="29">
        <f>E13</f>
        <v>21850.968</v>
      </c>
      <c r="F11" s="29">
        <f>E11/B11*100</f>
        <v>62.70366093382591</v>
      </c>
      <c r="G11" s="29">
        <f>E11/C11*100</f>
        <v>87.23788970153826</v>
      </c>
      <c r="H11" s="29">
        <f aca="true" t="shared" si="7" ref="H11:M11">H13</f>
        <v>6659.546</v>
      </c>
      <c r="I11" s="29">
        <f t="shared" si="7"/>
        <v>4858.02</v>
      </c>
      <c r="J11" s="29">
        <f t="shared" si="7"/>
        <v>2830.85</v>
      </c>
      <c r="K11" s="29">
        <f t="shared" si="7"/>
        <v>2744.38</v>
      </c>
      <c r="L11" s="29">
        <f t="shared" si="7"/>
        <v>1058.9070000000002</v>
      </c>
      <c r="M11" s="29">
        <f t="shared" si="7"/>
        <v>1610.595</v>
      </c>
      <c r="N11" s="29">
        <f aca="true" t="shared" si="8" ref="N11:AE11">N13</f>
        <v>2789.35</v>
      </c>
      <c r="O11" s="29">
        <f t="shared" si="8"/>
        <v>2445.3720000000003</v>
      </c>
      <c r="P11" s="29">
        <f t="shared" si="8"/>
        <v>2618.177</v>
      </c>
      <c r="Q11" s="29">
        <f t="shared" si="8"/>
        <v>2644.906</v>
      </c>
      <c r="R11" s="29">
        <f t="shared" si="8"/>
        <v>2408.356</v>
      </c>
      <c r="S11" s="29">
        <f t="shared" si="8"/>
        <v>2451.215</v>
      </c>
      <c r="T11" s="29">
        <f t="shared" si="8"/>
        <v>4218.92</v>
      </c>
      <c r="U11" s="29">
        <f t="shared" si="8"/>
        <v>3513.46</v>
      </c>
      <c r="V11" s="29">
        <f t="shared" si="8"/>
        <v>2463.46</v>
      </c>
      <c r="W11" s="29">
        <f t="shared" si="8"/>
        <v>1583.02</v>
      </c>
      <c r="X11" s="29">
        <f t="shared" si="8"/>
        <v>1141.798</v>
      </c>
      <c r="Y11" s="29">
        <f t="shared" si="8"/>
        <v>0</v>
      </c>
      <c r="Z11" s="29">
        <f t="shared" si="8"/>
        <v>2507.56</v>
      </c>
      <c r="AA11" s="29">
        <f t="shared" si="8"/>
        <v>0</v>
      </c>
      <c r="AB11" s="29">
        <f t="shared" si="8"/>
        <v>1444.5800000000002</v>
      </c>
      <c r="AC11" s="29">
        <f t="shared" si="8"/>
        <v>0</v>
      </c>
      <c r="AD11" s="29">
        <f t="shared" si="8"/>
        <v>4706.49</v>
      </c>
      <c r="AE11" s="29">
        <f t="shared" si="8"/>
        <v>0</v>
      </c>
      <c r="AF11" s="48"/>
      <c r="AG11" s="51">
        <f t="shared" si="4"/>
        <v>34847.994</v>
      </c>
      <c r="AH11" s="55">
        <f t="shared" si="5"/>
        <v>18365.186</v>
      </c>
      <c r="AI11" s="55">
        <f t="shared" si="6"/>
        <v>21850.968</v>
      </c>
    </row>
    <row r="12" spans="1:35" s="43" customFormat="1" ht="18.75" hidden="1">
      <c r="A12" s="37" t="s">
        <v>13</v>
      </c>
      <c r="B12" s="29"/>
      <c r="C12" s="29"/>
      <c r="D12" s="29"/>
      <c r="E12" s="29"/>
      <c r="F12" s="29" t="e">
        <f t="shared" si="2"/>
        <v>#DIV/0!</v>
      </c>
      <c r="G12" s="29" t="e">
        <f>E12/C12*100</f>
        <v>#DIV/0!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48"/>
      <c r="AG12" s="51">
        <f t="shared" si="4"/>
        <v>0</v>
      </c>
      <c r="AH12" s="55">
        <f t="shared" si="5"/>
        <v>0</v>
      </c>
      <c r="AI12" s="55">
        <f t="shared" si="6"/>
        <v>0</v>
      </c>
    </row>
    <row r="13" spans="1:35" s="43" customFormat="1" ht="18.75">
      <c r="A13" s="37" t="s">
        <v>14</v>
      </c>
      <c r="B13" s="30">
        <f>B16+B21+B27</f>
        <v>34847.994000000006</v>
      </c>
      <c r="C13" s="30">
        <f>C16+C21+C27</f>
        <v>25047.566000000003</v>
      </c>
      <c r="D13" s="30">
        <f>D16+D21+D27</f>
        <v>21850.968</v>
      </c>
      <c r="E13" s="30">
        <f>E16+E21+E27</f>
        <v>21850.968</v>
      </c>
      <c r="F13" s="30">
        <f t="shared" si="2"/>
        <v>62.70366093382591</v>
      </c>
      <c r="G13" s="30">
        <f>E13/C13*100</f>
        <v>87.23788970153826</v>
      </c>
      <c r="H13" s="30">
        <f aca="true" t="shared" si="9" ref="H13:M13">H16+H21+H27</f>
        <v>6659.546</v>
      </c>
      <c r="I13" s="30">
        <f t="shared" si="9"/>
        <v>4858.02</v>
      </c>
      <c r="J13" s="30">
        <f t="shared" si="9"/>
        <v>2830.85</v>
      </c>
      <c r="K13" s="30">
        <f t="shared" si="9"/>
        <v>2744.38</v>
      </c>
      <c r="L13" s="30">
        <f t="shared" si="9"/>
        <v>1058.9070000000002</v>
      </c>
      <c r="M13" s="30">
        <f t="shared" si="9"/>
        <v>1610.595</v>
      </c>
      <c r="N13" s="30">
        <f aca="true" t="shared" si="10" ref="N13:AE13">N16+N21+N27</f>
        <v>2789.35</v>
      </c>
      <c r="O13" s="30">
        <f t="shared" si="10"/>
        <v>2445.3720000000003</v>
      </c>
      <c r="P13" s="30">
        <f t="shared" si="10"/>
        <v>2618.177</v>
      </c>
      <c r="Q13" s="30">
        <f t="shared" si="10"/>
        <v>2644.906</v>
      </c>
      <c r="R13" s="30">
        <f t="shared" si="10"/>
        <v>2408.356</v>
      </c>
      <c r="S13" s="30">
        <f t="shared" si="10"/>
        <v>2451.215</v>
      </c>
      <c r="T13" s="30">
        <f t="shared" si="10"/>
        <v>4218.92</v>
      </c>
      <c r="U13" s="30">
        <f t="shared" si="10"/>
        <v>3513.46</v>
      </c>
      <c r="V13" s="30">
        <f t="shared" si="10"/>
        <v>2463.46</v>
      </c>
      <c r="W13" s="30">
        <f t="shared" si="10"/>
        <v>1583.02</v>
      </c>
      <c r="X13" s="30">
        <f t="shared" si="10"/>
        <v>1141.798</v>
      </c>
      <c r="Y13" s="30">
        <f t="shared" si="10"/>
        <v>0</v>
      </c>
      <c r="Z13" s="30">
        <f t="shared" si="10"/>
        <v>2507.56</v>
      </c>
      <c r="AA13" s="30">
        <f t="shared" si="10"/>
        <v>0</v>
      </c>
      <c r="AB13" s="30">
        <f t="shared" si="10"/>
        <v>1444.5800000000002</v>
      </c>
      <c r="AC13" s="30">
        <f t="shared" si="10"/>
        <v>0</v>
      </c>
      <c r="AD13" s="30">
        <f t="shared" si="10"/>
        <v>4706.49</v>
      </c>
      <c r="AE13" s="30">
        <f t="shared" si="10"/>
        <v>0</v>
      </c>
      <c r="AF13" s="48"/>
      <c r="AG13" s="51">
        <f t="shared" si="4"/>
        <v>34847.994</v>
      </c>
      <c r="AH13" s="55">
        <f t="shared" si="5"/>
        <v>18365.186</v>
      </c>
      <c r="AI13" s="55">
        <f t="shared" si="6"/>
        <v>21850.968</v>
      </c>
    </row>
    <row r="14" spans="1:37" s="14" customFormat="1" ht="78" customHeight="1">
      <c r="A14" s="41" t="s">
        <v>21</v>
      </c>
      <c r="B14" s="24">
        <f>B15</f>
        <v>21.996999999999996</v>
      </c>
      <c r="C14" s="24">
        <f>C15</f>
        <v>9.097</v>
      </c>
      <c r="D14" s="24">
        <f aca="true" t="shared" si="11" ref="C14:E15">D15</f>
        <v>9.07</v>
      </c>
      <c r="E14" s="24">
        <f t="shared" si="11"/>
        <v>9.07</v>
      </c>
      <c r="F14" s="24">
        <f t="shared" si="2"/>
        <v>41.23289539482657</v>
      </c>
      <c r="G14" s="24">
        <f>_xlfn.IFERROR(E14/C14*100,0)</f>
        <v>99.70319885676598</v>
      </c>
      <c r="H14" s="24">
        <f aca="true" t="shared" si="12" ref="H14:AE14">H15</f>
        <v>0</v>
      </c>
      <c r="I14" s="24">
        <f t="shared" si="12"/>
        <v>0</v>
      </c>
      <c r="J14" s="24">
        <f t="shared" si="12"/>
        <v>0</v>
      </c>
      <c r="K14" s="24">
        <f t="shared" si="12"/>
        <v>0</v>
      </c>
      <c r="L14" s="24">
        <f t="shared" si="12"/>
        <v>0.4</v>
      </c>
      <c r="M14" s="24">
        <f t="shared" si="12"/>
        <v>0</v>
      </c>
      <c r="N14" s="24">
        <f t="shared" si="12"/>
        <v>1.6</v>
      </c>
      <c r="O14" s="24">
        <f t="shared" si="12"/>
        <v>1.976</v>
      </c>
      <c r="P14" s="24">
        <f t="shared" si="12"/>
        <v>0.797</v>
      </c>
      <c r="Q14" s="24">
        <f t="shared" si="12"/>
        <v>0.797</v>
      </c>
      <c r="R14" s="24">
        <f t="shared" si="12"/>
        <v>1.9</v>
      </c>
      <c r="S14" s="24">
        <f t="shared" si="12"/>
        <v>1.777</v>
      </c>
      <c r="T14" s="24">
        <f t="shared" si="12"/>
        <v>1.8</v>
      </c>
      <c r="U14" s="24">
        <f t="shared" si="12"/>
        <v>1.92</v>
      </c>
      <c r="V14" s="24">
        <f t="shared" si="12"/>
        <v>2.6</v>
      </c>
      <c r="W14" s="24">
        <f t="shared" si="12"/>
        <v>2.6</v>
      </c>
      <c r="X14" s="24">
        <f t="shared" si="12"/>
        <v>2.3</v>
      </c>
      <c r="Y14" s="24">
        <f t="shared" si="12"/>
        <v>0</v>
      </c>
      <c r="Z14" s="24">
        <f t="shared" si="12"/>
        <v>0.5</v>
      </c>
      <c r="AA14" s="24">
        <f t="shared" si="12"/>
        <v>0</v>
      </c>
      <c r="AB14" s="24">
        <f t="shared" si="12"/>
        <v>4.9</v>
      </c>
      <c r="AC14" s="24">
        <f t="shared" si="12"/>
        <v>0</v>
      </c>
      <c r="AD14" s="24">
        <f t="shared" si="12"/>
        <v>5.2</v>
      </c>
      <c r="AE14" s="24">
        <f t="shared" si="12"/>
        <v>0</v>
      </c>
      <c r="AF14" s="47" t="s">
        <v>49</v>
      </c>
      <c r="AG14" s="51">
        <f t="shared" si="4"/>
        <v>21.996999999999996</v>
      </c>
      <c r="AH14" s="51">
        <f t="shared" si="5"/>
        <v>4.697</v>
      </c>
      <c r="AI14" s="51">
        <f t="shared" si="6"/>
        <v>9.07</v>
      </c>
      <c r="AK14" s="71">
        <f>E14-C14</f>
        <v>-0.026999999999999247</v>
      </c>
    </row>
    <row r="15" spans="1:37" s="14" customFormat="1" ht="18.75">
      <c r="A15" s="3" t="s">
        <v>17</v>
      </c>
      <c r="B15" s="27">
        <f>B16</f>
        <v>21.996999999999996</v>
      </c>
      <c r="C15" s="27">
        <f t="shared" si="11"/>
        <v>9.097</v>
      </c>
      <c r="D15" s="27">
        <f t="shared" si="11"/>
        <v>9.07</v>
      </c>
      <c r="E15" s="27">
        <f t="shared" si="11"/>
        <v>9.07</v>
      </c>
      <c r="F15" s="27">
        <f t="shared" si="2"/>
        <v>41.23289539482657</v>
      </c>
      <c r="G15" s="24">
        <f aca="true" t="shared" si="13" ref="G15:G23">_xlfn.IFERROR(E15/C15*100,0)</f>
        <v>99.70319885676598</v>
      </c>
      <c r="H15" s="27">
        <f aca="true" t="shared" si="14" ref="H15:AD15">H16</f>
        <v>0</v>
      </c>
      <c r="I15" s="27">
        <f t="shared" si="14"/>
        <v>0</v>
      </c>
      <c r="J15" s="27">
        <f t="shared" si="14"/>
        <v>0</v>
      </c>
      <c r="K15" s="27">
        <f t="shared" si="14"/>
        <v>0</v>
      </c>
      <c r="L15" s="27">
        <f t="shared" si="14"/>
        <v>0.4</v>
      </c>
      <c r="M15" s="27">
        <f t="shared" si="14"/>
        <v>0</v>
      </c>
      <c r="N15" s="27">
        <f t="shared" si="14"/>
        <v>1.6</v>
      </c>
      <c r="O15" s="27">
        <f t="shared" si="14"/>
        <v>1.976</v>
      </c>
      <c r="P15" s="27">
        <f t="shared" si="14"/>
        <v>0.797</v>
      </c>
      <c r="Q15" s="27">
        <f t="shared" si="14"/>
        <v>0.797</v>
      </c>
      <c r="R15" s="27">
        <f t="shared" si="14"/>
        <v>1.9</v>
      </c>
      <c r="S15" s="27">
        <f t="shared" si="14"/>
        <v>1.777</v>
      </c>
      <c r="T15" s="27">
        <f t="shared" si="14"/>
        <v>1.8</v>
      </c>
      <c r="U15" s="27">
        <f t="shared" si="14"/>
        <v>1.92</v>
      </c>
      <c r="V15" s="27">
        <f t="shared" si="14"/>
        <v>2.6</v>
      </c>
      <c r="W15" s="27">
        <f t="shared" si="14"/>
        <v>2.6</v>
      </c>
      <c r="X15" s="27">
        <f t="shared" si="14"/>
        <v>2.3</v>
      </c>
      <c r="Y15" s="27">
        <f t="shared" si="14"/>
        <v>0</v>
      </c>
      <c r="Z15" s="27">
        <f t="shared" si="14"/>
        <v>0.5</v>
      </c>
      <c r="AA15" s="27">
        <f t="shared" si="14"/>
        <v>0</v>
      </c>
      <c r="AB15" s="27">
        <f t="shared" si="14"/>
        <v>4.9</v>
      </c>
      <c r="AC15" s="27">
        <f t="shared" si="14"/>
        <v>0</v>
      </c>
      <c r="AD15" s="27">
        <f t="shared" si="14"/>
        <v>5.2</v>
      </c>
      <c r="AE15" s="24">
        <v>0</v>
      </c>
      <c r="AF15" s="47"/>
      <c r="AG15" s="51">
        <f t="shared" si="4"/>
        <v>21.996999999999996</v>
      </c>
      <c r="AH15" s="51">
        <f t="shared" si="5"/>
        <v>4.697</v>
      </c>
      <c r="AI15" s="51">
        <f t="shared" si="6"/>
        <v>9.07</v>
      </c>
      <c r="AK15" s="71">
        <f aca="true" t="shared" si="15" ref="AK15:AK84">E15-C15</f>
        <v>-0.026999999999999247</v>
      </c>
    </row>
    <row r="16" spans="1:37" s="13" customFormat="1" ht="18.75">
      <c r="A16" s="2" t="s">
        <v>14</v>
      </c>
      <c r="B16" s="38">
        <f>H16+J16+L16+N16+P16+R16+T16+V16+X16+Z16+AB16+AD16</f>
        <v>21.996999999999996</v>
      </c>
      <c r="C16" s="38">
        <f>H16+J16+L16+N16+P16+R16+T16+V16</f>
        <v>9.097</v>
      </c>
      <c r="D16" s="38">
        <f>E16</f>
        <v>9.07</v>
      </c>
      <c r="E16" s="38">
        <f>I16+K16+M16+O16+Q16+S16+U16+W16+Y16+AA16+AC16+AE16</f>
        <v>9.07</v>
      </c>
      <c r="F16" s="38">
        <f>E16/B16*100</f>
        <v>41.23289539482657</v>
      </c>
      <c r="G16" s="38">
        <f t="shared" si="13"/>
        <v>99.70319885676598</v>
      </c>
      <c r="H16" s="38">
        <v>0</v>
      </c>
      <c r="I16" s="38">
        <v>0</v>
      </c>
      <c r="J16" s="38">
        <v>0</v>
      </c>
      <c r="K16" s="38">
        <v>0</v>
      </c>
      <c r="L16" s="38">
        <v>0.4</v>
      </c>
      <c r="M16" s="38">
        <v>0</v>
      </c>
      <c r="N16" s="38">
        <v>1.6</v>
      </c>
      <c r="O16" s="38">
        <v>1.976</v>
      </c>
      <c r="P16" s="38">
        <v>0.797</v>
      </c>
      <c r="Q16" s="38">
        <v>0.797</v>
      </c>
      <c r="R16" s="38">
        <v>1.9</v>
      </c>
      <c r="S16" s="38">
        <v>1.777</v>
      </c>
      <c r="T16" s="38">
        <v>1.8</v>
      </c>
      <c r="U16" s="38">
        <v>1.92</v>
      </c>
      <c r="V16" s="38">
        <v>2.6</v>
      </c>
      <c r="W16" s="38">
        <v>2.6</v>
      </c>
      <c r="X16" s="38">
        <v>2.3</v>
      </c>
      <c r="Y16" s="38">
        <v>0</v>
      </c>
      <c r="Z16" s="38">
        <v>0.5</v>
      </c>
      <c r="AA16" s="38">
        <v>0</v>
      </c>
      <c r="AB16" s="38">
        <v>4.9</v>
      </c>
      <c r="AC16" s="38">
        <v>0</v>
      </c>
      <c r="AD16" s="38">
        <v>5.2</v>
      </c>
      <c r="AE16" s="38">
        <v>0</v>
      </c>
      <c r="AF16" s="46"/>
      <c r="AG16" s="61">
        <f t="shared" si="4"/>
        <v>21.996999999999996</v>
      </c>
      <c r="AH16" s="51">
        <f t="shared" si="5"/>
        <v>4.697</v>
      </c>
      <c r="AI16" s="51">
        <f t="shared" si="6"/>
        <v>9.07</v>
      </c>
      <c r="AK16" s="71">
        <f t="shared" si="15"/>
        <v>-0.026999999999999247</v>
      </c>
    </row>
    <row r="17" spans="1:37" s="14" customFormat="1" ht="18.75" hidden="1">
      <c r="A17" s="2" t="s">
        <v>13</v>
      </c>
      <c r="B17" s="25"/>
      <c r="C17" s="25"/>
      <c r="D17" s="25"/>
      <c r="E17" s="25"/>
      <c r="F17" s="25" t="e">
        <f t="shared" si="2"/>
        <v>#DIV/0!</v>
      </c>
      <c r="G17" s="24">
        <f t="shared" si="13"/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45"/>
      <c r="AF17" s="47"/>
      <c r="AG17" s="51">
        <f t="shared" si="4"/>
        <v>0</v>
      </c>
      <c r="AH17" s="51">
        <f t="shared" si="5"/>
        <v>0</v>
      </c>
      <c r="AI17" s="51">
        <f t="shared" si="6"/>
        <v>0</v>
      </c>
      <c r="AK17" s="71">
        <f t="shared" si="15"/>
        <v>0</v>
      </c>
    </row>
    <row r="18" spans="1:37" s="14" customFormat="1" ht="84" customHeight="1">
      <c r="A18" s="41" t="s">
        <v>70</v>
      </c>
      <c r="B18" s="24">
        <f>B19</f>
        <v>1790</v>
      </c>
      <c r="C18" s="24">
        <f>C19</f>
        <v>0</v>
      </c>
      <c r="D18" s="24">
        <f>D19</f>
        <v>0</v>
      </c>
      <c r="E18" s="24">
        <f>E19</f>
        <v>0</v>
      </c>
      <c r="F18" s="24">
        <f t="shared" si="2"/>
        <v>0</v>
      </c>
      <c r="G18" s="24">
        <f t="shared" si="13"/>
        <v>0</v>
      </c>
      <c r="H18" s="24">
        <f aca="true" t="shared" si="16" ref="H18:AE18">H19</f>
        <v>0</v>
      </c>
      <c r="I18" s="24">
        <f t="shared" si="16"/>
        <v>0</v>
      </c>
      <c r="J18" s="24">
        <f t="shared" si="16"/>
        <v>0</v>
      </c>
      <c r="K18" s="24">
        <f t="shared" si="16"/>
        <v>0</v>
      </c>
      <c r="L18" s="24">
        <f t="shared" si="16"/>
        <v>0</v>
      </c>
      <c r="M18" s="24">
        <f t="shared" si="16"/>
        <v>0</v>
      </c>
      <c r="N18" s="24">
        <f t="shared" si="16"/>
        <v>0</v>
      </c>
      <c r="O18" s="24">
        <f t="shared" si="16"/>
        <v>0</v>
      </c>
      <c r="P18" s="24">
        <f t="shared" si="16"/>
        <v>0</v>
      </c>
      <c r="Q18" s="24">
        <f t="shared" si="16"/>
        <v>0</v>
      </c>
      <c r="R18" s="24">
        <f t="shared" si="16"/>
        <v>0</v>
      </c>
      <c r="S18" s="24">
        <f t="shared" si="16"/>
        <v>0</v>
      </c>
      <c r="T18" s="24">
        <f t="shared" si="16"/>
        <v>0</v>
      </c>
      <c r="U18" s="24">
        <f t="shared" si="16"/>
        <v>0</v>
      </c>
      <c r="V18" s="24">
        <f t="shared" si="16"/>
        <v>0</v>
      </c>
      <c r="W18" s="24">
        <f t="shared" si="16"/>
        <v>0</v>
      </c>
      <c r="X18" s="24">
        <f t="shared" si="16"/>
        <v>0</v>
      </c>
      <c r="Y18" s="24">
        <f t="shared" si="16"/>
        <v>0</v>
      </c>
      <c r="Z18" s="24">
        <f t="shared" si="16"/>
        <v>0</v>
      </c>
      <c r="AA18" s="24">
        <f t="shared" si="16"/>
        <v>0</v>
      </c>
      <c r="AB18" s="24">
        <f t="shared" si="16"/>
        <v>0</v>
      </c>
      <c r="AC18" s="24">
        <f t="shared" si="16"/>
        <v>0</v>
      </c>
      <c r="AD18" s="24">
        <f t="shared" si="16"/>
        <v>1790</v>
      </c>
      <c r="AE18" s="24">
        <f t="shared" si="16"/>
        <v>0</v>
      </c>
      <c r="AF18" s="47"/>
      <c r="AG18" s="51">
        <f t="shared" si="4"/>
        <v>1790</v>
      </c>
      <c r="AH18" s="51">
        <f t="shared" si="5"/>
        <v>0</v>
      </c>
      <c r="AI18" s="51">
        <f t="shared" si="6"/>
        <v>0</v>
      </c>
      <c r="AK18" s="71">
        <f t="shared" si="15"/>
        <v>0</v>
      </c>
    </row>
    <row r="19" spans="1:37" s="14" customFormat="1" ht="18.75">
      <c r="A19" s="3" t="s">
        <v>17</v>
      </c>
      <c r="B19" s="27">
        <f>B21</f>
        <v>1790</v>
      </c>
      <c r="C19" s="27">
        <f>C21</f>
        <v>0</v>
      </c>
      <c r="D19" s="27">
        <f>D21</f>
        <v>0</v>
      </c>
      <c r="E19" s="27">
        <f>E21</f>
        <v>0</v>
      </c>
      <c r="F19" s="27">
        <f t="shared" si="2"/>
        <v>0</v>
      </c>
      <c r="G19" s="24">
        <f t="shared" si="13"/>
        <v>0</v>
      </c>
      <c r="H19" s="27">
        <f>H21</f>
        <v>0</v>
      </c>
      <c r="I19" s="27">
        <f aca="true" t="shared" si="17" ref="I19:AD19">I21</f>
        <v>0</v>
      </c>
      <c r="J19" s="27">
        <f t="shared" si="17"/>
        <v>0</v>
      </c>
      <c r="K19" s="27">
        <f t="shared" si="17"/>
        <v>0</v>
      </c>
      <c r="L19" s="27">
        <f t="shared" si="17"/>
        <v>0</v>
      </c>
      <c r="M19" s="27">
        <f t="shared" si="17"/>
        <v>0</v>
      </c>
      <c r="N19" s="27">
        <f t="shared" si="17"/>
        <v>0</v>
      </c>
      <c r="O19" s="27">
        <f t="shared" si="17"/>
        <v>0</v>
      </c>
      <c r="P19" s="27">
        <f t="shared" si="17"/>
        <v>0</v>
      </c>
      <c r="Q19" s="27">
        <f t="shared" si="17"/>
        <v>0</v>
      </c>
      <c r="R19" s="27">
        <f t="shared" si="17"/>
        <v>0</v>
      </c>
      <c r="S19" s="27">
        <f t="shared" si="17"/>
        <v>0</v>
      </c>
      <c r="T19" s="27">
        <f t="shared" si="17"/>
        <v>0</v>
      </c>
      <c r="U19" s="27">
        <f t="shared" si="17"/>
        <v>0</v>
      </c>
      <c r="V19" s="27">
        <f t="shared" si="17"/>
        <v>0</v>
      </c>
      <c r="W19" s="27">
        <f t="shared" si="17"/>
        <v>0</v>
      </c>
      <c r="X19" s="27">
        <f t="shared" si="17"/>
        <v>0</v>
      </c>
      <c r="Y19" s="27">
        <f t="shared" si="17"/>
        <v>0</v>
      </c>
      <c r="Z19" s="27">
        <f t="shared" si="17"/>
        <v>0</v>
      </c>
      <c r="AA19" s="27">
        <f t="shared" si="17"/>
        <v>0</v>
      </c>
      <c r="AB19" s="27">
        <f t="shared" si="17"/>
        <v>0</v>
      </c>
      <c r="AC19" s="27">
        <f t="shared" si="17"/>
        <v>0</v>
      </c>
      <c r="AD19" s="27">
        <f t="shared" si="17"/>
        <v>1790</v>
      </c>
      <c r="AE19" s="24">
        <v>0</v>
      </c>
      <c r="AF19" s="47"/>
      <c r="AG19" s="51">
        <f t="shared" si="4"/>
        <v>1790</v>
      </c>
      <c r="AH19" s="51">
        <f t="shared" si="5"/>
        <v>0</v>
      </c>
      <c r="AI19" s="51">
        <f t="shared" si="6"/>
        <v>0</v>
      </c>
      <c r="AK19" s="71">
        <f t="shared" si="15"/>
        <v>0</v>
      </c>
    </row>
    <row r="20" spans="1:37" s="14" customFormat="1" ht="18.75" hidden="1">
      <c r="A20" s="2" t="s">
        <v>13</v>
      </c>
      <c r="B20" s="25"/>
      <c r="C20" s="25"/>
      <c r="D20" s="25"/>
      <c r="E20" s="25"/>
      <c r="F20" s="25" t="e">
        <f t="shared" si="2"/>
        <v>#DIV/0!</v>
      </c>
      <c r="G20" s="24">
        <f t="shared" si="13"/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38">
        <f>AE21</f>
        <v>0</v>
      </c>
      <c r="AF20" s="47"/>
      <c r="AG20" s="51">
        <f t="shared" si="4"/>
        <v>0</v>
      </c>
      <c r="AH20" s="51">
        <f t="shared" si="5"/>
        <v>0</v>
      </c>
      <c r="AI20" s="51">
        <f t="shared" si="6"/>
        <v>0</v>
      </c>
      <c r="AK20" s="71">
        <f t="shared" si="15"/>
        <v>0</v>
      </c>
    </row>
    <row r="21" spans="1:37" s="13" customFormat="1" ht="18.75">
      <c r="A21" s="2" t="s">
        <v>14</v>
      </c>
      <c r="B21" s="38">
        <f>H21+J21+L21+N21+P21+R21+T21+V21+X21+Z21+AB21+AD21</f>
        <v>1790</v>
      </c>
      <c r="C21" s="38">
        <f>H21+J21+L21+N21+P21+R21</f>
        <v>0</v>
      </c>
      <c r="D21" s="38">
        <f>E21</f>
        <v>0</v>
      </c>
      <c r="E21" s="38">
        <f>I21+K21+M21+O21+Q21+S21+U21+W21+Y21+AA21+AC21+AE21</f>
        <v>0</v>
      </c>
      <c r="F21" s="38">
        <f t="shared" si="2"/>
        <v>0</v>
      </c>
      <c r="G21" s="38">
        <f t="shared" si="13"/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1790</v>
      </c>
      <c r="AE21" s="38">
        <v>0</v>
      </c>
      <c r="AF21" s="46"/>
      <c r="AG21" s="61">
        <f t="shared" si="4"/>
        <v>1790</v>
      </c>
      <c r="AH21" s="51">
        <f t="shared" si="5"/>
        <v>0</v>
      </c>
      <c r="AI21" s="51">
        <f t="shared" si="6"/>
        <v>0</v>
      </c>
      <c r="AK21" s="71">
        <f t="shared" si="15"/>
        <v>0</v>
      </c>
    </row>
    <row r="22" spans="1:37" s="14" customFormat="1" ht="18.75" hidden="1">
      <c r="A22" s="2" t="s">
        <v>15</v>
      </c>
      <c r="B22" s="25"/>
      <c r="C22" s="25"/>
      <c r="D22" s="25"/>
      <c r="E22" s="25"/>
      <c r="F22" s="25" t="e">
        <f t="shared" si="2"/>
        <v>#DIV/0!</v>
      </c>
      <c r="G22" s="24">
        <f t="shared" si="13"/>
        <v>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>
        <f>AE23</f>
        <v>0</v>
      </c>
      <c r="AF22" s="47"/>
      <c r="AG22" s="51">
        <f t="shared" si="4"/>
        <v>0</v>
      </c>
      <c r="AH22" s="51">
        <f t="shared" si="5"/>
        <v>0</v>
      </c>
      <c r="AI22" s="51">
        <f t="shared" si="6"/>
        <v>0</v>
      </c>
      <c r="AK22" s="71">
        <f t="shared" si="15"/>
        <v>0</v>
      </c>
    </row>
    <row r="23" spans="1:37" s="14" customFormat="1" ht="18.75" hidden="1">
      <c r="A23" s="2" t="s">
        <v>16</v>
      </c>
      <c r="B23" s="25"/>
      <c r="C23" s="25"/>
      <c r="D23" s="25"/>
      <c r="E23" s="25"/>
      <c r="F23" s="25" t="e">
        <f t="shared" si="2"/>
        <v>#DIV/0!</v>
      </c>
      <c r="G23" s="24">
        <f t="shared" si="13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>
        <f>AE24</f>
        <v>0</v>
      </c>
      <c r="AF23" s="47"/>
      <c r="AG23" s="51">
        <f t="shared" si="4"/>
        <v>0</v>
      </c>
      <c r="AH23" s="51">
        <f t="shared" si="5"/>
        <v>0</v>
      </c>
      <c r="AI23" s="51">
        <f t="shared" si="6"/>
        <v>0</v>
      </c>
      <c r="AK23" s="71">
        <f t="shared" si="15"/>
        <v>0</v>
      </c>
    </row>
    <row r="24" spans="1:37" s="14" customFormat="1" ht="109.5" customHeight="1">
      <c r="A24" s="41" t="s">
        <v>31</v>
      </c>
      <c r="B24" s="24">
        <f>B25</f>
        <v>33035.997</v>
      </c>
      <c r="C24" s="24">
        <f>C25</f>
        <v>25038.469</v>
      </c>
      <c r="D24" s="24">
        <f>D25</f>
        <v>21841.898</v>
      </c>
      <c r="E24" s="24">
        <f>E25</f>
        <v>21841.898</v>
      </c>
      <c r="F24" s="24">
        <f t="shared" si="2"/>
        <v>66.11544976226993</v>
      </c>
      <c r="G24" s="24">
        <f aca="true" t="shared" si="18" ref="G24:G45">E24/C24*100</f>
        <v>87.23336079374502</v>
      </c>
      <c r="H24" s="24">
        <f>H27</f>
        <v>6659.546</v>
      </c>
      <c r="I24" s="24">
        <f aca="true" t="shared" si="19" ref="I24:AE24">I27</f>
        <v>4858.02</v>
      </c>
      <c r="J24" s="24">
        <f t="shared" si="19"/>
        <v>2830.85</v>
      </c>
      <c r="K24" s="24">
        <f t="shared" si="19"/>
        <v>2744.38</v>
      </c>
      <c r="L24" s="24">
        <f t="shared" si="19"/>
        <v>1058.507</v>
      </c>
      <c r="M24" s="24">
        <f t="shared" si="19"/>
        <v>1610.595</v>
      </c>
      <c r="N24" s="24">
        <f t="shared" si="19"/>
        <v>2787.75</v>
      </c>
      <c r="O24" s="24">
        <f t="shared" si="19"/>
        <v>2443.396</v>
      </c>
      <c r="P24" s="24">
        <f t="shared" si="19"/>
        <v>2617.38</v>
      </c>
      <c r="Q24" s="24">
        <f t="shared" si="19"/>
        <v>2644.109</v>
      </c>
      <c r="R24" s="24">
        <f t="shared" si="19"/>
        <v>2406.456</v>
      </c>
      <c r="S24" s="24">
        <f t="shared" si="19"/>
        <v>2449.438</v>
      </c>
      <c r="T24" s="24">
        <f t="shared" si="19"/>
        <v>4217.12</v>
      </c>
      <c r="U24" s="24">
        <f t="shared" si="19"/>
        <v>3511.54</v>
      </c>
      <c r="V24" s="24">
        <f t="shared" si="19"/>
        <v>2460.86</v>
      </c>
      <c r="W24" s="24">
        <f t="shared" si="19"/>
        <v>1580.42</v>
      </c>
      <c r="X24" s="24">
        <f t="shared" si="19"/>
        <v>1139.498</v>
      </c>
      <c r="Y24" s="24">
        <f t="shared" si="19"/>
        <v>0</v>
      </c>
      <c r="Z24" s="24">
        <f t="shared" si="19"/>
        <v>2507.06</v>
      </c>
      <c r="AA24" s="24">
        <f t="shared" si="19"/>
        <v>0</v>
      </c>
      <c r="AB24" s="24">
        <f t="shared" si="19"/>
        <v>1439.68</v>
      </c>
      <c r="AC24" s="24">
        <f t="shared" si="19"/>
        <v>0</v>
      </c>
      <c r="AD24" s="24">
        <f t="shared" si="19"/>
        <v>2911.29</v>
      </c>
      <c r="AE24" s="24">
        <f t="shared" si="19"/>
        <v>0</v>
      </c>
      <c r="AF24" s="47" t="s">
        <v>48</v>
      </c>
      <c r="AG24" s="51">
        <f t="shared" si="4"/>
        <v>33035.997</v>
      </c>
      <c r="AH24" s="51">
        <f t="shared" si="5"/>
        <v>18360.489</v>
      </c>
      <c r="AI24" s="51">
        <f t="shared" si="6"/>
        <v>21841.898</v>
      </c>
      <c r="AK24" s="71">
        <f t="shared" si="15"/>
        <v>-3196.571</v>
      </c>
    </row>
    <row r="25" spans="1:37" s="14" customFormat="1" ht="18.75">
      <c r="A25" s="3" t="s">
        <v>17</v>
      </c>
      <c r="B25" s="27">
        <f>B27</f>
        <v>33035.997</v>
      </c>
      <c r="C25" s="27">
        <f>C27</f>
        <v>25038.469</v>
      </c>
      <c r="D25" s="27">
        <f>D27</f>
        <v>21841.898</v>
      </c>
      <c r="E25" s="27">
        <f>E27</f>
        <v>21841.898</v>
      </c>
      <c r="F25" s="27">
        <f t="shared" si="2"/>
        <v>66.11544976226993</v>
      </c>
      <c r="G25" s="27">
        <f t="shared" si="18"/>
        <v>87.23336079374502</v>
      </c>
      <c r="H25" s="24">
        <f>H27</f>
        <v>6659.546</v>
      </c>
      <c r="I25" s="24">
        <f aca="true" t="shared" si="20" ref="I25:AD25">I27</f>
        <v>4858.02</v>
      </c>
      <c r="J25" s="24">
        <f t="shared" si="20"/>
        <v>2830.85</v>
      </c>
      <c r="K25" s="24">
        <f t="shared" si="20"/>
        <v>2744.38</v>
      </c>
      <c r="L25" s="24">
        <f t="shared" si="20"/>
        <v>1058.507</v>
      </c>
      <c r="M25" s="24">
        <f t="shared" si="20"/>
        <v>1610.595</v>
      </c>
      <c r="N25" s="24">
        <f t="shared" si="20"/>
        <v>2787.75</v>
      </c>
      <c r="O25" s="24">
        <f t="shared" si="20"/>
        <v>2443.396</v>
      </c>
      <c r="P25" s="24">
        <f t="shared" si="20"/>
        <v>2617.38</v>
      </c>
      <c r="Q25" s="24">
        <f t="shared" si="20"/>
        <v>2644.109</v>
      </c>
      <c r="R25" s="24">
        <f t="shared" si="20"/>
        <v>2406.456</v>
      </c>
      <c r="S25" s="24">
        <f t="shared" si="20"/>
        <v>2449.438</v>
      </c>
      <c r="T25" s="24">
        <f t="shared" si="20"/>
        <v>4217.12</v>
      </c>
      <c r="U25" s="24">
        <f t="shared" si="20"/>
        <v>3511.54</v>
      </c>
      <c r="V25" s="24">
        <f t="shared" si="20"/>
        <v>2460.86</v>
      </c>
      <c r="W25" s="24">
        <f t="shared" si="20"/>
        <v>1580.42</v>
      </c>
      <c r="X25" s="24">
        <f t="shared" si="20"/>
        <v>1139.498</v>
      </c>
      <c r="Y25" s="24">
        <f t="shared" si="20"/>
        <v>0</v>
      </c>
      <c r="Z25" s="24">
        <f t="shared" si="20"/>
        <v>2507.06</v>
      </c>
      <c r="AA25" s="24">
        <f t="shared" si="20"/>
        <v>0</v>
      </c>
      <c r="AB25" s="24">
        <f t="shared" si="20"/>
        <v>1439.68</v>
      </c>
      <c r="AC25" s="24">
        <f t="shared" si="20"/>
        <v>0</v>
      </c>
      <c r="AD25" s="24">
        <f t="shared" si="20"/>
        <v>2911.29</v>
      </c>
      <c r="AE25" s="24">
        <v>0</v>
      </c>
      <c r="AF25" s="47"/>
      <c r="AG25" s="51">
        <f t="shared" si="4"/>
        <v>33035.997</v>
      </c>
      <c r="AH25" s="51">
        <f t="shared" si="5"/>
        <v>18360.489</v>
      </c>
      <c r="AI25" s="51">
        <f t="shared" si="6"/>
        <v>21841.898</v>
      </c>
      <c r="AK25" s="71">
        <f t="shared" si="15"/>
        <v>-3196.571</v>
      </c>
    </row>
    <row r="26" spans="1:37" s="14" customFormat="1" ht="18.75" hidden="1">
      <c r="A26" s="2" t="s">
        <v>13</v>
      </c>
      <c r="B26" s="25"/>
      <c r="C26" s="25"/>
      <c r="D26" s="25"/>
      <c r="E26" s="25"/>
      <c r="F26" s="25" t="e">
        <f t="shared" si="2"/>
        <v>#DIV/0!</v>
      </c>
      <c r="G26" s="25" t="e">
        <f t="shared" si="18"/>
        <v>#DIV/0!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>
        <f>AE29</f>
        <v>0</v>
      </c>
      <c r="AF26" s="47"/>
      <c r="AG26" s="51">
        <f t="shared" si="4"/>
        <v>0</v>
      </c>
      <c r="AH26" s="51">
        <f t="shared" si="5"/>
        <v>0</v>
      </c>
      <c r="AI26" s="51">
        <f t="shared" si="6"/>
        <v>0</v>
      </c>
      <c r="AK26" s="71">
        <f t="shared" si="15"/>
        <v>0</v>
      </c>
    </row>
    <row r="27" spans="1:37" s="13" customFormat="1" ht="18.75">
      <c r="A27" s="2" t="s">
        <v>14</v>
      </c>
      <c r="B27" s="26">
        <f>H27+J27+L27+N27+P27+R27+T27+V27+X27+Z27+AB27+AD27</f>
        <v>33035.997</v>
      </c>
      <c r="C27" s="26">
        <f>H27+J27+L27+N27+P27+R27+T27+V27</f>
        <v>25038.469</v>
      </c>
      <c r="D27" s="26">
        <f>E27</f>
        <v>21841.898</v>
      </c>
      <c r="E27" s="26">
        <f>I27+K27+M27+O27+Q27+S27+U27+W27+Y27+AA27+AC27+AE27</f>
        <v>21841.898</v>
      </c>
      <c r="F27" s="26">
        <f t="shared" si="2"/>
        <v>66.11544976226993</v>
      </c>
      <c r="G27" s="26">
        <f t="shared" si="18"/>
        <v>87.23336079374502</v>
      </c>
      <c r="H27" s="38">
        <v>6659.546</v>
      </c>
      <c r="I27" s="38">
        <v>4858.02</v>
      </c>
      <c r="J27" s="38">
        <v>2830.85</v>
      </c>
      <c r="K27" s="38">
        <v>2744.38</v>
      </c>
      <c r="L27" s="38">
        <v>1058.507</v>
      </c>
      <c r="M27" s="38">
        <v>1610.595</v>
      </c>
      <c r="N27" s="38">
        <v>2787.75</v>
      </c>
      <c r="O27" s="38">
        <v>2443.396</v>
      </c>
      <c r="P27" s="38">
        <v>2617.38</v>
      </c>
      <c r="Q27" s="38">
        <v>2644.109</v>
      </c>
      <c r="R27" s="38">
        <v>2406.456</v>
      </c>
      <c r="S27" s="38">
        <v>2449.438</v>
      </c>
      <c r="T27" s="38">
        <v>4217.12</v>
      </c>
      <c r="U27" s="38">
        <v>3511.54</v>
      </c>
      <c r="V27" s="38">
        <v>2460.86</v>
      </c>
      <c r="W27" s="38">
        <v>1580.42</v>
      </c>
      <c r="X27" s="38">
        <v>1139.498</v>
      </c>
      <c r="Y27" s="38">
        <v>0</v>
      </c>
      <c r="Z27" s="38">
        <v>2507.06</v>
      </c>
      <c r="AA27" s="38">
        <v>0</v>
      </c>
      <c r="AB27" s="38">
        <v>1439.68</v>
      </c>
      <c r="AC27" s="38">
        <v>0</v>
      </c>
      <c r="AD27" s="38">
        <v>2911.29</v>
      </c>
      <c r="AE27" s="38">
        <v>0</v>
      </c>
      <c r="AF27" s="46"/>
      <c r="AG27" s="61">
        <f t="shared" si="4"/>
        <v>33035.997</v>
      </c>
      <c r="AH27" s="51">
        <f t="shared" si="5"/>
        <v>18360.489</v>
      </c>
      <c r="AI27" s="51">
        <f t="shared" si="6"/>
        <v>21841.898</v>
      </c>
      <c r="AK27" s="71">
        <f t="shared" si="15"/>
        <v>-3196.571</v>
      </c>
    </row>
    <row r="28" spans="1:37" s="14" customFormat="1" ht="18.75" hidden="1">
      <c r="A28" s="2" t="s">
        <v>15</v>
      </c>
      <c r="B28" s="25"/>
      <c r="C28" s="25"/>
      <c r="D28" s="25"/>
      <c r="E28" s="25"/>
      <c r="F28" s="25" t="e">
        <f t="shared" si="2"/>
        <v>#DIV/0!</v>
      </c>
      <c r="G28" s="25" t="e">
        <f t="shared" si="18"/>
        <v>#DIV/0!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45"/>
      <c r="AF28" s="47"/>
      <c r="AG28" s="51">
        <f t="shared" si="4"/>
        <v>0</v>
      </c>
      <c r="AH28" s="55">
        <f t="shared" si="5"/>
        <v>0</v>
      </c>
      <c r="AI28" s="55">
        <f t="shared" si="6"/>
        <v>0</v>
      </c>
      <c r="AK28" s="71">
        <f t="shared" si="15"/>
        <v>0</v>
      </c>
    </row>
    <row r="29" spans="1:37" s="14" customFormat="1" ht="18.75" hidden="1">
      <c r="A29" s="2" t="s">
        <v>16</v>
      </c>
      <c r="B29" s="25"/>
      <c r="C29" s="25"/>
      <c r="D29" s="25"/>
      <c r="E29" s="25"/>
      <c r="F29" s="25" t="e">
        <f t="shared" si="2"/>
        <v>#DIV/0!</v>
      </c>
      <c r="G29" s="25" t="e">
        <f t="shared" si="18"/>
        <v>#DIV/0!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5"/>
      <c r="AF29" s="47"/>
      <c r="AG29" s="51">
        <f t="shared" si="4"/>
        <v>0</v>
      </c>
      <c r="AH29" s="55">
        <f t="shared" si="5"/>
        <v>0</v>
      </c>
      <c r="AI29" s="55">
        <f t="shared" si="6"/>
        <v>0</v>
      </c>
      <c r="AK29" s="71">
        <f t="shared" si="15"/>
        <v>0</v>
      </c>
    </row>
    <row r="30" spans="1:37" s="56" customFormat="1" ht="75">
      <c r="A30" s="57" t="s">
        <v>26</v>
      </c>
      <c r="B30" s="58">
        <f>B32+B41</f>
        <v>47880.704000000005</v>
      </c>
      <c r="C30" s="58">
        <f>C32+C41</f>
        <v>32740.333000000002</v>
      </c>
      <c r="D30" s="58">
        <f>D32+D41</f>
        <v>32529.199999999997</v>
      </c>
      <c r="E30" s="58">
        <f>E32+E41</f>
        <v>32529.199999999997</v>
      </c>
      <c r="F30" s="58">
        <f>E30/B30*100</f>
        <v>67.93801528064415</v>
      </c>
      <c r="G30" s="58">
        <f t="shared" si="18"/>
        <v>99.35512873372423</v>
      </c>
      <c r="H30" s="58">
        <f aca="true" t="shared" si="21" ref="H30:AE30">H32+H41</f>
        <v>3558.4390000000003</v>
      </c>
      <c r="I30" s="58">
        <f t="shared" si="21"/>
        <v>3281.9300000000003</v>
      </c>
      <c r="J30" s="58">
        <f t="shared" si="21"/>
        <v>4441.668</v>
      </c>
      <c r="K30" s="58">
        <f t="shared" si="21"/>
        <v>4142.86</v>
      </c>
      <c r="L30" s="58">
        <f t="shared" si="21"/>
        <v>3835.5310000000004</v>
      </c>
      <c r="M30" s="58">
        <f t="shared" si="21"/>
        <v>4118.257</v>
      </c>
      <c r="N30" s="58">
        <f t="shared" si="21"/>
        <v>4722.5</v>
      </c>
      <c r="O30" s="58">
        <f t="shared" si="21"/>
        <v>4110.442</v>
      </c>
      <c r="P30" s="58">
        <f t="shared" si="21"/>
        <v>4384.56</v>
      </c>
      <c r="Q30" s="58">
        <f t="shared" si="21"/>
        <v>4254.304</v>
      </c>
      <c r="R30" s="58">
        <f t="shared" si="21"/>
        <v>3668.069</v>
      </c>
      <c r="S30" s="58">
        <f t="shared" si="21"/>
        <v>4430.616999999999</v>
      </c>
      <c r="T30" s="58">
        <f t="shared" si="21"/>
        <v>4492.071</v>
      </c>
      <c r="U30" s="58">
        <f t="shared" si="21"/>
        <v>4422.68</v>
      </c>
      <c r="V30" s="58">
        <f t="shared" si="21"/>
        <v>3637.495</v>
      </c>
      <c r="W30" s="58">
        <f t="shared" si="21"/>
        <v>3768.11</v>
      </c>
      <c r="X30" s="58">
        <f t="shared" si="21"/>
        <v>2861.363</v>
      </c>
      <c r="Y30" s="58">
        <f t="shared" si="21"/>
        <v>0</v>
      </c>
      <c r="Z30" s="58">
        <f t="shared" si="21"/>
        <v>4809.771</v>
      </c>
      <c r="AA30" s="58">
        <f t="shared" si="21"/>
        <v>0</v>
      </c>
      <c r="AB30" s="58">
        <f t="shared" si="21"/>
        <v>3509.797</v>
      </c>
      <c r="AC30" s="58">
        <f t="shared" si="21"/>
        <v>0</v>
      </c>
      <c r="AD30" s="58">
        <f t="shared" si="21"/>
        <v>3959.44</v>
      </c>
      <c r="AE30" s="58">
        <f t="shared" si="21"/>
        <v>0</v>
      </c>
      <c r="AF30" s="54"/>
      <c r="AG30" s="55">
        <f t="shared" si="4"/>
        <v>47880.704</v>
      </c>
      <c r="AH30" s="55">
        <f t="shared" si="5"/>
        <v>24610.767</v>
      </c>
      <c r="AI30" s="55">
        <f t="shared" si="6"/>
        <v>32529.199999999997</v>
      </c>
      <c r="AK30" s="71">
        <f t="shared" si="15"/>
        <v>-211.13300000000527</v>
      </c>
    </row>
    <row r="31" spans="1:37" s="14" customFormat="1" ht="108.75" customHeight="1">
      <c r="A31" s="39" t="s">
        <v>30</v>
      </c>
      <c r="B31" s="33">
        <f>B32</f>
        <v>42042.102000000006</v>
      </c>
      <c r="C31" s="33">
        <f>C32</f>
        <v>28241.891000000003</v>
      </c>
      <c r="D31" s="33">
        <f>D32</f>
        <v>28224.656</v>
      </c>
      <c r="E31" s="33">
        <f>E32</f>
        <v>28224.656</v>
      </c>
      <c r="F31" s="33">
        <f t="shared" si="2"/>
        <v>67.1342645998052</v>
      </c>
      <c r="G31" s="33">
        <f t="shared" si="18"/>
        <v>99.9389736331749</v>
      </c>
      <c r="H31" s="33">
        <f>H32</f>
        <v>2277.4</v>
      </c>
      <c r="I31" s="33">
        <f aca="true" t="shared" si="22" ref="I31:AE31">I32</f>
        <v>2277.4</v>
      </c>
      <c r="J31" s="33">
        <f t="shared" si="22"/>
        <v>3924.15</v>
      </c>
      <c r="K31" s="33">
        <f t="shared" si="22"/>
        <v>3620.97</v>
      </c>
      <c r="L31" s="33">
        <f t="shared" si="22"/>
        <v>3619.51</v>
      </c>
      <c r="M31" s="33">
        <f t="shared" si="22"/>
        <v>3922.694</v>
      </c>
      <c r="N31" s="33">
        <f t="shared" si="22"/>
        <v>3986.9300000000003</v>
      </c>
      <c r="O31" s="33">
        <f t="shared" si="22"/>
        <v>3362.9120000000003</v>
      </c>
      <c r="P31" s="33">
        <f t="shared" si="22"/>
        <v>3912.61</v>
      </c>
      <c r="Q31" s="33">
        <f t="shared" si="22"/>
        <v>3760.206</v>
      </c>
      <c r="R31" s="33">
        <f t="shared" si="22"/>
        <v>3352.835</v>
      </c>
      <c r="S31" s="33">
        <f t="shared" si="22"/>
        <v>4117.273999999999</v>
      </c>
      <c r="T31" s="33">
        <f t="shared" si="22"/>
        <v>3867.061</v>
      </c>
      <c r="U31" s="33">
        <f t="shared" si="22"/>
        <v>3750.66</v>
      </c>
      <c r="V31" s="33">
        <f t="shared" si="22"/>
        <v>3301.395</v>
      </c>
      <c r="W31" s="33">
        <f t="shared" si="22"/>
        <v>3412.54</v>
      </c>
      <c r="X31" s="33">
        <f t="shared" si="22"/>
        <v>2708.303</v>
      </c>
      <c r="Y31" s="33">
        <f t="shared" si="22"/>
        <v>0</v>
      </c>
      <c r="Z31" s="33">
        <f t="shared" si="22"/>
        <v>4385.401</v>
      </c>
      <c r="AA31" s="33">
        <f t="shared" si="22"/>
        <v>0</v>
      </c>
      <c r="AB31" s="33">
        <f t="shared" si="22"/>
        <v>3262.687</v>
      </c>
      <c r="AC31" s="33">
        <f t="shared" si="22"/>
        <v>0</v>
      </c>
      <c r="AD31" s="33">
        <f t="shared" si="22"/>
        <v>3443.82</v>
      </c>
      <c r="AE31" s="33">
        <f t="shared" si="22"/>
        <v>0</v>
      </c>
      <c r="AF31" s="48"/>
      <c r="AG31" s="51">
        <f t="shared" si="4"/>
        <v>42042.102</v>
      </c>
      <c r="AH31" s="55">
        <f t="shared" si="5"/>
        <v>21073.435</v>
      </c>
      <c r="AI31" s="55">
        <f t="shared" si="6"/>
        <v>28224.656</v>
      </c>
      <c r="AK31" s="71">
        <f t="shared" si="15"/>
        <v>-17.23500000000422</v>
      </c>
    </row>
    <row r="32" spans="1:37" s="43" customFormat="1" ht="18.75">
      <c r="A32" s="36" t="s">
        <v>17</v>
      </c>
      <c r="B32" s="33">
        <f>B33+B34</f>
        <v>42042.102000000006</v>
      </c>
      <c r="C32" s="33">
        <f>C33+C34</f>
        <v>28241.891000000003</v>
      </c>
      <c r="D32" s="33">
        <f>D33+D34</f>
        <v>28224.656</v>
      </c>
      <c r="E32" s="33">
        <f>E33+E34</f>
        <v>28224.656</v>
      </c>
      <c r="F32" s="33">
        <f t="shared" si="2"/>
        <v>67.1342645998052</v>
      </c>
      <c r="G32" s="33">
        <f t="shared" si="18"/>
        <v>99.9389736331749</v>
      </c>
      <c r="H32" s="33">
        <f>H33+H34</f>
        <v>2277.4</v>
      </c>
      <c r="I32" s="33">
        <f aca="true" t="shared" si="23" ref="I32:AE32">I33+I34</f>
        <v>2277.4</v>
      </c>
      <c r="J32" s="33">
        <f t="shared" si="23"/>
        <v>3924.15</v>
      </c>
      <c r="K32" s="33">
        <f t="shared" si="23"/>
        <v>3620.97</v>
      </c>
      <c r="L32" s="33">
        <f t="shared" si="23"/>
        <v>3619.51</v>
      </c>
      <c r="M32" s="33">
        <f t="shared" si="23"/>
        <v>3922.694</v>
      </c>
      <c r="N32" s="33">
        <f t="shared" si="23"/>
        <v>3986.9300000000003</v>
      </c>
      <c r="O32" s="33">
        <f t="shared" si="23"/>
        <v>3362.9120000000003</v>
      </c>
      <c r="P32" s="33">
        <f t="shared" si="23"/>
        <v>3912.61</v>
      </c>
      <c r="Q32" s="33">
        <f t="shared" si="23"/>
        <v>3760.206</v>
      </c>
      <c r="R32" s="33">
        <f t="shared" si="23"/>
        <v>3352.835</v>
      </c>
      <c r="S32" s="33">
        <f t="shared" si="23"/>
        <v>4117.273999999999</v>
      </c>
      <c r="T32" s="33">
        <f t="shared" si="23"/>
        <v>3867.061</v>
      </c>
      <c r="U32" s="33">
        <f t="shared" si="23"/>
        <v>3750.66</v>
      </c>
      <c r="V32" s="33">
        <f t="shared" si="23"/>
        <v>3301.395</v>
      </c>
      <c r="W32" s="33">
        <f t="shared" si="23"/>
        <v>3412.54</v>
      </c>
      <c r="X32" s="33">
        <f t="shared" si="23"/>
        <v>2708.303</v>
      </c>
      <c r="Y32" s="33">
        <f t="shared" si="23"/>
        <v>0</v>
      </c>
      <c r="Z32" s="33">
        <f t="shared" si="23"/>
        <v>4385.401</v>
      </c>
      <c r="AA32" s="33">
        <f t="shared" si="23"/>
        <v>0</v>
      </c>
      <c r="AB32" s="33">
        <f t="shared" si="23"/>
        <v>3262.687</v>
      </c>
      <c r="AC32" s="33">
        <f t="shared" si="23"/>
        <v>0</v>
      </c>
      <c r="AD32" s="33">
        <f t="shared" si="23"/>
        <v>3443.82</v>
      </c>
      <c r="AE32" s="33">
        <f t="shared" si="23"/>
        <v>0</v>
      </c>
      <c r="AF32" s="48"/>
      <c r="AG32" s="51">
        <f t="shared" si="4"/>
        <v>42042.102</v>
      </c>
      <c r="AH32" s="55">
        <f t="shared" si="5"/>
        <v>21073.435</v>
      </c>
      <c r="AI32" s="55">
        <f t="shared" si="6"/>
        <v>28224.656</v>
      </c>
      <c r="AK32" s="71">
        <f t="shared" si="15"/>
        <v>-17.23500000000422</v>
      </c>
    </row>
    <row r="33" spans="1:37" s="66" customFormat="1" ht="18.75" customHeight="1">
      <c r="A33" s="37" t="s">
        <v>13</v>
      </c>
      <c r="B33" s="29">
        <f aca="true" t="shared" si="24" ref="B33:E34">B37</f>
        <v>27474.792</v>
      </c>
      <c r="C33" s="29">
        <f t="shared" si="24"/>
        <v>18125.381</v>
      </c>
      <c r="D33" s="29">
        <f t="shared" si="24"/>
        <v>18108.14</v>
      </c>
      <c r="E33" s="29">
        <f t="shared" si="24"/>
        <v>18108.14</v>
      </c>
      <c r="F33" s="29">
        <f t="shared" si="2"/>
        <v>65.90819686642213</v>
      </c>
      <c r="G33" s="29">
        <f t="shared" si="18"/>
        <v>99.90487924088326</v>
      </c>
      <c r="H33" s="29">
        <f>H37</f>
        <v>255.34</v>
      </c>
      <c r="I33" s="29">
        <f aca="true" t="shared" si="25" ref="I33:AE33">I37</f>
        <v>255.34</v>
      </c>
      <c r="J33" s="29">
        <f t="shared" si="25"/>
        <v>2959.86</v>
      </c>
      <c r="K33" s="29">
        <f t="shared" si="25"/>
        <v>2656.68</v>
      </c>
      <c r="L33" s="29">
        <f t="shared" si="25"/>
        <v>2161.13</v>
      </c>
      <c r="M33" s="29">
        <f>M37</f>
        <v>2464.312</v>
      </c>
      <c r="N33" s="29">
        <f t="shared" si="25"/>
        <v>2520.54</v>
      </c>
      <c r="O33" s="29">
        <f t="shared" si="25"/>
        <v>1896.52</v>
      </c>
      <c r="P33" s="29">
        <f t="shared" si="25"/>
        <v>2713.88</v>
      </c>
      <c r="Q33" s="29">
        <f t="shared" si="25"/>
        <v>2561.475</v>
      </c>
      <c r="R33" s="29">
        <f t="shared" si="25"/>
        <v>2504.575</v>
      </c>
      <c r="S33" s="29">
        <f t="shared" si="25"/>
        <v>3269.013</v>
      </c>
      <c r="T33" s="29">
        <f t="shared" si="25"/>
        <v>2454.271</v>
      </c>
      <c r="U33" s="29">
        <f t="shared" si="25"/>
        <v>2337.87</v>
      </c>
      <c r="V33" s="29">
        <f t="shared" si="25"/>
        <v>2555.785</v>
      </c>
      <c r="W33" s="29">
        <f t="shared" si="25"/>
        <v>2666.93</v>
      </c>
      <c r="X33" s="29">
        <f t="shared" si="25"/>
        <v>2038.623</v>
      </c>
      <c r="Y33" s="29">
        <f t="shared" si="25"/>
        <v>0</v>
      </c>
      <c r="Z33" s="29">
        <f t="shared" si="25"/>
        <v>2336.631</v>
      </c>
      <c r="AA33" s="29">
        <f t="shared" si="25"/>
        <v>0</v>
      </c>
      <c r="AB33" s="29">
        <f t="shared" si="25"/>
        <v>2490.647</v>
      </c>
      <c r="AC33" s="29">
        <f t="shared" si="25"/>
        <v>0</v>
      </c>
      <c r="AD33" s="29">
        <f t="shared" si="25"/>
        <v>2483.51</v>
      </c>
      <c r="AE33" s="29">
        <f t="shared" si="25"/>
        <v>0</v>
      </c>
      <c r="AF33" s="49"/>
      <c r="AG33" s="61">
        <f t="shared" si="4"/>
        <v>27474.792</v>
      </c>
      <c r="AH33" s="55">
        <f t="shared" si="5"/>
        <v>13115.325</v>
      </c>
      <c r="AI33" s="55">
        <f t="shared" si="6"/>
        <v>18108.14</v>
      </c>
      <c r="AK33" s="71">
        <f t="shared" si="15"/>
        <v>-17.241000000001804</v>
      </c>
    </row>
    <row r="34" spans="1:37" s="66" customFormat="1" ht="18.75">
      <c r="A34" s="37" t="s">
        <v>14</v>
      </c>
      <c r="B34" s="34">
        <f t="shared" si="24"/>
        <v>14567.310000000003</v>
      </c>
      <c r="C34" s="34">
        <f t="shared" si="24"/>
        <v>10116.510000000002</v>
      </c>
      <c r="D34" s="34">
        <f t="shared" si="24"/>
        <v>10116.516</v>
      </c>
      <c r="E34" s="34">
        <f t="shared" si="24"/>
        <v>10116.516</v>
      </c>
      <c r="F34" s="34">
        <f t="shared" si="2"/>
        <v>69.44669949359215</v>
      </c>
      <c r="G34" s="34">
        <f t="shared" si="18"/>
        <v>100.00005930899091</v>
      </c>
      <c r="H34" s="34">
        <f>H38</f>
        <v>2022.06</v>
      </c>
      <c r="I34" s="34">
        <f aca="true" t="shared" si="26" ref="I34:AE34">I38</f>
        <v>2022.06</v>
      </c>
      <c r="J34" s="34">
        <f t="shared" si="26"/>
        <v>964.29</v>
      </c>
      <c r="K34" s="34">
        <f t="shared" si="26"/>
        <v>964.29</v>
      </c>
      <c r="L34" s="34">
        <f t="shared" si="26"/>
        <v>1458.38</v>
      </c>
      <c r="M34" s="34">
        <f>M38</f>
        <v>1458.382</v>
      </c>
      <c r="N34" s="34">
        <f t="shared" si="26"/>
        <v>1466.39</v>
      </c>
      <c r="O34" s="34">
        <f t="shared" si="26"/>
        <v>1466.392</v>
      </c>
      <c r="P34" s="34">
        <f t="shared" si="26"/>
        <v>1198.73</v>
      </c>
      <c r="Q34" s="34">
        <f t="shared" si="26"/>
        <v>1198.731</v>
      </c>
      <c r="R34" s="34">
        <f t="shared" si="26"/>
        <v>848.26</v>
      </c>
      <c r="S34" s="34">
        <f t="shared" si="26"/>
        <v>848.261</v>
      </c>
      <c r="T34" s="34">
        <f t="shared" si="26"/>
        <v>1412.79</v>
      </c>
      <c r="U34" s="34">
        <f t="shared" si="26"/>
        <v>1412.79</v>
      </c>
      <c r="V34" s="34">
        <f t="shared" si="26"/>
        <v>745.61</v>
      </c>
      <c r="W34" s="34">
        <f t="shared" si="26"/>
        <v>745.61</v>
      </c>
      <c r="X34" s="34">
        <f t="shared" si="26"/>
        <v>669.68</v>
      </c>
      <c r="Y34" s="34">
        <f t="shared" si="26"/>
        <v>0</v>
      </c>
      <c r="Z34" s="34">
        <f t="shared" si="26"/>
        <v>2048.77</v>
      </c>
      <c r="AA34" s="34">
        <f t="shared" si="26"/>
        <v>0</v>
      </c>
      <c r="AB34" s="34">
        <f t="shared" si="26"/>
        <v>772.04</v>
      </c>
      <c r="AC34" s="34">
        <f t="shared" si="26"/>
        <v>0</v>
      </c>
      <c r="AD34" s="34">
        <f t="shared" si="26"/>
        <v>960.31</v>
      </c>
      <c r="AE34" s="34">
        <f t="shared" si="26"/>
        <v>0</v>
      </c>
      <c r="AF34" s="49"/>
      <c r="AG34" s="61">
        <f t="shared" si="4"/>
        <v>14567.310000000003</v>
      </c>
      <c r="AH34" s="55">
        <f t="shared" si="5"/>
        <v>7958.110000000001</v>
      </c>
      <c r="AI34" s="55">
        <f t="shared" si="6"/>
        <v>10116.516</v>
      </c>
      <c r="AK34" s="71">
        <f t="shared" si="15"/>
        <v>0.005999999997584382</v>
      </c>
    </row>
    <row r="35" spans="1:37" s="14" customFormat="1" ht="154.5" customHeight="1">
      <c r="A35" s="41" t="s">
        <v>22</v>
      </c>
      <c r="B35" s="27">
        <f>B36</f>
        <v>42042.102000000006</v>
      </c>
      <c r="C35" s="27">
        <f>C36</f>
        <v>28241.891000000003</v>
      </c>
      <c r="D35" s="27">
        <f>D36</f>
        <v>28224.656</v>
      </c>
      <c r="E35" s="27">
        <f>E36</f>
        <v>28224.656</v>
      </c>
      <c r="F35" s="27">
        <f>E35/B35*100</f>
        <v>67.1342645998052</v>
      </c>
      <c r="G35" s="27">
        <f t="shared" si="18"/>
        <v>99.9389736331749</v>
      </c>
      <c r="H35" s="24">
        <f>H36</f>
        <v>2277.4</v>
      </c>
      <c r="I35" s="24">
        <f aca="true" t="shared" si="27" ref="I35:AE35">I36</f>
        <v>2277.4</v>
      </c>
      <c r="J35" s="24">
        <f t="shared" si="27"/>
        <v>3924.15</v>
      </c>
      <c r="K35" s="24">
        <f t="shared" si="27"/>
        <v>3620.97</v>
      </c>
      <c r="L35" s="24">
        <f t="shared" si="27"/>
        <v>3619.51</v>
      </c>
      <c r="M35" s="24">
        <f t="shared" si="27"/>
        <v>3922.694</v>
      </c>
      <c r="N35" s="24">
        <f t="shared" si="27"/>
        <v>3986.9300000000003</v>
      </c>
      <c r="O35" s="24">
        <f t="shared" si="27"/>
        <v>3362.9120000000003</v>
      </c>
      <c r="P35" s="24">
        <f t="shared" si="27"/>
        <v>3912.61</v>
      </c>
      <c r="Q35" s="24">
        <f t="shared" si="27"/>
        <v>3760.206</v>
      </c>
      <c r="R35" s="24">
        <f t="shared" si="27"/>
        <v>3352.835</v>
      </c>
      <c r="S35" s="24">
        <f t="shared" si="27"/>
        <v>4117.273999999999</v>
      </c>
      <c r="T35" s="24">
        <f t="shared" si="27"/>
        <v>3867.061</v>
      </c>
      <c r="U35" s="24">
        <f t="shared" si="27"/>
        <v>3750.66</v>
      </c>
      <c r="V35" s="24">
        <f t="shared" si="27"/>
        <v>3301.395</v>
      </c>
      <c r="W35" s="24">
        <f t="shared" si="27"/>
        <v>3412.54</v>
      </c>
      <c r="X35" s="24">
        <f t="shared" si="27"/>
        <v>2708.303</v>
      </c>
      <c r="Y35" s="24">
        <f t="shared" si="27"/>
        <v>0</v>
      </c>
      <c r="Z35" s="24">
        <f t="shared" si="27"/>
        <v>4385.401</v>
      </c>
      <c r="AA35" s="24">
        <f t="shared" si="27"/>
        <v>0</v>
      </c>
      <c r="AB35" s="24">
        <f t="shared" si="27"/>
        <v>3262.687</v>
      </c>
      <c r="AC35" s="24">
        <f t="shared" si="27"/>
        <v>0</v>
      </c>
      <c r="AD35" s="24">
        <f t="shared" si="27"/>
        <v>3443.82</v>
      </c>
      <c r="AE35" s="24">
        <f t="shared" si="27"/>
        <v>0</v>
      </c>
      <c r="AF35" s="47" t="s">
        <v>78</v>
      </c>
      <c r="AG35" s="51">
        <f t="shared" si="4"/>
        <v>42042.102</v>
      </c>
      <c r="AH35" s="51">
        <f t="shared" si="5"/>
        <v>21073.435</v>
      </c>
      <c r="AI35" s="51">
        <f t="shared" si="6"/>
        <v>28224.656</v>
      </c>
      <c r="AK35" s="71">
        <f t="shared" si="15"/>
        <v>-17.23500000000422</v>
      </c>
    </row>
    <row r="36" spans="1:37" s="14" customFormat="1" ht="18.75">
      <c r="A36" s="3" t="s">
        <v>17</v>
      </c>
      <c r="B36" s="27">
        <f>B37+B38</f>
        <v>42042.102000000006</v>
      </c>
      <c r="C36" s="27">
        <f>C37+C38</f>
        <v>28241.891000000003</v>
      </c>
      <c r="D36" s="27">
        <f>D37+D38</f>
        <v>28224.656</v>
      </c>
      <c r="E36" s="27">
        <f>E37+E38</f>
        <v>28224.656</v>
      </c>
      <c r="F36" s="27">
        <f t="shared" si="2"/>
        <v>67.1342645998052</v>
      </c>
      <c r="G36" s="27">
        <f t="shared" si="18"/>
        <v>99.9389736331749</v>
      </c>
      <c r="H36" s="27">
        <f aca="true" t="shared" si="28" ref="H36:AD36">H37+H38</f>
        <v>2277.4</v>
      </c>
      <c r="I36" s="27">
        <f t="shared" si="28"/>
        <v>2277.4</v>
      </c>
      <c r="J36" s="27">
        <f t="shared" si="28"/>
        <v>3924.15</v>
      </c>
      <c r="K36" s="27">
        <f t="shared" si="28"/>
        <v>3620.97</v>
      </c>
      <c r="L36" s="27">
        <f t="shared" si="28"/>
        <v>3619.51</v>
      </c>
      <c r="M36" s="27">
        <f t="shared" si="28"/>
        <v>3922.694</v>
      </c>
      <c r="N36" s="27">
        <f t="shared" si="28"/>
        <v>3986.9300000000003</v>
      </c>
      <c r="O36" s="27">
        <f t="shared" si="28"/>
        <v>3362.9120000000003</v>
      </c>
      <c r="P36" s="27">
        <f t="shared" si="28"/>
        <v>3912.61</v>
      </c>
      <c r="Q36" s="27">
        <f t="shared" si="28"/>
        <v>3760.206</v>
      </c>
      <c r="R36" s="27">
        <f t="shared" si="28"/>
        <v>3352.835</v>
      </c>
      <c r="S36" s="27">
        <f t="shared" si="28"/>
        <v>4117.273999999999</v>
      </c>
      <c r="T36" s="27">
        <f t="shared" si="28"/>
        <v>3867.061</v>
      </c>
      <c r="U36" s="27">
        <f t="shared" si="28"/>
        <v>3750.66</v>
      </c>
      <c r="V36" s="27">
        <f t="shared" si="28"/>
        <v>3301.395</v>
      </c>
      <c r="W36" s="27">
        <f t="shared" si="28"/>
        <v>3412.54</v>
      </c>
      <c r="X36" s="27">
        <f t="shared" si="28"/>
        <v>2708.303</v>
      </c>
      <c r="Y36" s="27">
        <f t="shared" si="28"/>
        <v>0</v>
      </c>
      <c r="Z36" s="27">
        <f t="shared" si="28"/>
        <v>4385.401</v>
      </c>
      <c r="AA36" s="27">
        <f t="shared" si="28"/>
        <v>0</v>
      </c>
      <c r="AB36" s="27">
        <f t="shared" si="28"/>
        <v>3262.687</v>
      </c>
      <c r="AC36" s="27">
        <f t="shared" si="28"/>
        <v>0</v>
      </c>
      <c r="AD36" s="27">
        <f t="shared" si="28"/>
        <v>3443.82</v>
      </c>
      <c r="AE36" s="24">
        <v>0</v>
      </c>
      <c r="AF36" s="47"/>
      <c r="AG36" s="51">
        <f t="shared" si="4"/>
        <v>42042.102</v>
      </c>
      <c r="AH36" s="51">
        <f t="shared" si="5"/>
        <v>21073.435</v>
      </c>
      <c r="AI36" s="51">
        <f t="shared" si="6"/>
        <v>28224.656</v>
      </c>
      <c r="AK36" s="71">
        <f t="shared" si="15"/>
        <v>-17.23500000000422</v>
      </c>
    </row>
    <row r="37" spans="1:37" s="13" customFormat="1" ht="21" customHeight="1">
      <c r="A37" s="2" t="s">
        <v>13</v>
      </c>
      <c r="B37" s="26">
        <f>H37+J37+L37+N37+P37+R37+T37+V37+X37+Z37+AB37+AD37</f>
        <v>27474.792</v>
      </c>
      <c r="C37" s="26">
        <f>H37+J37+L37+N37+P37+R37+T37+V37</f>
        <v>18125.381</v>
      </c>
      <c r="D37" s="26">
        <f>E37</f>
        <v>18108.14</v>
      </c>
      <c r="E37" s="26">
        <f>I37+K37+M37+O37+Q37+S37+U37+W37+Y37+AA37+AC37+AE37</f>
        <v>18108.14</v>
      </c>
      <c r="F37" s="26">
        <f t="shared" si="2"/>
        <v>65.90819686642213</v>
      </c>
      <c r="G37" s="26">
        <f t="shared" si="18"/>
        <v>99.90487924088326</v>
      </c>
      <c r="H37" s="38">
        <v>255.34</v>
      </c>
      <c r="I37" s="38">
        <v>255.34</v>
      </c>
      <c r="J37" s="38">
        <v>2959.86</v>
      </c>
      <c r="K37" s="38">
        <v>2656.68</v>
      </c>
      <c r="L37" s="38">
        <v>2161.13</v>
      </c>
      <c r="M37" s="38">
        <v>2464.312</v>
      </c>
      <c r="N37" s="38">
        <v>2520.54</v>
      </c>
      <c r="O37" s="38">
        <v>1896.52</v>
      </c>
      <c r="P37" s="38">
        <v>2713.88</v>
      </c>
      <c r="Q37" s="38">
        <v>2561.475</v>
      </c>
      <c r="R37" s="38">
        <v>2504.575</v>
      </c>
      <c r="S37" s="38">
        <v>3269.013</v>
      </c>
      <c r="T37" s="38">
        <v>2454.271</v>
      </c>
      <c r="U37" s="38">
        <v>2337.87</v>
      </c>
      <c r="V37" s="38">
        <v>2555.785</v>
      </c>
      <c r="W37" s="38">
        <v>2666.93</v>
      </c>
      <c r="X37" s="38">
        <v>2038.623</v>
      </c>
      <c r="Y37" s="38">
        <v>0</v>
      </c>
      <c r="Z37" s="38">
        <v>2336.631</v>
      </c>
      <c r="AA37" s="38">
        <v>0</v>
      </c>
      <c r="AB37" s="38">
        <v>2490.647</v>
      </c>
      <c r="AC37" s="38">
        <v>0</v>
      </c>
      <c r="AD37" s="38">
        <v>2483.51</v>
      </c>
      <c r="AE37" s="38">
        <v>0</v>
      </c>
      <c r="AF37" s="46"/>
      <c r="AG37" s="61">
        <f t="shared" si="4"/>
        <v>27474.792</v>
      </c>
      <c r="AH37" s="51">
        <f t="shared" si="5"/>
        <v>13115.325</v>
      </c>
      <c r="AI37" s="51">
        <f t="shared" si="6"/>
        <v>18108.14</v>
      </c>
      <c r="AK37" s="71">
        <f t="shared" si="15"/>
        <v>-17.241000000001804</v>
      </c>
    </row>
    <row r="38" spans="1:37" s="13" customFormat="1" ht="18.75">
      <c r="A38" s="2" t="s">
        <v>14</v>
      </c>
      <c r="B38" s="26">
        <f>H38+J38+L38+N38+P38+R38+T38+V38+X38+Z38+AB38+AD38</f>
        <v>14567.310000000003</v>
      </c>
      <c r="C38" s="26">
        <f>H38+J38+L38+N38+P38+R38+T38+V38</f>
        <v>10116.510000000002</v>
      </c>
      <c r="D38" s="26">
        <f>E38</f>
        <v>10116.516</v>
      </c>
      <c r="E38" s="26">
        <f>I38+K38+M38+O38+Q38+S38+U38+W38+Y38+AA38+AC38+AE38</f>
        <v>10116.516</v>
      </c>
      <c r="F38" s="26">
        <f t="shared" si="2"/>
        <v>69.44669949359215</v>
      </c>
      <c r="G38" s="26">
        <f t="shared" si="18"/>
        <v>100.00005930899091</v>
      </c>
      <c r="H38" s="38">
        <v>2022.06</v>
      </c>
      <c r="I38" s="38">
        <v>2022.06</v>
      </c>
      <c r="J38" s="38">
        <v>964.29</v>
      </c>
      <c r="K38" s="38">
        <v>964.29</v>
      </c>
      <c r="L38" s="38">
        <v>1458.38</v>
      </c>
      <c r="M38" s="38">
        <v>1458.382</v>
      </c>
      <c r="N38" s="38">
        <v>1466.39</v>
      </c>
      <c r="O38" s="38">
        <v>1466.392</v>
      </c>
      <c r="P38" s="38">
        <v>1198.73</v>
      </c>
      <c r="Q38" s="38">
        <v>1198.731</v>
      </c>
      <c r="R38" s="38">
        <v>848.26</v>
      </c>
      <c r="S38" s="38">
        <v>848.261</v>
      </c>
      <c r="T38" s="38">
        <v>1412.79</v>
      </c>
      <c r="U38" s="38">
        <v>1412.79</v>
      </c>
      <c r="V38" s="38">
        <v>745.61</v>
      </c>
      <c r="W38" s="38">
        <v>745.61</v>
      </c>
      <c r="X38" s="38">
        <v>669.68</v>
      </c>
      <c r="Y38" s="38">
        <v>0</v>
      </c>
      <c r="Z38" s="38">
        <v>2048.77</v>
      </c>
      <c r="AA38" s="38">
        <v>0</v>
      </c>
      <c r="AB38" s="38">
        <v>772.04</v>
      </c>
      <c r="AC38" s="38">
        <v>0</v>
      </c>
      <c r="AD38" s="38">
        <v>960.31</v>
      </c>
      <c r="AE38" s="38">
        <v>0</v>
      </c>
      <c r="AF38" s="46"/>
      <c r="AG38" s="61">
        <f t="shared" si="4"/>
        <v>14567.310000000003</v>
      </c>
      <c r="AH38" s="51">
        <f t="shared" si="5"/>
        <v>7958.110000000001</v>
      </c>
      <c r="AI38" s="51">
        <f t="shared" si="6"/>
        <v>10116.516</v>
      </c>
      <c r="AK38" s="71">
        <f t="shared" si="15"/>
        <v>0.005999999997584382</v>
      </c>
    </row>
    <row r="39" spans="1:37" s="106" customFormat="1" ht="37.5">
      <c r="A39" s="75" t="s">
        <v>57</v>
      </c>
      <c r="B39" s="77">
        <f>H39+J39+L39+N39+P39+R39+T39+V39+X39+Z39+AB39+AD39</f>
        <v>1423</v>
      </c>
      <c r="C39" s="77">
        <f>H39+J39+L39+N39+P39+R39</f>
        <v>1423</v>
      </c>
      <c r="D39" s="77">
        <f>E39</f>
        <v>1423</v>
      </c>
      <c r="E39" s="77">
        <f>I39+K39+M39+O39+Q39+S39+U39+W39+Y39+AA39+AC39+AE39</f>
        <v>1423</v>
      </c>
      <c r="F39" s="77">
        <f>_xlfn.IFERROR(E39/B39*100,0)</f>
        <v>100</v>
      </c>
      <c r="G39" s="77">
        <f>_xlfn.IFERROR(E39/C39*100,)</f>
        <v>100</v>
      </c>
      <c r="H39" s="77">
        <v>1423</v>
      </c>
      <c r="I39" s="77">
        <v>1423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104"/>
      <c r="AG39" s="105"/>
      <c r="AH39" s="81"/>
      <c r="AI39" s="81"/>
      <c r="AK39" s="83"/>
    </row>
    <row r="40" spans="1:37" s="14" customFormat="1" ht="109.5" customHeight="1">
      <c r="A40" s="67" t="s">
        <v>27</v>
      </c>
      <c r="B40" s="28">
        <f>B41</f>
        <v>5838.602</v>
      </c>
      <c r="C40" s="28">
        <f>C41</f>
        <v>4498.442</v>
      </c>
      <c r="D40" s="28">
        <f>D41</f>
        <v>4304.544</v>
      </c>
      <c r="E40" s="33">
        <f>E41</f>
        <v>4304.544</v>
      </c>
      <c r="F40" s="33">
        <f>E40/B40*100</f>
        <v>73.72559390073171</v>
      </c>
      <c r="G40" s="33">
        <f t="shared" si="18"/>
        <v>95.68966322117747</v>
      </c>
      <c r="H40" s="28">
        <f>H41</f>
        <v>1281.039</v>
      </c>
      <c r="I40" s="28">
        <f aca="true" t="shared" si="29" ref="I40:AE40">I41</f>
        <v>1004.53</v>
      </c>
      <c r="J40" s="28">
        <f t="shared" si="29"/>
        <v>517.518</v>
      </c>
      <c r="K40" s="28">
        <f t="shared" si="29"/>
        <v>521.89</v>
      </c>
      <c r="L40" s="28">
        <f t="shared" si="29"/>
        <v>216.021</v>
      </c>
      <c r="M40" s="28">
        <f t="shared" si="29"/>
        <v>195.563</v>
      </c>
      <c r="N40" s="28">
        <f t="shared" si="29"/>
        <v>735.57</v>
      </c>
      <c r="O40" s="28">
        <f t="shared" si="29"/>
        <v>747.53</v>
      </c>
      <c r="P40" s="28">
        <f t="shared" si="29"/>
        <v>471.95</v>
      </c>
      <c r="Q40" s="28">
        <f t="shared" si="29"/>
        <v>494.098</v>
      </c>
      <c r="R40" s="28">
        <f t="shared" si="29"/>
        <v>315.234</v>
      </c>
      <c r="S40" s="28">
        <f t="shared" si="29"/>
        <v>313.343</v>
      </c>
      <c r="T40" s="28">
        <f t="shared" si="29"/>
        <v>625.01</v>
      </c>
      <c r="U40" s="28">
        <f t="shared" si="29"/>
        <v>672.02</v>
      </c>
      <c r="V40" s="28">
        <f t="shared" si="29"/>
        <v>336.1</v>
      </c>
      <c r="W40" s="28">
        <f t="shared" si="29"/>
        <v>355.57</v>
      </c>
      <c r="X40" s="28">
        <f t="shared" si="29"/>
        <v>153.06</v>
      </c>
      <c r="Y40" s="28">
        <f t="shared" si="29"/>
        <v>0</v>
      </c>
      <c r="Z40" s="28">
        <f t="shared" si="29"/>
        <v>424.37</v>
      </c>
      <c r="AA40" s="28">
        <f t="shared" si="29"/>
        <v>0</v>
      </c>
      <c r="AB40" s="28">
        <f t="shared" si="29"/>
        <v>247.11</v>
      </c>
      <c r="AC40" s="28">
        <f t="shared" si="29"/>
        <v>0</v>
      </c>
      <c r="AD40" s="28">
        <f t="shared" si="29"/>
        <v>515.62</v>
      </c>
      <c r="AE40" s="28">
        <f t="shared" si="29"/>
        <v>0</v>
      </c>
      <c r="AF40" s="48" t="s">
        <v>50</v>
      </c>
      <c r="AG40" s="51">
        <f t="shared" si="4"/>
        <v>5838.602</v>
      </c>
      <c r="AH40" s="55">
        <f t="shared" si="5"/>
        <v>3537.332</v>
      </c>
      <c r="AI40" s="55">
        <f t="shared" si="6"/>
        <v>4304.544</v>
      </c>
      <c r="AK40" s="71">
        <f t="shared" si="15"/>
        <v>-193.89800000000014</v>
      </c>
    </row>
    <row r="41" spans="1:37" s="43" customFormat="1" ht="18.75">
      <c r="A41" s="36" t="s">
        <v>17</v>
      </c>
      <c r="B41" s="33">
        <f>B43</f>
        <v>5838.602</v>
      </c>
      <c r="C41" s="33">
        <f>C43</f>
        <v>4498.442</v>
      </c>
      <c r="D41" s="33">
        <f>D43</f>
        <v>4304.544</v>
      </c>
      <c r="E41" s="33">
        <f>E43</f>
        <v>4304.544</v>
      </c>
      <c r="F41" s="33">
        <f t="shared" si="2"/>
        <v>73.72559390073171</v>
      </c>
      <c r="G41" s="33">
        <f t="shared" si="18"/>
        <v>95.68966322117747</v>
      </c>
      <c r="H41" s="33">
        <f aca="true" t="shared" si="30" ref="H41:AD41">H43</f>
        <v>1281.039</v>
      </c>
      <c r="I41" s="33">
        <f t="shared" si="30"/>
        <v>1004.53</v>
      </c>
      <c r="J41" s="33">
        <f t="shared" si="30"/>
        <v>517.518</v>
      </c>
      <c r="K41" s="33">
        <f t="shared" si="30"/>
        <v>521.89</v>
      </c>
      <c r="L41" s="33">
        <f t="shared" si="30"/>
        <v>216.021</v>
      </c>
      <c r="M41" s="33">
        <f t="shared" si="30"/>
        <v>195.563</v>
      </c>
      <c r="N41" s="33">
        <f t="shared" si="30"/>
        <v>735.57</v>
      </c>
      <c r="O41" s="33">
        <f t="shared" si="30"/>
        <v>747.53</v>
      </c>
      <c r="P41" s="33">
        <f t="shared" si="30"/>
        <v>471.95</v>
      </c>
      <c r="Q41" s="33">
        <f t="shared" si="30"/>
        <v>494.098</v>
      </c>
      <c r="R41" s="33">
        <f t="shared" si="30"/>
        <v>315.234</v>
      </c>
      <c r="S41" s="33">
        <f t="shared" si="30"/>
        <v>313.343</v>
      </c>
      <c r="T41" s="33">
        <f t="shared" si="30"/>
        <v>625.01</v>
      </c>
      <c r="U41" s="33">
        <f t="shared" si="30"/>
        <v>672.02</v>
      </c>
      <c r="V41" s="33">
        <f t="shared" si="30"/>
        <v>336.1</v>
      </c>
      <c r="W41" s="33">
        <f t="shared" si="30"/>
        <v>355.57</v>
      </c>
      <c r="X41" s="33">
        <f t="shared" si="30"/>
        <v>153.06</v>
      </c>
      <c r="Y41" s="33">
        <f t="shared" si="30"/>
        <v>0</v>
      </c>
      <c r="Z41" s="33">
        <f t="shared" si="30"/>
        <v>424.37</v>
      </c>
      <c r="AA41" s="33">
        <f t="shared" si="30"/>
        <v>0</v>
      </c>
      <c r="AB41" s="33">
        <f t="shared" si="30"/>
        <v>247.11</v>
      </c>
      <c r="AC41" s="33">
        <f t="shared" si="30"/>
        <v>0</v>
      </c>
      <c r="AD41" s="33">
        <f t="shared" si="30"/>
        <v>515.62</v>
      </c>
      <c r="AE41" s="28">
        <v>0</v>
      </c>
      <c r="AF41" s="48"/>
      <c r="AG41" s="51">
        <f t="shared" si="4"/>
        <v>5838.602</v>
      </c>
      <c r="AH41" s="55">
        <f t="shared" si="5"/>
        <v>3537.332</v>
      </c>
      <c r="AI41" s="55">
        <f t="shared" si="6"/>
        <v>4304.544</v>
      </c>
      <c r="AK41" s="71">
        <f t="shared" si="15"/>
        <v>-193.89800000000014</v>
      </c>
    </row>
    <row r="42" spans="1:37" s="43" customFormat="1" ht="18.75" hidden="1">
      <c r="A42" s="37" t="s">
        <v>13</v>
      </c>
      <c r="B42" s="29"/>
      <c r="C42" s="29"/>
      <c r="D42" s="29"/>
      <c r="E42" s="29"/>
      <c r="F42" s="29" t="e">
        <f t="shared" si="2"/>
        <v>#DIV/0!</v>
      </c>
      <c r="G42" s="29" t="e">
        <f t="shared" si="18"/>
        <v>#DIV/0!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48"/>
      <c r="AG42" s="51">
        <f t="shared" si="4"/>
        <v>0</v>
      </c>
      <c r="AH42" s="55">
        <f t="shared" si="5"/>
        <v>0</v>
      </c>
      <c r="AI42" s="55">
        <f t="shared" si="6"/>
        <v>0</v>
      </c>
      <c r="AK42" s="71">
        <f t="shared" si="15"/>
        <v>0</v>
      </c>
    </row>
    <row r="43" spans="1:37" s="66" customFormat="1" ht="18.75">
      <c r="A43" s="37" t="s">
        <v>14</v>
      </c>
      <c r="B43" s="34">
        <f>H43+J43+L43+N43+P43+R43+T43+V43+X43+Z43+AB43+AD43</f>
        <v>5838.602</v>
      </c>
      <c r="C43" s="34">
        <f>H43+J43+L43+N43+P43+R43+T43+V43</f>
        <v>4498.442</v>
      </c>
      <c r="D43" s="34">
        <f>E43</f>
        <v>4304.544</v>
      </c>
      <c r="E43" s="34">
        <f>I43+K43+M43+O43+Q43+S43+U43+W43+Y43+AA43+AC43+AE43</f>
        <v>4304.544</v>
      </c>
      <c r="F43" s="34">
        <f t="shared" si="2"/>
        <v>73.72559390073171</v>
      </c>
      <c r="G43" s="34">
        <f t="shared" si="18"/>
        <v>95.68966322117747</v>
      </c>
      <c r="H43" s="30">
        <v>1281.039</v>
      </c>
      <c r="I43" s="30">
        <v>1004.53</v>
      </c>
      <c r="J43" s="30">
        <v>517.518</v>
      </c>
      <c r="K43" s="30">
        <v>521.89</v>
      </c>
      <c r="L43" s="30">
        <v>216.021</v>
      </c>
      <c r="M43" s="30">
        <v>195.563</v>
      </c>
      <c r="N43" s="30">
        <v>735.57</v>
      </c>
      <c r="O43" s="30">
        <v>747.53</v>
      </c>
      <c r="P43" s="30">
        <v>471.95</v>
      </c>
      <c r="Q43" s="30">
        <v>494.098</v>
      </c>
      <c r="R43" s="30">
        <v>315.234</v>
      </c>
      <c r="S43" s="30">
        <v>313.343</v>
      </c>
      <c r="T43" s="30">
        <v>625.01</v>
      </c>
      <c r="U43" s="30">
        <v>672.02</v>
      </c>
      <c r="V43" s="30">
        <v>336.1</v>
      </c>
      <c r="W43" s="30">
        <v>355.57</v>
      </c>
      <c r="X43" s="30">
        <v>153.06</v>
      </c>
      <c r="Y43" s="30">
        <v>0</v>
      </c>
      <c r="Z43" s="30">
        <v>424.37</v>
      </c>
      <c r="AA43" s="30">
        <v>0</v>
      </c>
      <c r="AB43" s="30">
        <v>247.11</v>
      </c>
      <c r="AC43" s="30">
        <v>0</v>
      </c>
      <c r="AD43" s="30">
        <v>515.62</v>
      </c>
      <c r="AE43" s="30">
        <v>0</v>
      </c>
      <c r="AF43" s="49"/>
      <c r="AG43" s="61">
        <f t="shared" si="4"/>
        <v>5838.602</v>
      </c>
      <c r="AH43" s="55">
        <f t="shared" si="5"/>
        <v>3537.332</v>
      </c>
      <c r="AI43" s="55">
        <f t="shared" si="6"/>
        <v>4304.544</v>
      </c>
      <c r="AK43" s="71">
        <f t="shared" si="15"/>
        <v>-193.89800000000014</v>
      </c>
    </row>
    <row r="44" spans="1:37" s="14" customFormat="1" ht="18.75" hidden="1">
      <c r="A44" s="2" t="s">
        <v>15</v>
      </c>
      <c r="B44" s="25"/>
      <c r="C44" s="25"/>
      <c r="D44" s="25"/>
      <c r="E44" s="25"/>
      <c r="F44" s="25" t="e">
        <f t="shared" si="2"/>
        <v>#DIV/0!</v>
      </c>
      <c r="G44" s="25" t="e">
        <f t="shared" si="18"/>
        <v>#DIV/0!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45"/>
      <c r="AF44" s="47"/>
      <c r="AG44" s="51">
        <f t="shared" si="4"/>
        <v>0</v>
      </c>
      <c r="AH44" s="55">
        <f t="shared" si="5"/>
        <v>0</v>
      </c>
      <c r="AI44" s="55">
        <f t="shared" si="6"/>
        <v>0</v>
      </c>
      <c r="AK44" s="71">
        <f t="shared" si="15"/>
        <v>0</v>
      </c>
    </row>
    <row r="45" spans="1:37" s="14" customFormat="1" ht="18.75" hidden="1">
      <c r="A45" s="2" t="s">
        <v>16</v>
      </c>
      <c r="B45" s="25"/>
      <c r="C45" s="25"/>
      <c r="D45" s="25"/>
      <c r="E45" s="25"/>
      <c r="F45" s="25" t="e">
        <f t="shared" si="2"/>
        <v>#DIV/0!</v>
      </c>
      <c r="G45" s="25" t="e">
        <f t="shared" si="18"/>
        <v>#DIV/0!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45"/>
      <c r="AF45" s="47"/>
      <c r="AG45" s="51">
        <f t="shared" si="4"/>
        <v>0</v>
      </c>
      <c r="AH45" s="55">
        <f t="shared" si="5"/>
        <v>0</v>
      </c>
      <c r="AI45" s="55">
        <f t="shared" si="6"/>
        <v>0</v>
      </c>
      <c r="AK45" s="71">
        <f t="shared" si="15"/>
        <v>0</v>
      </c>
    </row>
    <row r="46" spans="1:37" s="56" customFormat="1" ht="75">
      <c r="A46" s="57" t="s">
        <v>28</v>
      </c>
      <c r="B46" s="58">
        <f>B51+B82+B143+B165</f>
        <v>11472.7</v>
      </c>
      <c r="C46" s="58">
        <f>C51+C82+C143+C165</f>
        <v>3820</v>
      </c>
      <c r="D46" s="58">
        <f>D51+D82+D143+D165</f>
        <v>0</v>
      </c>
      <c r="E46" s="58">
        <f>E51+E82+E143+E165</f>
        <v>0</v>
      </c>
      <c r="F46" s="58">
        <f>E46/B46*100</f>
        <v>0</v>
      </c>
      <c r="G46" s="58">
        <f>_xlfn.IFERROR(E46/C46*100,0)</f>
        <v>0</v>
      </c>
      <c r="H46" s="58">
        <f aca="true" t="shared" si="31" ref="H46:Q46">H51+H82+H143+H165</f>
        <v>0</v>
      </c>
      <c r="I46" s="58">
        <f t="shared" si="31"/>
        <v>0</v>
      </c>
      <c r="J46" s="58">
        <f t="shared" si="31"/>
        <v>0</v>
      </c>
      <c r="K46" s="58">
        <f t="shared" si="31"/>
        <v>0</v>
      </c>
      <c r="L46" s="58">
        <f t="shared" si="31"/>
        <v>0</v>
      </c>
      <c r="M46" s="58">
        <f t="shared" si="31"/>
        <v>0</v>
      </c>
      <c r="N46" s="58">
        <f t="shared" si="31"/>
        <v>0</v>
      </c>
      <c r="O46" s="58">
        <f t="shared" si="31"/>
        <v>0</v>
      </c>
      <c r="P46" s="58">
        <f t="shared" si="31"/>
        <v>20</v>
      </c>
      <c r="Q46" s="58">
        <f t="shared" si="31"/>
        <v>0</v>
      </c>
      <c r="R46" s="58">
        <f>R51+R82+R143+R165</f>
        <v>3300</v>
      </c>
      <c r="S46" s="58">
        <f aca="true" t="shared" si="32" ref="S46:AE46">S51+S82+S143+S165</f>
        <v>0</v>
      </c>
      <c r="T46" s="58">
        <f t="shared" si="32"/>
        <v>500</v>
      </c>
      <c r="U46" s="58">
        <f t="shared" si="32"/>
        <v>0</v>
      </c>
      <c r="V46" s="58">
        <f t="shared" si="32"/>
        <v>0</v>
      </c>
      <c r="W46" s="58">
        <f t="shared" si="32"/>
        <v>0</v>
      </c>
      <c r="X46" s="58">
        <f t="shared" si="32"/>
        <v>0</v>
      </c>
      <c r="Y46" s="58">
        <f t="shared" si="32"/>
        <v>0</v>
      </c>
      <c r="Z46" s="58">
        <f t="shared" si="32"/>
        <v>100</v>
      </c>
      <c r="AA46" s="58">
        <f t="shared" si="32"/>
        <v>0</v>
      </c>
      <c r="AB46" s="58">
        <f t="shared" si="32"/>
        <v>7424.76</v>
      </c>
      <c r="AC46" s="58">
        <f t="shared" si="32"/>
        <v>0</v>
      </c>
      <c r="AD46" s="58">
        <f t="shared" si="32"/>
        <v>127941.22</v>
      </c>
      <c r="AE46" s="58">
        <f t="shared" si="32"/>
        <v>0</v>
      </c>
      <c r="AF46" s="54"/>
      <c r="AG46" s="55">
        <f t="shared" si="4"/>
        <v>139285.98</v>
      </c>
      <c r="AH46" s="55">
        <f t="shared" si="5"/>
        <v>3320</v>
      </c>
      <c r="AI46" s="55">
        <f t="shared" si="6"/>
        <v>0</v>
      </c>
      <c r="AK46" s="71">
        <f t="shared" si="15"/>
        <v>-3820</v>
      </c>
    </row>
    <row r="47" spans="1:37" s="56" customFormat="1" ht="18.75">
      <c r="A47" s="111" t="s">
        <v>17</v>
      </c>
      <c r="B47" s="58">
        <f>B49+B48</f>
        <v>11472.7</v>
      </c>
      <c r="C47" s="58">
        <f>C49+C48</f>
        <v>3820</v>
      </c>
      <c r="D47" s="58">
        <f>D49+D48</f>
        <v>0</v>
      </c>
      <c r="E47" s="58">
        <f>E49+E48</f>
        <v>0</v>
      </c>
      <c r="F47" s="58">
        <f>E47/B47*100</f>
        <v>0</v>
      </c>
      <c r="G47" s="58">
        <f>_xlfn.IFERROR(E47/C47*100,0)</f>
        <v>0</v>
      </c>
      <c r="H47" s="58">
        <f>H49+H48</f>
        <v>0</v>
      </c>
      <c r="I47" s="58">
        <f aca="true" t="shared" si="33" ref="I47:Q47">I49+I48</f>
        <v>0</v>
      </c>
      <c r="J47" s="58">
        <f t="shared" si="33"/>
        <v>0</v>
      </c>
      <c r="K47" s="58">
        <f t="shared" si="33"/>
        <v>0</v>
      </c>
      <c r="L47" s="58">
        <f t="shared" si="33"/>
        <v>0</v>
      </c>
      <c r="M47" s="58">
        <f t="shared" si="33"/>
        <v>0</v>
      </c>
      <c r="N47" s="58">
        <f t="shared" si="33"/>
        <v>0</v>
      </c>
      <c r="O47" s="58">
        <f t="shared" si="33"/>
        <v>0</v>
      </c>
      <c r="P47" s="58">
        <f t="shared" si="33"/>
        <v>20</v>
      </c>
      <c r="Q47" s="58">
        <f t="shared" si="33"/>
        <v>0</v>
      </c>
      <c r="R47" s="58">
        <f>R49+R48</f>
        <v>3300</v>
      </c>
      <c r="S47" s="58">
        <f aca="true" t="shared" si="34" ref="S47:AE47">S49+S48</f>
        <v>0</v>
      </c>
      <c r="T47" s="58">
        <f t="shared" si="34"/>
        <v>500</v>
      </c>
      <c r="U47" s="58">
        <f t="shared" si="34"/>
        <v>0</v>
      </c>
      <c r="V47" s="58">
        <f t="shared" si="34"/>
        <v>0</v>
      </c>
      <c r="W47" s="58">
        <f t="shared" si="34"/>
        <v>0</v>
      </c>
      <c r="X47" s="58">
        <f t="shared" si="34"/>
        <v>0</v>
      </c>
      <c r="Y47" s="58">
        <f t="shared" si="34"/>
        <v>0</v>
      </c>
      <c r="Z47" s="58">
        <f t="shared" si="34"/>
        <v>100</v>
      </c>
      <c r="AA47" s="58">
        <f t="shared" si="34"/>
        <v>0</v>
      </c>
      <c r="AB47" s="58">
        <f>AB49+AB48</f>
        <v>7424.76</v>
      </c>
      <c r="AC47" s="58">
        <f t="shared" si="34"/>
        <v>0</v>
      </c>
      <c r="AD47" s="58">
        <f t="shared" si="34"/>
        <v>127941.22</v>
      </c>
      <c r="AE47" s="58">
        <f t="shared" si="34"/>
        <v>0</v>
      </c>
      <c r="AF47" s="54"/>
      <c r="AG47" s="55"/>
      <c r="AH47" s="55"/>
      <c r="AI47" s="55"/>
      <c r="AK47" s="71"/>
    </row>
    <row r="48" spans="1:37" s="56" customFormat="1" ht="18.75">
      <c r="A48" s="111" t="s">
        <v>13</v>
      </c>
      <c r="B48" s="58">
        <f aca="true" t="shared" si="35" ref="B48:E49">B52+B83+B144+B166</f>
        <v>7292.8</v>
      </c>
      <c r="C48" s="58">
        <f t="shared" si="35"/>
        <v>1726.2</v>
      </c>
      <c r="D48" s="58">
        <f t="shared" si="35"/>
        <v>0</v>
      </c>
      <c r="E48" s="58">
        <f t="shared" si="35"/>
        <v>0</v>
      </c>
      <c r="F48" s="58">
        <f>E48/B48*100</f>
        <v>0</v>
      </c>
      <c r="G48" s="58">
        <f>_xlfn.IFERROR(E48/C48*100,0)</f>
        <v>0</v>
      </c>
      <c r="H48" s="58">
        <f>H52+H83+H144+H166</f>
        <v>0</v>
      </c>
      <c r="I48" s="58">
        <f aca="true" t="shared" si="36" ref="I48:AE48">I52+I83+I144+I166</f>
        <v>0</v>
      </c>
      <c r="J48" s="58">
        <f t="shared" si="36"/>
        <v>0</v>
      </c>
      <c r="K48" s="58">
        <f t="shared" si="36"/>
        <v>0</v>
      </c>
      <c r="L48" s="58">
        <f t="shared" si="36"/>
        <v>0</v>
      </c>
      <c r="M48" s="58">
        <f t="shared" si="36"/>
        <v>0</v>
      </c>
      <c r="N48" s="58">
        <f t="shared" si="36"/>
        <v>0</v>
      </c>
      <c r="O48" s="58">
        <f t="shared" si="36"/>
        <v>0</v>
      </c>
      <c r="P48" s="58">
        <f t="shared" si="36"/>
        <v>0</v>
      </c>
      <c r="Q48" s="58">
        <f t="shared" si="36"/>
        <v>0</v>
      </c>
      <c r="R48" s="58">
        <f t="shared" si="36"/>
        <v>1251.2</v>
      </c>
      <c r="S48" s="58">
        <f t="shared" si="36"/>
        <v>0</v>
      </c>
      <c r="T48" s="58">
        <f t="shared" si="36"/>
        <v>475</v>
      </c>
      <c r="U48" s="58">
        <f t="shared" si="36"/>
        <v>0</v>
      </c>
      <c r="V48" s="58">
        <f t="shared" si="36"/>
        <v>0</v>
      </c>
      <c r="W48" s="58">
        <f t="shared" si="36"/>
        <v>0</v>
      </c>
      <c r="X48" s="58">
        <f t="shared" si="36"/>
        <v>0</v>
      </c>
      <c r="Y48" s="58">
        <f t="shared" si="36"/>
        <v>0</v>
      </c>
      <c r="Z48" s="58">
        <f t="shared" si="36"/>
        <v>95</v>
      </c>
      <c r="AA48" s="58">
        <f t="shared" si="36"/>
        <v>0</v>
      </c>
      <c r="AB48" s="58">
        <f t="shared" si="36"/>
        <v>5350.06</v>
      </c>
      <c r="AC48" s="58">
        <f t="shared" si="36"/>
        <v>0</v>
      </c>
      <c r="AD48" s="58">
        <f t="shared" si="36"/>
        <v>121544.16</v>
      </c>
      <c r="AE48" s="58">
        <f t="shared" si="36"/>
        <v>0</v>
      </c>
      <c r="AF48" s="54"/>
      <c r="AG48" s="55"/>
      <c r="AH48" s="55"/>
      <c r="AI48" s="55"/>
      <c r="AK48" s="71"/>
    </row>
    <row r="49" spans="1:37" s="56" customFormat="1" ht="18.75">
      <c r="A49" s="111" t="s">
        <v>14</v>
      </c>
      <c r="B49" s="58">
        <f>B53+B84+B145+B167</f>
        <v>4179.9</v>
      </c>
      <c r="C49" s="58">
        <f>C53+C84+C145+C167</f>
        <v>2093.8</v>
      </c>
      <c r="D49" s="58">
        <f t="shared" si="35"/>
        <v>0</v>
      </c>
      <c r="E49" s="58">
        <f t="shared" si="35"/>
        <v>0</v>
      </c>
      <c r="F49" s="58">
        <f>E49/B49*100</f>
        <v>0</v>
      </c>
      <c r="G49" s="58">
        <f>_xlfn.IFERROR(E49/C49*100,0)</f>
        <v>0</v>
      </c>
      <c r="H49" s="58">
        <f>H53+H84+H145+H167</f>
        <v>0</v>
      </c>
      <c r="I49" s="58">
        <f aca="true" t="shared" si="37" ref="I49:AE49">I53+I84+I145+I167</f>
        <v>0</v>
      </c>
      <c r="J49" s="58">
        <f t="shared" si="37"/>
        <v>0</v>
      </c>
      <c r="K49" s="58">
        <f t="shared" si="37"/>
        <v>0</v>
      </c>
      <c r="L49" s="58">
        <f t="shared" si="37"/>
        <v>0</v>
      </c>
      <c r="M49" s="58">
        <f t="shared" si="37"/>
        <v>0</v>
      </c>
      <c r="N49" s="58">
        <f t="shared" si="37"/>
        <v>0</v>
      </c>
      <c r="O49" s="58">
        <f t="shared" si="37"/>
        <v>0</v>
      </c>
      <c r="P49" s="58">
        <f t="shared" si="37"/>
        <v>20</v>
      </c>
      <c r="Q49" s="58">
        <f t="shared" si="37"/>
        <v>0</v>
      </c>
      <c r="R49" s="58">
        <f t="shared" si="37"/>
        <v>2048.8</v>
      </c>
      <c r="S49" s="58">
        <f t="shared" si="37"/>
        <v>0</v>
      </c>
      <c r="T49" s="58">
        <f t="shared" si="37"/>
        <v>25</v>
      </c>
      <c r="U49" s="58">
        <f t="shared" si="37"/>
        <v>0</v>
      </c>
      <c r="V49" s="58">
        <f t="shared" si="37"/>
        <v>0</v>
      </c>
      <c r="W49" s="58">
        <f t="shared" si="37"/>
        <v>0</v>
      </c>
      <c r="X49" s="58">
        <f t="shared" si="37"/>
        <v>0</v>
      </c>
      <c r="Y49" s="58">
        <f t="shared" si="37"/>
        <v>0</v>
      </c>
      <c r="Z49" s="58">
        <f t="shared" si="37"/>
        <v>5</v>
      </c>
      <c r="AA49" s="58">
        <f t="shared" si="37"/>
        <v>0</v>
      </c>
      <c r="AB49" s="58">
        <f t="shared" si="37"/>
        <v>2074.7000000000003</v>
      </c>
      <c r="AC49" s="58">
        <f t="shared" si="37"/>
        <v>0</v>
      </c>
      <c r="AD49" s="58">
        <f t="shared" si="37"/>
        <v>6397.06</v>
      </c>
      <c r="AE49" s="58">
        <f t="shared" si="37"/>
        <v>0</v>
      </c>
      <c r="AF49" s="54"/>
      <c r="AG49" s="55"/>
      <c r="AH49" s="55"/>
      <c r="AI49" s="55"/>
      <c r="AK49" s="71"/>
    </row>
    <row r="50" spans="1:37" s="14" customFormat="1" ht="273.75" customHeight="1">
      <c r="A50" s="39" t="s">
        <v>32</v>
      </c>
      <c r="B50" s="33">
        <f>B51</f>
        <v>4892.7</v>
      </c>
      <c r="C50" s="33">
        <f>C51</f>
        <v>520</v>
      </c>
      <c r="D50" s="33">
        <f>D51</f>
        <v>0</v>
      </c>
      <c r="E50" s="33">
        <f>E51</f>
        <v>0</v>
      </c>
      <c r="F50" s="33">
        <f aca="true" t="shared" si="38" ref="F50:F55">E50/B50*100</f>
        <v>0</v>
      </c>
      <c r="G50" s="33">
        <f aca="true" t="shared" si="39" ref="G50:G121">_xlfn.IFERROR(E50/C50*100,0)</f>
        <v>0</v>
      </c>
      <c r="H50" s="33">
        <f>H51</f>
        <v>0</v>
      </c>
      <c r="I50" s="33">
        <f aca="true" t="shared" si="40" ref="I50:AD50">I51</f>
        <v>0</v>
      </c>
      <c r="J50" s="33">
        <f t="shared" si="40"/>
        <v>0</v>
      </c>
      <c r="K50" s="33">
        <f t="shared" si="40"/>
        <v>0</v>
      </c>
      <c r="L50" s="33">
        <f t="shared" si="40"/>
        <v>0</v>
      </c>
      <c r="M50" s="33">
        <f t="shared" si="40"/>
        <v>0</v>
      </c>
      <c r="N50" s="33">
        <f t="shared" si="40"/>
        <v>0</v>
      </c>
      <c r="O50" s="33">
        <f t="shared" si="40"/>
        <v>0</v>
      </c>
      <c r="P50" s="33">
        <f t="shared" si="40"/>
        <v>20</v>
      </c>
      <c r="Q50" s="33">
        <f t="shared" si="40"/>
        <v>0</v>
      </c>
      <c r="R50" s="33">
        <f t="shared" si="40"/>
        <v>0</v>
      </c>
      <c r="S50" s="33">
        <f t="shared" si="40"/>
        <v>0</v>
      </c>
      <c r="T50" s="33">
        <f t="shared" si="40"/>
        <v>500</v>
      </c>
      <c r="U50" s="33">
        <f t="shared" si="40"/>
        <v>0</v>
      </c>
      <c r="V50" s="33">
        <f t="shared" si="40"/>
        <v>0</v>
      </c>
      <c r="W50" s="33">
        <f t="shared" si="40"/>
        <v>0</v>
      </c>
      <c r="X50" s="33">
        <f t="shared" si="40"/>
        <v>0</v>
      </c>
      <c r="Y50" s="33">
        <f t="shared" si="40"/>
        <v>0</v>
      </c>
      <c r="Z50" s="33">
        <f t="shared" si="40"/>
        <v>100</v>
      </c>
      <c r="AA50" s="33">
        <f t="shared" si="40"/>
        <v>0</v>
      </c>
      <c r="AB50" s="33">
        <f t="shared" si="40"/>
        <v>4144.76</v>
      </c>
      <c r="AC50" s="33">
        <f t="shared" si="40"/>
        <v>0</v>
      </c>
      <c r="AD50" s="33">
        <f t="shared" si="40"/>
        <v>127941.22</v>
      </c>
      <c r="AE50" s="33">
        <f>AE51</f>
        <v>0</v>
      </c>
      <c r="AF50" s="48"/>
      <c r="AG50" s="51">
        <f>H50+J50+L50+N50+P50+R50+T50+V50+X50+Z50+AB50+AD50</f>
        <v>132705.98</v>
      </c>
      <c r="AH50" s="55">
        <f t="shared" si="5"/>
        <v>20</v>
      </c>
      <c r="AI50" s="55">
        <f t="shared" si="6"/>
        <v>0</v>
      </c>
      <c r="AK50" s="71">
        <f t="shared" si="15"/>
        <v>-520</v>
      </c>
    </row>
    <row r="51" spans="1:37" s="43" customFormat="1" ht="18.75">
      <c r="A51" s="36" t="s">
        <v>17</v>
      </c>
      <c r="B51" s="33">
        <f>B53+B52</f>
        <v>4892.7</v>
      </c>
      <c r="C51" s="33">
        <f>C53+C52</f>
        <v>520</v>
      </c>
      <c r="D51" s="33">
        <f>D53+D52</f>
        <v>0</v>
      </c>
      <c r="E51" s="33">
        <f>E53+E52</f>
        <v>0</v>
      </c>
      <c r="F51" s="33">
        <f t="shared" si="38"/>
        <v>0</v>
      </c>
      <c r="G51" s="33">
        <f t="shared" si="39"/>
        <v>0</v>
      </c>
      <c r="H51" s="33">
        <f>H53+H52</f>
        <v>0</v>
      </c>
      <c r="I51" s="33">
        <f aca="true" t="shared" si="41" ref="I51:AE51">I53+I52</f>
        <v>0</v>
      </c>
      <c r="J51" s="33">
        <f t="shared" si="41"/>
        <v>0</v>
      </c>
      <c r="K51" s="33">
        <f t="shared" si="41"/>
        <v>0</v>
      </c>
      <c r="L51" s="33">
        <f t="shared" si="41"/>
        <v>0</v>
      </c>
      <c r="M51" s="33">
        <f t="shared" si="41"/>
        <v>0</v>
      </c>
      <c r="N51" s="33">
        <f t="shared" si="41"/>
        <v>0</v>
      </c>
      <c r="O51" s="33">
        <f t="shared" si="41"/>
        <v>0</v>
      </c>
      <c r="P51" s="33">
        <f t="shared" si="41"/>
        <v>20</v>
      </c>
      <c r="Q51" s="33">
        <f t="shared" si="41"/>
        <v>0</v>
      </c>
      <c r="R51" s="33">
        <f t="shared" si="41"/>
        <v>0</v>
      </c>
      <c r="S51" s="33">
        <f t="shared" si="41"/>
        <v>0</v>
      </c>
      <c r="T51" s="33">
        <f t="shared" si="41"/>
        <v>500</v>
      </c>
      <c r="U51" s="33">
        <f t="shared" si="41"/>
        <v>0</v>
      </c>
      <c r="V51" s="33">
        <f t="shared" si="41"/>
        <v>0</v>
      </c>
      <c r="W51" s="33">
        <f t="shared" si="41"/>
        <v>0</v>
      </c>
      <c r="X51" s="33">
        <f t="shared" si="41"/>
        <v>0</v>
      </c>
      <c r="Y51" s="33">
        <f t="shared" si="41"/>
        <v>0</v>
      </c>
      <c r="Z51" s="33">
        <f t="shared" si="41"/>
        <v>100</v>
      </c>
      <c r="AA51" s="33">
        <f t="shared" si="41"/>
        <v>0</v>
      </c>
      <c r="AB51" s="33">
        <f t="shared" si="41"/>
        <v>4144.76</v>
      </c>
      <c r="AC51" s="33">
        <f t="shared" si="41"/>
        <v>0</v>
      </c>
      <c r="AD51" s="33">
        <f t="shared" si="41"/>
        <v>127941.22</v>
      </c>
      <c r="AE51" s="33">
        <f t="shared" si="41"/>
        <v>0</v>
      </c>
      <c r="AF51" s="48"/>
      <c r="AG51" s="51">
        <f t="shared" si="4"/>
        <v>132705.98</v>
      </c>
      <c r="AH51" s="55">
        <f t="shared" si="5"/>
        <v>20</v>
      </c>
      <c r="AI51" s="55">
        <f t="shared" si="6"/>
        <v>0</v>
      </c>
      <c r="AK51" s="71">
        <f t="shared" si="15"/>
        <v>-520</v>
      </c>
    </row>
    <row r="52" spans="1:37" s="65" customFormat="1" ht="22.5" customHeight="1">
      <c r="A52" s="37" t="s">
        <v>13</v>
      </c>
      <c r="B52" s="34">
        <f>B56+B63+B69</f>
        <v>4499.5</v>
      </c>
      <c r="C52" s="34">
        <f>C56+C63+C69</f>
        <v>475</v>
      </c>
      <c r="D52" s="34">
        <f>D56+D63+D69</f>
        <v>0</v>
      </c>
      <c r="E52" s="34">
        <f>E56+E63+E69</f>
        <v>0</v>
      </c>
      <c r="F52" s="34">
        <f t="shared" si="38"/>
        <v>0</v>
      </c>
      <c r="G52" s="34">
        <f t="shared" si="39"/>
        <v>0</v>
      </c>
      <c r="H52" s="34">
        <f aca="true" t="shared" si="42" ref="H52:AE52">H56+H63+H69</f>
        <v>0</v>
      </c>
      <c r="I52" s="34">
        <f t="shared" si="42"/>
        <v>0</v>
      </c>
      <c r="J52" s="34">
        <f t="shared" si="42"/>
        <v>0</v>
      </c>
      <c r="K52" s="34">
        <f t="shared" si="42"/>
        <v>0</v>
      </c>
      <c r="L52" s="34">
        <f t="shared" si="42"/>
        <v>0</v>
      </c>
      <c r="M52" s="34">
        <f t="shared" si="42"/>
        <v>0</v>
      </c>
      <c r="N52" s="34">
        <f t="shared" si="42"/>
        <v>0</v>
      </c>
      <c r="O52" s="34">
        <f t="shared" si="42"/>
        <v>0</v>
      </c>
      <c r="P52" s="34">
        <f t="shared" si="42"/>
        <v>0</v>
      </c>
      <c r="Q52" s="34">
        <f t="shared" si="42"/>
        <v>0</v>
      </c>
      <c r="R52" s="34">
        <f t="shared" si="42"/>
        <v>0</v>
      </c>
      <c r="S52" s="34">
        <f t="shared" si="42"/>
        <v>0</v>
      </c>
      <c r="T52" s="34">
        <f t="shared" si="42"/>
        <v>475</v>
      </c>
      <c r="U52" s="34">
        <f t="shared" si="42"/>
        <v>0</v>
      </c>
      <c r="V52" s="34">
        <f t="shared" si="42"/>
        <v>0</v>
      </c>
      <c r="W52" s="34">
        <f t="shared" si="42"/>
        <v>0</v>
      </c>
      <c r="X52" s="34">
        <f t="shared" si="42"/>
        <v>0</v>
      </c>
      <c r="Y52" s="34">
        <f t="shared" si="42"/>
        <v>0</v>
      </c>
      <c r="Z52" s="34">
        <f t="shared" si="42"/>
        <v>95</v>
      </c>
      <c r="AA52" s="34">
        <f t="shared" si="42"/>
        <v>0</v>
      </c>
      <c r="AB52" s="34">
        <f t="shared" si="42"/>
        <v>3807.96</v>
      </c>
      <c r="AC52" s="34">
        <f t="shared" si="42"/>
        <v>0</v>
      </c>
      <c r="AD52" s="34">
        <f t="shared" si="42"/>
        <v>121544.16</v>
      </c>
      <c r="AE52" s="34">
        <f t="shared" si="42"/>
        <v>0</v>
      </c>
      <c r="AF52" s="34"/>
      <c r="AG52" s="64">
        <f t="shared" si="4"/>
        <v>125922.12000000001</v>
      </c>
      <c r="AH52" s="55">
        <f t="shared" si="5"/>
        <v>0</v>
      </c>
      <c r="AI52" s="55">
        <f t="shared" si="6"/>
        <v>0</v>
      </c>
      <c r="AK52" s="71">
        <f t="shared" si="15"/>
        <v>-475</v>
      </c>
    </row>
    <row r="53" spans="1:37" s="66" customFormat="1" ht="18.75">
      <c r="A53" s="37" t="s">
        <v>14</v>
      </c>
      <c r="B53" s="34">
        <f>B57+B64++B70</f>
        <v>393.2</v>
      </c>
      <c r="C53" s="34">
        <f>C57+C64++C70</f>
        <v>45</v>
      </c>
      <c r="D53" s="34">
        <f>D57+D64++D70</f>
        <v>0</v>
      </c>
      <c r="E53" s="34">
        <f>E57+E64++E70</f>
        <v>0</v>
      </c>
      <c r="F53" s="29">
        <f t="shared" si="38"/>
        <v>0</v>
      </c>
      <c r="G53" s="29">
        <f t="shared" si="39"/>
        <v>0</v>
      </c>
      <c r="H53" s="34">
        <f aca="true" t="shared" si="43" ref="H53:AE53">H57+H64++H70</f>
        <v>0</v>
      </c>
      <c r="I53" s="34">
        <f t="shared" si="43"/>
        <v>0</v>
      </c>
      <c r="J53" s="34">
        <f t="shared" si="43"/>
        <v>0</v>
      </c>
      <c r="K53" s="34">
        <f t="shared" si="43"/>
        <v>0</v>
      </c>
      <c r="L53" s="34">
        <f t="shared" si="43"/>
        <v>0</v>
      </c>
      <c r="M53" s="34">
        <f t="shared" si="43"/>
        <v>0</v>
      </c>
      <c r="N53" s="34">
        <f t="shared" si="43"/>
        <v>0</v>
      </c>
      <c r="O53" s="34">
        <f t="shared" si="43"/>
        <v>0</v>
      </c>
      <c r="P53" s="34">
        <f t="shared" si="43"/>
        <v>20</v>
      </c>
      <c r="Q53" s="34">
        <f t="shared" si="43"/>
        <v>0</v>
      </c>
      <c r="R53" s="34">
        <f t="shared" si="43"/>
        <v>0</v>
      </c>
      <c r="S53" s="34">
        <f t="shared" si="43"/>
        <v>0</v>
      </c>
      <c r="T53" s="34">
        <f t="shared" si="43"/>
        <v>25</v>
      </c>
      <c r="U53" s="34">
        <f t="shared" si="43"/>
        <v>0</v>
      </c>
      <c r="V53" s="34">
        <f t="shared" si="43"/>
        <v>0</v>
      </c>
      <c r="W53" s="34">
        <f t="shared" si="43"/>
        <v>0</v>
      </c>
      <c r="X53" s="34">
        <f t="shared" si="43"/>
        <v>0</v>
      </c>
      <c r="Y53" s="34">
        <f t="shared" si="43"/>
        <v>0</v>
      </c>
      <c r="Z53" s="34">
        <f t="shared" si="43"/>
        <v>5</v>
      </c>
      <c r="AA53" s="34">
        <f t="shared" si="43"/>
        <v>0</v>
      </c>
      <c r="AB53" s="34">
        <f t="shared" si="43"/>
        <v>336.8</v>
      </c>
      <c r="AC53" s="34">
        <f t="shared" si="43"/>
        <v>0</v>
      </c>
      <c r="AD53" s="34">
        <f t="shared" si="43"/>
        <v>6397.06</v>
      </c>
      <c r="AE53" s="34">
        <f t="shared" si="43"/>
        <v>0</v>
      </c>
      <c r="AF53" s="49"/>
      <c r="AG53" s="61">
        <f t="shared" si="4"/>
        <v>6783.860000000001</v>
      </c>
      <c r="AH53" s="55">
        <f t="shared" si="5"/>
        <v>20</v>
      </c>
      <c r="AI53" s="55">
        <f t="shared" si="6"/>
        <v>0</v>
      </c>
      <c r="AK53" s="71">
        <f>E53-C53</f>
        <v>-45</v>
      </c>
    </row>
    <row r="54" spans="1:37" s="14" customFormat="1" ht="75">
      <c r="A54" s="41" t="s">
        <v>56</v>
      </c>
      <c r="B54" s="27">
        <f>B55</f>
        <v>3971.06</v>
      </c>
      <c r="C54" s="27">
        <f>C55</f>
        <v>0</v>
      </c>
      <c r="D54" s="27">
        <f>D55</f>
        <v>0</v>
      </c>
      <c r="E54" s="27">
        <f>E55</f>
        <v>0</v>
      </c>
      <c r="F54" s="27">
        <f t="shared" si="38"/>
        <v>0</v>
      </c>
      <c r="G54" s="27">
        <f>_xlfn.IFERROR(E54/C54*100,0)</f>
        <v>0</v>
      </c>
      <c r="H54" s="24">
        <f>H55</f>
        <v>0</v>
      </c>
      <c r="I54" s="24">
        <f aca="true" t="shared" si="44" ref="I54:AE54">I55</f>
        <v>0</v>
      </c>
      <c r="J54" s="24">
        <f t="shared" si="44"/>
        <v>0</v>
      </c>
      <c r="K54" s="24">
        <f t="shared" si="44"/>
        <v>0</v>
      </c>
      <c r="L54" s="24">
        <f t="shared" si="44"/>
        <v>0</v>
      </c>
      <c r="M54" s="24">
        <f t="shared" si="44"/>
        <v>0</v>
      </c>
      <c r="N54" s="24">
        <f t="shared" si="44"/>
        <v>0</v>
      </c>
      <c r="O54" s="24">
        <f t="shared" si="44"/>
        <v>0</v>
      </c>
      <c r="P54" s="24">
        <f t="shared" si="44"/>
        <v>0</v>
      </c>
      <c r="Q54" s="24">
        <f t="shared" si="44"/>
        <v>0</v>
      </c>
      <c r="R54" s="24">
        <f t="shared" si="44"/>
        <v>0</v>
      </c>
      <c r="S54" s="24">
        <f t="shared" si="44"/>
        <v>0</v>
      </c>
      <c r="T54" s="24">
        <f t="shared" si="44"/>
        <v>0</v>
      </c>
      <c r="U54" s="24">
        <f t="shared" si="44"/>
        <v>0</v>
      </c>
      <c r="V54" s="24">
        <f t="shared" si="44"/>
        <v>0</v>
      </c>
      <c r="W54" s="24">
        <f t="shared" si="44"/>
        <v>0</v>
      </c>
      <c r="X54" s="24">
        <f t="shared" si="44"/>
        <v>0</v>
      </c>
      <c r="Y54" s="24">
        <f t="shared" si="44"/>
        <v>0</v>
      </c>
      <c r="Z54" s="24">
        <f t="shared" si="44"/>
        <v>0</v>
      </c>
      <c r="AA54" s="24">
        <f t="shared" si="44"/>
        <v>0</v>
      </c>
      <c r="AB54" s="24">
        <f t="shared" si="44"/>
        <v>3971.06</v>
      </c>
      <c r="AC54" s="24">
        <f t="shared" si="44"/>
        <v>0</v>
      </c>
      <c r="AD54" s="24">
        <f t="shared" si="44"/>
        <v>0</v>
      </c>
      <c r="AE54" s="24">
        <f t="shared" si="44"/>
        <v>0</v>
      </c>
      <c r="AF54" s="47"/>
      <c r="AG54" s="51">
        <f t="shared" si="4"/>
        <v>3971.06</v>
      </c>
      <c r="AH54" s="55">
        <f t="shared" si="5"/>
        <v>0</v>
      </c>
      <c r="AI54" s="55">
        <f t="shared" si="6"/>
        <v>0</v>
      </c>
      <c r="AK54" s="71">
        <f t="shared" si="15"/>
        <v>0</v>
      </c>
    </row>
    <row r="55" spans="1:37" s="62" customFormat="1" ht="18.75">
      <c r="A55" s="3" t="s">
        <v>17</v>
      </c>
      <c r="B55" s="27">
        <f>B57+B56</f>
        <v>3971.06</v>
      </c>
      <c r="C55" s="27">
        <f>C57+C56</f>
        <v>0</v>
      </c>
      <c r="D55" s="27">
        <f>D57+D56</f>
        <v>0</v>
      </c>
      <c r="E55" s="27">
        <f>E57+E56</f>
        <v>0</v>
      </c>
      <c r="F55" s="27">
        <f t="shared" si="38"/>
        <v>0</v>
      </c>
      <c r="G55" s="27">
        <f t="shared" si="39"/>
        <v>0</v>
      </c>
      <c r="H55" s="27">
        <f>H56+H57</f>
        <v>0</v>
      </c>
      <c r="I55" s="27">
        <f aca="true" t="shared" si="45" ref="I55:AE55">I56+I57</f>
        <v>0</v>
      </c>
      <c r="J55" s="27">
        <f t="shared" si="45"/>
        <v>0</v>
      </c>
      <c r="K55" s="27">
        <f t="shared" si="45"/>
        <v>0</v>
      </c>
      <c r="L55" s="27">
        <f t="shared" si="45"/>
        <v>0</v>
      </c>
      <c r="M55" s="27">
        <f t="shared" si="45"/>
        <v>0</v>
      </c>
      <c r="N55" s="27">
        <f t="shared" si="45"/>
        <v>0</v>
      </c>
      <c r="O55" s="27">
        <f t="shared" si="45"/>
        <v>0</v>
      </c>
      <c r="P55" s="27">
        <f t="shared" si="45"/>
        <v>0</v>
      </c>
      <c r="Q55" s="27">
        <f t="shared" si="45"/>
        <v>0</v>
      </c>
      <c r="R55" s="27">
        <f t="shared" si="45"/>
        <v>0</v>
      </c>
      <c r="S55" s="27">
        <f t="shared" si="45"/>
        <v>0</v>
      </c>
      <c r="T55" s="27">
        <f t="shared" si="45"/>
        <v>0</v>
      </c>
      <c r="U55" s="27">
        <f t="shared" si="45"/>
        <v>0</v>
      </c>
      <c r="V55" s="27">
        <f t="shared" si="45"/>
        <v>0</v>
      </c>
      <c r="W55" s="27">
        <f t="shared" si="45"/>
        <v>0</v>
      </c>
      <c r="X55" s="27">
        <f t="shared" si="45"/>
        <v>0</v>
      </c>
      <c r="Y55" s="27">
        <f t="shared" si="45"/>
        <v>0</v>
      </c>
      <c r="Z55" s="27">
        <f t="shared" si="45"/>
        <v>0</v>
      </c>
      <c r="AA55" s="27">
        <f t="shared" si="45"/>
        <v>0</v>
      </c>
      <c r="AB55" s="27">
        <f t="shared" si="45"/>
        <v>3971.06</v>
      </c>
      <c r="AC55" s="27">
        <f t="shared" si="45"/>
        <v>0</v>
      </c>
      <c r="AD55" s="27">
        <f t="shared" si="45"/>
        <v>0</v>
      </c>
      <c r="AE55" s="27">
        <f t="shared" si="45"/>
        <v>0</v>
      </c>
      <c r="AF55" s="47"/>
      <c r="AG55" s="51">
        <f t="shared" si="4"/>
        <v>3971.06</v>
      </c>
      <c r="AH55" s="55">
        <f t="shared" si="5"/>
        <v>0</v>
      </c>
      <c r="AI55" s="55">
        <f t="shared" si="6"/>
        <v>0</v>
      </c>
      <c r="AK55" s="71">
        <f t="shared" si="15"/>
        <v>0</v>
      </c>
    </row>
    <row r="56" spans="1:37" s="13" customFormat="1" ht="19.5" customHeight="1">
      <c r="A56" s="2" t="s">
        <v>13</v>
      </c>
      <c r="B56" s="26">
        <f>H56+J56+L56+N56+P56+R56+T56+V56+X56+Z56+AB56+AD56</f>
        <v>3712.96</v>
      </c>
      <c r="C56" s="26">
        <f>H56+J56+L56+N56+P56+R56</f>
        <v>0</v>
      </c>
      <c r="D56" s="26">
        <f>E56</f>
        <v>0</v>
      </c>
      <c r="E56" s="26">
        <f>I56+K56+M56+O56+Q56+S56+U56+W56+Y56+AA56+AC56+AE56</f>
        <v>0</v>
      </c>
      <c r="F56" s="26">
        <f t="shared" si="2"/>
        <v>0</v>
      </c>
      <c r="G56" s="25">
        <f t="shared" si="39"/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3712.96</v>
      </c>
      <c r="AC56" s="38">
        <v>0</v>
      </c>
      <c r="AD56" s="38">
        <v>0</v>
      </c>
      <c r="AE56" s="38">
        <v>0</v>
      </c>
      <c r="AF56" s="46"/>
      <c r="AG56" s="61">
        <f t="shared" si="4"/>
        <v>3712.96</v>
      </c>
      <c r="AH56" s="55">
        <f t="shared" si="5"/>
        <v>0</v>
      </c>
      <c r="AI56" s="55">
        <f t="shared" si="6"/>
        <v>0</v>
      </c>
      <c r="AK56" s="71">
        <f t="shared" si="15"/>
        <v>0</v>
      </c>
    </row>
    <row r="57" spans="1:37" s="13" customFormat="1" ht="18.75">
      <c r="A57" s="2" t="s">
        <v>14</v>
      </c>
      <c r="B57" s="26">
        <f>H57+J57+L57+N57+P57+R57+T57+V57+X57+Z57+AB57+AD57</f>
        <v>258.1</v>
      </c>
      <c r="C57" s="26">
        <f>H57+J57+L57+N57+P57+R57</f>
        <v>0</v>
      </c>
      <c r="D57" s="26">
        <f>E57</f>
        <v>0</v>
      </c>
      <c r="E57" s="26">
        <f>I57+K57+M57+O57+Q57+S57+U57+W57+Y57+AA57+AC57+AE57</f>
        <v>0</v>
      </c>
      <c r="F57" s="26">
        <f t="shared" si="2"/>
        <v>0</v>
      </c>
      <c r="G57" s="25">
        <f t="shared" si="39"/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258.1</v>
      </c>
      <c r="AC57" s="38">
        <v>0</v>
      </c>
      <c r="AD57" s="38">
        <v>0</v>
      </c>
      <c r="AE57" s="25">
        <v>0</v>
      </c>
      <c r="AF57" s="46"/>
      <c r="AG57" s="61">
        <f t="shared" si="4"/>
        <v>258.1</v>
      </c>
      <c r="AH57" s="55">
        <f t="shared" si="5"/>
        <v>0</v>
      </c>
      <c r="AI57" s="55">
        <f t="shared" si="6"/>
        <v>0</v>
      </c>
      <c r="AK57" s="71">
        <f t="shared" si="15"/>
        <v>0</v>
      </c>
    </row>
    <row r="58" spans="1:37" s="14" customFormat="1" ht="18.75" hidden="1">
      <c r="A58" s="2" t="s">
        <v>14</v>
      </c>
      <c r="B58" s="26">
        <f>H58+J58+L58+N58+P58+R58+T58+V58+X58+Z58+AB58+AD58</f>
        <v>0</v>
      </c>
      <c r="C58" s="26">
        <f>H58+J58+L58+N58+P58+R58</f>
        <v>0</v>
      </c>
      <c r="D58" s="26">
        <f>E58</f>
        <v>0</v>
      </c>
      <c r="E58" s="26">
        <f>I58+K58+M58+O58+Q58+S58+U58+W58+Y58+AA58+AC58+AE58</f>
        <v>0</v>
      </c>
      <c r="F58" s="26" t="e">
        <f>E58/B58*100</f>
        <v>#DIV/0!</v>
      </c>
      <c r="G58" s="25">
        <f>_xlfn.IFERROR(E58/C58*100,0)</f>
        <v>0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45"/>
      <c r="AF58" s="47"/>
      <c r="AG58" s="51">
        <f t="shared" si="4"/>
        <v>0</v>
      </c>
      <c r="AH58" s="55">
        <f t="shared" si="5"/>
        <v>0</v>
      </c>
      <c r="AI58" s="55">
        <f t="shared" si="6"/>
        <v>0</v>
      </c>
      <c r="AK58" s="71">
        <f t="shared" si="15"/>
        <v>0</v>
      </c>
    </row>
    <row r="59" spans="1:37" s="14" customFormat="1" ht="18.75" hidden="1">
      <c r="A59" s="2" t="s">
        <v>14</v>
      </c>
      <c r="B59" s="26">
        <f>H59+J59+L59+N59+P59+R59+T59+V59+X59+Z59+AB59+AD59</f>
        <v>0</v>
      </c>
      <c r="C59" s="26">
        <f>H59+J59+L59+N59+P59+R59</f>
        <v>0</v>
      </c>
      <c r="D59" s="26">
        <f>E59</f>
        <v>0</v>
      </c>
      <c r="E59" s="26">
        <f>I59+K59+M59+O59+Q59+S59+U59+W59+Y59+AA59+AC59+AE59</f>
        <v>0</v>
      </c>
      <c r="F59" s="26" t="e">
        <f>E59/B59*100</f>
        <v>#DIV/0!</v>
      </c>
      <c r="G59" s="25">
        <f>_xlfn.IFERROR(E59/C59*100,0)</f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45"/>
      <c r="AF59" s="47"/>
      <c r="AG59" s="51">
        <f t="shared" si="4"/>
        <v>0</v>
      </c>
      <c r="AH59" s="55">
        <f t="shared" si="5"/>
        <v>0</v>
      </c>
      <c r="AI59" s="55">
        <f t="shared" si="6"/>
        <v>0</v>
      </c>
      <c r="AK59" s="71">
        <f t="shared" si="15"/>
        <v>0</v>
      </c>
    </row>
    <row r="60" spans="1:37" s="82" customFormat="1" ht="37.5">
      <c r="A60" s="75" t="s">
        <v>57</v>
      </c>
      <c r="B60" s="76">
        <f>H60+J60+L60+N60+P60+R60+T60+V60+X60+Z60+AB60+AD60</f>
        <v>201.9</v>
      </c>
      <c r="C60" s="76">
        <f>H60+J60+L60+N60+P60+R60</f>
        <v>0</v>
      </c>
      <c r="D60" s="76">
        <f>E60</f>
        <v>0</v>
      </c>
      <c r="E60" s="76">
        <f>I60+K60+M60+O60+Q60+S60+U60+W60+Y60+AA60+AC60+AE60</f>
        <v>0</v>
      </c>
      <c r="F60" s="79">
        <f>E60/B60*100</f>
        <v>0</v>
      </c>
      <c r="G60" s="79">
        <f>_xlfn.IFERROR(E60/C60*100,0)</f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84">
        <v>201.9</v>
      </c>
      <c r="AC60" s="79">
        <v>0</v>
      </c>
      <c r="AD60" s="79">
        <v>0</v>
      </c>
      <c r="AE60" s="79">
        <v>0</v>
      </c>
      <c r="AF60" s="80"/>
      <c r="AG60" s="81"/>
      <c r="AH60" s="55">
        <f t="shared" si="5"/>
        <v>0</v>
      </c>
      <c r="AI60" s="81"/>
      <c r="AK60" s="83"/>
    </row>
    <row r="61" spans="1:37" s="14" customFormat="1" ht="184.5" customHeight="1">
      <c r="A61" s="41" t="s">
        <v>66</v>
      </c>
      <c r="B61" s="27">
        <f>B62</f>
        <v>827.9399999999999</v>
      </c>
      <c r="C61" s="27">
        <f>C62</f>
        <v>500</v>
      </c>
      <c r="D61" s="27">
        <f>D62</f>
        <v>0</v>
      </c>
      <c r="E61" s="27">
        <f>E62</f>
        <v>0</v>
      </c>
      <c r="F61" s="40">
        <f aca="true" t="shared" si="46" ref="F61:F75">_xlfn.IFERROR(E61/B61*100,0)</f>
        <v>0</v>
      </c>
      <c r="G61" s="27">
        <f>_xlfn.IFERROR(E61/C61*100,0)</f>
        <v>0</v>
      </c>
      <c r="H61" s="24">
        <f>H62</f>
        <v>0</v>
      </c>
      <c r="I61" s="24">
        <f aca="true" t="shared" si="47" ref="I61:AE61">I62</f>
        <v>0</v>
      </c>
      <c r="J61" s="24">
        <f t="shared" si="47"/>
        <v>0</v>
      </c>
      <c r="K61" s="24">
        <f t="shared" si="47"/>
        <v>0</v>
      </c>
      <c r="L61" s="24">
        <f t="shared" si="47"/>
        <v>0</v>
      </c>
      <c r="M61" s="24">
        <f t="shared" si="47"/>
        <v>0</v>
      </c>
      <c r="N61" s="24">
        <f t="shared" si="47"/>
        <v>0</v>
      </c>
      <c r="O61" s="24">
        <f t="shared" si="47"/>
        <v>0</v>
      </c>
      <c r="P61" s="24">
        <f t="shared" si="47"/>
        <v>0</v>
      </c>
      <c r="Q61" s="24">
        <f t="shared" si="47"/>
        <v>0</v>
      </c>
      <c r="R61" s="24">
        <f t="shared" si="47"/>
        <v>0</v>
      </c>
      <c r="S61" s="24">
        <f t="shared" si="47"/>
        <v>0</v>
      </c>
      <c r="T61" s="112">
        <f t="shared" si="47"/>
        <v>500</v>
      </c>
      <c r="U61" s="24">
        <f t="shared" si="47"/>
        <v>0</v>
      </c>
      <c r="V61" s="24">
        <f t="shared" si="47"/>
        <v>0</v>
      </c>
      <c r="W61" s="24">
        <f t="shared" si="47"/>
        <v>0</v>
      </c>
      <c r="X61" s="24">
        <f t="shared" si="47"/>
        <v>0</v>
      </c>
      <c r="Y61" s="24">
        <f t="shared" si="47"/>
        <v>0</v>
      </c>
      <c r="Z61" s="24">
        <f t="shared" si="47"/>
        <v>100</v>
      </c>
      <c r="AA61" s="24">
        <f t="shared" si="47"/>
        <v>0</v>
      </c>
      <c r="AB61" s="24">
        <f t="shared" si="47"/>
        <v>100</v>
      </c>
      <c r="AC61" s="24">
        <f t="shared" si="47"/>
        <v>0</v>
      </c>
      <c r="AD61" s="24">
        <f t="shared" si="47"/>
        <v>127941.22</v>
      </c>
      <c r="AE61" s="24">
        <f t="shared" si="47"/>
        <v>0</v>
      </c>
      <c r="AF61" s="115"/>
      <c r="AG61" s="51">
        <f t="shared" si="4"/>
        <v>128641.22</v>
      </c>
      <c r="AH61" s="55">
        <f t="shared" si="5"/>
        <v>0</v>
      </c>
      <c r="AI61" s="55">
        <f t="shared" si="6"/>
        <v>0</v>
      </c>
      <c r="AK61" s="71">
        <f t="shared" si="15"/>
        <v>-500</v>
      </c>
    </row>
    <row r="62" spans="1:37" s="62" customFormat="1" ht="18.75">
      <c r="A62" s="3" t="s">
        <v>17</v>
      </c>
      <c r="B62" s="27">
        <f>B64+B63</f>
        <v>827.9399999999999</v>
      </c>
      <c r="C62" s="27">
        <f>C64+C63</f>
        <v>500</v>
      </c>
      <c r="D62" s="27">
        <f>D64+D63</f>
        <v>0</v>
      </c>
      <c r="E62" s="27">
        <f>E64+E63</f>
        <v>0</v>
      </c>
      <c r="F62" s="40">
        <f t="shared" si="46"/>
        <v>0</v>
      </c>
      <c r="G62" s="27">
        <f t="shared" si="39"/>
        <v>0</v>
      </c>
      <c r="H62" s="27">
        <f>H64+H63</f>
        <v>0</v>
      </c>
      <c r="I62" s="27">
        <f aca="true" t="shared" si="48" ref="I62:AE62">I64+I63</f>
        <v>0</v>
      </c>
      <c r="J62" s="27">
        <f t="shared" si="48"/>
        <v>0</v>
      </c>
      <c r="K62" s="27">
        <f t="shared" si="48"/>
        <v>0</v>
      </c>
      <c r="L62" s="27">
        <f t="shared" si="48"/>
        <v>0</v>
      </c>
      <c r="M62" s="27">
        <f t="shared" si="48"/>
        <v>0</v>
      </c>
      <c r="N62" s="27">
        <f t="shared" si="48"/>
        <v>0</v>
      </c>
      <c r="O62" s="27">
        <f t="shared" si="48"/>
        <v>0</v>
      </c>
      <c r="P62" s="27">
        <f t="shared" si="48"/>
        <v>0</v>
      </c>
      <c r="Q62" s="27">
        <f t="shared" si="48"/>
        <v>0</v>
      </c>
      <c r="R62" s="27">
        <f t="shared" si="48"/>
        <v>0</v>
      </c>
      <c r="S62" s="27">
        <f t="shared" si="48"/>
        <v>0</v>
      </c>
      <c r="T62" s="113">
        <f t="shared" si="48"/>
        <v>500</v>
      </c>
      <c r="U62" s="27">
        <f t="shared" si="48"/>
        <v>0</v>
      </c>
      <c r="V62" s="27">
        <f t="shared" si="48"/>
        <v>0</v>
      </c>
      <c r="W62" s="27">
        <f t="shared" si="48"/>
        <v>0</v>
      </c>
      <c r="X62" s="27">
        <f t="shared" si="48"/>
        <v>0</v>
      </c>
      <c r="Y62" s="27">
        <f t="shared" si="48"/>
        <v>0</v>
      </c>
      <c r="Z62" s="27">
        <f t="shared" si="48"/>
        <v>100</v>
      </c>
      <c r="AA62" s="27">
        <f t="shared" si="48"/>
        <v>0</v>
      </c>
      <c r="AB62" s="27">
        <f t="shared" si="48"/>
        <v>100</v>
      </c>
      <c r="AC62" s="27">
        <f t="shared" si="48"/>
        <v>0</v>
      </c>
      <c r="AD62" s="27">
        <f t="shared" si="48"/>
        <v>127941.22</v>
      </c>
      <c r="AE62" s="27">
        <f t="shared" si="48"/>
        <v>0</v>
      </c>
      <c r="AF62" s="47"/>
      <c r="AG62" s="51">
        <f t="shared" si="4"/>
        <v>128641.22</v>
      </c>
      <c r="AH62" s="55">
        <f t="shared" si="5"/>
        <v>0</v>
      </c>
      <c r="AI62" s="55">
        <f t="shared" si="6"/>
        <v>0</v>
      </c>
      <c r="AK62" s="71">
        <f t="shared" si="15"/>
        <v>-500</v>
      </c>
    </row>
    <row r="63" spans="1:37" s="13" customFormat="1" ht="18.75" customHeight="1">
      <c r="A63" s="2" t="s">
        <v>13</v>
      </c>
      <c r="B63" s="26">
        <v>786.54</v>
      </c>
      <c r="C63" s="26">
        <f>H63+J63+L63+N63+P63+R63+T63+V63+X63</f>
        <v>475</v>
      </c>
      <c r="D63" s="26">
        <f>E63</f>
        <v>0</v>
      </c>
      <c r="E63" s="26">
        <f>I63+K63+M63+O63+Q63+S63+U63+W63+Y63+AA63+AC63+AE63</f>
        <v>0</v>
      </c>
      <c r="F63" s="26">
        <f t="shared" si="46"/>
        <v>0</v>
      </c>
      <c r="G63" s="25">
        <f t="shared" si="39"/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114">
        <v>475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95</v>
      </c>
      <c r="AA63" s="38">
        <v>0</v>
      </c>
      <c r="AB63" s="38">
        <v>95</v>
      </c>
      <c r="AC63" s="38">
        <v>0</v>
      </c>
      <c r="AD63" s="38">
        <v>121544.16</v>
      </c>
      <c r="AE63" s="38">
        <v>0</v>
      </c>
      <c r="AF63" s="46"/>
      <c r="AG63" s="61">
        <f t="shared" si="4"/>
        <v>122209.16</v>
      </c>
      <c r="AH63" s="55">
        <f t="shared" si="5"/>
        <v>0</v>
      </c>
      <c r="AI63" s="85">
        <f t="shared" si="6"/>
        <v>0</v>
      </c>
      <c r="AK63" s="86">
        <f t="shared" si="15"/>
        <v>-475</v>
      </c>
    </row>
    <row r="64" spans="1:37" s="13" customFormat="1" ht="18.75">
      <c r="A64" s="2" t="s">
        <v>14</v>
      </c>
      <c r="B64" s="26">
        <v>41.4</v>
      </c>
      <c r="C64" s="26">
        <f>H64+J64+L64+N64+P64+R64+T64+V64+X64</f>
        <v>25</v>
      </c>
      <c r="D64" s="26">
        <f>E64</f>
        <v>0</v>
      </c>
      <c r="E64" s="26">
        <f>I64+K64+M64+O64+Q64+S64+U64+W64+Y64+AA64+AC64+AE64</f>
        <v>0</v>
      </c>
      <c r="F64" s="26">
        <f t="shared" si="46"/>
        <v>0</v>
      </c>
      <c r="G64" s="25">
        <f t="shared" si="39"/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114">
        <v>25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5</v>
      </c>
      <c r="AA64" s="38">
        <v>0</v>
      </c>
      <c r="AB64" s="38">
        <v>5</v>
      </c>
      <c r="AC64" s="38">
        <v>0</v>
      </c>
      <c r="AD64" s="38">
        <v>6397.06</v>
      </c>
      <c r="AE64" s="25">
        <v>0</v>
      </c>
      <c r="AF64" s="46"/>
      <c r="AG64" s="61">
        <f t="shared" si="4"/>
        <v>6432.06</v>
      </c>
      <c r="AH64" s="55">
        <f t="shared" si="5"/>
        <v>0</v>
      </c>
      <c r="AI64" s="85">
        <f t="shared" si="6"/>
        <v>0</v>
      </c>
      <c r="AK64" s="86">
        <f t="shared" si="15"/>
        <v>-25</v>
      </c>
    </row>
    <row r="65" spans="1:37" s="14" customFormat="1" ht="18.75" hidden="1">
      <c r="A65" s="2" t="s">
        <v>15</v>
      </c>
      <c r="B65" s="26">
        <f>H65+J65+L65+N65+P65+R65+T65+V65+X65+Z65+AB65+AD65</f>
        <v>0</v>
      </c>
      <c r="C65" s="74">
        <f>H65+J65+L65+N65+P65+R65</f>
        <v>0</v>
      </c>
      <c r="D65" s="74">
        <f>E65</f>
        <v>0</v>
      </c>
      <c r="E65" s="74">
        <f>I65+K65+M65+O65+Q65+S65+U65+W65+Y65+AA65+AC65+AE65</f>
        <v>0</v>
      </c>
      <c r="F65" s="74">
        <f t="shared" si="46"/>
        <v>0</v>
      </c>
      <c r="G65" s="73">
        <f>_xlfn.IFERROR(E65/C65*100,0)</f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45"/>
      <c r="AF65" s="47"/>
      <c r="AG65" s="51">
        <f t="shared" si="4"/>
        <v>0</v>
      </c>
      <c r="AH65" s="55">
        <f t="shared" si="5"/>
        <v>0</v>
      </c>
      <c r="AI65" s="55">
        <f t="shared" si="6"/>
        <v>0</v>
      </c>
      <c r="AK65" s="71">
        <f t="shared" si="15"/>
        <v>0</v>
      </c>
    </row>
    <row r="66" spans="1:37" s="106" customFormat="1" ht="47.25" customHeight="1">
      <c r="A66" s="75" t="s">
        <v>57</v>
      </c>
      <c r="B66" s="77">
        <f>H66+J66+L66+N66+P66+R66+T66+V66+X66+Z66+AB66+AD66</f>
        <v>35</v>
      </c>
      <c r="C66" s="77">
        <f>H66+J66+L66+N66+P66+R66</f>
        <v>0</v>
      </c>
      <c r="D66" s="77">
        <f>E66</f>
        <v>0</v>
      </c>
      <c r="E66" s="77">
        <f>I66+K66+M66+O66+Q66+S66+U66+W66+Y66+AA66+AC66+AE66</f>
        <v>0</v>
      </c>
      <c r="F66" s="77">
        <f t="shared" si="46"/>
        <v>0</v>
      </c>
      <c r="G66" s="76">
        <f>_xlfn.IFERROR(E66/C66*100,0)</f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25</v>
      </c>
      <c r="U66" s="84">
        <v>0</v>
      </c>
      <c r="V66" s="84">
        <v>0</v>
      </c>
      <c r="W66" s="84">
        <v>0</v>
      </c>
      <c r="X66" s="84">
        <v>0</v>
      </c>
      <c r="Y66" s="84">
        <v>0</v>
      </c>
      <c r="Z66" s="84">
        <v>5</v>
      </c>
      <c r="AA66" s="84">
        <v>0</v>
      </c>
      <c r="AB66" s="84">
        <v>5</v>
      </c>
      <c r="AC66" s="84">
        <v>0</v>
      </c>
      <c r="AD66" s="84">
        <v>0</v>
      </c>
      <c r="AE66" s="84">
        <v>0</v>
      </c>
      <c r="AF66" s="104"/>
      <c r="AG66" s="105">
        <f t="shared" si="4"/>
        <v>35</v>
      </c>
      <c r="AH66" s="55">
        <f t="shared" si="5"/>
        <v>0</v>
      </c>
      <c r="AI66" s="105">
        <f t="shared" si="6"/>
        <v>0</v>
      </c>
      <c r="AK66" s="107">
        <f t="shared" si="15"/>
        <v>0</v>
      </c>
    </row>
    <row r="67" spans="1:37" s="14" customFormat="1" ht="267.75" customHeight="1">
      <c r="A67" s="41" t="s">
        <v>67</v>
      </c>
      <c r="B67" s="27">
        <f>B68</f>
        <v>93.7</v>
      </c>
      <c r="C67" s="27">
        <f>C68</f>
        <v>20</v>
      </c>
      <c r="D67" s="27">
        <f>D68</f>
        <v>0</v>
      </c>
      <c r="E67" s="27">
        <f>E68</f>
        <v>0</v>
      </c>
      <c r="F67" s="40">
        <f t="shared" si="46"/>
        <v>0</v>
      </c>
      <c r="G67" s="27">
        <f>_xlfn.IFERROR(E67/C67*100,0)</f>
        <v>0</v>
      </c>
      <c r="H67" s="24">
        <f>H68</f>
        <v>0</v>
      </c>
      <c r="I67" s="24">
        <f aca="true" t="shared" si="49" ref="I67:AE67">I68</f>
        <v>0</v>
      </c>
      <c r="J67" s="24">
        <f t="shared" si="49"/>
        <v>0</v>
      </c>
      <c r="K67" s="24">
        <f t="shared" si="49"/>
        <v>0</v>
      </c>
      <c r="L67" s="24">
        <f t="shared" si="49"/>
        <v>0</v>
      </c>
      <c r="M67" s="24">
        <f t="shared" si="49"/>
        <v>0</v>
      </c>
      <c r="N67" s="24">
        <f t="shared" si="49"/>
        <v>0</v>
      </c>
      <c r="O67" s="24">
        <f t="shared" si="49"/>
        <v>0</v>
      </c>
      <c r="P67" s="24">
        <f t="shared" si="49"/>
        <v>20</v>
      </c>
      <c r="Q67" s="24">
        <f t="shared" si="49"/>
        <v>0</v>
      </c>
      <c r="R67" s="24">
        <f t="shared" si="49"/>
        <v>0</v>
      </c>
      <c r="S67" s="24">
        <f t="shared" si="49"/>
        <v>0</v>
      </c>
      <c r="T67" s="24">
        <f t="shared" si="49"/>
        <v>0</v>
      </c>
      <c r="U67" s="24">
        <f t="shared" si="49"/>
        <v>0</v>
      </c>
      <c r="V67" s="24">
        <f t="shared" si="49"/>
        <v>0</v>
      </c>
      <c r="W67" s="24">
        <f t="shared" si="49"/>
        <v>0</v>
      </c>
      <c r="X67" s="24">
        <f t="shared" si="49"/>
        <v>0</v>
      </c>
      <c r="Y67" s="24">
        <f t="shared" si="49"/>
        <v>0</v>
      </c>
      <c r="Z67" s="24">
        <f t="shared" si="49"/>
        <v>0</v>
      </c>
      <c r="AA67" s="24">
        <f t="shared" si="49"/>
        <v>0</v>
      </c>
      <c r="AB67" s="24">
        <f t="shared" si="49"/>
        <v>73.7</v>
      </c>
      <c r="AC67" s="24">
        <f t="shared" si="49"/>
        <v>0</v>
      </c>
      <c r="AD67" s="24">
        <f t="shared" si="49"/>
        <v>0</v>
      </c>
      <c r="AE67" s="24">
        <f t="shared" si="49"/>
        <v>0</v>
      </c>
      <c r="AF67" s="116"/>
      <c r="AG67" s="51">
        <f t="shared" si="4"/>
        <v>93.7</v>
      </c>
      <c r="AH67" s="55">
        <f t="shared" si="5"/>
        <v>20</v>
      </c>
      <c r="AI67" s="55">
        <f t="shared" si="6"/>
        <v>0</v>
      </c>
      <c r="AK67" s="71">
        <f t="shared" si="15"/>
        <v>-20</v>
      </c>
    </row>
    <row r="68" spans="1:37" s="62" customFormat="1" ht="18.75">
      <c r="A68" s="3" t="s">
        <v>17</v>
      </c>
      <c r="B68" s="27">
        <f>B69+B70</f>
        <v>93.7</v>
      </c>
      <c r="C68" s="27">
        <f>C69+C70</f>
        <v>20</v>
      </c>
      <c r="D68" s="27">
        <f>D69+D70</f>
        <v>0</v>
      </c>
      <c r="E68" s="27">
        <f>E69+E70</f>
        <v>0</v>
      </c>
      <c r="F68" s="40">
        <f t="shared" si="46"/>
        <v>0</v>
      </c>
      <c r="G68" s="27">
        <f>_xlfn.IFERROR(E68/C68*100,0)</f>
        <v>0</v>
      </c>
      <c r="H68" s="27">
        <f>H69+H70</f>
        <v>0</v>
      </c>
      <c r="I68" s="27">
        <f aca="true" t="shared" si="50" ref="I68:AE68">I69+I70</f>
        <v>0</v>
      </c>
      <c r="J68" s="27">
        <f t="shared" si="50"/>
        <v>0</v>
      </c>
      <c r="K68" s="27">
        <f t="shared" si="50"/>
        <v>0</v>
      </c>
      <c r="L68" s="27">
        <f t="shared" si="50"/>
        <v>0</v>
      </c>
      <c r="M68" s="27">
        <f t="shared" si="50"/>
        <v>0</v>
      </c>
      <c r="N68" s="27">
        <f t="shared" si="50"/>
        <v>0</v>
      </c>
      <c r="O68" s="27">
        <f t="shared" si="50"/>
        <v>0</v>
      </c>
      <c r="P68" s="27">
        <f t="shared" si="50"/>
        <v>20</v>
      </c>
      <c r="Q68" s="27">
        <f t="shared" si="50"/>
        <v>0</v>
      </c>
      <c r="R68" s="27">
        <f t="shared" si="50"/>
        <v>0</v>
      </c>
      <c r="S68" s="27">
        <f t="shared" si="50"/>
        <v>0</v>
      </c>
      <c r="T68" s="27">
        <f t="shared" si="50"/>
        <v>0</v>
      </c>
      <c r="U68" s="27">
        <f t="shared" si="50"/>
        <v>0</v>
      </c>
      <c r="V68" s="27">
        <f t="shared" si="50"/>
        <v>0</v>
      </c>
      <c r="W68" s="27">
        <f t="shared" si="50"/>
        <v>0</v>
      </c>
      <c r="X68" s="27">
        <f t="shared" si="50"/>
        <v>0</v>
      </c>
      <c r="Y68" s="27">
        <f t="shared" si="50"/>
        <v>0</v>
      </c>
      <c r="Z68" s="27">
        <f t="shared" si="50"/>
        <v>0</v>
      </c>
      <c r="AA68" s="27">
        <f t="shared" si="50"/>
        <v>0</v>
      </c>
      <c r="AB68" s="27">
        <f t="shared" si="50"/>
        <v>73.7</v>
      </c>
      <c r="AC68" s="27">
        <f t="shared" si="50"/>
        <v>0</v>
      </c>
      <c r="AD68" s="27">
        <f t="shared" si="50"/>
        <v>0</v>
      </c>
      <c r="AE68" s="27">
        <f t="shared" si="50"/>
        <v>0</v>
      </c>
      <c r="AF68" s="47"/>
      <c r="AG68" s="51">
        <f t="shared" si="4"/>
        <v>93.7</v>
      </c>
      <c r="AH68" s="55">
        <f t="shared" si="5"/>
        <v>20</v>
      </c>
      <c r="AI68" s="55">
        <f t="shared" si="6"/>
        <v>0</v>
      </c>
      <c r="AK68" s="71">
        <f t="shared" si="15"/>
        <v>-20</v>
      </c>
    </row>
    <row r="69" spans="1:37" s="13" customFormat="1" ht="18" customHeight="1">
      <c r="A69" s="2" t="s">
        <v>13</v>
      </c>
      <c r="B69" s="26">
        <f>H69+J69+L69+N69+P69+R69+T69+V69+X69+Z69+AB69+AD69</f>
        <v>0</v>
      </c>
      <c r="C69" s="26">
        <f>H69+J69+L69+N69+P692+R69+P69</f>
        <v>0</v>
      </c>
      <c r="D69" s="26">
        <f>E69</f>
        <v>0</v>
      </c>
      <c r="E69" s="26">
        <f>I69+K69+M69+O69+Q69+S69+U69+W69+Y69+AA69+AC69+AE69</f>
        <v>0</v>
      </c>
      <c r="F69" s="26">
        <f t="shared" si="46"/>
        <v>0</v>
      </c>
      <c r="G69" s="25">
        <f>_xlfn.IFERROR(E69/C69*100,0)</f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46"/>
      <c r="AG69" s="61">
        <f t="shared" si="4"/>
        <v>0</v>
      </c>
      <c r="AH69" s="55">
        <f t="shared" si="5"/>
        <v>0</v>
      </c>
      <c r="AI69" s="55">
        <f t="shared" si="6"/>
        <v>0</v>
      </c>
      <c r="AK69" s="71">
        <f t="shared" si="15"/>
        <v>0</v>
      </c>
    </row>
    <row r="70" spans="1:37" s="13" customFormat="1" ht="18.75">
      <c r="A70" s="2" t="s">
        <v>14</v>
      </c>
      <c r="B70" s="26">
        <f>H70+J70+L70+N70+P70+R70+T70+V70+X70+Z70+AB70+AD70</f>
        <v>93.7</v>
      </c>
      <c r="C70" s="26">
        <f>H70+J70+L70+N70+P693+R70+P70</f>
        <v>20</v>
      </c>
      <c r="D70" s="26">
        <f>E70</f>
        <v>0</v>
      </c>
      <c r="E70" s="26">
        <f>I70+K70+M70+O70+Q70+S70+U70+W70+Y70+AA70+AC70+AE70</f>
        <v>0</v>
      </c>
      <c r="F70" s="26">
        <f t="shared" si="46"/>
        <v>0</v>
      </c>
      <c r="G70" s="25">
        <f t="shared" si="39"/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20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73.7</v>
      </c>
      <c r="AC70" s="38">
        <v>0</v>
      </c>
      <c r="AD70" s="38">
        <v>0</v>
      </c>
      <c r="AE70" s="25">
        <v>0</v>
      </c>
      <c r="AF70" s="46"/>
      <c r="AG70" s="61">
        <f t="shared" si="4"/>
        <v>93.7</v>
      </c>
      <c r="AH70" s="55">
        <f t="shared" si="5"/>
        <v>20</v>
      </c>
      <c r="AI70" s="55">
        <f t="shared" si="6"/>
        <v>0</v>
      </c>
      <c r="AK70" s="71">
        <f t="shared" si="15"/>
        <v>-20</v>
      </c>
    </row>
    <row r="71" spans="1:37" s="106" customFormat="1" ht="37.5">
      <c r="A71" s="75" t="s">
        <v>57</v>
      </c>
      <c r="B71" s="77">
        <f>H71+J71+L71+N71+P71+R71+T71+V71+X71+Z71+AB71+AD71</f>
        <v>0</v>
      </c>
      <c r="C71" s="77">
        <f>H71+J71+L71+N71+P694+R71</f>
        <v>0</v>
      </c>
      <c r="D71" s="77">
        <f>E71</f>
        <v>0</v>
      </c>
      <c r="E71" s="77">
        <f>I71+K71+M71+O71+Q71+S71+U71+W71+Y71+AA71+AC71+AE71</f>
        <v>0</v>
      </c>
      <c r="F71" s="77">
        <f t="shared" si="46"/>
        <v>0</v>
      </c>
      <c r="G71" s="76">
        <f>_xlfn.IFERROR(E71/C71*100,0)</f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  <c r="Y71" s="84">
        <v>0</v>
      </c>
      <c r="Z71" s="84">
        <v>0</v>
      </c>
      <c r="AA71" s="84">
        <v>0</v>
      </c>
      <c r="AB71" s="84">
        <v>0</v>
      </c>
      <c r="AC71" s="84">
        <v>0</v>
      </c>
      <c r="AD71" s="84">
        <v>0</v>
      </c>
      <c r="AE71" s="84">
        <v>0</v>
      </c>
      <c r="AF71" s="104"/>
      <c r="AG71" s="61">
        <f t="shared" si="4"/>
        <v>0</v>
      </c>
      <c r="AH71" s="55">
        <f t="shared" si="5"/>
        <v>0</v>
      </c>
      <c r="AI71" s="55">
        <f t="shared" si="6"/>
        <v>0</v>
      </c>
      <c r="AK71" s="83"/>
    </row>
    <row r="72" spans="1:37" s="92" customFormat="1" ht="54.75" customHeight="1" hidden="1">
      <c r="A72" s="87" t="s">
        <v>33</v>
      </c>
      <c r="B72" s="88">
        <f>B73</f>
        <v>0</v>
      </c>
      <c r="C72" s="88">
        <f>C73</f>
        <v>0</v>
      </c>
      <c r="D72" s="88">
        <f>D73</f>
        <v>0</v>
      </c>
      <c r="E72" s="88">
        <f>E73</f>
        <v>0</v>
      </c>
      <c r="F72" s="88">
        <f t="shared" si="46"/>
        <v>0</v>
      </c>
      <c r="G72" s="88">
        <f t="shared" si="39"/>
        <v>0</v>
      </c>
      <c r="H72" s="89">
        <f>H73</f>
        <v>0</v>
      </c>
      <c r="I72" s="89">
        <f aca="true" t="shared" si="51" ref="I72:AE72">I73</f>
        <v>0</v>
      </c>
      <c r="J72" s="89">
        <f t="shared" si="51"/>
        <v>0</v>
      </c>
      <c r="K72" s="89">
        <f t="shared" si="51"/>
        <v>0</v>
      </c>
      <c r="L72" s="89">
        <f t="shared" si="51"/>
        <v>0</v>
      </c>
      <c r="M72" s="89">
        <f t="shared" si="51"/>
        <v>0</v>
      </c>
      <c r="N72" s="89">
        <f t="shared" si="51"/>
        <v>0</v>
      </c>
      <c r="O72" s="89">
        <f t="shared" si="51"/>
        <v>0</v>
      </c>
      <c r="P72" s="89">
        <f t="shared" si="51"/>
        <v>0</v>
      </c>
      <c r="Q72" s="89">
        <f t="shared" si="51"/>
        <v>0</v>
      </c>
      <c r="R72" s="89">
        <f t="shared" si="51"/>
        <v>0</v>
      </c>
      <c r="S72" s="89">
        <f t="shared" si="51"/>
        <v>0</v>
      </c>
      <c r="T72" s="89">
        <f t="shared" si="51"/>
        <v>0</v>
      </c>
      <c r="U72" s="89">
        <f t="shared" si="51"/>
        <v>0</v>
      </c>
      <c r="V72" s="89">
        <f t="shared" si="51"/>
        <v>0</v>
      </c>
      <c r="W72" s="89">
        <f t="shared" si="51"/>
        <v>0</v>
      </c>
      <c r="X72" s="89">
        <f t="shared" si="51"/>
        <v>0</v>
      </c>
      <c r="Y72" s="89">
        <f t="shared" si="51"/>
        <v>0</v>
      </c>
      <c r="Z72" s="89">
        <f t="shared" si="51"/>
        <v>0</v>
      </c>
      <c r="AA72" s="89">
        <f t="shared" si="51"/>
        <v>0</v>
      </c>
      <c r="AB72" s="89">
        <f t="shared" si="51"/>
        <v>0</v>
      </c>
      <c r="AC72" s="89">
        <f t="shared" si="51"/>
        <v>0</v>
      </c>
      <c r="AD72" s="89">
        <f t="shared" si="51"/>
        <v>0</v>
      </c>
      <c r="AE72" s="89">
        <f t="shared" si="51"/>
        <v>0</v>
      </c>
      <c r="AF72" s="90"/>
      <c r="AG72" s="91">
        <f t="shared" si="4"/>
        <v>0</v>
      </c>
      <c r="AH72" s="55">
        <f t="shared" si="5"/>
        <v>0</v>
      </c>
      <c r="AI72" s="91">
        <f t="shared" si="6"/>
        <v>0</v>
      </c>
      <c r="AK72" s="93">
        <f t="shared" si="15"/>
        <v>0</v>
      </c>
    </row>
    <row r="73" spans="1:37" s="95" customFormat="1" ht="18.75" hidden="1">
      <c r="A73" s="94" t="s">
        <v>17</v>
      </c>
      <c r="B73" s="88">
        <f>B75</f>
        <v>0</v>
      </c>
      <c r="C73" s="88">
        <f>C75</f>
        <v>0</v>
      </c>
      <c r="D73" s="88">
        <f>D75</f>
        <v>0</v>
      </c>
      <c r="E73" s="88">
        <f>E75</f>
        <v>0</v>
      </c>
      <c r="F73" s="88">
        <f t="shared" si="46"/>
        <v>0</v>
      </c>
      <c r="G73" s="88">
        <f t="shared" si="39"/>
        <v>0</v>
      </c>
      <c r="H73" s="88">
        <f>H75</f>
        <v>0</v>
      </c>
      <c r="I73" s="88">
        <f aca="true" t="shared" si="52" ref="I73:AD73">I75</f>
        <v>0</v>
      </c>
      <c r="J73" s="88">
        <f t="shared" si="52"/>
        <v>0</v>
      </c>
      <c r="K73" s="88">
        <f t="shared" si="52"/>
        <v>0</v>
      </c>
      <c r="L73" s="88">
        <f t="shared" si="52"/>
        <v>0</v>
      </c>
      <c r="M73" s="88">
        <f t="shared" si="52"/>
        <v>0</v>
      </c>
      <c r="N73" s="88">
        <f t="shared" si="52"/>
        <v>0</v>
      </c>
      <c r="O73" s="88">
        <f t="shared" si="52"/>
        <v>0</v>
      </c>
      <c r="P73" s="88">
        <f t="shared" si="52"/>
        <v>0</v>
      </c>
      <c r="Q73" s="88">
        <f t="shared" si="52"/>
        <v>0</v>
      </c>
      <c r="R73" s="88">
        <f t="shared" si="52"/>
        <v>0</v>
      </c>
      <c r="S73" s="88">
        <f t="shared" si="52"/>
        <v>0</v>
      </c>
      <c r="T73" s="88">
        <f t="shared" si="52"/>
        <v>0</v>
      </c>
      <c r="U73" s="88">
        <f t="shared" si="52"/>
        <v>0</v>
      </c>
      <c r="V73" s="88">
        <f t="shared" si="52"/>
        <v>0</v>
      </c>
      <c r="W73" s="88">
        <f t="shared" si="52"/>
        <v>0</v>
      </c>
      <c r="X73" s="88">
        <f t="shared" si="52"/>
        <v>0</v>
      </c>
      <c r="Y73" s="88">
        <f t="shared" si="52"/>
        <v>0</v>
      </c>
      <c r="Z73" s="88">
        <f t="shared" si="52"/>
        <v>0</v>
      </c>
      <c r="AA73" s="88">
        <f t="shared" si="52"/>
        <v>0</v>
      </c>
      <c r="AB73" s="88">
        <f t="shared" si="52"/>
        <v>0</v>
      </c>
      <c r="AC73" s="88">
        <f t="shared" si="52"/>
        <v>0</v>
      </c>
      <c r="AD73" s="88">
        <f t="shared" si="52"/>
        <v>0</v>
      </c>
      <c r="AE73" s="88">
        <f>AE75</f>
        <v>0</v>
      </c>
      <c r="AF73" s="90"/>
      <c r="AG73" s="91">
        <f t="shared" si="4"/>
        <v>0</v>
      </c>
      <c r="AH73" s="55">
        <f t="shared" si="5"/>
        <v>0</v>
      </c>
      <c r="AI73" s="91">
        <f t="shared" si="6"/>
        <v>0</v>
      </c>
      <c r="AK73" s="93">
        <f t="shared" si="15"/>
        <v>0</v>
      </c>
    </row>
    <row r="74" spans="1:37" s="92" customFormat="1" ht="18.75" hidden="1">
      <c r="A74" s="96" t="s">
        <v>13</v>
      </c>
      <c r="B74" s="97"/>
      <c r="C74" s="97"/>
      <c r="D74" s="97"/>
      <c r="E74" s="97"/>
      <c r="F74" s="88">
        <f t="shared" si="46"/>
        <v>0</v>
      </c>
      <c r="G74" s="88">
        <f t="shared" si="39"/>
        <v>0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98"/>
      <c r="AF74" s="90"/>
      <c r="AG74" s="91">
        <f t="shared" si="4"/>
        <v>0</v>
      </c>
      <c r="AH74" s="55">
        <f t="shared" si="5"/>
        <v>0</v>
      </c>
      <c r="AI74" s="91">
        <f t="shared" si="6"/>
        <v>0</v>
      </c>
      <c r="AK74" s="93">
        <f t="shared" si="15"/>
        <v>0</v>
      </c>
    </row>
    <row r="75" spans="1:37" s="100" customFormat="1" ht="18.75" customHeight="1" hidden="1">
      <c r="A75" s="96" t="s">
        <v>14</v>
      </c>
      <c r="B75" s="97">
        <f>H75+J75+L75+N75+P75+R75+T75+V75+X75+Z75+AB75+AD75</f>
        <v>0</v>
      </c>
      <c r="C75" s="97">
        <f>H75+J75+L75+N75+P75</f>
        <v>0</v>
      </c>
      <c r="D75" s="97">
        <f>E75</f>
        <v>0</v>
      </c>
      <c r="E75" s="97">
        <f>I75+K75+M75+O75+Q75+S75+U75+W75+Y75+AA75+AC75+AE75</f>
        <v>0</v>
      </c>
      <c r="F75" s="97">
        <f t="shared" si="46"/>
        <v>0</v>
      </c>
      <c r="G75" s="97">
        <f t="shared" si="39"/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7">
        <v>0</v>
      </c>
      <c r="W75" s="97">
        <v>0</v>
      </c>
      <c r="X75" s="97">
        <v>0</v>
      </c>
      <c r="Y75" s="97">
        <v>0</v>
      </c>
      <c r="Z75" s="97">
        <v>0</v>
      </c>
      <c r="AA75" s="97">
        <v>0</v>
      </c>
      <c r="AB75" s="97">
        <v>0</v>
      </c>
      <c r="AC75" s="97">
        <v>0</v>
      </c>
      <c r="AD75" s="97">
        <v>0</v>
      </c>
      <c r="AE75" s="97">
        <v>0</v>
      </c>
      <c r="AF75" s="99"/>
      <c r="AG75" s="64">
        <f t="shared" si="4"/>
        <v>0</v>
      </c>
      <c r="AH75" s="55">
        <f t="shared" si="5"/>
        <v>0</v>
      </c>
      <c r="AI75" s="91">
        <f t="shared" si="6"/>
        <v>0</v>
      </c>
      <c r="AK75" s="93">
        <f t="shared" si="15"/>
        <v>0</v>
      </c>
    </row>
    <row r="76" spans="1:37" s="92" customFormat="1" ht="285.75" customHeight="1" hidden="1">
      <c r="A76" s="87" t="s">
        <v>34</v>
      </c>
      <c r="B76" s="88">
        <f aca="true" t="shared" si="53" ref="B76:E77">B77</f>
        <v>69.9</v>
      </c>
      <c r="C76" s="88">
        <f t="shared" si="53"/>
        <v>8.738</v>
      </c>
      <c r="D76" s="88">
        <f t="shared" si="53"/>
        <v>0</v>
      </c>
      <c r="E76" s="88">
        <f t="shared" si="53"/>
        <v>0</v>
      </c>
      <c r="F76" s="88">
        <f>E76/B76*100</f>
        <v>0</v>
      </c>
      <c r="G76" s="88">
        <f>_xlfn.IFERROR(E76/C76*100,0)</f>
        <v>0</v>
      </c>
      <c r="H76" s="89">
        <f>H77</f>
        <v>0</v>
      </c>
      <c r="I76" s="89">
        <f aca="true" t="shared" si="54" ref="I76:AE76">I77</f>
        <v>0</v>
      </c>
      <c r="J76" s="89">
        <f t="shared" si="54"/>
        <v>0</v>
      </c>
      <c r="K76" s="89">
        <f t="shared" si="54"/>
        <v>0</v>
      </c>
      <c r="L76" s="89">
        <f t="shared" si="54"/>
        <v>0</v>
      </c>
      <c r="M76" s="89">
        <f t="shared" si="54"/>
        <v>0</v>
      </c>
      <c r="N76" s="89">
        <f t="shared" si="54"/>
        <v>0</v>
      </c>
      <c r="O76" s="89">
        <f t="shared" si="54"/>
        <v>0</v>
      </c>
      <c r="P76" s="89">
        <f t="shared" si="54"/>
        <v>8.738</v>
      </c>
      <c r="Q76" s="89">
        <f t="shared" si="54"/>
        <v>0</v>
      </c>
      <c r="R76" s="89">
        <f t="shared" si="54"/>
        <v>8.737</v>
      </c>
      <c r="S76" s="89">
        <f t="shared" si="54"/>
        <v>0</v>
      </c>
      <c r="T76" s="89">
        <f t="shared" si="54"/>
        <v>8.738</v>
      </c>
      <c r="U76" s="89">
        <f t="shared" si="54"/>
        <v>0</v>
      </c>
      <c r="V76" s="89">
        <f t="shared" si="54"/>
        <v>8.737</v>
      </c>
      <c r="W76" s="89">
        <f t="shared" si="54"/>
        <v>0</v>
      </c>
      <c r="X76" s="89">
        <f t="shared" si="54"/>
        <v>8.738</v>
      </c>
      <c r="Y76" s="89">
        <f t="shared" si="54"/>
        <v>0</v>
      </c>
      <c r="Z76" s="89">
        <f t="shared" si="54"/>
        <v>8.737</v>
      </c>
      <c r="AA76" s="89">
        <f t="shared" si="54"/>
        <v>0</v>
      </c>
      <c r="AB76" s="89">
        <f t="shared" si="54"/>
        <v>8.738</v>
      </c>
      <c r="AC76" s="89">
        <f t="shared" si="54"/>
        <v>0</v>
      </c>
      <c r="AD76" s="89">
        <f t="shared" si="54"/>
        <v>8.737</v>
      </c>
      <c r="AE76" s="89">
        <f t="shared" si="54"/>
        <v>0</v>
      </c>
      <c r="AF76" s="90"/>
      <c r="AG76" s="101">
        <f t="shared" si="4"/>
        <v>69.9</v>
      </c>
      <c r="AH76" s="55">
        <f t="shared" si="5"/>
        <v>17.475</v>
      </c>
      <c r="AI76" s="91">
        <f t="shared" si="6"/>
        <v>0</v>
      </c>
      <c r="AK76" s="93">
        <f t="shared" si="15"/>
        <v>-8.738</v>
      </c>
    </row>
    <row r="77" spans="1:37" s="95" customFormat="1" ht="18.75" hidden="1">
      <c r="A77" s="94" t="s">
        <v>17</v>
      </c>
      <c r="B77" s="88">
        <f t="shared" si="53"/>
        <v>69.9</v>
      </c>
      <c r="C77" s="88">
        <f t="shared" si="53"/>
        <v>8.738</v>
      </c>
      <c r="D77" s="88">
        <f t="shared" si="53"/>
        <v>0</v>
      </c>
      <c r="E77" s="88">
        <f t="shared" si="53"/>
        <v>0</v>
      </c>
      <c r="F77" s="88">
        <f t="shared" si="2"/>
        <v>0</v>
      </c>
      <c r="G77" s="88">
        <f t="shared" si="39"/>
        <v>0</v>
      </c>
      <c r="H77" s="88">
        <f aca="true" t="shared" si="55" ref="H77:AE77">H78</f>
        <v>0</v>
      </c>
      <c r="I77" s="88">
        <f t="shared" si="55"/>
        <v>0</v>
      </c>
      <c r="J77" s="88">
        <f t="shared" si="55"/>
        <v>0</v>
      </c>
      <c r="K77" s="88">
        <f t="shared" si="55"/>
        <v>0</v>
      </c>
      <c r="L77" s="88">
        <f t="shared" si="55"/>
        <v>0</v>
      </c>
      <c r="M77" s="88">
        <f t="shared" si="55"/>
        <v>0</v>
      </c>
      <c r="N77" s="88">
        <f t="shared" si="55"/>
        <v>0</v>
      </c>
      <c r="O77" s="88">
        <f t="shared" si="55"/>
        <v>0</v>
      </c>
      <c r="P77" s="88">
        <f t="shared" si="55"/>
        <v>8.738</v>
      </c>
      <c r="Q77" s="88">
        <f t="shared" si="55"/>
        <v>0</v>
      </c>
      <c r="R77" s="88">
        <f t="shared" si="55"/>
        <v>8.737</v>
      </c>
      <c r="S77" s="88">
        <f t="shared" si="55"/>
        <v>0</v>
      </c>
      <c r="T77" s="88">
        <f t="shared" si="55"/>
        <v>8.738</v>
      </c>
      <c r="U77" s="88">
        <f t="shared" si="55"/>
        <v>0</v>
      </c>
      <c r="V77" s="88">
        <f t="shared" si="55"/>
        <v>8.737</v>
      </c>
      <c r="W77" s="88">
        <f t="shared" si="55"/>
        <v>0</v>
      </c>
      <c r="X77" s="88">
        <f t="shared" si="55"/>
        <v>8.738</v>
      </c>
      <c r="Y77" s="88">
        <f t="shared" si="55"/>
        <v>0</v>
      </c>
      <c r="Z77" s="88">
        <f t="shared" si="55"/>
        <v>8.737</v>
      </c>
      <c r="AA77" s="88">
        <f t="shared" si="55"/>
        <v>0</v>
      </c>
      <c r="AB77" s="88">
        <f t="shared" si="55"/>
        <v>8.738</v>
      </c>
      <c r="AC77" s="88">
        <f t="shared" si="55"/>
        <v>0</v>
      </c>
      <c r="AD77" s="88">
        <f t="shared" si="55"/>
        <v>8.737</v>
      </c>
      <c r="AE77" s="88">
        <f t="shared" si="55"/>
        <v>0</v>
      </c>
      <c r="AF77" s="90"/>
      <c r="AG77" s="91">
        <f t="shared" si="4"/>
        <v>69.9</v>
      </c>
      <c r="AH77" s="55">
        <f t="shared" si="5"/>
        <v>17.475</v>
      </c>
      <c r="AI77" s="91">
        <f t="shared" si="6"/>
        <v>0</v>
      </c>
      <c r="AK77" s="93">
        <f t="shared" si="15"/>
        <v>-8.738</v>
      </c>
    </row>
    <row r="78" spans="1:37" s="65" customFormat="1" ht="18.75" hidden="1">
      <c r="A78" s="96" t="s">
        <v>14</v>
      </c>
      <c r="B78" s="102">
        <f>H78+J78+L78+N78+P78+R78+T78+V78+X78+Z78+AB78+AD78</f>
        <v>69.9</v>
      </c>
      <c r="C78" s="102">
        <f>H78+J78+L78+N78+P78</f>
        <v>8.738</v>
      </c>
      <c r="D78" s="102">
        <f>E78</f>
        <v>0</v>
      </c>
      <c r="E78" s="102">
        <f>I78+K78+M78+O78+Q78+S78+U78+W78+Y78+AA78+AC78+AE78</f>
        <v>0</v>
      </c>
      <c r="F78" s="102">
        <f t="shared" si="2"/>
        <v>0</v>
      </c>
      <c r="G78" s="97">
        <f t="shared" si="39"/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8.738</v>
      </c>
      <c r="Q78" s="103">
        <v>0</v>
      </c>
      <c r="R78" s="103">
        <v>8.737</v>
      </c>
      <c r="S78" s="103">
        <v>0</v>
      </c>
      <c r="T78" s="103">
        <v>8.738</v>
      </c>
      <c r="U78" s="103">
        <v>0</v>
      </c>
      <c r="V78" s="103">
        <v>8.737</v>
      </c>
      <c r="W78" s="103">
        <v>0</v>
      </c>
      <c r="X78" s="103">
        <v>8.738</v>
      </c>
      <c r="Y78" s="103">
        <v>0</v>
      </c>
      <c r="Z78" s="103">
        <v>8.737</v>
      </c>
      <c r="AA78" s="103">
        <v>0</v>
      </c>
      <c r="AB78" s="103">
        <v>8.738</v>
      </c>
      <c r="AC78" s="103">
        <v>0</v>
      </c>
      <c r="AD78" s="103">
        <v>8.737</v>
      </c>
      <c r="AE78" s="97">
        <v>0</v>
      </c>
      <c r="AF78" s="99"/>
      <c r="AG78" s="64">
        <f t="shared" si="4"/>
        <v>69.9</v>
      </c>
      <c r="AH78" s="55">
        <f aca="true" t="shared" si="56" ref="AH78:AH141">H78+J78+L78+N78+P78+R78</f>
        <v>17.475</v>
      </c>
      <c r="AI78" s="91">
        <f t="shared" si="6"/>
        <v>0</v>
      </c>
      <c r="AK78" s="93">
        <f t="shared" si="15"/>
        <v>-8.738</v>
      </c>
    </row>
    <row r="79" spans="1:37" s="14" customFormat="1" ht="18.75" hidden="1">
      <c r="A79" s="37" t="s">
        <v>15</v>
      </c>
      <c r="B79" s="25"/>
      <c r="C79" s="25"/>
      <c r="D79" s="25"/>
      <c r="E79" s="25"/>
      <c r="F79" s="25" t="e">
        <f t="shared" si="2"/>
        <v>#DIV/0!</v>
      </c>
      <c r="G79" s="27">
        <f t="shared" si="39"/>
        <v>0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45"/>
      <c r="AF79" s="47"/>
      <c r="AG79" s="51">
        <f t="shared" si="4"/>
        <v>0</v>
      </c>
      <c r="AH79" s="55">
        <f t="shared" si="56"/>
        <v>0</v>
      </c>
      <c r="AI79" s="55">
        <f t="shared" si="6"/>
        <v>0</v>
      </c>
      <c r="AK79" s="71">
        <f t="shared" si="15"/>
        <v>0</v>
      </c>
    </row>
    <row r="80" spans="1:37" s="14" customFormat="1" ht="3.75" customHeight="1" hidden="1">
      <c r="A80" s="37" t="s">
        <v>16</v>
      </c>
      <c r="B80" s="25"/>
      <c r="C80" s="25"/>
      <c r="D80" s="25"/>
      <c r="E80" s="25"/>
      <c r="F80" s="25" t="e">
        <f aca="true" t="shared" si="57" ref="F80:F86">E80/B80*100</f>
        <v>#DIV/0!</v>
      </c>
      <c r="G80" s="27">
        <f t="shared" si="39"/>
        <v>0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45"/>
      <c r="AF80" s="47"/>
      <c r="AG80" s="51">
        <f aca="true" t="shared" si="58" ref="AG80:AG154">H80+J80+L80+N80+P80+R80+T80+V80+X80+Z80+AB80+AD80</f>
        <v>0</v>
      </c>
      <c r="AH80" s="55">
        <f t="shared" si="56"/>
        <v>0</v>
      </c>
      <c r="AI80" s="55">
        <f aca="true" t="shared" si="59" ref="AI80:AI154">I80+K80+M80+O80+Q80+S80+U80+W80+Y80+AA80+AC80+AE80</f>
        <v>0</v>
      </c>
      <c r="AK80" s="71">
        <f t="shared" si="15"/>
        <v>0</v>
      </c>
    </row>
    <row r="81" spans="1:37" s="14" customFormat="1" ht="225" customHeight="1">
      <c r="A81" s="39" t="s">
        <v>35</v>
      </c>
      <c r="B81" s="33">
        <f>B82</f>
        <v>5680</v>
      </c>
      <c r="C81" s="33">
        <f>C82</f>
        <v>2500</v>
      </c>
      <c r="D81" s="33">
        <f>D82</f>
        <v>0</v>
      </c>
      <c r="E81" s="33">
        <f>E82</f>
        <v>0</v>
      </c>
      <c r="F81" s="33">
        <f t="shared" si="57"/>
        <v>0</v>
      </c>
      <c r="G81" s="33">
        <f>_xlfn.IFERROR(E81/C81*100,0)</f>
        <v>0</v>
      </c>
      <c r="H81" s="28">
        <f>H82</f>
        <v>0</v>
      </c>
      <c r="I81" s="28">
        <f aca="true" t="shared" si="60" ref="I81:AE81">I82</f>
        <v>0</v>
      </c>
      <c r="J81" s="28">
        <f t="shared" si="60"/>
        <v>0</v>
      </c>
      <c r="K81" s="28">
        <f t="shared" si="60"/>
        <v>0</v>
      </c>
      <c r="L81" s="28">
        <f t="shared" si="60"/>
        <v>0</v>
      </c>
      <c r="M81" s="28">
        <f t="shared" si="60"/>
        <v>0</v>
      </c>
      <c r="N81" s="28">
        <f t="shared" si="60"/>
        <v>0</v>
      </c>
      <c r="O81" s="28">
        <f t="shared" si="60"/>
        <v>0</v>
      </c>
      <c r="P81" s="28">
        <f t="shared" si="60"/>
        <v>0</v>
      </c>
      <c r="Q81" s="28">
        <f t="shared" si="60"/>
        <v>0</v>
      </c>
      <c r="R81" s="28">
        <f t="shared" si="60"/>
        <v>2500</v>
      </c>
      <c r="S81" s="28">
        <f t="shared" si="60"/>
        <v>0</v>
      </c>
      <c r="T81" s="28">
        <f t="shared" si="60"/>
        <v>0</v>
      </c>
      <c r="U81" s="28">
        <f t="shared" si="60"/>
        <v>0</v>
      </c>
      <c r="V81" s="28">
        <f t="shared" si="60"/>
        <v>0</v>
      </c>
      <c r="W81" s="28">
        <f t="shared" si="60"/>
        <v>0</v>
      </c>
      <c r="X81" s="28">
        <f t="shared" si="60"/>
        <v>0</v>
      </c>
      <c r="Y81" s="28">
        <f t="shared" si="60"/>
        <v>0</v>
      </c>
      <c r="Z81" s="28">
        <f t="shared" si="60"/>
        <v>0</v>
      </c>
      <c r="AA81" s="28">
        <f t="shared" si="60"/>
        <v>0</v>
      </c>
      <c r="AB81" s="28">
        <f t="shared" si="60"/>
        <v>3180</v>
      </c>
      <c r="AC81" s="28">
        <f t="shared" si="60"/>
        <v>0</v>
      </c>
      <c r="AD81" s="28">
        <f t="shared" si="60"/>
        <v>0</v>
      </c>
      <c r="AE81" s="28">
        <f t="shared" si="60"/>
        <v>0</v>
      </c>
      <c r="AF81" s="49" t="s">
        <v>79</v>
      </c>
      <c r="AG81" s="51">
        <f t="shared" si="58"/>
        <v>5680</v>
      </c>
      <c r="AH81" s="55">
        <f t="shared" si="56"/>
        <v>2500</v>
      </c>
      <c r="AI81" s="55">
        <f t="shared" si="59"/>
        <v>0</v>
      </c>
      <c r="AK81" s="71">
        <f t="shared" si="15"/>
        <v>-2500</v>
      </c>
    </row>
    <row r="82" spans="1:37" s="68" customFormat="1" ht="18.75">
      <c r="A82" s="36" t="s">
        <v>17</v>
      </c>
      <c r="B82" s="33">
        <f>B84+B83</f>
        <v>5680</v>
      </c>
      <c r="C82" s="33">
        <f>C84+C83</f>
        <v>2500</v>
      </c>
      <c r="D82" s="33">
        <f>D84+D83</f>
        <v>0</v>
      </c>
      <c r="E82" s="33">
        <f>E84+E83</f>
        <v>0</v>
      </c>
      <c r="F82" s="33">
        <f t="shared" si="57"/>
        <v>0</v>
      </c>
      <c r="G82" s="33">
        <f t="shared" si="39"/>
        <v>0</v>
      </c>
      <c r="H82" s="33">
        <f>H84+H83</f>
        <v>0</v>
      </c>
      <c r="I82" s="33">
        <f aca="true" t="shared" si="61" ref="I82:AE82">I84+I83</f>
        <v>0</v>
      </c>
      <c r="J82" s="33">
        <f t="shared" si="61"/>
        <v>0</v>
      </c>
      <c r="K82" s="33">
        <f t="shared" si="61"/>
        <v>0</v>
      </c>
      <c r="L82" s="33">
        <f t="shared" si="61"/>
        <v>0</v>
      </c>
      <c r="M82" s="33">
        <f t="shared" si="61"/>
        <v>0</v>
      </c>
      <c r="N82" s="33">
        <f t="shared" si="61"/>
        <v>0</v>
      </c>
      <c r="O82" s="33">
        <f t="shared" si="61"/>
        <v>0</v>
      </c>
      <c r="P82" s="33">
        <f t="shared" si="61"/>
        <v>0</v>
      </c>
      <c r="Q82" s="33">
        <f t="shared" si="61"/>
        <v>0</v>
      </c>
      <c r="R82" s="33">
        <f t="shared" si="61"/>
        <v>2500</v>
      </c>
      <c r="S82" s="33">
        <f t="shared" si="61"/>
        <v>0</v>
      </c>
      <c r="T82" s="33">
        <f>T84+T83</f>
        <v>0</v>
      </c>
      <c r="U82" s="33">
        <f t="shared" si="61"/>
        <v>0</v>
      </c>
      <c r="V82" s="33">
        <f t="shared" si="61"/>
        <v>0</v>
      </c>
      <c r="W82" s="33">
        <f t="shared" si="61"/>
        <v>0</v>
      </c>
      <c r="X82" s="33">
        <f t="shared" si="61"/>
        <v>0</v>
      </c>
      <c r="Y82" s="33">
        <f t="shared" si="61"/>
        <v>0</v>
      </c>
      <c r="Z82" s="33">
        <f t="shared" si="61"/>
        <v>0</v>
      </c>
      <c r="AA82" s="33">
        <f t="shared" si="61"/>
        <v>0</v>
      </c>
      <c r="AB82" s="33">
        <f>AB84+AB83</f>
        <v>3180</v>
      </c>
      <c r="AC82" s="33">
        <f t="shared" si="61"/>
        <v>0</v>
      </c>
      <c r="AD82" s="33">
        <f t="shared" si="61"/>
        <v>0</v>
      </c>
      <c r="AE82" s="33">
        <f t="shared" si="61"/>
        <v>0</v>
      </c>
      <c r="AF82" s="48"/>
      <c r="AG82" s="51">
        <f t="shared" si="58"/>
        <v>5680</v>
      </c>
      <c r="AH82" s="55">
        <f t="shared" si="56"/>
        <v>2500</v>
      </c>
      <c r="AI82" s="55">
        <f t="shared" si="59"/>
        <v>0</v>
      </c>
      <c r="AK82" s="71">
        <f t="shared" si="15"/>
        <v>-2500</v>
      </c>
    </row>
    <row r="83" spans="1:37" s="43" customFormat="1" ht="18.75">
      <c r="A83" s="37" t="s">
        <v>13</v>
      </c>
      <c r="B83" s="34">
        <f>B87+B93+B105+B111+B129</f>
        <v>2137.2</v>
      </c>
      <c r="C83" s="34">
        <f>C87+C93+C105+C111+C129</f>
        <v>681.2</v>
      </c>
      <c r="D83" s="34">
        <f>D87+D93+D105+D111+D129</f>
        <v>0</v>
      </c>
      <c r="E83" s="34">
        <f>E87+E93+E105+E111+E129</f>
        <v>0</v>
      </c>
      <c r="F83" s="34">
        <f t="shared" si="57"/>
        <v>0</v>
      </c>
      <c r="G83" s="29">
        <f t="shared" si="39"/>
        <v>0</v>
      </c>
      <c r="H83" s="34">
        <f aca="true" t="shared" si="62" ref="H83:AE83">H87+H93+H105+H111+H129</f>
        <v>0</v>
      </c>
      <c r="I83" s="34">
        <f t="shared" si="62"/>
        <v>0</v>
      </c>
      <c r="J83" s="34">
        <f t="shared" si="62"/>
        <v>0</v>
      </c>
      <c r="K83" s="34">
        <f t="shared" si="62"/>
        <v>0</v>
      </c>
      <c r="L83" s="34">
        <f t="shared" si="62"/>
        <v>0</v>
      </c>
      <c r="M83" s="34">
        <f t="shared" si="62"/>
        <v>0</v>
      </c>
      <c r="N83" s="34">
        <f t="shared" si="62"/>
        <v>0</v>
      </c>
      <c r="O83" s="34">
        <f t="shared" si="62"/>
        <v>0</v>
      </c>
      <c r="P83" s="34">
        <f t="shared" si="62"/>
        <v>0</v>
      </c>
      <c r="Q83" s="34">
        <f t="shared" si="62"/>
        <v>0</v>
      </c>
      <c r="R83" s="34">
        <f t="shared" si="62"/>
        <v>681.2</v>
      </c>
      <c r="S83" s="34">
        <f t="shared" si="62"/>
        <v>0</v>
      </c>
      <c r="T83" s="34">
        <f t="shared" si="62"/>
        <v>0</v>
      </c>
      <c r="U83" s="34">
        <f t="shared" si="62"/>
        <v>0</v>
      </c>
      <c r="V83" s="34">
        <f t="shared" si="62"/>
        <v>0</v>
      </c>
      <c r="W83" s="34">
        <f t="shared" si="62"/>
        <v>0</v>
      </c>
      <c r="X83" s="34">
        <f t="shared" si="62"/>
        <v>0</v>
      </c>
      <c r="Y83" s="34">
        <f t="shared" si="62"/>
        <v>0</v>
      </c>
      <c r="Z83" s="34">
        <f t="shared" si="62"/>
        <v>0</v>
      </c>
      <c r="AA83" s="34">
        <f t="shared" si="62"/>
        <v>0</v>
      </c>
      <c r="AB83" s="34">
        <f t="shared" si="62"/>
        <v>1456</v>
      </c>
      <c r="AC83" s="34">
        <f t="shared" si="62"/>
        <v>0</v>
      </c>
      <c r="AD83" s="34">
        <f t="shared" si="62"/>
        <v>0</v>
      </c>
      <c r="AE83" s="34">
        <f t="shared" si="62"/>
        <v>0</v>
      </c>
      <c r="AF83" s="48"/>
      <c r="AG83" s="51">
        <f t="shared" si="58"/>
        <v>2137.2</v>
      </c>
      <c r="AH83" s="55">
        <f t="shared" si="56"/>
        <v>681.2</v>
      </c>
      <c r="AI83" s="55">
        <f t="shared" si="59"/>
        <v>0</v>
      </c>
      <c r="AK83" s="71">
        <f t="shared" si="15"/>
        <v>-681.2</v>
      </c>
    </row>
    <row r="84" spans="1:37" s="43" customFormat="1" ht="18.75">
      <c r="A84" s="37" t="s">
        <v>14</v>
      </c>
      <c r="B84" s="34">
        <f>B88+B94+B106+B112+B118+B124+B130+B135+B141</f>
        <v>3542.8</v>
      </c>
      <c r="C84" s="34">
        <f>C88+C94+C106+C112+C118+C124+C130+C135+C141</f>
        <v>1818.8</v>
      </c>
      <c r="D84" s="34">
        <f>D88+D94+D106+D112+D118+D124+D130+D135+D141</f>
        <v>0</v>
      </c>
      <c r="E84" s="34">
        <f>E88+E94+E106+E112+E118+E124+E130+E135+E141</f>
        <v>0</v>
      </c>
      <c r="F84" s="34">
        <f t="shared" si="57"/>
        <v>0</v>
      </c>
      <c r="G84" s="29">
        <f t="shared" si="39"/>
        <v>0</v>
      </c>
      <c r="H84" s="34">
        <f aca="true" t="shared" si="63" ref="H84:AE84">H88+H94+H106+H112+H118+H124+H130+H135+H141</f>
        <v>0</v>
      </c>
      <c r="I84" s="34">
        <f t="shared" si="63"/>
        <v>0</v>
      </c>
      <c r="J84" s="34">
        <f t="shared" si="63"/>
        <v>0</v>
      </c>
      <c r="K84" s="34">
        <f t="shared" si="63"/>
        <v>0</v>
      </c>
      <c r="L84" s="34">
        <f t="shared" si="63"/>
        <v>0</v>
      </c>
      <c r="M84" s="34">
        <f t="shared" si="63"/>
        <v>0</v>
      </c>
      <c r="N84" s="34">
        <f t="shared" si="63"/>
        <v>0</v>
      </c>
      <c r="O84" s="34">
        <f t="shared" si="63"/>
        <v>0</v>
      </c>
      <c r="P84" s="34">
        <f t="shared" si="63"/>
        <v>0</v>
      </c>
      <c r="Q84" s="34">
        <f t="shared" si="63"/>
        <v>0</v>
      </c>
      <c r="R84" s="34">
        <f t="shared" si="63"/>
        <v>1818.8</v>
      </c>
      <c r="S84" s="34">
        <f t="shared" si="63"/>
        <v>0</v>
      </c>
      <c r="T84" s="34">
        <f t="shared" si="63"/>
        <v>0</v>
      </c>
      <c r="U84" s="34">
        <f t="shared" si="63"/>
        <v>0</v>
      </c>
      <c r="V84" s="34">
        <f t="shared" si="63"/>
        <v>0</v>
      </c>
      <c r="W84" s="34">
        <f t="shared" si="63"/>
        <v>0</v>
      </c>
      <c r="X84" s="34">
        <f t="shared" si="63"/>
        <v>0</v>
      </c>
      <c r="Y84" s="34">
        <f t="shared" si="63"/>
        <v>0</v>
      </c>
      <c r="Z84" s="34">
        <f t="shared" si="63"/>
        <v>0</v>
      </c>
      <c r="AA84" s="34">
        <f t="shared" si="63"/>
        <v>0</v>
      </c>
      <c r="AB84" s="34">
        <f t="shared" si="63"/>
        <v>1724</v>
      </c>
      <c r="AC84" s="34">
        <f t="shared" si="63"/>
        <v>0</v>
      </c>
      <c r="AD84" s="34">
        <f t="shared" si="63"/>
        <v>0</v>
      </c>
      <c r="AE84" s="34">
        <f t="shared" si="63"/>
        <v>0</v>
      </c>
      <c r="AF84" s="48"/>
      <c r="AG84" s="51">
        <f t="shared" si="58"/>
        <v>3542.8</v>
      </c>
      <c r="AH84" s="55">
        <f t="shared" si="56"/>
        <v>1818.8</v>
      </c>
      <c r="AI84" s="55">
        <f t="shared" si="59"/>
        <v>0</v>
      </c>
      <c r="AK84" s="71">
        <f t="shared" si="15"/>
        <v>-1818.8</v>
      </c>
    </row>
    <row r="85" spans="1:37" s="14" customFormat="1" ht="63.75" customHeight="1">
      <c r="A85" s="41" t="s">
        <v>58</v>
      </c>
      <c r="B85" s="27">
        <f>B86</f>
        <v>1000</v>
      </c>
      <c r="C85" s="27">
        <f>C86</f>
        <v>0</v>
      </c>
      <c r="D85" s="27">
        <f>D86</f>
        <v>0</v>
      </c>
      <c r="E85" s="27">
        <f>E86</f>
        <v>0</v>
      </c>
      <c r="F85" s="27">
        <f t="shared" si="57"/>
        <v>0</v>
      </c>
      <c r="G85" s="27">
        <f>_xlfn.IFERROR(E85/C85*100,0)</f>
        <v>0</v>
      </c>
      <c r="H85" s="24">
        <f>H86</f>
        <v>0</v>
      </c>
      <c r="I85" s="24">
        <f aca="true" t="shared" si="64" ref="I85:AE85">I86</f>
        <v>0</v>
      </c>
      <c r="J85" s="24">
        <f t="shared" si="64"/>
        <v>0</v>
      </c>
      <c r="K85" s="24">
        <f t="shared" si="64"/>
        <v>0</v>
      </c>
      <c r="L85" s="24">
        <f t="shared" si="64"/>
        <v>0</v>
      </c>
      <c r="M85" s="24">
        <f t="shared" si="64"/>
        <v>0</v>
      </c>
      <c r="N85" s="24">
        <f t="shared" si="64"/>
        <v>0</v>
      </c>
      <c r="O85" s="24">
        <f t="shared" si="64"/>
        <v>0</v>
      </c>
      <c r="P85" s="24">
        <f t="shared" si="64"/>
        <v>0</v>
      </c>
      <c r="Q85" s="24">
        <f t="shared" si="64"/>
        <v>0</v>
      </c>
      <c r="R85" s="24">
        <f t="shared" si="64"/>
        <v>0</v>
      </c>
      <c r="S85" s="24">
        <f t="shared" si="64"/>
        <v>0</v>
      </c>
      <c r="T85" s="24">
        <f t="shared" si="64"/>
        <v>0</v>
      </c>
      <c r="U85" s="24">
        <f t="shared" si="64"/>
        <v>0</v>
      </c>
      <c r="V85" s="24">
        <f t="shared" si="64"/>
        <v>0</v>
      </c>
      <c r="W85" s="24">
        <f t="shared" si="64"/>
        <v>0</v>
      </c>
      <c r="X85" s="24">
        <f t="shared" si="64"/>
        <v>0</v>
      </c>
      <c r="Y85" s="24">
        <f t="shared" si="64"/>
        <v>0</v>
      </c>
      <c r="Z85" s="24">
        <f t="shared" si="64"/>
        <v>0</v>
      </c>
      <c r="AA85" s="24">
        <f t="shared" si="64"/>
        <v>0</v>
      </c>
      <c r="AB85" s="24">
        <f t="shared" si="64"/>
        <v>1000</v>
      </c>
      <c r="AC85" s="24">
        <f t="shared" si="64"/>
        <v>0</v>
      </c>
      <c r="AD85" s="24">
        <f t="shared" si="64"/>
        <v>0</v>
      </c>
      <c r="AE85" s="24">
        <f t="shared" si="64"/>
        <v>0</v>
      </c>
      <c r="AF85" s="69"/>
      <c r="AG85" s="51">
        <f t="shared" si="58"/>
        <v>1000</v>
      </c>
      <c r="AH85" s="55">
        <f t="shared" si="56"/>
        <v>0</v>
      </c>
      <c r="AI85" s="55">
        <f t="shared" si="59"/>
        <v>0</v>
      </c>
      <c r="AK85" s="71">
        <f aca="true" t="shared" si="65" ref="AK85:AK160">E85-C85</f>
        <v>0</v>
      </c>
    </row>
    <row r="86" spans="1:37" s="62" customFormat="1" ht="18.75">
      <c r="A86" s="3" t="s">
        <v>17</v>
      </c>
      <c r="B86" s="27">
        <f>B87+B88</f>
        <v>1000</v>
      </c>
      <c r="C86" s="27">
        <f>C87+C88</f>
        <v>0</v>
      </c>
      <c r="D86" s="27">
        <f>D87+D88</f>
        <v>0</v>
      </c>
      <c r="E86" s="27">
        <f>E87+E88</f>
        <v>0</v>
      </c>
      <c r="F86" s="27">
        <f t="shared" si="57"/>
        <v>0</v>
      </c>
      <c r="G86" s="27">
        <f t="shared" si="39"/>
        <v>0</v>
      </c>
      <c r="H86" s="27">
        <f>H87+H88</f>
        <v>0</v>
      </c>
      <c r="I86" s="27">
        <f aca="true" t="shared" si="66" ref="I86:AE86">I87+I88</f>
        <v>0</v>
      </c>
      <c r="J86" s="27">
        <f t="shared" si="66"/>
        <v>0</v>
      </c>
      <c r="K86" s="27">
        <f t="shared" si="66"/>
        <v>0</v>
      </c>
      <c r="L86" s="27">
        <f t="shared" si="66"/>
        <v>0</v>
      </c>
      <c r="M86" s="27">
        <f t="shared" si="66"/>
        <v>0</v>
      </c>
      <c r="N86" s="27">
        <f t="shared" si="66"/>
        <v>0</v>
      </c>
      <c r="O86" s="27">
        <f t="shared" si="66"/>
        <v>0</v>
      </c>
      <c r="P86" s="27">
        <f t="shared" si="66"/>
        <v>0</v>
      </c>
      <c r="Q86" s="27">
        <f t="shared" si="66"/>
        <v>0</v>
      </c>
      <c r="R86" s="27">
        <f t="shared" si="66"/>
        <v>0</v>
      </c>
      <c r="S86" s="27">
        <f t="shared" si="66"/>
        <v>0</v>
      </c>
      <c r="T86" s="27">
        <f t="shared" si="66"/>
        <v>0</v>
      </c>
      <c r="U86" s="27">
        <f t="shared" si="66"/>
        <v>0</v>
      </c>
      <c r="V86" s="27">
        <f t="shared" si="66"/>
        <v>0</v>
      </c>
      <c r="W86" s="27">
        <f t="shared" si="66"/>
        <v>0</v>
      </c>
      <c r="X86" s="27">
        <f t="shared" si="66"/>
        <v>0</v>
      </c>
      <c r="Y86" s="27">
        <f t="shared" si="66"/>
        <v>0</v>
      </c>
      <c r="Z86" s="27">
        <f t="shared" si="66"/>
        <v>0</v>
      </c>
      <c r="AA86" s="27">
        <f t="shared" si="66"/>
        <v>0</v>
      </c>
      <c r="AB86" s="27">
        <f t="shared" si="66"/>
        <v>1000</v>
      </c>
      <c r="AC86" s="27">
        <f t="shared" si="66"/>
        <v>0</v>
      </c>
      <c r="AD86" s="27">
        <f t="shared" si="66"/>
        <v>0</v>
      </c>
      <c r="AE86" s="27">
        <f t="shared" si="66"/>
        <v>0</v>
      </c>
      <c r="AF86" s="47"/>
      <c r="AG86" s="51">
        <f t="shared" si="58"/>
        <v>1000</v>
      </c>
      <c r="AH86" s="55">
        <f t="shared" si="56"/>
        <v>0</v>
      </c>
      <c r="AI86" s="55">
        <f t="shared" si="59"/>
        <v>0</v>
      </c>
      <c r="AK86" s="71">
        <f t="shared" si="65"/>
        <v>0</v>
      </c>
    </row>
    <row r="87" spans="1:37" s="13" customFormat="1" ht="19.5" customHeight="1">
      <c r="A87" s="2" t="s">
        <v>13</v>
      </c>
      <c r="B87" s="26">
        <f>H87+J87+L87+N87+P87+R87+T87+V87+X87+Z87+AB87+AD87</f>
        <v>684</v>
      </c>
      <c r="C87" s="26">
        <f>H87+J87+L87+N87+P87+R87</f>
        <v>0</v>
      </c>
      <c r="D87" s="26">
        <f>E87</f>
        <v>0</v>
      </c>
      <c r="E87" s="26">
        <f>I87+K87+M87+O87+Q87+S87+U87+W87+Y87+AA87+AC87+AE87</f>
        <v>0</v>
      </c>
      <c r="F87" s="26">
        <f>_xlfn.IFERROR(E87/B87*100,0)</f>
        <v>0</v>
      </c>
      <c r="G87" s="25">
        <f t="shared" si="39"/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684</v>
      </c>
      <c r="AC87" s="38">
        <v>0</v>
      </c>
      <c r="AD87" s="38">
        <v>0</v>
      </c>
      <c r="AE87" s="38">
        <v>0</v>
      </c>
      <c r="AF87" s="46"/>
      <c r="AG87" s="61">
        <f t="shared" si="58"/>
        <v>684</v>
      </c>
      <c r="AH87" s="55">
        <f t="shared" si="56"/>
        <v>0</v>
      </c>
      <c r="AI87" s="55">
        <f t="shared" si="59"/>
        <v>0</v>
      </c>
      <c r="AK87" s="71">
        <f t="shared" si="65"/>
        <v>0</v>
      </c>
    </row>
    <row r="88" spans="1:37" s="13" customFormat="1" ht="18.75">
      <c r="A88" s="2" t="s">
        <v>14</v>
      </c>
      <c r="B88" s="26">
        <f>H88+J88+L88+N88+P88+R88+T88+V88+X88+Z88+AB88+AD88</f>
        <v>316</v>
      </c>
      <c r="C88" s="26">
        <f>H88+J88+L88+N88+P88+R88</f>
        <v>0</v>
      </c>
      <c r="D88" s="26">
        <f>E88</f>
        <v>0</v>
      </c>
      <c r="E88" s="26">
        <f>I88+K88+M88+O88+Q88+S88+U88+W88+Y88+AA88+AC88+AE88</f>
        <v>0</v>
      </c>
      <c r="F88" s="26">
        <f>E88/B88*100</f>
        <v>0</v>
      </c>
      <c r="G88" s="25">
        <f t="shared" si="39"/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316</v>
      </c>
      <c r="AC88" s="38">
        <v>0</v>
      </c>
      <c r="AD88" s="38">
        <v>0</v>
      </c>
      <c r="AE88" s="25">
        <v>0</v>
      </c>
      <c r="AF88" s="46"/>
      <c r="AG88" s="61">
        <f t="shared" si="58"/>
        <v>316</v>
      </c>
      <c r="AH88" s="55">
        <f t="shared" si="56"/>
        <v>0</v>
      </c>
      <c r="AI88" s="55">
        <f t="shared" si="59"/>
        <v>0</v>
      </c>
      <c r="AK88" s="71">
        <f t="shared" si="65"/>
        <v>0</v>
      </c>
    </row>
    <row r="89" spans="1:37" s="14" customFormat="1" ht="18.75" hidden="1">
      <c r="A89" s="2" t="s">
        <v>15</v>
      </c>
      <c r="B89" s="26">
        <f>H89+J89+L89+N89+P89+R89+T89+V89+X89+Z89+AB89+AD89</f>
        <v>0</v>
      </c>
      <c r="C89" s="26">
        <f>H89+J89+L89+N89+P89+R89</f>
        <v>0</v>
      </c>
      <c r="D89" s="26">
        <f>E89</f>
        <v>0</v>
      </c>
      <c r="E89" s="26">
        <f>I89+K89+M89+O89+Q89+S89+U89+W89+Y89+AA89+AC89+AE89</f>
        <v>0</v>
      </c>
      <c r="F89" s="26" t="e">
        <f>E89/B89*100</f>
        <v>#DIV/0!</v>
      </c>
      <c r="G89" s="27">
        <f t="shared" si="39"/>
        <v>0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45"/>
      <c r="AF89" s="47"/>
      <c r="AG89" s="51">
        <f t="shared" si="58"/>
        <v>0</v>
      </c>
      <c r="AH89" s="55">
        <f t="shared" si="56"/>
        <v>0</v>
      </c>
      <c r="AI89" s="55">
        <f t="shared" si="59"/>
        <v>0</v>
      </c>
      <c r="AK89" s="71">
        <f t="shared" si="65"/>
        <v>0</v>
      </c>
    </row>
    <row r="90" spans="1:37" s="106" customFormat="1" ht="52.5" customHeight="1">
      <c r="A90" s="75" t="s">
        <v>57</v>
      </c>
      <c r="B90" s="77">
        <f>H90+J90+L90+N90+P90+R90+T90+V90+X90+Z90+AB90+AD90</f>
        <v>36</v>
      </c>
      <c r="C90" s="77">
        <f>H90+J90+L90+N90+P90+R90</f>
        <v>0</v>
      </c>
      <c r="D90" s="77">
        <f>E90</f>
        <v>0</v>
      </c>
      <c r="E90" s="77">
        <f>I90+K90+M90+O90+Q90+S90+U90+W90+Y90+AA90+AC90+AE90</f>
        <v>0</v>
      </c>
      <c r="F90" s="76">
        <f>_xlfn.IFERROR(E90/B90*100,0)</f>
        <v>0</v>
      </c>
      <c r="G90" s="76">
        <f t="shared" si="39"/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  <c r="Y90" s="84">
        <v>0</v>
      </c>
      <c r="Z90" s="84">
        <v>0</v>
      </c>
      <c r="AA90" s="84">
        <v>0</v>
      </c>
      <c r="AB90" s="84">
        <v>36</v>
      </c>
      <c r="AC90" s="84">
        <v>0</v>
      </c>
      <c r="AD90" s="84">
        <v>0</v>
      </c>
      <c r="AE90" s="84">
        <v>0</v>
      </c>
      <c r="AF90" s="104"/>
      <c r="AG90" s="105">
        <f t="shared" si="58"/>
        <v>36</v>
      </c>
      <c r="AH90" s="55">
        <f t="shared" si="56"/>
        <v>0</v>
      </c>
      <c r="AI90" s="105">
        <f t="shared" si="59"/>
        <v>0</v>
      </c>
      <c r="AK90" s="107">
        <f t="shared" si="65"/>
        <v>0</v>
      </c>
    </row>
    <row r="91" spans="1:37" s="14" customFormat="1" ht="70.5" customHeight="1">
      <c r="A91" s="41" t="s">
        <v>59</v>
      </c>
      <c r="B91" s="27">
        <f>B92</f>
        <v>500</v>
      </c>
      <c r="C91" s="27">
        <f>C92</f>
        <v>0</v>
      </c>
      <c r="D91" s="27">
        <f>D92</f>
        <v>0</v>
      </c>
      <c r="E91" s="27">
        <f>E92</f>
        <v>0</v>
      </c>
      <c r="F91" s="27">
        <f>E91/B91*100</f>
        <v>0</v>
      </c>
      <c r="G91" s="27">
        <f>_xlfn.IFERROR(E91/C91*100,0)</f>
        <v>0</v>
      </c>
      <c r="H91" s="24">
        <f>H92</f>
        <v>0</v>
      </c>
      <c r="I91" s="24">
        <f aca="true" t="shared" si="67" ref="I91:AE91">I92</f>
        <v>0</v>
      </c>
      <c r="J91" s="24">
        <f t="shared" si="67"/>
        <v>0</v>
      </c>
      <c r="K91" s="24">
        <f t="shared" si="67"/>
        <v>0</v>
      </c>
      <c r="L91" s="24">
        <f t="shared" si="67"/>
        <v>0</v>
      </c>
      <c r="M91" s="24">
        <f t="shared" si="67"/>
        <v>0</v>
      </c>
      <c r="N91" s="24">
        <f t="shared" si="67"/>
        <v>0</v>
      </c>
      <c r="O91" s="24">
        <f t="shared" si="67"/>
        <v>0</v>
      </c>
      <c r="P91" s="24">
        <f t="shared" si="67"/>
        <v>0</v>
      </c>
      <c r="Q91" s="24">
        <f t="shared" si="67"/>
        <v>0</v>
      </c>
      <c r="R91" s="24">
        <f t="shared" si="67"/>
        <v>0</v>
      </c>
      <c r="S91" s="24">
        <f t="shared" si="67"/>
        <v>0</v>
      </c>
      <c r="T91" s="24">
        <f t="shared" si="67"/>
        <v>0</v>
      </c>
      <c r="U91" s="24">
        <f t="shared" si="67"/>
        <v>0</v>
      </c>
      <c r="V91" s="24">
        <f t="shared" si="67"/>
        <v>0</v>
      </c>
      <c r="W91" s="24">
        <f t="shared" si="67"/>
        <v>0</v>
      </c>
      <c r="X91" s="24">
        <f t="shared" si="67"/>
        <v>0</v>
      </c>
      <c r="Y91" s="24">
        <f t="shared" si="67"/>
        <v>0</v>
      </c>
      <c r="Z91" s="24">
        <f t="shared" si="67"/>
        <v>0</v>
      </c>
      <c r="AA91" s="24">
        <f t="shared" si="67"/>
        <v>0</v>
      </c>
      <c r="AB91" s="24">
        <f t="shared" si="67"/>
        <v>500</v>
      </c>
      <c r="AC91" s="24">
        <f t="shared" si="67"/>
        <v>0</v>
      </c>
      <c r="AD91" s="24">
        <f t="shared" si="67"/>
        <v>0</v>
      </c>
      <c r="AE91" s="24">
        <f t="shared" si="67"/>
        <v>0</v>
      </c>
      <c r="AF91" s="47"/>
      <c r="AG91" s="51">
        <f t="shared" si="58"/>
        <v>500</v>
      </c>
      <c r="AH91" s="55">
        <f t="shared" si="56"/>
        <v>0</v>
      </c>
      <c r="AI91" s="55">
        <f t="shared" si="59"/>
        <v>0</v>
      </c>
      <c r="AK91" s="71">
        <f t="shared" si="65"/>
        <v>0</v>
      </c>
    </row>
    <row r="92" spans="1:37" s="62" customFormat="1" ht="18.75">
      <c r="A92" s="3" t="s">
        <v>17</v>
      </c>
      <c r="B92" s="27">
        <f>B93+B94</f>
        <v>500</v>
      </c>
      <c r="C92" s="27">
        <f>C93+C94</f>
        <v>0</v>
      </c>
      <c r="D92" s="27">
        <f>D93+D94</f>
        <v>0</v>
      </c>
      <c r="E92" s="27">
        <f>E93+E94</f>
        <v>0</v>
      </c>
      <c r="F92" s="27">
        <f>E92/B92*100</f>
        <v>0</v>
      </c>
      <c r="G92" s="27">
        <f t="shared" si="39"/>
        <v>0</v>
      </c>
      <c r="H92" s="27">
        <f>H93+H94</f>
        <v>0</v>
      </c>
      <c r="I92" s="27">
        <f aca="true" t="shared" si="68" ref="I92:AE92">I93+I94</f>
        <v>0</v>
      </c>
      <c r="J92" s="27">
        <f t="shared" si="68"/>
        <v>0</v>
      </c>
      <c r="K92" s="27">
        <f t="shared" si="68"/>
        <v>0</v>
      </c>
      <c r="L92" s="27">
        <f t="shared" si="68"/>
        <v>0</v>
      </c>
      <c r="M92" s="27">
        <f t="shared" si="68"/>
        <v>0</v>
      </c>
      <c r="N92" s="27">
        <f t="shared" si="68"/>
        <v>0</v>
      </c>
      <c r="O92" s="27">
        <f t="shared" si="68"/>
        <v>0</v>
      </c>
      <c r="P92" s="27">
        <f t="shared" si="68"/>
        <v>0</v>
      </c>
      <c r="Q92" s="27">
        <f t="shared" si="68"/>
        <v>0</v>
      </c>
      <c r="R92" s="27">
        <f t="shared" si="68"/>
        <v>0</v>
      </c>
      <c r="S92" s="27">
        <f t="shared" si="68"/>
        <v>0</v>
      </c>
      <c r="T92" s="27">
        <f t="shared" si="68"/>
        <v>0</v>
      </c>
      <c r="U92" s="27">
        <f t="shared" si="68"/>
        <v>0</v>
      </c>
      <c r="V92" s="27">
        <f t="shared" si="68"/>
        <v>0</v>
      </c>
      <c r="W92" s="27">
        <f t="shared" si="68"/>
        <v>0</v>
      </c>
      <c r="X92" s="27">
        <f t="shared" si="68"/>
        <v>0</v>
      </c>
      <c r="Y92" s="27">
        <f t="shared" si="68"/>
        <v>0</v>
      </c>
      <c r="Z92" s="27">
        <f t="shared" si="68"/>
        <v>0</v>
      </c>
      <c r="AA92" s="27">
        <f t="shared" si="68"/>
        <v>0</v>
      </c>
      <c r="AB92" s="27">
        <f t="shared" si="68"/>
        <v>500</v>
      </c>
      <c r="AC92" s="27">
        <f t="shared" si="68"/>
        <v>0</v>
      </c>
      <c r="AD92" s="27">
        <f t="shared" si="68"/>
        <v>0</v>
      </c>
      <c r="AE92" s="27">
        <f t="shared" si="68"/>
        <v>0</v>
      </c>
      <c r="AF92" s="47"/>
      <c r="AG92" s="51">
        <f t="shared" si="58"/>
        <v>500</v>
      </c>
      <c r="AH92" s="55">
        <f t="shared" si="56"/>
        <v>0</v>
      </c>
      <c r="AI92" s="55">
        <f t="shared" si="59"/>
        <v>0</v>
      </c>
      <c r="AK92" s="71">
        <f t="shared" si="65"/>
        <v>0</v>
      </c>
    </row>
    <row r="93" spans="1:37" s="13" customFormat="1" ht="19.5" customHeight="1">
      <c r="A93" s="2" t="s">
        <v>13</v>
      </c>
      <c r="B93" s="26">
        <f>H93+J93+L93+N93+P93+R93+T93+V93+X93+Z93+AB93+AD93</f>
        <v>342</v>
      </c>
      <c r="C93" s="26">
        <f>H93+J93+L93+N93+P93+R93</f>
        <v>0</v>
      </c>
      <c r="D93" s="26">
        <f>E93</f>
        <v>0</v>
      </c>
      <c r="E93" s="26">
        <f>I93+K93+M93+O93+Q93+S93+U93+W93+Y93+AA93+AC93+AE93</f>
        <v>0</v>
      </c>
      <c r="F93" s="26">
        <f>_xlfn.IFERROR(E93/B93*100,0)</f>
        <v>0</v>
      </c>
      <c r="G93" s="25">
        <f t="shared" si="39"/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342</v>
      </c>
      <c r="AC93" s="38">
        <v>0</v>
      </c>
      <c r="AD93" s="38">
        <v>0</v>
      </c>
      <c r="AE93" s="38">
        <v>0</v>
      </c>
      <c r="AF93" s="46"/>
      <c r="AG93" s="61">
        <f t="shared" si="58"/>
        <v>342</v>
      </c>
      <c r="AH93" s="55">
        <f t="shared" si="56"/>
        <v>0</v>
      </c>
      <c r="AI93" s="55">
        <f t="shared" si="59"/>
        <v>0</v>
      </c>
      <c r="AK93" s="71">
        <f t="shared" si="65"/>
        <v>0</v>
      </c>
    </row>
    <row r="94" spans="1:37" s="13" customFormat="1" ht="18.75">
      <c r="A94" s="2" t="s">
        <v>14</v>
      </c>
      <c r="B94" s="26">
        <f>H94+J94+L94+N94+P94+R94+T94+V94+X94+Z94+AB94+AD94</f>
        <v>158</v>
      </c>
      <c r="C94" s="26">
        <f>H94+J94+L94+N94+P94+R94</f>
        <v>0</v>
      </c>
      <c r="D94" s="26">
        <f>E94</f>
        <v>0</v>
      </c>
      <c r="E94" s="26">
        <f>I94+K94+M94+O94+Q94+S94+U94+W94+Y94+AA94+AC94+AE94</f>
        <v>0</v>
      </c>
      <c r="F94" s="26">
        <f>E94/B94*100</f>
        <v>0</v>
      </c>
      <c r="G94" s="25">
        <f t="shared" si="39"/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158</v>
      </c>
      <c r="AC94" s="38">
        <v>0</v>
      </c>
      <c r="AD94" s="38">
        <v>0</v>
      </c>
      <c r="AE94" s="25">
        <v>0</v>
      </c>
      <c r="AF94" s="46"/>
      <c r="AG94" s="61">
        <f t="shared" si="58"/>
        <v>158</v>
      </c>
      <c r="AH94" s="55">
        <f t="shared" si="56"/>
        <v>0</v>
      </c>
      <c r="AI94" s="55">
        <f t="shared" si="59"/>
        <v>0</v>
      </c>
      <c r="AK94" s="71">
        <f t="shared" si="65"/>
        <v>0</v>
      </c>
    </row>
    <row r="95" spans="1:37" s="14" customFormat="1" ht="18.75" hidden="1">
      <c r="A95" s="2" t="s">
        <v>15</v>
      </c>
      <c r="B95" s="26">
        <f>H95+J95+L95+N95+P95+R95+T95+V95+X95+Z95+AB95+AD95</f>
        <v>0</v>
      </c>
      <c r="C95" s="74">
        <f>H95+J95+L95+N95+P95+R95</f>
        <v>0</v>
      </c>
      <c r="D95" s="74">
        <f>E95</f>
        <v>0</v>
      </c>
      <c r="E95" s="74">
        <f>I95+K95+M95+O95+Q95+S95+U95+W95+Y95+AA95+AC95+AE95</f>
        <v>0</v>
      </c>
      <c r="F95" s="74" t="e">
        <f>E95/B95*100</f>
        <v>#DIV/0!</v>
      </c>
      <c r="G95" s="72">
        <f t="shared" si="39"/>
        <v>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45"/>
      <c r="AF95" s="47"/>
      <c r="AG95" s="51">
        <f t="shared" si="58"/>
        <v>0</v>
      </c>
      <c r="AH95" s="55">
        <f t="shared" si="56"/>
        <v>0</v>
      </c>
      <c r="AI95" s="55">
        <f t="shared" si="59"/>
        <v>0</v>
      </c>
      <c r="AK95" s="71">
        <f t="shared" si="65"/>
        <v>0</v>
      </c>
    </row>
    <row r="96" spans="1:37" s="106" customFormat="1" ht="46.5" customHeight="1">
      <c r="A96" s="75" t="s">
        <v>57</v>
      </c>
      <c r="B96" s="77">
        <f>H96+J96+L96+N96+P96+R96+T96+V96+X96+Z96+AB96+AD96</f>
        <v>18</v>
      </c>
      <c r="C96" s="77">
        <f>H96+J96+L96+N96+P96+R96</f>
        <v>0</v>
      </c>
      <c r="D96" s="77">
        <f>E96</f>
        <v>0</v>
      </c>
      <c r="E96" s="77">
        <f>I96+K96+M96+O96+Q96+S96+U96+W96+Y96+AA96+AC96+AE96</f>
        <v>0</v>
      </c>
      <c r="F96" s="77">
        <f>E96/B96*100</f>
        <v>0</v>
      </c>
      <c r="G96" s="76">
        <f>_xlfn.IFERROR(E96/C96*100,0)</f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84">
        <v>0</v>
      </c>
      <c r="Z96" s="84">
        <v>0</v>
      </c>
      <c r="AA96" s="84">
        <v>0</v>
      </c>
      <c r="AB96" s="84">
        <v>18</v>
      </c>
      <c r="AC96" s="84">
        <v>0</v>
      </c>
      <c r="AD96" s="84">
        <v>0</v>
      </c>
      <c r="AE96" s="84">
        <v>0</v>
      </c>
      <c r="AF96" s="104"/>
      <c r="AG96" s="105">
        <f t="shared" si="58"/>
        <v>18</v>
      </c>
      <c r="AH96" s="55">
        <f t="shared" si="56"/>
        <v>0</v>
      </c>
      <c r="AI96" s="105">
        <f t="shared" si="59"/>
        <v>0</v>
      </c>
      <c r="AK96" s="107">
        <f t="shared" si="65"/>
        <v>0</v>
      </c>
    </row>
    <row r="97" spans="1:37" s="14" customFormat="1" ht="60" customHeight="1" hidden="1">
      <c r="A97" s="41" t="s">
        <v>36</v>
      </c>
      <c r="B97" s="27">
        <f>B98</f>
        <v>0</v>
      </c>
      <c r="C97" s="27">
        <f>C98</f>
        <v>0</v>
      </c>
      <c r="D97" s="27">
        <f>D98</f>
        <v>0</v>
      </c>
      <c r="E97" s="27">
        <f>E98</f>
        <v>0</v>
      </c>
      <c r="F97" s="27">
        <f aca="true" t="shared" si="69" ref="F97:F102">_xlfn.IFERROR(E97/B97*100,0)</f>
        <v>0</v>
      </c>
      <c r="G97" s="27">
        <f>_xlfn.IFERROR(E97/C97*100,0)</f>
        <v>0</v>
      </c>
      <c r="H97" s="24">
        <f>H98</f>
        <v>0</v>
      </c>
      <c r="I97" s="24">
        <f aca="true" t="shared" si="70" ref="I97:AE97">I98</f>
        <v>0</v>
      </c>
      <c r="J97" s="24">
        <f t="shared" si="70"/>
        <v>0</v>
      </c>
      <c r="K97" s="24">
        <f t="shared" si="70"/>
        <v>0</v>
      </c>
      <c r="L97" s="24">
        <f t="shared" si="70"/>
        <v>0</v>
      </c>
      <c r="M97" s="24">
        <f t="shared" si="70"/>
        <v>0</v>
      </c>
      <c r="N97" s="24">
        <f t="shared" si="70"/>
        <v>0</v>
      </c>
      <c r="O97" s="24">
        <f t="shared" si="70"/>
        <v>0</v>
      </c>
      <c r="P97" s="24">
        <f t="shared" si="70"/>
        <v>0</v>
      </c>
      <c r="Q97" s="24">
        <f t="shared" si="70"/>
        <v>0</v>
      </c>
      <c r="R97" s="24">
        <f t="shared" si="70"/>
        <v>0</v>
      </c>
      <c r="S97" s="24">
        <f t="shared" si="70"/>
        <v>0</v>
      </c>
      <c r="T97" s="24">
        <f t="shared" si="70"/>
        <v>0</v>
      </c>
      <c r="U97" s="24">
        <f t="shared" si="70"/>
        <v>0</v>
      </c>
      <c r="V97" s="24">
        <f t="shared" si="70"/>
        <v>0</v>
      </c>
      <c r="W97" s="24">
        <f t="shared" si="70"/>
        <v>0</v>
      </c>
      <c r="X97" s="24">
        <f t="shared" si="70"/>
        <v>0</v>
      </c>
      <c r="Y97" s="24">
        <f t="shared" si="70"/>
        <v>0</v>
      </c>
      <c r="Z97" s="24">
        <f t="shared" si="70"/>
        <v>0</v>
      </c>
      <c r="AA97" s="24">
        <f t="shared" si="70"/>
        <v>0</v>
      </c>
      <c r="AB97" s="24">
        <f t="shared" si="70"/>
        <v>0</v>
      </c>
      <c r="AC97" s="24">
        <f t="shared" si="70"/>
        <v>0</v>
      </c>
      <c r="AD97" s="24">
        <f t="shared" si="70"/>
        <v>0</v>
      </c>
      <c r="AE97" s="24">
        <f t="shared" si="70"/>
        <v>0</v>
      </c>
      <c r="AF97" s="47"/>
      <c r="AG97" s="51">
        <f t="shared" si="58"/>
        <v>0</v>
      </c>
      <c r="AH97" s="55">
        <f t="shared" si="56"/>
        <v>0</v>
      </c>
      <c r="AI97" s="55">
        <f t="shared" si="59"/>
        <v>0</v>
      </c>
      <c r="AK97" s="71">
        <f t="shared" si="65"/>
        <v>0</v>
      </c>
    </row>
    <row r="98" spans="1:37" s="62" customFormat="1" ht="18.75" hidden="1">
      <c r="A98" s="3" t="s">
        <v>17</v>
      </c>
      <c r="B98" s="27">
        <f>B100</f>
        <v>0</v>
      </c>
      <c r="C98" s="27">
        <f>C100</f>
        <v>0</v>
      </c>
      <c r="D98" s="27">
        <f>D100</f>
        <v>0</v>
      </c>
      <c r="E98" s="40">
        <f>E100</f>
        <v>0</v>
      </c>
      <c r="F98" s="27">
        <f t="shared" si="69"/>
        <v>0</v>
      </c>
      <c r="G98" s="27">
        <f t="shared" si="39"/>
        <v>0</v>
      </c>
      <c r="H98" s="27">
        <f>H100</f>
        <v>0</v>
      </c>
      <c r="I98" s="27">
        <f aca="true" t="shared" si="71" ref="I98:AE98">I100</f>
        <v>0</v>
      </c>
      <c r="J98" s="27">
        <f t="shared" si="71"/>
        <v>0</v>
      </c>
      <c r="K98" s="27">
        <f t="shared" si="71"/>
        <v>0</v>
      </c>
      <c r="L98" s="27">
        <f t="shared" si="71"/>
        <v>0</v>
      </c>
      <c r="M98" s="27">
        <f t="shared" si="71"/>
        <v>0</v>
      </c>
      <c r="N98" s="27">
        <f t="shared" si="71"/>
        <v>0</v>
      </c>
      <c r="O98" s="27">
        <f t="shared" si="71"/>
        <v>0</v>
      </c>
      <c r="P98" s="27">
        <f t="shared" si="71"/>
        <v>0</v>
      </c>
      <c r="Q98" s="27">
        <f t="shared" si="71"/>
        <v>0</v>
      </c>
      <c r="R98" s="27">
        <f t="shared" si="71"/>
        <v>0</v>
      </c>
      <c r="S98" s="27">
        <f t="shared" si="71"/>
        <v>0</v>
      </c>
      <c r="T98" s="27">
        <f t="shared" si="71"/>
        <v>0</v>
      </c>
      <c r="U98" s="27">
        <f t="shared" si="71"/>
        <v>0</v>
      </c>
      <c r="V98" s="27">
        <f t="shared" si="71"/>
        <v>0</v>
      </c>
      <c r="W98" s="27">
        <f t="shared" si="71"/>
        <v>0</v>
      </c>
      <c r="X98" s="27">
        <f t="shared" si="71"/>
        <v>0</v>
      </c>
      <c r="Y98" s="27">
        <f t="shared" si="71"/>
        <v>0</v>
      </c>
      <c r="Z98" s="27">
        <f t="shared" si="71"/>
        <v>0</v>
      </c>
      <c r="AA98" s="27">
        <f t="shared" si="71"/>
        <v>0</v>
      </c>
      <c r="AB98" s="27">
        <f t="shared" si="71"/>
        <v>0</v>
      </c>
      <c r="AC98" s="27">
        <f t="shared" si="71"/>
        <v>0</v>
      </c>
      <c r="AD98" s="27">
        <f t="shared" si="71"/>
        <v>0</v>
      </c>
      <c r="AE98" s="27">
        <f t="shared" si="71"/>
        <v>0</v>
      </c>
      <c r="AF98" s="47"/>
      <c r="AG98" s="51">
        <f t="shared" si="58"/>
        <v>0</v>
      </c>
      <c r="AH98" s="55">
        <f t="shared" si="56"/>
        <v>0</v>
      </c>
      <c r="AI98" s="55">
        <f t="shared" si="59"/>
        <v>0</v>
      </c>
      <c r="AK98" s="71">
        <f t="shared" si="65"/>
        <v>0</v>
      </c>
    </row>
    <row r="99" spans="1:37" s="14" customFormat="1" ht="18.75" hidden="1">
      <c r="A99" s="2" t="s">
        <v>13</v>
      </c>
      <c r="B99" s="25"/>
      <c r="C99" s="25"/>
      <c r="D99" s="25"/>
      <c r="E99" s="26">
        <f>I99+K99+M99+O99+Q99+S99+U99+W99+Y99+AA99+AC99+AE99</f>
        <v>0</v>
      </c>
      <c r="F99" s="27">
        <f t="shared" si="69"/>
        <v>0</v>
      </c>
      <c r="G99" s="27">
        <f t="shared" si="39"/>
        <v>0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45"/>
      <c r="AF99" s="47"/>
      <c r="AG99" s="51">
        <f t="shared" si="58"/>
        <v>0</v>
      </c>
      <c r="AH99" s="55">
        <f t="shared" si="56"/>
        <v>0</v>
      </c>
      <c r="AI99" s="55">
        <f t="shared" si="59"/>
        <v>0</v>
      </c>
      <c r="AK99" s="71">
        <f t="shared" si="65"/>
        <v>0</v>
      </c>
    </row>
    <row r="100" spans="1:37" s="13" customFormat="1" ht="18.75" hidden="1">
      <c r="A100" s="2" t="s">
        <v>14</v>
      </c>
      <c r="B100" s="26">
        <f>H100+J100+L100+N100+P100+R100+T100+V100+X100+Z100+AB100+AD100</f>
        <v>0</v>
      </c>
      <c r="C100" s="26">
        <f>H100+J100+L100+N100+P100</f>
        <v>0</v>
      </c>
      <c r="D100" s="26">
        <f>E100</f>
        <v>0</v>
      </c>
      <c r="E100" s="26">
        <f>I100+K100+M100+O100+Q100+S100+U100+W100+Y100+AA100+AC100+AE100</f>
        <v>0</v>
      </c>
      <c r="F100" s="25">
        <f t="shared" si="69"/>
        <v>0</v>
      </c>
      <c r="G100" s="25">
        <f t="shared" si="39"/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25">
        <v>0</v>
      </c>
      <c r="AF100" s="46"/>
      <c r="AG100" s="61">
        <f t="shared" si="58"/>
        <v>0</v>
      </c>
      <c r="AH100" s="55">
        <f t="shared" si="56"/>
        <v>0</v>
      </c>
      <c r="AI100" s="55">
        <f t="shared" si="59"/>
        <v>0</v>
      </c>
      <c r="AK100" s="71">
        <f t="shared" si="65"/>
        <v>0</v>
      </c>
    </row>
    <row r="101" spans="1:37" s="14" customFormat="1" ht="18.75" hidden="1">
      <c r="A101" s="2" t="s">
        <v>15</v>
      </c>
      <c r="B101" s="25"/>
      <c r="C101" s="25"/>
      <c r="D101" s="25"/>
      <c r="E101" s="26">
        <f>I101+K101+M101+O101+Q101+S101+U101+W101+Y101+AA101+AC101+AE101</f>
        <v>0</v>
      </c>
      <c r="F101" s="27">
        <f t="shared" si="69"/>
        <v>0</v>
      </c>
      <c r="G101" s="27">
        <f t="shared" si="39"/>
        <v>0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45"/>
      <c r="AF101" s="47"/>
      <c r="AG101" s="51">
        <f t="shared" si="58"/>
        <v>0</v>
      </c>
      <c r="AH101" s="55">
        <f t="shared" si="56"/>
        <v>0</v>
      </c>
      <c r="AI101" s="55">
        <f t="shared" si="59"/>
        <v>0</v>
      </c>
      <c r="AK101" s="71">
        <f t="shared" si="65"/>
        <v>0</v>
      </c>
    </row>
    <row r="102" spans="1:37" s="14" customFormat="1" ht="18.75" hidden="1">
      <c r="A102" s="2" t="s">
        <v>16</v>
      </c>
      <c r="B102" s="25"/>
      <c r="C102" s="25"/>
      <c r="D102" s="25"/>
      <c r="E102" s="26">
        <f>I102+K102+M102+O102+Q102+S102+U102+W102+Y102+AA102+AC102+AE102</f>
        <v>0</v>
      </c>
      <c r="F102" s="27">
        <f t="shared" si="69"/>
        <v>0</v>
      </c>
      <c r="G102" s="27">
        <f t="shared" si="39"/>
        <v>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45"/>
      <c r="AF102" s="47"/>
      <c r="AG102" s="51">
        <f t="shared" si="58"/>
        <v>0</v>
      </c>
      <c r="AH102" s="55">
        <f t="shared" si="56"/>
        <v>0</v>
      </c>
      <c r="AI102" s="55">
        <f t="shared" si="59"/>
        <v>0</v>
      </c>
      <c r="AK102" s="71">
        <f t="shared" si="65"/>
        <v>0</v>
      </c>
    </row>
    <row r="103" spans="1:37" s="14" customFormat="1" ht="238.5" customHeight="1">
      <c r="A103" s="41" t="s">
        <v>62</v>
      </c>
      <c r="B103" s="27">
        <f>B104</f>
        <v>1000</v>
      </c>
      <c r="C103" s="27">
        <f>C104</f>
        <v>1000</v>
      </c>
      <c r="D103" s="27">
        <f>D104</f>
        <v>0</v>
      </c>
      <c r="E103" s="27">
        <f>E104</f>
        <v>0</v>
      </c>
      <c r="F103" s="27">
        <f>E103/B103*100</f>
        <v>0</v>
      </c>
      <c r="G103" s="27">
        <f aca="true" t="shared" si="72" ref="G103:G109">_xlfn.IFERROR(E103/C103*100,0)</f>
        <v>0</v>
      </c>
      <c r="H103" s="24">
        <f>H104</f>
        <v>0</v>
      </c>
      <c r="I103" s="24">
        <f aca="true" t="shared" si="73" ref="I103:AE103">I104</f>
        <v>0</v>
      </c>
      <c r="J103" s="24">
        <f t="shared" si="73"/>
        <v>0</v>
      </c>
      <c r="K103" s="24">
        <f t="shared" si="73"/>
        <v>0</v>
      </c>
      <c r="L103" s="24">
        <f t="shared" si="73"/>
        <v>0</v>
      </c>
      <c r="M103" s="24">
        <f t="shared" si="73"/>
        <v>0</v>
      </c>
      <c r="N103" s="24">
        <f t="shared" si="73"/>
        <v>0</v>
      </c>
      <c r="O103" s="24">
        <f t="shared" si="73"/>
        <v>0</v>
      </c>
      <c r="P103" s="24">
        <f t="shared" si="73"/>
        <v>0</v>
      </c>
      <c r="Q103" s="24">
        <f t="shared" si="73"/>
        <v>0</v>
      </c>
      <c r="R103" s="24">
        <f t="shared" si="73"/>
        <v>1000</v>
      </c>
      <c r="S103" s="24">
        <f t="shared" si="73"/>
        <v>0</v>
      </c>
      <c r="T103" s="24">
        <f t="shared" si="73"/>
        <v>0</v>
      </c>
      <c r="U103" s="24">
        <f t="shared" si="73"/>
        <v>0</v>
      </c>
      <c r="V103" s="24">
        <f t="shared" si="73"/>
        <v>0</v>
      </c>
      <c r="W103" s="24">
        <f t="shared" si="73"/>
        <v>0</v>
      </c>
      <c r="X103" s="24">
        <f t="shared" si="73"/>
        <v>0</v>
      </c>
      <c r="Y103" s="24">
        <f t="shared" si="73"/>
        <v>0</v>
      </c>
      <c r="Z103" s="24">
        <f t="shared" si="73"/>
        <v>0</v>
      </c>
      <c r="AA103" s="24">
        <f t="shared" si="73"/>
        <v>0</v>
      </c>
      <c r="AB103" s="24">
        <f t="shared" si="73"/>
        <v>0</v>
      </c>
      <c r="AC103" s="24">
        <f t="shared" si="73"/>
        <v>0</v>
      </c>
      <c r="AD103" s="24">
        <f t="shared" si="73"/>
        <v>0</v>
      </c>
      <c r="AE103" s="24">
        <f t="shared" si="73"/>
        <v>0</v>
      </c>
      <c r="AF103" s="46" t="s">
        <v>74</v>
      </c>
      <c r="AG103" s="51">
        <f aca="true" t="shared" si="74" ref="AG103:AG108">H103+J103+L103+N103+P103+R103+T103+V103+X103+Z103+AB103+AD103</f>
        <v>1000</v>
      </c>
      <c r="AH103" s="55">
        <f t="shared" si="56"/>
        <v>1000</v>
      </c>
      <c r="AI103" s="55">
        <f aca="true" t="shared" si="75" ref="AI103:AI108">I103+K103+M103+O103+Q103+S103+U103+W103+Y103+AA103+AC103+AE103</f>
        <v>0</v>
      </c>
      <c r="AK103" s="71">
        <f aca="true" t="shared" si="76" ref="AK103:AK108">E103-C103</f>
        <v>-1000</v>
      </c>
    </row>
    <row r="104" spans="1:37" s="62" customFormat="1" ht="18.75">
      <c r="A104" s="3" t="s">
        <v>17</v>
      </c>
      <c r="B104" s="27">
        <f>B106+B105</f>
        <v>1000</v>
      </c>
      <c r="C104" s="27">
        <f>C106+C105</f>
        <v>1000</v>
      </c>
      <c r="D104" s="27">
        <f>D106+D105</f>
        <v>0</v>
      </c>
      <c r="E104" s="27">
        <f>E106+E105</f>
        <v>0</v>
      </c>
      <c r="F104" s="27">
        <f>E104/B104*100</f>
        <v>0</v>
      </c>
      <c r="G104" s="27">
        <f t="shared" si="72"/>
        <v>0</v>
      </c>
      <c r="H104" s="27">
        <f>H105+H106</f>
        <v>0</v>
      </c>
      <c r="I104" s="27">
        <f aca="true" t="shared" si="77" ref="I104:AE104">I105+I106</f>
        <v>0</v>
      </c>
      <c r="J104" s="27">
        <f t="shared" si="77"/>
        <v>0</v>
      </c>
      <c r="K104" s="27">
        <f t="shared" si="77"/>
        <v>0</v>
      </c>
      <c r="L104" s="27">
        <f t="shared" si="77"/>
        <v>0</v>
      </c>
      <c r="M104" s="27">
        <f t="shared" si="77"/>
        <v>0</v>
      </c>
      <c r="N104" s="27">
        <f t="shared" si="77"/>
        <v>0</v>
      </c>
      <c r="O104" s="27">
        <f t="shared" si="77"/>
        <v>0</v>
      </c>
      <c r="P104" s="27">
        <f t="shared" si="77"/>
        <v>0</v>
      </c>
      <c r="Q104" s="27">
        <f t="shared" si="77"/>
        <v>0</v>
      </c>
      <c r="R104" s="27">
        <f t="shared" si="77"/>
        <v>1000</v>
      </c>
      <c r="S104" s="27">
        <f t="shared" si="77"/>
        <v>0</v>
      </c>
      <c r="T104" s="27">
        <f t="shared" si="77"/>
        <v>0</v>
      </c>
      <c r="U104" s="27">
        <f t="shared" si="77"/>
        <v>0</v>
      </c>
      <c r="V104" s="27">
        <f t="shared" si="77"/>
        <v>0</v>
      </c>
      <c r="W104" s="27">
        <f t="shared" si="77"/>
        <v>0</v>
      </c>
      <c r="X104" s="27">
        <f t="shared" si="77"/>
        <v>0</v>
      </c>
      <c r="Y104" s="27">
        <f t="shared" si="77"/>
        <v>0</v>
      </c>
      <c r="Z104" s="27">
        <f t="shared" si="77"/>
        <v>0</v>
      </c>
      <c r="AA104" s="27">
        <f t="shared" si="77"/>
        <v>0</v>
      </c>
      <c r="AB104" s="27">
        <f t="shared" si="77"/>
        <v>0</v>
      </c>
      <c r="AC104" s="27">
        <f t="shared" si="77"/>
        <v>0</v>
      </c>
      <c r="AD104" s="27">
        <f t="shared" si="77"/>
        <v>0</v>
      </c>
      <c r="AE104" s="27">
        <f t="shared" si="77"/>
        <v>0</v>
      </c>
      <c r="AF104" s="47"/>
      <c r="AG104" s="51">
        <f t="shared" si="74"/>
        <v>1000</v>
      </c>
      <c r="AH104" s="55">
        <f t="shared" si="56"/>
        <v>1000</v>
      </c>
      <c r="AI104" s="55">
        <f t="shared" si="75"/>
        <v>0</v>
      </c>
      <c r="AK104" s="71">
        <f t="shared" si="76"/>
        <v>-1000</v>
      </c>
    </row>
    <row r="105" spans="1:37" s="13" customFormat="1" ht="24" customHeight="1">
      <c r="A105" s="2" t="s">
        <v>13</v>
      </c>
      <c r="B105" s="26">
        <f>H105+J105+L105+N105+P105+R105+T105+V105+X105+Z105+AB105+AD105</f>
        <v>681.2</v>
      </c>
      <c r="C105" s="26">
        <f>H105+J105+L105+N105+P105+R105</f>
        <v>681.2</v>
      </c>
      <c r="D105" s="26">
        <f>E105</f>
        <v>0</v>
      </c>
      <c r="E105" s="26">
        <f>I105+K105+M105+O105+Q105+S105+U105+W105+Y105+AA105+AC105+AE105</f>
        <v>0</v>
      </c>
      <c r="F105" s="26">
        <f>_xlfn.IFERROR(E105/B105*100,0)</f>
        <v>0</v>
      </c>
      <c r="G105" s="25">
        <f t="shared" si="72"/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681.2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25">
        <f>AE107</f>
        <v>0</v>
      </c>
      <c r="AF105" s="46"/>
      <c r="AG105" s="61">
        <f t="shared" si="74"/>
        <v>681.2</v>
      </c>
      <c r="AH105" s="55">
        <f t="shared" si="56"/>
        <v>681.2</v>
      </c>
      <c r="AI105" s="55">
        <f t="shared" si="75"/>
        <v>0</v>
      </c>
      <c r="AK105" s="71">
        <f t="shared" si="76"/>
        <v>-681.2</v>
      </c>
    </row>
    <row r="106" spans="1:37" s="13" customFormat="1" ht="22.5" customHeight="1">
      <c r="A106" s="2" t="s">
        <v>14</v>
      </c>
      <c r="B106" s="26">
        <f>H106+J106+L106+N106+P106+R106+T106+V106+X106+Z106+AB106+AD106</f>
        <v>318.8</v>
      </c>
      <c r="C106" s="26">
        <f>H106+J106+L106+N106+P106+R106</f>
        <v>318.8</v>
      </c>
      <c r="D106" s="26">
        <f>E106</f>
        <v>0</v>
      </c>
      <c r="E106" s="26">
        <f>I106+K106+M106+O106+Q106+S106+U106+W106+Y106+AA106+AC106+AE106</f>
        <v>0</v>
      </c>
      <c r="F106" s="26">
        <f>E106/B106*100</f>
        <v>0</v>
      </c>
      <c r="G106" s="25">
        <f t="shared" si="72"/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318.8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25">
        <v>0</v>
      </c>
      <c r="AF106" s="46"/>
      <c r="AG106" s="61">
        <f t="shared" si="74"/>
        <v>318.8</v>
      </c>
      <c r="AH106" s="55">
        <f t="shared" si="56"/>
        <v>318.8</v>
      </c>
      <c r="AI106" s="55">
        <f t="shared" si="75"/>
        <v>0</v>
      </c>
      <c r="AK106" s="71">
        <f t="shared" si="76"/>
        <v>-318.8</v>
      </c>
    </row>
    <row r="107" spans="1:37" s="14" customFormat="1" ht="18.75" hidden="1">
      <c r="A107" s="2" t="s">
        <v>15</v>
      </c>
      <c r="B107" s="26">
        <f>H107+J107+L107+N107+P107+R107+T107+V107+X107+Z107+AB107+AD107</f>
        <v>0</v>
      </c>
      <c r="C107" s="74">
        <f>H107+J107+L107+N107+P107+R107</f>
        <v>0</v>
      </c>
      <c r="D107" s="74">
        <f>E107</f>
        <v>0</v>
      </c>
      <c r="E107" s="74">
        <f>I107+K107+M107+O107+Q107+S107+U107+W107+Y107+AA107+AC107+AE107</f>
        <v>0</v>
      </c>
      <c r="F107" s="74" t="e">
        <f>E107/B107*100</f>
        <v>#DIV/0!</v>
      </c>
      <c r="G107" s="73">
        <f t="shared" si="72"/>
        <v>0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7">
        <f>AE109</f>
        <v>0</v>
      </c>
      <c r="AF107" s="47"/>
      <c r="AG107" s="51">
        <f t="shared" si="74"/>
        <v>0</v>
      </c>
      <c r="AH107" s="55">
        <f t="shared" si="56"/>
        <v>0</v>
      </c>
      <c r="AI107" s="55">
        <f t="shared" si="75"/>
        <v>0</v>
      </c>
      <c r="AK107" s="71">
        <f t="shared" si="76"/>
        <v>0</v>
      </c>
    </row>
    <row r="108" spans="1:37" s="106" customFormat="1" ht="50.25" customHeight="1">
      <c r="A108" s="75" t="s">
        <v>57</v>
      </c>
      <c r="B108" s="77">
        <f>H108+J108+L108+N108+P108+R108+T108+V108+X108+Z108+AB108+AD108</f>
        <v>35.9</v>
      </c>
      <c r="C108" s="77">
        <f>H108+J108+L108+N108+P108+R108</f>
        <v>35.9</v>
      </c>
      <c r="D108" s="77">
        <f>E108</f>
        <v>0</v>
      </c>
      <c r="E108" s="77">
        <f>I108+K108+M108+O108+Q108+S108+U108+W108+Y108+AA108+AC108+AE108</f>
        <v>0</v>
      </c>
      <c r="F108" s="77">
        <f>E108/B108*100</f>
        <v>0</v>
      </c>
      <c r="G108" s="76">
        <f t="shared" si="72"/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35.9</v>
      </c>
      <c r="S108" s="84">
        <v>0</v>
      </c>
      <c r="T108" s="84">
        <v>0</v>
      </c>
      <c r="U108" s="84">
        <v>0</v>
      </c>
      <c r="V108" s="84">
        <v>0</v>
      </c>
      <c r="W108" s="84">
        <v>0</v>
      </c>
      <c r="X108" s="84">
        <v>0</v>
      </c>
      <c r="Y108" s="84">
        <v>0</v>
      </c>
      <c r="Z108" s="84">
        <v>0</v>
      </c>
      <c r="AA108" s="84">
        <v>0</v>
      </c>
      <c r="AB108" s="84">
        <v>0</v>
      </c>
      <c r="AC108" s="84">
        <v>0</v>
      </c>
      <c r="AD108" s="84">
        <v>0</v>
      </c>
      <c r="AE108" s="76">
        <f>AE110</f>
        <v>0</v>
      </c>
      <c r="AF108" s="104"/>
      <c r="AG108" s="105">
        <f t="shared" si="74"/>
        <v>35.9</v>
      </c>
      <c r="AH108" s="55">
        <f t="shared" si="56"/>
        <v>35.9</v>
      </c>
      <c r="AI108" s="105">
        <f t="shared" si="75"/>
        <v>0</v>
      </c>
      <c r="AK108" s="107">
        <f t="shared" si="76"/>
        <v>-35.9</v>
      </c>
    </row>
    <row r="109" spans="1:37" s="14" customFormat="1" ht="97.5" customHeight="1">
      <c r="A109" s="41" t="s">
        <v>60</v>
      </c>
      <c r="B109" s="27">
        <f>B110</f>
        <v>600</v>
      </c>
      <c r="C109" s="27">
        <f>C110</f>
        <v>0</v>
      </c>
      <c r="D109" s="27">
        <f>D110</f>
        <v>0</v>
      </c>
      <c r="E109" s="27">
        <f>E110</f>
        <v>0</v>
      </c>
      <c r="F109" s="27">
        <f>E109/B109*100</f>
        <v>0</v>
      </c>
      <c r="G109" s="27">
        <f t="shared" si="72"/>
        <v>0</v>
      </c>
      <c r="H109" s="24">
        <f>H110</f>
        <v>0</v>
      </c>
      <c r="I109" s="24">
        <f aca="true" t="shared" si="78" ref="I109:AE109">I110</f>
        <v>0</v>
      </c>
      <c r="J109" s="24">
        <f t="shared" si="78"/>
        <v>0</v>
      </c>
      <c r="K109" s="24">
        <f t="shared" si="78"/>
        <v>0</v>
      </c>
      <c r="L109" s="24">
        <f t="shared" si="78"/>
        <v>0</v>
      </c>
      <c r="M109" s="24">
        <f t="shared" si="78"/>
        <v>0</v>
      </c>
      <c r="N109" s="24">
        <f t="shared" si="78"/>
        <v>0</v>
      </c>
      <c r="O109" s="24">
        <f t="shared" si="78"/>
        <v>0</v>
      </c>
      <c r="P109" s="24">
        <f t="shared" si="78"/>
        <v>0</v>
      </c>
      <c r="Q109" s="24">
        <f t="shared" si="78"/>
        <v>0</v>
      </c>
      <c r="R109" s="24">
        <f t="shared" si="78"/>
        <v>0</v>
      </c>
      <c r="S109" s="24">
        <f t="shared" si="78"/>
        <v>0</v>
      </c>
      <c r="T109" s="24">
        <f t="shared" si="78"/>
        <v>0</v>
      </c>
      <c r="U109" s="24">
        <f t="shared" si="78"/>
        <v>0</v>
      </c>
      <c r="V109" s="24">
        <f t="shared" si="78"/>
        <v>0</v>
      </c>
      <c r="W109" s="24">
        <f t="shared" si="78"/>
        <v>0</v>
      </c>
      <c r="X109" s="24">
        <f t="shared" si="78"/>
        <v>0</v>
      </c>
      <c r="Y109" s="24">
        <f t="shared" si="78"/>
        <v>0</v>
      </c>
      <c r="Z109" s="24">
        <f t="shared" si="78"/>
        <v>0</v>
      </c>
      <c r="AA109" s="24">
        <f t="shared" si="78"/>
        <v>0</v>
      </c>
      <c r="AB109" s="24">
        <f t="shared" si="78"/>
        <v>600</v>
      </c>
      <c r="AC109" s="24">
        <f t="shared" si="78"/>
        <v>0</v>
      </c>
      <c r="AD109" s="24">
        <f t="shared" si="78"/>
        <v>0</v>
      </c>
      <c r="AE109" s="24">
        <f t="shared" si="78"/>
        <v>0</v>
      </c>
      <c r="AF109" s="47"/>
      <c r="AG109" s="51">
        <f t="shared" si="58"/>
        <v>600</v>
      </c>
      <c r="AH109" s="55">
        <f t="shared" si="56"/>
        <v>0</v>
      </c>
      <c r="AI109" s="55">
        <f t="shared" si="59"/>
        <v>0</v>
      </c>
      <c r="AK109" s="71">
        <f t="shared" si="65"/>
        <v>0</v>
      </c>
    </row>
    <row r="110" spans="1:37" s="62" customFormat="1" ht="18.75">
      <c r="A110" s="3" t="s">
        <v>17</v>
      </c>
      <c r="B110" s="27">
        <f>B112+B111</f>
        <v>600</v>
      </c>
      <c r="C110" s="27">
        <f>C112+C111</f>
        <v>0</v>
      </c>
      <c r="D110" s="27">
        <f>D112+D111</f>
        <v>0</v>
      </c>
      <c r="E110" s="27">
        <f>E112+E111</f>
        <v>0</v>
      </c>
      <c r="F110" s="27">
        <f>E110/B110*100</f>
        <v>0</v>
      </c>
      <c r="G110" s="27">
        <f t="shared" si="39"/>
        <v>0</v>
      </c>
      <c r="H110" s="27">
        <f>H111+H112</f>
        <v>0</v>
      </c>
      <c r="I110" s="27">
        <f>I111+I112</f>
        <v>0</v>
      </c>
      <c r="J110" s="27">
        <f aca="true" t="shared" si="79" ref="J110:AE110">J111+J112</f>
        <v>0</v>
      </c>
      <c r="K110" s="27">
        <f t="shared" si="79"/>
        <v>0</v>
      </c>
      <c r="L110" s="27">
        <f t="shared" si="79"/>
        <v>0</v>
      </c>
      <c r="M110" s="27">
        <f t="shared" si="79"/>
        <v>0</v>
      </c>
      <c r="N110" s="27">
        <f t="shared" si="79"/>
        <v>0</v>
      </c>
      <c r="O110" s="27">
        <f t="shared" si="79"/>
        <v>0</v>
      </c>
      <c r="P110" s="27">
        <f t="shared" si="79"/>
        <v>0</v>
      </c>
      <c r="Q110" s="27">
        <f t="shared" si="79"/>
        <v>0</v>
      </c>
      <c r="R110" s="27">
        <f t="shared" si="79"/>
        <v>0</v>
      </c>
      <c r="S110" s="27">
        <f t="shared" si="79"/>
        <v>0</v>
      </c>
      <c r="T110" s="27">
        <f t="shared" si="79"/>
        <v>0</v>
      </c>
      <c r="U110" s="27">
        <f t="shared" si="79"/>
        <v>0</v>
      </c>
      <c r="V110" s="27">
        <f t="shared" si="79"/>
        <v>0</v>
      </c>
      <c r="W110" s="27">
        <f t="shared" si="79"/>
        <v>0</v>
      </c>
      <c r="X110" s="27">
        <f t="shared" si="79"/>
        <v>0</v>
      </c>
      <c r="Y110" s="27">
        <f t="shared" si="79"/>
        <v>0</v>
      </c>
      <c r="Z110" s="27">
        <f t="shared" si="79"/>
        <v>0</v>
      </c>
      <c r="AA110" s="27">
        <f t="shared" si="79"/>
        <v>0</v>
      </c>
      <c r="AB110" s="27">
        <f t="shared" si="79"/>
        <v>600</v>
      </c>
      <c r="AC110" s="27">
        <f t="shared" si="79"/>
        <v>0</v>
      </c>
      <c r="AD110" s="27">
        <f t="shared" si="79"/>
        <v>0</v>
      </c>
      <c r="AE110" s="27">
        <f t="shared" si="79"/>
        <v>0</v>
      </c>
      <c r="AF110" s="47"/>
      <c r="AG110" s="51">
        <f t="shared" si="58"/>
        <v>600</v>
      </c>
      <c r="AH110" s="55">
        <f t="shared" si="56"/>
        <v>0</v>
      </c>
      <c r="AI110" s="55">
        <f t="shared" si="59"/>
        <v>0</v>
      </c>
      <c r="AK110" s="71">
        <f t="shared" si="65"/>
        <v>0</v>
      </c>
    </row>
    <row r="111" spans="1:37" s="13" customFormat="1" ht="24" customHeight="1">
      <c r="A111" s="2" t="s">
        <v>13</v>
      </c>
      <c r="B111" s="26">
        <f>H111+J111+L111+N111+P111+R111+T111+V111+X111+Z111+AB111+AD111</f>
        <v>410</v>
      </c>
      <c r="C111" s="26">
        <f>H111+J111+L111+N111+P111+R111</f>
        <v>0</v>
      </c>
      <c r="D111" s="26">
        <f>E111</f>
        <v>0</v>
      </c>
      <c r="E111" s="26">
        <f>I111+K111+M111+O111+Q111+S111+U111+W111+Y111+AA111+AC111+AE111</f>
        <v>0</v>
      </c>
      <c r="F111" s="26">
        <f>_xlfn.IFERROR(E111/B111*100,0)</f>
        <v>0</v>
      </c>
      <c r="G111" s="25">
        <f t="shared" si="39"/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410</v>
      </c>
      <c r="AC111" s="38">
        <v>0</v>
      </c>
      <c r="AD111" s="38">
        <v>0</v>
      </c>
      <c r="AE111" s="25">
        <f>AE113</f>
        <v>0</v>
      </c>
      <c r="AF111" s="46"/>
      <c r="AG111" s="61">
        <f t="shared" si="58"/>
        <v>410</v>
      </c>
      <c r="AH111" s="55">
        <f t="shared" si="56"/>
        <v>0</v>
      </c>
      <c r="AI111" s="55">
        <f t="shared" si="59"/>
        <v>0</v>
      </c>
      <c r="AK111" s="71">
        <f t="shared" si="65"/>
        <v>0</v>
      </c>
    </row>
    <row r="112" spans="1:37" s="13" customFormat="1" ht="22.5" customHeight="1">
      <c r="A112" s="2" t="s">
        <v>14</v>
      </c>
      <c r="B112" s="26">
        <f>H112+J112+L112+N112+P112+R112+T112+V112+X112+Z112+AB112+AD112</f>
        <v>190</v>
      </c>
      <c r="C112" s="26">
        <f>H112+J112+L112+N112+P112+R112</f>
        <v>0</v>
      </c>
      <c r="D112" s="26">
        <f>E112</f>
        <v>0</v>
      </c>
      <c r="E112" s="26">
        <f>I112+K112+M112+O112+Q112+S112+U112+W112+Y112+AA112+AC112+AE112</f>
        <v>0</v>
      </c>
      <c r="F112" s="26">
        <f aca="true" t="shared" si="80" ref="F112:F128">E112/B112*100</f>
        <v>0</v>
      </c>
      <c r="G112" s="25">
        <f t="shared" si="39"/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190</v>
      </c>
      <c r="AC112" s="38">
        <v>0</v>
      </c>
      <c r="AD112" s="38">
        <v>0</v>
      </c>
      <c r="AE112" s="25">
        <v>0</v>
      </c>
      <c r="AF112" s="46"/>
      <c r="AG112" s="61">
        <f t="shared" si="58"/>
        <v>190</v>
      </c>
      <c r="AH112" s="55">
        <f t="shared" si="56"/>
        <v>0</v>
      </c>
      <c r="AI112" s="55">
        <f t="shared" si="59"/>
        <v>0</v>
      </c>
      <c r="AK112" s="71">
        <f t="shared" si="65"/>
        <v>0</v>
      </c>
    </row>
    <row r="113" spans="1:37" s="14" customFormat="1" ht="18.75" hidden="1">
      <c r="A113" s="2" t="s">
        <v>15</v>
      </c>
      <c r="B113" s="26">
        <f>H113+J113+L113+N113+P113+R113+T113+V113+X113+Z113+AB113+AD113</f>
        <v>0</v>
      </c>
      <c r="C113" s="74">
        <f>H113+J113+L113+N113+P113+R113</f>
        <v>0</v>
      </c>
      <c r="D113" s="74">
        <f>E113</f>
        <v>0</v>
      </c>
      <c r="E113" s="74">
        <f>I113+K113+M113+O113+Q113+S113+U113+W113+Y113+AA113+AC113+AE113</f>
        <v>0</v>
      </c>
      <c r="F113" s="74" t="e">
        <f t="shared" si="80"/>
        <v>#DIV/0!</v>
      </c>
      <c r="G113" s="73">
        <f>_xlfn.IFERROR(E113/C113*100,0)</f>
        <v>0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7">
        <f>AE115</f>
        <v>0</v>
      </c>
      <c r="AF113" s="47"/>
      <c r="AG113" s="51">
        <f t="shared" si="58"/>
        <v>0</v>
      </c>
      <c r="AH113" s="55">
        <f t="shared" si="56"/>
        <v>0</v>
      </c>
      <c r="AI113" s="55">
        <f t="shared" si="59"/>
        <v>0</v>
      </c>
      <c r="AK113" s="71">
        <f t="shared" si="65"/>
        <v>0</v>
      </c>
    </row>
    <row r="114" spans="1:37" s="106" customFormat="1" ht="50.25" customHeight="1">
      <c r="A114" s="75" t="s">
        <v>57</v>
      </c>
      <c r="B114" s="77">
        <f>H114+J114+L114+N114+P114+R114+T114+V114+X114+Z114+AB114+AD114</f>
        <v>21.6</v>
      </c>
      <c r="C114" s="77">
        <f>H114+J114+L114+N114+P114+R114</f>
        <v>0</v>
      </c>
      <c r="D114" s="77">
        <f>E114</f>
        <v>0</v>
      </c>
      <c r="E114" s="77">
        <f>I114+K114+M114+O114+Q114+S114+U114+W114+Y114+AA114+AC114+AE114</f>
        <v>0</v>
      </c>
      <c r="F114" s="77">
        <f t="shared" si="80"/>
        <v>0</v>
      </c>
      <c r="G114" s="76">
        <f>_xlfn.IFERROR(E114/C114*100,0)</f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84">
        <v>0</v>
      </c>
      <c r="U114" s="84">
        <v>0</v>
      </c>
      <c r="V114" s="84">
        <v>0</v>
      </c>
      <c r="W114" s="84">
        <v>0</v>
      </c>
      <c r="X114" s="84">
        <v>0</v>
      </c>
      <c r="Y114" s="84">
        <v>0</v>
      </c>
      <c r="Z114" s="84">
        <v>0</v>
      </c>
      <c r="AA114" s="84">
        <v>0</v>
      </c>
      <c r="AB114" s="84">
        <v>21.6</v>
      </c>
      <c r="AC114" s="84">
        <v>0</v>
      </c>
      <c r="AD114" s="84">
        <v>0</v>
      </c>
      <c r="AE114" s="76">
        <f>AE116</f>
        <v>0</v>
      </c>
      <c r="AF114" s="104"/>
      <c r="AG114" s="105">
        <f t="shared" si="58"/>
        <v>21.6</v>
      </c>
      <c r="AH114" s="55">
        <f t="shared" si="56"/>
        <v>0</v>
      </c>
      <c r="AI114" s="105">
        <f t="shared" si="59"/>
        <v>0</v>
      </c>
      <c r="AK114" s="107">
        <f t="shared" si="65"/>
        <v>0</v>
      </c>
    </row>
    <row r="115" spans="1:37" s="14" customFormat="1" ht="237" customHeight="1">
      <c r="A115" s="41" t="s">
        <v>23</v>
      </c>
      <c r="B115" s="27">
        <f>B116</f>
        <v>900</v>
      </c>
      <c r="C115" s="27">
        <f>C116</f>
        <v>900</v>
      </c>
      <c r="D115" s="27">
        <f>D116</f>
        <v>0</v>
      </c>
      <c r="E115" s="27">
        <f>E116</f>
        <v>0</v>
      </c>
      <c r="F115" s="27">
        <f t="shared" si="80"/>
        <v>0</v>
      </c>
      <c r="G115" s="27">
        <f>_xlfn.IFERROR(E115/C115*100,0)</f>
        <v>0</v>
      </c>
      <c r="H115" s="24">
        <f>H116</f>
        <v>0</v>
      </c>
      <c r="I115" s="24">
        <f aca="true" t="shared" si="81" ref="I115:AE115">I116</f>
        <v>0</v>
      </c>
      <c r="J115" s="24">
        <f t="shared" si="81"/>
        <v>0</v>
      </c>
      <c r="K115" s="24">
        <f t="shared" si="81"/>
        <v>0</v>
      </c>
      <c r="L115" s="24">
        <f t="shared" si="81"/>
        <v>0</v>
      </c>
      <c r="M115" s="24">
        <f t="shared" si="81"/>
        <v>0</v>
      </c>
      <c r="N115" s="24">
        <f t="shared" si="81"/>
        <v>0</v>
      </c>
      <c r="O115" s="24">
        <f t="shared" si="81"/>
        <v>0</v>
      </c>
      <c r="P115" s="24">
        <f t="shared" si="81"/>
        <v>0</v>
      </c>
      <c r="Q115" s="24">
        <f t="shared" si="81"/>
        <v>0</v>
      </c>
      <c r="R115" s="24">
        <f t="shared" si="81"/>
        <v>900</v>
      </c>
      <c r="S115" s="24">
        <f t="shared" si="81"/>
        <v>0</v>
      </c>
      <c r="T115" s="24">
        <f t="shared" si="81"/>
        <v>0</v>
      </c>
      <c r="U115" s="24">
        <f t="shared" si="81"/>
        <v>0</v>
      </c>
      <c r="V115" s="24">
        <f t="shared" si="81"/>
        <v>0</v>
      </c>
      <c r="W115" s="24">
        <f t="shared" si="81"/>
        <v>0</v>
      </c>
      <c r="X115" s="24">
        <f t="shared" si="81"/>
        <v>0</v>
      </c>
      <c r="Y115" s="24">
        <f t="shared" si="81"/>
        <v>0</v>
      </c>
      <c r="Z115" s="24">
        <f t="shared" si="81"/>
        <v>0</v>
      </c>
      <c r="AA115" s="24">
        <f t="shared" si="81"/>
        <v>0</v>
      </c>
      <c r="AB115" s="24">
        <f t="shared" si="81"/>
        <v>0</v>
      </c>
      <c r="AC115" s="24">
        <f t="shared" si="81"/>
        <v>0</v>
      </c>
      <c r="AD115" s="24">
        <f t="shared" si="81"/>
        <v>0</v>
      </c>
      <c r="AE115" s="24">
        <f t="shared" si="81"/>
        <v>0</v>
      </c>
      <c r="AF115" s="46" t="s">
        <v>75</v>
      </c>
      <c r="AG115" s="51">
        <f t="shared" si="58"/>
        <v>900</v>
      </c>
      <c r="AH115" s="55">
        <f t="shared" si="56"/>
        <v>900</v>
      </c>
      <c r="AI115" s="55">
        <f t="shared" si="59"/>
        <v>0</v>
      </c>
      <c r="AK115" s="71">
        <f t="shared" si="65"/>
        <v>-900</v>
      </c>
    </row>
    <row r="116" spans="1:37" ht="18.75">
      <c r="A116" s="3" t="s">
        <v>17</v>
      </c>
      <c r="B116" s="27">
        <f>B118</f>
        <v>900</v>
      </c>
      <c r="C116" s="27">
        <f>C118</f>
        <v>900</v>
      </c>
      <c r="D116" s="27">
        <f>D118</f>
        <v>0</v>
      </c>
      <c r="E116" s="40">
        <f>E118</f>
        <v>0</v>
      </c>
      <c r="F116" s="27">
        <f t="shared" si="80"/>
        <v>0</v>
      </c>
      <c r="G116" s="27">
        <f t="shared" si="39"/>
        <v>0</v>
      </c>
      <c r="H116" s="27">
        <f>H118</f>
        <v>0</v>
      </c>
      <c r="I116" s="27">
        <v>0</v>
      </c>
      <c r="J116" s="27">
        <f aca="true" t="shared" si="82" ref="J116:AE116">J118</f>
        <v>0</v>
      </c>
      <c r="K116" s="27">
        <f t="shared" si="82"/>
        <v>0</v>
      </c>
      <c r="L116" s="27">
        <f t="shared" si="82"/>
        <v>0</v>
      </c>
      <c r="M116" s="27">
        <f t="shared" si="82"/>
        <v>0</v>
      </c>
      <c r="N116" s="27">
        <f t="shared" si="82"/>
        <v>0</v>
      </c>
      <c r="O116" s="27">
        <f t="shared" si="82"/>
        <v>0</v>
      </c>
      <c r="P116" s="27">
        <f t="shared" si="82"/>
        <v>0</v>
      </c>
      <c r="Q116" s="27">
        <f t="shared" si="82"/>
        <v>0</v>
      </c>
      <c r="R116" s="27">
        <f t="shared" si="82"/>
        <v>900</v>
      </c>
      <c r="S116" s="27">
        <f t="shared" si="82"/>
        <v>0</v>
      </c>
      <c r="T116" s="27">
        <f t="shared" si="82"/>
        <v>0</v>
      </c>
      <c r="U116" s="27">
        <f t="shared" si="82"/>
        <v>0</v>
      </c>
      <c r="V116" s="27">
        <f t="shared" si="82"/>
        <v>0</v>
      </c>
      <c r="W116" s="27">
        <f t="shared" si="82"/>
        <v>0</v>
      </c>
      <c r="X116" s="27">
        <f t="shared" si="82"/>
        <v>0</v>
      </c>
      <c r="Y116" s="27">
        <f t="shared" si="82"/>
        <v>0</v>
      </c>
      <c r="Z116" s="27">
        <f t="shared" si="82"/>
        <v>0</v>
      </c>
      <c r="AA116" s="27">
        <f t="shared" si="82"/>
        <v>0</v>
      </c>
      <c r="AB116" s="27">
        <f t="shared" si="82"/>
        <v>0</v>
      </c>
      <c r="AC116" s="27">
        <f t="shared" si="82"/>
        <v>0</v>
      </c>
      <c r="AD116" s="27">
        <f t="shared" si="82"/>
        <v>0</v>
      </c>
      <c r="AE116" s="27">
        <f t="shared" si="82"/>
        <v>0</v>
      </c>
      <c r="AF116" s="46"/>
      <c r="AG116" s="51">
        <f t="shared" si="58"/>
        <v>900</v>
      </c>
      <c r="AH116" s="55">
        <f t="shared" si="56"/>
        <v>900</v>
      </c>
      <c r="AI116" s="55">
        <f t="shared" si="59"/>
        <v>0</v>
      </c>
      <c r="AK116" s="71">
        <f t="shared" si="65"/>
        <v>-900</v>
      </c>
    </row>
    <row r="117" spans="1:37" s="14" customFormat="1" ht="18.75" hidden="1">
      <c r="A117" s="2" t="s">
        <v>13</v>
      </c>
      <c r="B117" s="25"/>
      <c r="C117" s="25"/>
      <c r="D117" s="25"/>
      <c r="E117" s="26">
        <f>I117+K117+M117+O117+Q117+S117+U117+W117+Y117+AA117+AC117+AE117</f>
        <v>0</v>
      </c>
      <c r="F117" s="25" t="e">
        <f t="shared" si="80"/>
        <v>#DIV/0!</v>
      </c>
      <c r="G117" s="27">
        <f t="shared" si="39"/>
        <v>0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7">
        <f>AE119</f>
        <v>0</v>
      </c>
      <c r="AF117" s="47"/>
      <c r="AG117" s="51">
        <f t="shared" si="58"/>
        <v>0</v>
      </c>
      <c r="AH117" s="55">
        <f t="shared" si="56"/>
        <v>0</v>
      </c>
      <c r="AI117" s="55">
        <f t="shared" si="59"/>
        <v>0</v>
      </c>
      <c r="AK117" s="71">
        <f t="shared" si="65"/>
        <v>0</v>
      </c>
    </row>
    <row r="118" spans="1:37" s="13" customFormat="1" ht="18.75">
      <c r="A118" s="2" t="s">
        <v>14</v>
      </c>
      <c r="B118" s="26">
        <f>H118+J118+L118+N118+P118+R118+T118+V118+X118+Z118+AB118+AD118</f>
        <v>900</v>
      </c>
      <c r="C118" s="26">
        <f>H118+J118+L118+N118+P118+R118</f>
        <v>900</v>
      </c>
      <c r="D118" s="26">
        <f>E118</f>
        <v>0</v>
      </c>
      <c r="E118" s="26">
        <f>I118+K118+M118+O118+Q118+S118+U118+W118+Y118+AA118+AC118+AE118</f>
        <v>0</v>
      </c>
      <c r="F118" s="26">
        <f t="shared" si="80"/>
        <v>0</v>
      </c>
      <c r="G118" s="25">
        <f t="shared" si="39"/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900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38">
        <v>0</v>
      </c>
      <c r="AE118" s="25">
        <v>0</v>
      </c>
      <c r="AF118" s="46"/>
      <c r="AG118" s="61">
        <f t="shared" si="58"/>
        <v>900</v>
      </c>
      <c r="AH118" s="55">
        <f t="shared" si="56"/>
        <v>900</v>
      </c>
      <c r="AI118" s="55">
        <f t="shared" si="59"/>
        <v>0</v>
      </c>
      <c r="AK118" s="71">
        <f t="shared" si="65"/>
        <v>-900</v>
      </c>
    </row>
    <row r="119" spans="1:37" s="14" customFormat="1" ht="18.75" hidden="1">
      <c r="A119" s="2" t="s">
        <v>15</v>
      </c>
      <c r="B119" s="25"/>
      <c r="C119" s="25"/>
      <c r="D119" s="25"/>
      <c r="E119" s="26">
        <f>I119+K119+M119+O119+Q119+S119+U119+W119+Y119+AA119+AC119+AE119</f>
        <v>0</v>
      </c>
      <c r="F119" s="25" t="e">
        <f t="shared" si="80"/>
        <v>#DIV/0!</v>
      </c>
      <c r="G119" s="27">
        <f t="shared" si="39"/>
        <v>0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7">
        <f>AE121</f>
        <v>0</v>
      </c>
      <c r="AF119" s="47"/>
      <c r="AG119" s="51">
        <f t="shared" si="58"/>
        <v>0</v>
      </c>
      <c r="AH119" s="55">
        <f t="shared" si="56"/>
        <v>0</v>
      </c>
      <c r="AI119" s="55">
        <f t="shared" si="59"/>
        <v>0</v>
      </c>
      <c r="AK119" s="71">
        <f t="shared" si="65"/>
        <v>0</v>
      </c>
    </row>
    <row r="120" spans="1:37" s="14" customFormat="1" ht="18.75" hidden="1">
      <c r="A120" s="2" t="s">
        <v>16</v>
      </c>
      <c r="B120" s="25"/>
      <c r="C120" s="25"/>
      <c r="D120" s="25"/>
      <c r="E120" s="26">
        <f>I120+K120+M120+O120+Q120+S120+U120+W120+Y120+AA120+AC120+AE120</f>
        <v>0</v>
      </c>
      <c r="F120" s="25" t="e">
        <f t="shared" si="80"/>
        <v>#DIV/0!</v>
      </c>
      <c r="G120" s="27">
        <f t="shared" si="39"/>
        <v>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7">
        <f>AE122</f>
        <v>0</v>
      </c>
      <c r="AF120" s="47"/>
      <c r="AG120" s="51">
        <f t="shared" si="58"/>
        <v>0</v>
      </c>
      <c r="AH120" s="55">
        <f t="shared" si="56"/>
        <v>0</v>
      </c>
      <c r="AI120" s="55">
        <f t="shared" si="59"/>
        <v>0</v>
      </c>
      <c r="AK120" s="71">
        <f t="shared" si="65"/>
        <v>0</v>
      </c>
    </row>
    <row r="121" spans="1:37" s="14" customFormat="1" ht="45" customHeight="1">
      <c r="A121" s="41" t="s">
        <v>24</v>
      </c>
      <c r="B121" s="27">
        <f>B122</f>
        <v>600</v>
      </c>
      <c r="C121" s="27">
        <f>C122</f>
        <v>600</v>
      </c>
      <c r="D121" s="27">
        <f>D122</f>
        <v>0</v>
      </c>
      <c r="E121" s="27">
        <f>E122</f>
        <v>0</v>
      </c>
      <c r="F121" s="27">
        <f t="shared" si="80"/>
        <v>0</v>
      </c>
      <c r="G121" s="27">
        <f t="shared" si="39"/>
        <v>0</v>
      </c>
      <c r="H121" s="24">
        <f>H122</f>
        <v>0</v>
      </c>
      <c r="I121" s="24">
        <f aca="true" t="shared" si="83" ref="I121:AD121">I122</f>
        <v>0</v>
      </c>
      <c r="J121" s="24">
        <f t="shared" si="83"/>
        <v>0</v>
      </c>
      <c r="K121" s="24">
        <f t="shared" si="83"/>
        <v>0</v>
      </c>
      <c r="L121" s="24">
        <f t="shared" si="83"/>
        <v>0</v>
      </c>
      <c r="M121" s="24">
        <f t="shared" si="83"/>
        <v>0</v>
      </c>
      <c r="N121" s="24">
        <f t="shared" si="83"/>
        <v>0</v>
      </c>
      <c r="O121" s="24">
        <f t="shared" si="83"/>
        <v>0</v>
      </c>
      <c r="P121" s="24">
        <f t="shared" si="83"/>
        <v>0</v>
      </c>
      <c r="Q121" s="24">
        <f t="shared" si="83"/>
        <v>0</v>
      </c>
      <c r="R121" s="24">
        <f t="shared" si="83"/>
        <v>600</v>
      </c>
      <c r="S121" s="24">
        <f t="shared" si="83"/>
        <v>0</v>
      </c>
      <c r="T121" s="24">
        <f t="shared" si="83"/>
        <v>0</v>
      </c>
      <c r="U121" s="24">
        <f t="shared" si="83"/>
        <v>0</v>
      </c>
      <c r="V121" s="24">
        <f t="shared" si="83"/>
        <v>0</v>
      </c>
      <c r="W121" s="24">
        <f t="shared" si="83"/>
        <v>0</v>
      </c>
      <c r="X121" s="24">
        <f t="shared" si="83"/>
        <v>0</v>
      </c>
      <c r="Y121" s="24">
        <f t="shared" si="83"/>
        <v>0</v>
      </c>
      <c r="Z121" s="24">
        <f t="shared" si="83"/>
        <v>0</v>
      </c>
      <c r="AA121" s="24">
        <f t="shared" si="83"/>
        <v>0</v>
      </c>
      <c r="AB121" s="24">
        <f t="shared" si="83"/>
        <v>0</v>
      </c>
      <c r="AC121" s="24">
        <f t="shared" si="83"/>
        <v>0</v>
      </c>
      <c r="AD121" s="24">
        <f t="shared" si="83"/>
        <v>0</v>
      </c>
      <c r="AE121" s="24">
        <f>AE122</f>
        <v>0</v>
      </c>
      <c r="AF121" s="47"/>
      <c r="AG121" s="51">
        <f t="shared" si="58"/>
        <v>600</v>
      </c>
      <c r="AH121" s="55">
        <f t="shared" si="56"/>
        <v>600</v>
      </c>
      <c r="AI121" s="55">
        <f t="shared" si="59"/>
        <v>0</v>
      </c>
      <c r="AK121" s="71">
        <f t="shared" si="65"/>
        <v>-600</v>
      </c>
    </row>
    <row r="122" spans="1:37" ht="18.75">
      <c r="A122" s="3" t="s">
        <v>17</v>
      </c>
      <c r="B122" s="27">
        <f>B124</f>
        <v>600</v>
      </c>
      <c r="C122" s="27">
        <f>C124</f>
        <v>600</v>
      </c>
      <c r="D122" s="27">
        <f>D124</f>
        <v>0</v>
      </c>
      <c r="E122" s="40">
        <f>E124</f>
        <v>0</v>
      </c>
      <c r="F122" s="27">
        <f t="shared" si="80"/>
        <v>0</v>
      </c>
      <c r="G122" s="27">
        <f aca="true" t="shared" si="84" ref="G122:G185">_xlfn.IFERROR(E122/C122*100,0)</f>
        <v>0</v>
      </c>
      <c r="H122" s="27">
        <f>H124</f>
        <v>0</v>
      </c>
      <c r="I122" s="27">
        <f aca="true" t="shared" si="85" ref="I122:AE122">I124</f>
        <v>0</v>
      </c>
      <c r="J122" s="27">
        <f t="shared" si="85"/>
        <v>0</v>
      </c>
      <c r="K122" s="27">
        <f t="shared" si="85"/>
        <v>0</v>
      </c>
      <c r="L122" s="27">
        <f t="shared" si="85"/>
        <v>0</v>
      </c>
      <c r="M122" s="27">
        <f t="shared" si="85"/>
        <v>0</v>
      </c>
      <c r="N122" s="27">
        <f t="shared" si="85"/>
        <v>0</v>
      </c>
      <c r="O122" s="27">
        <f t="shared" si="85"/>
        <v>0</v>
      </c>
      <c r="P122" s="27">
        <f t="shared" si="85"/>
        <v>0</v>
      </c>
      <c r="Q122" s="27">
        <f t="shared" si="85"/>
        <v>0</v>
      </c>
      <c r="R122" s="27">
        <f t="shared" si="85"/>
        <v>600</v>
      </c>
      <c r="S122" s="27">
        <f t="shared" si="85"/>
        <v>0</v>
      </c>
      <c r="T122" s="27">
        <f t="shared" si="85"/>
        <v>0</v>
      </c>
      <c r="U122" s="27">
        <f t="shared" si="85"/>
        <v>0</v>
      </c>
      <c r="V122" s="27">
        <f t="shared" si="85"/>
        <v>0</v>
      </c>
      <c r="W122" s="27">
        <f t="shared" si="85"/>
        <v>0</v>
      </c>
      <c r="X122" s="27">
        <f t="shared" si="85"/>
        <v>0</v>
      </c>
      <c r="Y122" s="27">
        <f t="shared" si="85"/>
        <v>0</v>
      </c>
      <c r="Z122" s="27">
        <f t="shared" si="85"/>
        <v>0</v>
      </c>
      <c r="AA122" s="27">
        <f t="shared" si="85"/>
        <v>0</v>
      </c>
      <c r="AB122" s="27">
        <f t="shared" si="85"/>
        <v>0</v>
      </c>
      <c r="AC122" s="27">
        <f t="shared" si="85"/>
        <v>0</v>
      </c>
      <c r="AD122" s="27">
        <f t="shared" si="85"/>
        <v>0</v>
      </c>
      <c r="AE122" s="27">
        <f t="shared" si="85"/>
        <v>0</v>
      </c>
      <c r="AF122" s="46"/>
      <c r="AG122" s="51">
        <f t="shared" si="58"/>
        <v>600</v>
      </c>
      <c r="AH122" s="55">
        <f t="shared" si="56"/>
        <v>600</v>
      </c>
      <c r="AI122" s="55">
        <f t="shared" si="59"/>
        <v>0</v>
      </c>
      <c r="AK122" s="71">
        <f t="shared" si="65"/>
        <v>-600</v>
      </c>
    </row>
    <row r="123" spans="1:37" s="14" customFormat="1" ht="18.75" hidden="1">
      <c r="A123" s="2" t="s">
        <v>13</v>
      </c>
      <c r="B123" s="25"/>
      <c r="C123" s="25"/>
      <c r="D123" s="25"/>
      <c r="E123" s="26">
        <f>I123+K123+M123+O123+Q123+S123+U123+W123+Y123+AA123+AC123+AE123</f>
        <v>0</v>
      </c>
      <c r="F123" s="25" t="e">
        <f t="shared" si="80"/>
        <v>#DIV/0!</v>
      </c>
      <c r="G123" s="27">
        <f t="shared" si="84"/>
        <v>0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7">
        <f>AE125</f>
        <v>0</v>
      </c>
      <c r="AF123" s="47"/>
      <c r="AG123" s="51">
        <f t="shared" si="58"/>
        <v>0</v>
      </c>
      <c r="AH123" s="55">
        <f t="shared" si="56"/>
        <v>0</v>
      </c>
      <c r="AI123" s="55">
        <f t="shared" si="59"/>
        <v>0</v>
      </c>
      <c r="AK123" s="71">
        <f t="shared" si="65"/>
        <v>0</v>
      </c>
    </row>
    <row r="124" spans="1:37" s="13" customFormat="1" ht="18.75">
      <c r="A124" s="2" t="s">
        <v>14</v>
      </c>
      <c r="B124" s="26">
        <f>H124+J124+L124+N124+P124+R124+T124+V124+X124+Z124+AB124+AD124</f>
        <v>600</v>
      </c>
      <c r="C124" s="26">
        <f>H124+J124+L124+N124+P124+R124</f>
        <v>600</v>
      </c>
      <c r="D124" s="26">
        <f>E124</f>
        <v>0</v>
      </c>
      <c r="E124" s="26">
        <f>I124+K124+M124+O124+Q124+S124+U124+W124+Y124+AA124+AC124+AE124</f>
        <v>0</v>
      </c>
      <c r="F124" s="26">
        <f t="shared" si="80"/>
        <v>0</v>
      </c>
      <c r="G124" s="25">
        <f t="shared" si="84"/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600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25">
        <v>0</v>
      </c>
      <c r="AF124" s="46"/>
      <c r="AG124" s="61">
        <f t="shared" si="58"/>
        <v>600</v>
      </c>
      <c r="AH124" s="55">
        <f t="shared" si="56"/>
        <v>600</v>
      </c>
      <c r="AI124" s="55">
        <f t="shared" si="59"/>
        <v>0</v>
      </c>
      <c r="AK124" s="71">
        <f t="shared" si="65"/>
        <v>-600</v>
      </c>
    </row>
    <row r="125" spans="1:37" s="14" customFormat="1" ht="18.75" hidden="1">
      <c r="A125" s="2" t="s">
        <v>15</v>
      </c>
      <c r="B125" s="25"/>
      <c r="C125" s="25"/>
      <c r="D125" s="25"/>
      <c r="E125" s="26">
        <f>I125+K125+M125+O125+Q125+S125+U125+W125+Y125+AA125+AC125+AE125</f>
        <v>0</v>
      </c>
      <c r="F125" s="25" t="e">
        <f t="shared" si="80"/>
        <v>#DIV/0!</v>
      </c>
      <c r="G125" s="27">
        <f t="shared" si="84"/>
        <v>0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7">
        <f>AE127</f>
        <v>0</v>
      </c>
      <c r="AF125" s="47"/>
      <c r="AG125" s="51">
        <f t="shared" si="58"/>
        <v>0</v>
      </c>
      <c r="AH125" s="55">
        <f t="shared" si="56"/>
        <v>0</v>
      </c>
      <c r="AI125" s="55">
        <f t="shared" si="59"/>
        <v>0</v>
      </c>
      <c r="AK125" s="71">
        <f t="shared" si="65"/>
        <v>0</v>
      </c>
    </row>
    <row r="126" spans="1:37" s="14" customFormat="1" ht="18.75" hidden="1">
      <c r="A126" s="2" t="s">
        <v>16</v>
      </c>
      <c r="B126" s="25"/>
      <c r="C126" s="25"/>
      <c r="D126" s="25"/>
      <c r="E126" s="26">
        <f>I126+K126+M126+O126+Q126+S126+U126+W126+Y126+AA126+AC126+AE126</f>
        <v>0</v>
      </c>
      <c r="F126" s="25" t="e">
        <f t="shared" si="80"/>
        <v>#DIV/0!</v>
      </c>
      <c r="G126" s="27">
        <f t="shared" si="84"/>
        <v>0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7">
        <f>AE128</f>
        <v>0</v>
      </c>
      <c r="AF126" s="47"/>
      <c r="AG126" s="51">
        <f t="shared" si="58"/>
        <v>0</v>
      </c>
      <c r="AH126" s="55">
        <f t="shared" si="56"/>
        <v>0</v>
      </c>
      <c r="AI126" s="55">
        <f t="shared" si="59"/>
        <v>0</v>
      </c>
      <c r="AK126" s="71">
        <f t="shared" si="65"/>
        <v>0</v>
      </c>
    </row>
    <row r="127" spans="1:37" s="14" customFormat="1" ht="63.75" customHeight="1">
      <c r="A127" s="41" t="s">
        <v>68</v>
      </c>
      <c r="B127" s="27">
        <f>B128</f>
        <v>30</v>
      </c>
      <c r="C127" s="27">
        <f>C128</f>
        <v>0</v>
      </c>
      <c r="D127" s="27">
        <f>D128</f>
        <v>0</v>
      </c>
      <c r="E127" s="27">
        <f>E128</f>
        <v>0</v>
      </c>
      <c r="F127" s="27">
        <f t="shared" si="80"/>
        <v>0</v>
      </c>
      <c r="G127" s="27">
        <f>_xlfn.IFERROR(E127/C127*100,0)</f>
        <v>0</v>
      </c>
      <c r="H127" s="24">
        <f>H128</f>
        <v>0</v>
      </c>
      <c r="I127" s="24">
        <f aca="true" t="shared" si="86" ref="I127:AE127">I128</f>
        <v>0</v>
      </c>
      <c r="J127" s="24">
        <f t="shared" si="86"/>
        <v>0</v>
      </c>
      <c r="K127" s="24">
        <f t="shared" si="86"/>
        <v>0</v>
      </c>
      <c r="L127" s="24">
        <f t="shared" si="86"/>
        <v>0</v>
      </c>
      <c r="M127" s="24">
        <f t="shared" si="86"/>
        <v>0</v>
      </c>
      <c r="N127" s="24">
        <f t="shared" si="86"/>
        <v>0</v>
      </c>
      <c r="O127" s="24">
        <f t="shared" si="86"/>
        <v>0</v>
      </c>
      <c r="P127" s="24">
        <f t="shared" si="86"/>
        <v>0</v>
      </c>
      <c r="Q127" s="24">
        <f t="shared" si="86"/>
        <v>0</v>
      </c>
      <c r="R127" s="24">
        <f t="shared" si="86"/>
        <v>0</v>
      </c>
      <c r="S127" s="24">
        <f t="shared" si="86"/>
        <v>0</v>
      </c>
      <c r="T127" s="24">
        <f t="shared" si="86"/>
        <v>0</v>
      </c>
      <c r="U127" s="24">
        <f t="shared" si="86"/>
        <v>0</v>
      </c>
      <c r="V127" s="24">
        <f t="shared" si="86"/>
        <v>0</v>
      </c>
      <c r="W127" s="24">
        <f t="shared" si="86"/>
        <v>0</v>
      </c>
      <c r="X127" s="24">
        <f t="shared" si="86"/>
        <v>0</v>
      </c>
      <c r="Y127" s="24">
        <f t="shared" si="86"/>
        <v>0</v>
      </c>
      <c r="Z127" s="24">
        <f t="shared" si="86"/>
        <v>0</v>
      </c>
      <c r="AA127" s="24">
        <f t="shared" si="86"/>
        <v>0</v>
      </c>
      <c r="AB127" s="24">
        <f t="shared" si="86"/>
        <v>30</v>
      </c>
      <c r="AC127" s="24">
        <f t="shared" si="86"/>
        <v>0</v>
      </c>
      <c r="AD127" s="24">
        <f t="shared" si="86"/>
        <v>0</v>
      </c>
      <c r="AE127" s="24">
        <f t="shared" si="86"/>
        <v>0</v>
      </c>
      <c r="AF127" s="47"/>
      <c r="AG127" s="51">
        <f t="shared" si="58"/>
        <v>30</v>
      </c>
      <c r="AH127" s="55">
        <f t="shared" si="56"/>
        <v>0</v>
      </c>
      <c r="AI127" s="55">
        <f t="shared" si="59"/>
        <v>0</v>
      </c>
      <c r="AK127" s="71">
        <f t="shared" si="65"/>
        <v>0</v>
      </c>
    </row>
    <row r="128" spans="1:37" s="62" customFormat="1" ht="18.75">
      <c r="A128" s="3" t="s">
        <v>17</v>
      </c>
      <c r="B128" s="27">
        <f>B129+B130</f>
        <v>30</v>
      </c>
      <c r="C128" s="27">
        <f>C129+C130</f>
        <v>0</v>
      </c>
      <c r="D128" s="27">
        <f>D129+D130</f>
        <v>0</v>
      </c>
      <c r="E128" s="27">
        <f>E129+E130</f>
        <v>0</v>
      </c>
      <c r="F128" s="27">
        <f t="shared" si="80"/>
        <v>0</v>
      </c>
      <c r="G128" s="27">
        <f t="shared" si="84"/>
        <v>0</v>
      </c>
      <c r="H128" s="27">
        <f>H129+H130</f>
        <v>0</v>
      </c>
      <c r="I128" s="27">
        <f aca="true" t="shared" si="87" ref="I128:AE128">I129+I130</f>
        <v>0</v>
      </c>
      <c r="J128" s="27">
        <f t="shared" si="87"/>
        <v>0</v>
      </c>
      <c r="K128" s="27">
        <f t="shared" si="87"/>
        <v>0</v>
      </c>
      <c r="L128" s="27">
        <f t="shared" si="87"/>
        <v>0</v>
      </c>
      <c r="M128" s="27">
        <f t="shared" si="87"/>
        <v>0</v>
      </c>
      <c r="N128" s="27">
        <f t="shared" si="87"/>
        <v>0</v>
      </c>
      <c r="O128" s="27">
        <f t="shared" si="87"/>
        <v>0</v>
      </c>
      <c r="P128" s="27">
        <f t="shared" si="87"/>
        <v>0</v>
      </c>
      <c r="Q128" s="27">
        <f t="shared" si="87"/>
        <v>0</v>
      </c>
      <c r="R128" s="27">
        <f t="shared" si="87"/>
        <v>0</v>
      </c>
      <c r="S128" s="27">
        <f t="shared" si="87"/>
        <v>0</v>
      </c>
      <c r="T128" s="27">
        <f t="shared" si="87"/>
        <v>0</v>
      </c>
      <c r="U128" s="27">
        <f t="shared" si="87"/>
        <v>0</v>
      </c>
      <c r="V128" s="27">
        <f t="shared" si="87"/>
        <v>0</v>
      </c>
      <c r="W128" s="27">
        <f t="shared" si="87"/>
        <v>0</v>
      </c>
      <c r="X128" s="27">
        <f t="shared" si="87"/>
        <v>0</v>
      </c>
      <c r="Y128" s="27">
        <f t="shared" si="87"/>
        <v>0</v>
      </c>
      <c r="Z128" s="27">
        <f t="shared" si="87"/>
        <v>0</v>
      </c>
      <c r="AA128" s="27">
        <f t="shared" si="87"/>
        <v>0</v>
      </c>
      <c r="AB128" s="27">
        <f t="shared" si="87"/>
        <v>30</v>
      </c>
      <c r="AC128" s="27">
        <f t="shared" si="87"/>
        <v>0</v>
      </c>
      <c r="AD128" s="27">
        <f t="shared" si="87"/>
        <v>0</v>
      </c>
      <c r="AE128" s="27">
        <f t="shared" si="87"/>
        <v>0</v>
      </c>
      <c r="AF128" s="47"/>
      <c r="AG128" s="51">
        <f t="shared" si="58"/>
        <v>30</v>
      </c>
      <c r="AH128" s="55">
        <f t="shared" si="56"/>
        <v>0</v>
      </c>
      <c r="AI128" s="55">
        <f t="shared" si="59"/>
        <v>0</v>
      </c>
      <c r="AK128" s="71">
        <f t="shared" si="65"/>
        <v>0</v>
      </c>
    </row>
    <row r="129" spans="1:37" s="13" customFormat="1" ht="24" customHeight="1">
      <c r="A129" s="2" t="s">
        <v>13</v>
      </c>
      <c r="B129" s="26">
        <f>H129+J129+L129+N129+P129+R129+T129+V129+X129+Z129+AB129+AD129</f>
        <v>20</v>
      </c>
      <c r="C129" s="26">
        <f>H129+J129+L129+N129+P129+R129</f>
        <v>0</v>
      </c>
      <c r="D129" s="26">
        <f>E129</f>
        <v>0</v>
      </c>
      <c r="E129" s="26">
        <f>I129+K129+M129+O129+Q129+S129+U129+W129+Y129+AA129+AC129+AE129</f>
        <v>0</v>
      </c>
      <c r="F129" s="26">
        <f>_xlfn.IFERROR(E129/B129*100,0)</f>
        <v>0</v>
      </c>
      <c r="G129" s="25">
        <f t="shared" si="84"/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20</v>
      </c>
      <c r="AC129" s="38">
        <v>0</v>
      </c>
      <c r="AD129" s="38">
        <v>0</v>
      </c>
      <c r="AE129" s="38">
        <v>0</v>
      </c>
      <c r="AF129" s="46"/>
      <c r="AG129" s="61">
        <f t="shared" si="58"/>
        <v>20</v>
      </c>
      <c r="AH129" s="55">
        <f t="shared" si="56"/>
        <v>0</v>
      </c>
      <c r="AI129" s="55">
        <f t="shared" si="59"/>
        <v>0</v>
      </c>
      <c r="AK129" s="71">
        <f t="shared" si="65"/>
        <v>0</v>
      </c>
    </row>
    <row r="130" spans="1:37" s="13" customFormat="1" ht="18.75">
      <c r="A130" s="2" t="s">
        <v>14</v>
      </c>
      <c r="B130" s="26">
        <f>H130+J130+L130+N130+P130+R130+T130+V130+X130+Z130+AB130+AD130</f>
        <v>10</v>
      </c>
      <c r="C130" s="26">
        <f>H130+J130+L130+N130+P130+R130</f>
        <v>0</v>
      </c>
      <c r="D130" s="26">
        <f>E130</f>
        <v>0</v>
      </c>
      <c r="E130" s="26">
        <f>I130+K130+M130+O130+Q130+S130+U130+W130+Y130+AA130+AC130+AE130</f>
        <v>0</v>
      </c>
      <c r="F130" s="26">
        <f aca="true" t="shared" si="88" ref="F130:F147">E130/B130*100</f>
        <v>0</v>
      </c>
      <c r="G130" s="25">
        <f t="shared" si="84"/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10</v>
      </c>
      <c r="AC130" s="38">
        <v>0</v>
      </c>
      <c r="AD130" s="38">
        <v>0</v>
      </c>
      <c r="AE130" s="38">
        <v>0</v>
      </c>
      <c r="AF130" s="46"/>
      <c r="AG130" s="61">
        <f t="shared" si="58"/>
        <v>10</v>
      </c>
      <c r="AH130" s="55">
        <f t="shared" si="56"/>
        <v>0</v>
      </c>
      <c r="AI130" s="55">
        <f t="shared" si="59"/>
        <v>0</v>
      </c>
      <c r="AK130" s="71">
        <f t="shared" si="65"/>
        <v>0</v>
      </c>
    </row>
    <row r="131" spans="1:37" s="106" customFormat="1" ht="37.5">
      <c r="A131" s="75" t="s">
        <v>57</v>
      </c>
      <c r="B131" s="77">
        <f>H131+J131+L131+N131+P131+R131+T131+V131+X131+Z131+AB131+AD131</f>
        <v>1.1</v>
      </c>
      <c r="C131" s="77">
        <f>H131+J131+L131+N131+P131+R131</f>
        <v>0</v>
      </c>
      <c r="D131" s="77">
        <f>E131</f>
        <v>0</v>
      </c>
      <c r="E131" s="77">
        <f>I131+K131+M131+O131+Q131+S131+U131+W131+Y131+AA131+AC131+AE131</f>
        <v>0</v>
      </c>
      <c r="F131" s="77">
        <f t="shared" si="88"/>
        <v>0</v>
      </c>
      <c r="G131" s="76">
        <f>_xlfn.IFERROR(E131/C131*100,0)</f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v>0</v>
      </c>
      <c r="V131" s="84">
        <v>0</v>
      </c>
      <c r="W131" s="84">
        <v>0</v>
      </c>
      <c r="X131" s="84">
        <v>0</v>
      </c>
      <c r="Y131" s="84">
        <v>0</v>
      </c>
      <c r="Z131" s="84">
        <v>0</v>
      </c>
      <c r="AA131" s="84">
        <v>0</v>
      </c>
      <c r="AB131" s="84">
        <v>1.1</v>
      </c>
      <c r="AC131" s="84">
        <v>0</v>
      </c>
      <c r="AD131" s="84">
        <v>0</v>
      </c>
      <c r="AE131" s="84">
        <v>0</v>
      </c>
      <c r="AF131" s="104"/>
      <c r="AG131" s="61">
        <f t="shared" si="58"/>
        <v>1.1</v>
      </c>
      <c r="AH131" s="55">
        <f t="shared" si="56"/>
        <v>0</v>
      </c>
      <c r="AI131" s="55">
        <f t="shared" si="59"/>
        <v>0</v>
      </c>
      <c r="AK131" s="83"/>
    </row>
    <row r="132" spans="1:37" s="14" customFormat="1" ht="60.75" customHeight="1">
      <c r="A132" s="41" t="s">
        <v>37</v>
      </c>
      <c r="B132" s="27">
        <f>B133</f>
        <v>600</v>
      </c>
      <c r="C132" s="27">
        <f>C133</f>
        <v>0</v>
      </c>
      <c r="D132" s="27">
        <f>D133</f>
        <v>0</v>
      </c>
      <c r="E132" s="27">
        <f>E133</f>
        <v>0</v>
      </c>
      <c r="F132" s="27">
        <f t="shared" si="88"/>
        <v>0</v>
      </c>
      <c r="G132" s="27">
        <f>_xlfn.IFERROR(E132/C132*100,0)</f>
        <v>0</v>
      </c>
      <c r="H132" s="24">
        <f>H133</f>
        <v>0</v>
      </c>
      <c r="I132" s="24">
        <f aca="true" t="shared" si="89" ref="I132:AE132">I133</f>
        <v>0</v>
      </c>
      <c r="J132" s="24">
        <f t="shared" si="89"/>
        <v>0</v>
      </c>
      <c r="K132" s="24">
        <f t="shared" si="89"/>
        <v>0</v>
      </c>
      <c r="L132" s="24">
        <f t="shared" si="89"/>
        <v>0</v>
      </c>
      <c r="M132" s="24">
        <f t="shared" si="89"/>
        <v>0</v>
      </c>
      <c r="N132" s="24">
        <f t="shared" si="89"/>
        <v>0</v>
      </c>
      <c r="O132" s="24">
        <f t="shared" si="89"/>
        <v>0</v>
      </c>
      <c r="P132" s="24">
        <f t="shared" si="89"/>
        <v>0</v>
      </c>
      <c r="Q132" s="24">
        <f t="shared" si="89"/>
        <v>0</v>
      </c>
      <c r="R132" s="24">
        <f t="shared" si="89"/>
        <v>0</v>
      </c>
      <c r="S132" s="24">
        <f t="shared" si="89"/>
        <v>0</v>
      </c>
      <c r="T132" s="24">
        <f t="shared" si="89"/>
        <v>0</v>
      </c>
      <c r="U132" s="24">
        <f t="shared" si="89"/>
        <v>0</v>
      </c>
      <c r="V132" s="24">
        <f t="shared" si="89"/>
        <v>0</v>
      </c>
      <c r="W132" s="24">
        <f t="shared" si="89"/>
        <v>0</v>
      </c>
      <c r="X132" s="24">
        <f t="shared" si="89"/>
        <v>0</v>
      </c>
      <c r="Y132" s="24">
        <f t="shared" si="89"/>
        <v>0</v>
      </c>
      <c r="Z132" s="24">
        <f t="shared" si="89"/>
        <v>0</v>
      </c>
      <c r="AA132" s="24">
        <f t="shared" si="89"/>
        <v>0</v>
      </c>
      <c r="AB132" s="24">
        <f t="shared" si="89"/>
        <v>600</v>
      </c>
      <c r="AC132" s="24">
        <f t="shared" si="89"/>
        <v>0</v>
      </c>
      <c r="AD132" s="24">
        <f t="shared" si="89"/>
        <v>0</v>
      </c>
      <c r="AE132" s="24">
        <f t="shared" si="89"/>
        <v>0</v>
      </c>
      <c r="AF132" s="47"/>
      <c r="AG132" s="51">
        <f t="shared" si="58"/>
        <v>600</v>
      </c>
      <c r="AH132" s="55">
        <f t="shared" si="56"/>
        <v>0</v>
      </c>
      <c r="AI132" s="55">
        <f t="shared" si="59"/>
        <v>0</v>
      </c>
      <c r="AK132" s="71">
        <f t="shared" si="65"/>
        <v>0</v>
      </c>
    </row>
    <row r="133" spans="1:37" s="62" customFormat="1" ht="18.75">
      <c r="A133" s="3" t="s">
        <v>17</v>
      </c>
      <c r="B133" s="27">
        <f>B135</f>
        <v>600</v>
      </c>
      <c r="C133" s="27">
        <f>C135</f>
        <v>0</v>
      </c>
      <c r="D133" s="27">
        <f>D135</f>
        <v>0</v>
      </c>
      <c r="E133" s="40">
        <f>E135</f>
        <v>0</v>
      </c>
      <c r="F133" s="27">
        <f t="shared" si="88"/>
        <v>0</v>
      </c>
      <c r="G133" s="27">
        <f t="shared" si="84"/>
        <v>0</v>
      </c>
      <c r="H133" s="27">
        <f aca="true" t="shared" si="90" ref="H133:AE133">H135</f>
        <v>0</v>
      </c>
      <c r="I133" s="27">
        <f t="shared" si="90"/>
        <v>0</v>
      </c>
      <c r="J133" s="27">
        <f t="shared" si="90"/>
        <v>0</v>
      </c>
      <c r="K133" s="27">
        <f t="shared" si="90"/>
        <v>0</v>
      </c>
      <c r="L133" s="27">
        <f t="shared" si="90"/>
        <v>0</v>
      </c>
      <c r="M133" s="27">
        <f t="shared" si="90"/>
        <v>0</v>
      </c>
      <c r="N133" s="27">
        <f t="shared" si="90"/>
        <v>0</v>
      </c>
      <c r="O133" s="27">
        <f t="shared" si="90"/>
        <v>0</v>
      </c>
      <c r="P133" s="27">
        <f t="shared" si="90"/>
        <v>0</v>
      </c>
      <c r="Q133" s="27">
        <f t="shared" si="90"/>
        <v>0</v>
      </c>
      <c r="R133" s="27">
        <f t="shared" si="90"/>
        <v>0</v>
      </c>
      <c r="S133" s="27">
        <f t="shared" si="90"/>
        <v>0</v>
      </c>
      <c r="T133" s="27">
        <f t="shared" si="90"/>
        <v>0</v>
      </c>
      <c r="U133" s="27">
        <f t="shared" si="90"/>
        <v>0</v>
      </c>
      <c r="V133" s="27">
        <f t="shared" si="90"/>
        <v>0</v>
      </c>
      <c r="W133" s="27">
        <f t="shared" si="90"/>
        <v>0</v>
      </c>
      <c r="X133" s="27">
        <f t="shared" si="90"/>
        <v>0</v>
      </c>
      <c r="Y133" s="27">
        <f t="shared" si="90"/>
        <v>0</v>
      </c>
      <c r="Z133" s="27">
        <f t="shared" si="90"/>
        <v>0</v>
      </c>
      <c r="AA133" s="27">
        <f t="shared" si="90"/>
        <v>0</v>
      </c>
      <c r="AB133" s="27">
        <f t="shared" si="90"/>
        <v>600</v>
      </c>
      <c r="AC133" s="27">
        <f t="shared" si="90"/>
        <v>0</v>
      </c>
      <c r="AD133" s="27">
        <f t="shared" si="90"/>
        <v>0</v>
      </c>
      <c r="AE133" s="27">
        <f t="shared" si="90"/>
        <v>0</v>
      </c>
      <c r="AF133" s="47"/>
      <c r="AG133" s="51">
        <f t="shared" si="58"/>
        <v>600</v>
      </c>
      <c r="AH133" s="55">
        <f t="shared" si="56"/>
        <v>0</v>
      </c>
      <c r="AI133" s="55">
        <f t="shared" si="59"/>
        <v>0</v>
      </c>
      <c r="AK133" s="71">
        <f t="shared" si="65"/>
        <v>0</v>
      </c>
    </row>
    <row r="134" spans="1:37" s="14" customFormat="1" ht="18.75" hidden="1">
      <c r="A134" s="2" t="s">
        <v>13</v>
      </c>
      <c r="B134" s="25"/>
      <c r="C134" s="25"/>
      <c r="D134" s="25"/>
      <c r="E134" s="26">
        <f>I134+K134+M134+O134+Q134+S134+U134+W134+Y134+AA134+AC134+AE134</f>
        <v>0</v>
      </c>
      <c r="F134" s="25" t="e">
        <f t="shared" si="88"/>
        <v>#DIV/0!</v>
      </c>
      <c r="G134" s="27">
        <f t="shared" si="84"/>
        <v>0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7">
        <f>AE136</f>
        <v>0</v>
      </c>
      <c r="AF134" s="47"/>
      <c r="AG134" s="51">
        <f t="shared" si="58"/>
        <v>0</v>
      </c>
      <c r="AH134" s="55">
        <f t="shared" si="56"/>
        <v>0</v>
      </c>
      <c r="AI134" s="55">
        <f t="shared" si="59"/>
        <v>0</v>
      </c>
      <c r="AK134" s="71">
        <f t="shared" si="65"/>
        <v>0</v>
      </c>
    </row>
    <row r="135" spans="1:37" s="13" customFormat="1" ht="18.75">
      <c r="A135" s="2" t="s">
        <v>14</v>
      </c>
      <c r="B135" s="26">
        <f>H135+J135+L135+N135+P135+R135+T135+V135+X135+Z135+AB135+AD135</f>
        <v>600</v>
      </c>
      <c r="C135" s="26">
        <f>H135+J135+L135+N135+P135+R135</f>
        <v>0</v>
      </c>
      <c r="D135" s="26">
        <f>E135</f>
        <v>0</v>
      </c>
      <c r="E135" s="26">
        <f>I135+K135+M135+O135+Q135+S135+U135+W135+Y135+AA135+AC135+AE135</f>
        <v>0</v>
      </c>
      <c r="F135" s="26">
        <f t="shared" si="88"/>
        <v>0</v>
      </c>
      <c r="G135" s="25">
        <f t="shared" si="84"/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600</v>
      </c>
      <c r="AC135" s="38">
        <v>0</v>
      </c>
      <c r="AD135" s="38">
        <v>0</v>
      </c>
      <c r="AE135" s="25">
        <v>0</v>
      </c>
      <c r="AF135" s="46"/>
      <c r="AG135" s="61">
        <f t="shared" si="58"/>
        <v>600</v>
      </c>
      <c r="AH135" s="55">
        <f t="shared" si="56"/>
        <v>0</v>
      </c>
      <c r="AI135" s="55">
        <f t="shared" si="59"/>
        <v>0</v>
      </c>
      <c r="AK135" s="71">
        <f t="shared" si="65"/>
        <v>0</v>
      </c>
    </row>
    <row r="136" spans="1:37" s="14" customFormat="1" ht="18.75" hidden="1">
      <c r="A136" s="2" t="s">
        <v>15</v>
      </c>
      <c r="B136" s="25"/>
      <c r="C136" s="25"/>
      <c r="D136" s="25"/>
      <c r="E136" s="26">
        <f>I136+K136+M136+O136+Q136+S136+U136+W136+Y136+AA136+AC136+AE136</f>
        <v>0</v>
      </c>
      <c r="F136" s="25" t="e">
        <f t="shared" si="88"/>
        <v>#DIV/0!</v>
      </c>
      <c r="G136" s="27">
        <f t="shared" si="84"/>
        <v>0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45"/>
      <c r="AF136" s="47"/>
      <c r="AG136" s="51">
        <f t="shared" si="58"/>
        <v>0</v>
      </c>
      <c r="AH136" s="55">
        <f t="shared" si="56"/>
        <v>0</v>
      </c>
      <c r="AI136" s="55">
        <f t="shared" si="59"/>
        <v>0</v>
      </c>
      <c r="AK136" s="71">
        <f t="shared" si="65"/>
        <v>0</v>
      </c>
    </row>
    <row r="137" spans="1:37" s="14" customFormat="1" ht="18.75" hidden="1">
      <c r="A137" s="2" t="s">
        <v>16</v>
      </c>
      <c r="B137" s="25"/>
      <c r="C137" s="25"/>
      <c r="D137" s="25"/>
      <c r="E137" s="26">
        <f>I137+K137+M137+O137+Q137+S137+U137+W137+Y137+AA137+AC137+AE137</f>
        <v>0</v>
      </c>
      <c r="F137" s="25" t="e">
        <f t="shared" si="88"/>
        <v>#DIV/0!</v>
      </c>
      <c r="G137" s="27">
        <f t="shared" si="84"/>
        <v>0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45"/>
      <c r="AF137" s="47"/>
      <c r="AG137" s="51">
        <f t="shared" si="58"/>
        <v>0</v>
      </c>
      <c r="AH137" s="55">
        <f t="shared" si="56"/>
        <v>0</v>
      </c>
      <c r="AI137" s="55">
        <f t="shared" si="59"/>
        <v>0</v>
      </c>
      <c r="AK137" s="71">
        <f t="shared" si="65"/>
        <v>0</v>
      </c>
    </row>
    <row r="138" spans="1:37" s="14" customFormat="1" ht="182.25" customHeight="1">
      <c r="A138" s="41" t="s">
        <v>61</v>
      </c>
      <c r="B138" s="27">
        <f>B139</f>
        <v>450</v>
      </c>
      <c r="C138" s="27">
        <f>C139</f>
        <v>0</v>
      </c>
      <c r="D138" s="27">
        <f>D139</f>
        <v>0</v>
      </c>
      <c r="E138" s="27">
        <f>E139</f>
        <v>0</v>
      </c>
      <c r="F138" s="27">
        <f t="shared" si="88"/>
        <v>0</v>
      </c>
      <c r="G138" s="27">
        <f aca="true" t="shared" si="91" ref="G138:G146">_xlfn.IFERROR(E138/C138*100,0)</f>
        <v>0</v>
      </c>
      <c r="H138" s="24">
        <f>H139</f>
        <v>0</v>
      </c>
      <c r="I138" s="24">
        <f aca="true" t="shared" si="92" ref="I138:AE138">I139</f>
        <v>0</v>
      </c>
      <c r="J138" s="24">
        <f t="shared" si="92"/>
        <v>0</v>
      </c>
      <c r="K138" s="24">
        <f t="shared" si="92"/>
        <v>0</v>
      </c>
      <c r="L138" s="24">
        <f t="shared" si="92"/>
        <v>0</v>
      </c>
      <c r="M138" s="24">
        <f t="shared" si="92"/>
        <v>0</v>
      </c>
      <c r="N138" s="24">
        <f t="shared" si="92"/>
        <v>0</v>
      </c>
      <c r="O138" s="24">
        <f t="shared" si="92"/>
        <v>0</v>
      </c>
      <c r="P138" s="24">
        <f t="shared" si="92"/>
        <v>0</v>
      </c>
      <c r="Q138" s="24">
        <f t="shared" si="92"/>
        <v>0</v>
      </c>
      <c r="R138" s="24">
        <f t="shared" si="92"/>
        <v>0</v>
      </c>
      <c r="S138" s="24">
        <f t="shared" si="92"/>
        <v>0</v>
      </c>
      <c r="T138" s="24">
        <f t="shared" si="92"/>
        <v>0</v>
      </c>
      <c r="U138" s="24">
        <f t="shared" si="92"/>
        <v>0</v>
      </c>
      <c r="V138" s="24">
        <f t="shared" si="92"/>
        <v>0</v>
      </c>
      <c r="W138" s="24">
        <f t="shared" si="92"/>
        <v>0</v>
      </c>
      <c r="X138" s="24">
        <f t="shared" si="92"/>
        <v>0</v>
      </c>
      <c r="Y138" s="24">
        <f t="shared" si="92"/>
        <v>0</v>
      </c>
      <c r="Z138" s="24">
        <f t="shared" si="92"/>
        <v>0</v>
      </c>
      <c r="AA138" s="24">
        <f t="shared" si="92"/>
        <v>0</v>
      </c>
      <c r="AB138" s="24">
        <f t="shared" si="92"/>
        <v>450</v>
      </c>
      <c r="AC138" s="24">
        <f t="shared" si="92"/>
        <v>0</v>
      </c>
      <c r="AD138" s="24">
        <f t="shared" si="92"/>
        <v>0</v>
      </c>
      <c r="AE138" s="24">
        <f t="shared" si="92"/>
        <v>0</v>
      </c>
      <c r="AF138" s="47"/>
      <c r="AG138" s="51">
        <f aca="true" t="shared" si="93" ref="AG138:AG145">H138+J138+L138+N138+P138+R138+T138+V138+X138+Z138+AB138+AD138</f>
        <v>450</v>
      </c>
      <c r="AH138" s="55">
        <f t="shared" si="56"/>
        <v>0</v>
      </c>
      <c r="AI138" s="55">
        <f aca="true" t="shared" si="94" ref="AI138:AI145">I138+K138+M138+O138+Q138+S138+U138+W138+Y138+AA138+AC138+AE138</f>
        <v>0</v>
      </c>
      <c r="AK138" s="71">
        <f aca="true" t="shared" si="95" ref="AK138:AK145">E138-C138</f>
        <v>0</v>
      </c>
    </row>
    <row r="139" spans="1:37" s="62" customFormat="1" ht="18.75">
      <c r="A139" s="3" t="s">
        <v>17</v>
      </c>
      <c r="B139" s="27">
        <f>B141</f>
        <v>450</v>
      </c>
      <c r="C139" s="27">
        <f>C141</f>
        <v>0</v>
      </c>
      <c r="D139" s="27">
        <f>D141</f>
        <v>0</v>
      </c>
      <c r="E139" s="40">
        <f>E141</f>
        <v>0</v>
      </c>
      <c r="F139" s="27">
        <f t="shared" si="88"/>
        <v>0</v>
      </c>
      <c r="G139" s="27">
        <f t="shared" si="91"/>
        <v>0</v>
      </c>
      <c r="H139" s="27">
        <f aca="true" t="shared" si="96" ref="H139:AE139">H141</f>
        <v>0</v>
      </c>
      <c r="I139" s="27">
        <f t="shared" si="96"/>
        <v>0</v>
      </c>
      <c r="J139" s="27">
        <f t="shared" si="96"/>
        <v>0</v>
      </c>
      <c r="K139" s="27">
        <f t="shared" si="96"/>
        <v>0</v>
      </c>
      <c r="L139" s="27">
        <f t="shared" si="96"/>
        <v>0</v>
      </c>
      <c r="M139" s="27">
        <f t="shared" si="96"/>
        <v>0</v>
      </c>
      <c r="N139" s="27">
        <f t="shared" si="96"/>
        <v>0</v>
      </c>
      <c r="O139" s="27">
        <f t="shared" si="96"/>
        <v>0</v>
      </c>
      <c r="P139" s="27">
        <f t="shared" si="96"/>
        <v>0</v>
      </c>
      <c r="Q139" s="27">
        <f t="shared" si="96"/>
        <v>0</v>
      </c>
      <c r="R139" s="27">
        <f t="shared" si="96"/>
        <v>0</v>
      </c>
      <c r="S139" s="27">
        <f t="shared" si="96"/>
        <v>0</v>
      </c>
      <c r="T139" s="27">
        <f t="shared" si="96"/>
        <v>0</v>
      </c>
      <c r="U139" s="27">
        <f t="shared" si="96"/>
        <v>0</v>
      </c>
      <c r="V139" s="27">
        <f t="shared" si="96"/>
        <v>0</v>
      </c>
      <c r="W139" s="27">
        <f t="shared" si="96"/>
        <v>0</v>
      </c>
      <c r="X139" s="27">
        <f t="shared" si="96"/>
        <v>0</v>
      </c>
      <c r="Y139" s="27">
        <f t="shared" si="96"/>
        <v>0</v>
      </c>
      <c r="Z139" s="27">
        <f t="shared" si="96"/>
        <v>0</v>
      </c>
      <c r="AA139" s="27">
        <f t="shared" si="96"/>
        <v>0</v>
      </c>
      <c r="AB139" s="27">
        <f t="shared" si="96"/>
        <v>450</v>
      </c>
      <c r="AC139" s="27">
        <f t="shared" si="96"/>
        <v>0</v>
      </c>
      <c r="AD139" s="27">
        <f t="shared" si="96"/>
        <v>0</v>
      </c>
      <c r="AE139" s="27">
        <f t="shared" si="96"/>
        <v>0</v>
      </c>
      <c r="AF139" s="47"/>
      <c r="AG139" s="51">
        <f t="shared" si="93"/>
        <v>450</v>
      </c>
      <c r="AH139" s="55">
        <f t="shared" si="56"/>
        <v>0</v>
      </c>
      <c r="AI139" s="55">
        <f t="shared" si="94"/>
        <v>0</v>
      </c>
      <c r="AK139" s="71">
        <f t="shared" si="95"/>
        <v>0</v>
      </c>
    </row>
    <row r="140" spans="1:37" s="14" customFormat="1" ht="18.75" hidden="1">
      <c r="A140" s="2" t="s">
        <v>13</v>
      </c>
      <c r="B140" s="25"/>
      <c r="C140" s="25"/>
      <c r="D140" s="25"/>
      <c r="E140" s="26">
        <f>I140+K140+M140+O140+Q140+S140+U140+W140+Y140+AA140+AC140+AE140</f>
        <v>0</v>
      </c>
      <c r="F140" s="25" t="e">
        <f t="shared" si="88"/>
        <v>#DIV/0!</v>
      </c>
      <c r="G140" s="27">
        <f t="shared" si="91"/>
        <v>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7">
        <f>AE146</f>
        <v>0</v>
      </c>
      <c r="AF140" s="47"/>
      <c r="AG140" s="51">
        <f t="shared" si="93"/>
        <v>0</v>
      </c>
      <c r="AH140" s="55">
        <f t="shared" si="56"/>
        <v>0</v>
      </c>
      <c r="AI140" s="55">
        <f t="shared" si="94"/>
        <v>0</v>
      </c>
      <c r="AK140" s="71">
        <f t="shared" si="95"/>
        <v>0</v>
      </c>
    </row>
    <row r="141" spans="1:37" s="13" customFormat="1" ht="18.75">
      <c r="A141" s="2" t="s">
        <v>14</v>
      </c>
      <c r="B141" s="26">
        <f>H141+J141+L141+N141+P141+R141+T141+V141+X141+Z141+AB141+AD141</f>
        <v>450</v>
      </c>
      <c r="C141" s="26">
        <f>H141+J141+L141+N141+P141+R141</f>
        <v>0</v>
      </c>
      <c r="D141" s="26">
        <f>E141</f>
        <v>0</v>
      </c>
      <c r="E141" s="26">
        <f>I141+K141+M141+O141+Q141+S141+U141+W141+Y141+AA141+AC141+AE141</f>
        <v>0</v>
      </c>
      <c r="F141" s="26">
        <f t="shared" si="88"/>
        <v>0</v>
      </c>
      <c r="G141" s="25">
        <f t="shared" si="91"/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450</v>
      </c>
      <c r="AC141" s="38">
        <v>0</v>
      </c>
      <c r="AD141" s="38">
        <v>0</v>
      </c>
      <c r="AE141" s="25">
        <v>0</v>
      </c>
      <c r="AF141" s="46"/>
      <c r="AG141" s="61">
        <f t="shared" si="93"/>
        <v>450</v>
      </c>
      <c r="AH141" s="55">
        <f t="shared" si="56"/>
        <v>0</v>
      </c>
      <c r="AI141" s="55">
        <f t="shared" si="94"/>
        <v>0</v>
      </c>
      <c r="AK141" s="71">
        <f t="shared" si="95"/>
        <v>0</v>
      </c>
    </row>
    <row r="142" spans="1:37" s="13" customFormat="1" ht="112.5">
      <c r="A142" s="36" t="s">
        <v>65</v>
      </c>
      <c r="B142" s="108">
        <f>B143</f>
        <v>800</v>
      </c>
      <c r="C142" s="108">
        <f>C143</f>
        <v>800</v>
      </c>
      <c r="D142" s="108">
        <f>D143</f>
        <v>0</v>
      </c>
      <c r="E142" s="108">
        <f>E143</f>
        <v>0</v>
      </c>
      <c r="F142" s="33">
        <f t="shared" si="88"/>
        <v>0</v>
      </c>
      <c r="G142" s="33">
        <f t="shared" si="91"/>
        <v>0</v>
      </c>
      <c r="H142" s="108">
        <f>H143</f>
        <v>0</v>
      </c>
      <c r="I142" s="108">
        <f aca="true" t="shared" si="97" ref="I142:AE142">I143</f>
        <v>0</v>
      </c>
      <c r="J142" s="108">
        <f t="shared" si="97"/>
        <v>0</v>
      </c>
      <c r="K142" s="108">
        <f t="shared" si="97"/>
        <v>0</v>
      </c>
      <c r="L142" s="108">
        <f t="shared" si="97"/>
        <v>0</v>
      </c>
      <c r="M142" s="108">
        <f t="shared" si="97"/>
        <v>0</v>
      </c>
      <c r="N142" s="108">
        <f t="shared" si="97"/>
        <v>0</v>
      </c>
      <c r="O142" s="108">
        <f t="shared" si="97"/>
        <v>0</v>
      </c>
      <c r="P142" s="108">
        <f t="shared" si="97"/>
        <v>0</v>
      </c>
      <c r="Q142" s="108">
        <f t="shared" si="97"/>
        <v>0</v>
      </c>
      <c r="R142" s="108">
        <f t="shared" si="97"/>
        <v>800</v>
      </c>
      <c r="S142" s="108">
        <f t="shared" si="97"/>
        <v>0</v>
      </c>
      <c r="T142" s="108">
        <f t="shared" si="97"/>
        <v>0</v>
      </c>
      <c r="U142" s="108">
        <f t="shared" si="97"/>
        <v>0</v>
      </c>
      <c r="V142" s="108">
        <f t="shared" si="97"/>
        <v>0</v>
      </c>
      <c r="W142" s="108">
        <f t="shared" si="97"/>
        <v>0</v>
      </c>
      <c r="X142" s="108">
        <f t="shared" si="97"/>
        <v>0</v>
      </c>
      <c r="Y142" s="108">
        <f t="shared" si="97"/>
        <v>0</v>
      </c>
      <c r="Z142" s="108">
        <f t="shared" si="97"/>
        <v>0</v>
      </c>
      <c r="AA142" s="108">
        <f t="shared" si="97"/>
        <v>0</v>
      </c>
      <c r="AB142" s="108">
        <f t="shared" si="97"/>
        <v>0</v>
      </c>
      <c r="AC142" s="108">
        <f t="shared" si="97"/>
        <v>0</v>
      </c>
      <c r="AD142" s="108">
        <f t="shared" si="97"/>
        <v>0</v>
      </c>
      <c r="AE142" s="108">
        <f t="shared" si="97"/>
        <v>0</v>
      </c>
      <c r="AF142" s="36"/>
      <c r="AG142" s="61">
        <f t="shared" si="93"/>
        <v>800</v>
      </c>
      <c r="AH142" s="55">
        <f aca="true" t="shared" si="98" ref="AH142:AH186">H142+J142+L142+N142+P142+R142</f>
        <v>800</v>
      </c>
      <c r="AI142" s="55">
        <f t="shared" si="94"/>
        <v>0</v>
      </c>
      <c r="AK142" s="71">
        <f t="shared" si="95"/>
        <v>-800</v>
      </c>
    </row>
    <row r="143" spans="1:37" s="68" customFormat="1" ht="18.75">
      <c r="A143" s="36" t="s">
        <v>17</v>
      </c>
      <c r="B143" s="33">
        <f>B145+B144</f>
        <v>800</v>
      </c>
      <c r="C143" s="33">
        <f>C145+C144</f>
        <v>800</v>
      </c>
      <c r="D143" s="33">
        <f>D145+D144</f>
        <v>0</v>
      </c>
      <c r="E143" s="33">
        <f>E145+E144</f>
        <v>0</v>
      </c>
      <c r="F143" s="33">
        <f t="shared" si="88"/>
        <v>0</v>
      </c>
      <c r="G143" s="33">
        <f t="shared" si="91"/>
        <v>0</v>
      </c>
      <c r="H143" s="33">
        <f>H145+H144</f>
        <v>0</v>
      </c>
      <c r="I143" s="33">
        <f aca="true" t="shared" si="99" ref="I143:S143">I145+I144</f>
        <v>0</v>
      </c>
      <c r="J143" s="33">
        <f t="shared" si="99"/>
        <v>0</v>
      </c>
      <c r="K143" s="33">
        <f t="shared" si="99"/>
        <v>0</v>
      </c>
      <c r="L143" s="33">
        <f t="shared" si="99"/>
        <v>0</v>
      </c>
      <c r="M143" s="33">
        <f t="shared" si="99"/>
        <v>0</v>
      </c>
      <c r="N143" s="33">
        <f t="shared" si="99"/>
        <v>0</v>
      </c>
      <c r="O143" s="33">
        <f t="shared" si="99"/>
        <v>0</v>
      </c>
      <c r="P143" s="33">
        <f t="shared" si="99"/>
        <v>0</v>
      </c>
      <c r="Q143" s="33">
        <f t="shared" si="99"/>
        <v>0</v>
      </c>
      <c r="R143" s="33">
        <f t="shared" si="99"/>
        <v>800</v>
      </c>
      <c r="S143" s="33">
        <f t="shared" si="99"/>
        <v>0</v>
      </c>
      <c r="T143" s="33">
        <f>T145+T144</f>
        <v>0</v>
      </c>
      <c r="U143" s="33">
        <f aca="true" t="shared" si="100" ref="U143:AE143">U145+U144</f>
        <v>0</v>
      </c>
      <c r="V143" s="33">
        <f t="shared" si="100"/>
        <v>0</v>
      </c>
      <c r="W143" s="33">
        <f t="shared" si="100"/>
        <v>0</v>
      </c>
      <c r="X143" s="33">
        <f t="shared" si="100"/>
        <v>0</v>
      </c>
      <c r="Y143" s="33">
        <f t="shared" si="100"/>
        <v>0</v>
      </c>
      <c r="Z143" s="33">
        <f t="shared" si="100"/>
        <v>0</v>
      </c>
      <c r="AA143" s="33">
        <f t="shared" si="100"/>
        <v>0</v>
      </c>
      <c r="AB143" s="33">
        <f t="shared" si="100"/>
        <v>0</v>
      </c>
      <c r="AC143" s="33">
        <f t="shared" si="100"/>
        <v>0</v>
      </c>
      <c r="AD143" s="33">
        <f t="shared" si="100"/>
        <v>0</v>
      </c>
      <c r="AE143" s="33">
        <f t="shared" si="100"/>
        <v>0</v>
      </c>
      <c r="AF143" s="48"/>
      <c r="AG143" s="51">
        <f t="shared" si="93"/>
        <v>800</v>
      </c>
      <c r="AH143" s="55">
        <f t="shared" si="98"/>
        <v>800</v>
      </c>
      <c r="AI143" s="55">
        <f t="shared" si="94"/>
        <v>0</v>
      </c>
      <c r="AK143" s="71">
        <f t="shared" si="95"/>
        <v>-800</v>
      </c>
    </row>
    <row r="144" spans="1:37" s="43" customFormat="1" ht="18.75">
      <c r="A144" s="37" t="s">
        <v>13</v>
      </c>
      <c r="B144" s="34">
        <f aca="true" t="shared" si="101" ref="B144:H144">B148+B153</f>
        <v>570</v>
      </c>
      <c r="C144" s="34">
        <f t="shared" si="101"/>
        <v>570</v>
      </c>
      <c r="D144" s="34">
        <f t="shared" si="101"/>
        <v>0</v>
      </c>
      <c r="E144" s="34">
        <f t="shared" si="101"/>
        <v>0</v>
      </c>
      <c r="F144" s="34">
        <f t="shared" si="101"/>
        <v>0</v>
      </c>
      <c r="G144" s="34">
        <f t="shared" si="101"/>
        <v>0</v>
      </c>
      <c r="H144" s="34">
        <f t="shared" si="101"/>
        <v>0</v>
      </c>
      <c r="I144" s="34">
        <f aca="true" t="shared" si="102" ref="I144:AE144">I148+I153</f>
        <v>0</v>
      </c>
      <c r="J144" s="34">
        <f t="shared" si="102"/>
        <v>0</v>
      </c>
      <c r="K144" s="34">
        <f t="shared" si="102"/>
        <v>0</v>
      </c>
      <c r="L144" s="34">
        <f t="shared" si="102"/>
        <v>0</v>
      </c>
      <c r="M144" s="34">
        <f t="shared" si="102"/>
        <v>0</v>
      </c>
      <c r="N144" s="34">
        <f t="shared" si="102"/>
        <v>0</v>
      </c>
      <c r="O144" s="34">
        <f t="shared" si="102"/>
        <v>0</v>
      </c>
      <c r="P144" s="34">
        <f t="shared" si="102"/>
        <v>0</v>
      </c>
      <c r="Q144" s="34">
        <f t="shared" si="102"/>
        <v>0</v>
      </c>
      <c r="R144" s="34">
        <f t="shared" si="102"/>
        <v>570</v>
      </c>
      <c r="S144" s="34">
        <f t="shared" si="102"/>
        <v>0</v>
      </c>
      <c r="T144" s="34">
        <f t="shared" si="102"/>
        <v>0</v>
      </c>
      <c r="U144" s="34">
        <f t="shared" si="102"/>
        <v>0</v>
      </c>
      <c r="V144" s="34">
        <f t="shared" si="102"/>
        <v>0</v>
      </c>
      <c r="W144" s="34">
        <f t="shared" si="102"/>
        <v>0</v>
      </c>
      <c r="X144" s="34">
        <f t="shared" si="102"/>
        <v>0</v>
      </c>
      <c r="Y144" s="34">
        <f t="shared" si="102"/>
        <v>0</v>
      </c>
      <c r="Z144" s="34">
        <f t="shared" si="102"/>
        <v>0</v>
      </c>
      <c r="AA144" s="34">
        <f t="shared" si="102"/>
        <v>0</v>
      </c>
      <c r="AB144" s="34">
        <f t="shared" si="102"/>
        <v>0</v>
      </c>
      <c r="AC144" s="34">
        <f t="shared" si="102"/>
        <v>0</v>
      </c>
      <c r="AD144" s="34">
        <f t="shared" si="102"/>
        <v>0</v>
      </c>
      <c r="AE144" s="34">
        <f t="shared" si="102"/>
        <v>0</v>
      </c>
      <c r="AF144" s="48"/>
      <c r="AG144" s="51">
        <f t="shared" si="93"/>
        <v>570</v>
      </c>
      <c r="AH144" s="55">
        <f t="shared" si="98"/>
        <v>570</v>
      </c>
      <c r="AI144" s="55">
        <f t="shared" si="94"/>
        <v>0</v>
      </c>
      <c r="AK144" s="71">
        <f t="shared" si="95"/>
        <v>-570</v>
      </c>
    </row>
    <row r="145" spans="1:37" s="43" customFormat="1" ht="18.75">
      <c r="A145" s="37" t="s">
        <v>14</v>
      </c>
      <c r="B145" s="34">
        <f>B149+B154</f>
        <v>230</v>
      </c>
      <c r="C145" s="34">
        <f>C149+C154</f>
        <v>230</v>
      </c>
      <c r="D145" s="34">
        <f>D149+D154</f>
        <v>0</v>
      </c>
      <c r="E145" s="34">
        <f>E149+E154</f>
        <v>0</v>
      </c>
      <c r="F145" s="34">
        <f>F149+F154</f>
        <v>0</v>
      </c>
      <c r="G145" s="29">
        <f t="shared" si="91"/>
        <v>0</v>
      </c>
      <c r="H145" s="34">
        <f>H149+H154</f>
        <v>0</v>
      </c>
      <c r="I145" s="34">
        <f aca="true" t="shared" si="103" ref="I145:AE145">I149+I154</f>
        <v>0</v>
      </c>
      <c r="J145" s="34">
        <f t="shared" si="103"/>
        <v>0</v>
      </c>
      <c r="K145" s="34">
        <f t="shared" si="103"/>
        <v>0</v>
      </c>
      <c r="L145" s="34">
        <f t="shared" si="103"/>
        <v>0</v>
      </c>
      <c r="M145" s="34">
        <f t="shared" si="103"/>
        <v>0</v>
      </c>
      <c r="N145" s="34">
        <f t="shared" si="103"/>
        <v>0</v>
      </c>
      <c r="O145" s="34">
        <f t="shared" si="103"/>
        <v>0</v>
      </c>
      <c r="P145" s="34">
        <f t="shared" si="103"/>
        <v>0</v>
      </c>
      <c r="Q145" s="34">
        <f t="shared" si="103"/>
        <v>0</v>
      </c>
      <c r="R145" s="34">
        <f>R149+R154</f>
        <v>230</v>
      </c>
      <c r="S145" s="34">
        <f t="shared" si="103"/>
        <v>0</v>
      </c>
      <c r="T145" s="34">
        <f t="shared" si="103"/>
        <v>0</v>
      </c>
      <c r="U145" s="34">
        <f t="shared" si="103"/>
        <v>0</v>
      </c>
      <c r="V145" s="34">
        <f t="shared" si="103"/>
        <v>0</v>
      </c>
      <c r="W145" s="34">
        <f t="shared" si="103"/>
        <v>0</v>
      </c>
      <c r="X145" s="34">
        <f t="shared" si="103"/>
        <v>0</v>
      </c>
      <c r="Y145" s="34">
        <f t="shared" si="103"/>
        <v>0</v>
      </c>
      <c r="Z145" s="34">
        <f t="shared" si="103"/>
        <v>0</v>
      </c>
      <c r="AA145" s="34">
        <f t="shared" si="103"/>
        <v>0</v>
      </c>
      <c r="AB145" s="34">
        <f t="shared" si="103"/>
        <v>0</v>
      </c>
      <c r="AC145" s="34">
        <f t="shared" si="103"/>
        <v>0</v>
      </c>
      <c r="AD145" s="34">
        <f t="shared" si="103"/>
        <v>0</v>
      </c>
      <c r="AE145" s="34">
        <f t="shared" si="103"/>
        <v>0</v>
      </c>
      <c r="AF145" s="48"/>
      <c r="AG145" s="51">
        <f t="shared" si="93"/>
        <v>230</v>
      </c>
      <c r="AH145" s="55">
        <f t="shared" si="98"/>
        <v>230</v>
      </c>
      <c r="AI145" s="55">
        <f t="shared" si="94"/>
        <v>0</v>
      </c>
      <c r="AK145" s="71">
        <f t="shared" si="95"/>
        <v>-230</v>
      </c>
    </row>
    <row r="146" spans="1:37" s="14" customFormat="1" ht="223.5" customHeight="1">
      <c r="A146" s="41" t="s">
        <v>63</v>
      </c>
      <c r="B146" s="27">
        <f>B147</f>
        <v>500</v>
      </c>
      <c r="C146" s="27">
        <f>C147</f>
        <v>500</v>
      </c>
      <c r="D146" s="27">
        <f>D147</f>
        <v>0</v>
      </c>
      <c r="E146" s="27">
        <f>E147</f>
        <v>0</v>
      </c>
      <c r="F146" s="27">
        <f t="shared" si="88"/>
        <v>0</v>
      </c>
      <c r="G146" s="27">
        <f t="shared" si="91"/>
        <v>0</v>
      </c>
      <c r="H146" s="24">
        <f>H147</f>
        <v>0</v>
      </c>
      <c r="I146" s="24">
        <f aca="true" t="shared" si="104" ref="I146:AE146">I147</f>
        <v>0</v>
      </c>
      <c r="J146" s="24">
        <f t="shared" si="104"/>
        <v>0</v>
      </c>
      <c r="K146" s="24">
        <f t="shared" si="104"/>
        <v>0</v>
      </c>
      <c r="L146" s="24">
        <f t="shared" si="104"/>
        <v>0</v>
      </c>
      <c r="M146" s="24">
        <f t="shared" si="104"/>
        <v>0</v>
      </c>
      <c r="N146" s="24">
        <f t="shared" si="104"/>
        <v>0</v>
      </c>
      <c r="O146" s="24">
        <f t="shared" si="104"/>
        <v>0</v>
      </c>
      <c r="P146" s="24">
        <f t="shared" si="104"/>
        <v>0</v>
      </c>
      <c r="Q146" s="24">
        <f t="shared" si="104"/>
        <v>0</v>
      </c>
      <c r="R146" s="24">
        <f t="shared" si="104"/>
        <v>500</v>
      </c>
      <c r="S146" s="24">
        <f t="shared" si="104"/>
        <v>0</v>
      </c>
      <c r="T146" s="24">
        <f t="shared" si="104"/>
        <v>0</v>
      </c>
      <c r="U146" s="24">
        <f t="shared" si="104"/>
        <v>0</v>
      </c>
      <c r="V146" s="24">
        <f t="shared" si="104"/>
        <v>0</v>
      </c>
      <c r="W146" s="24">
        <f t="shared" si="104"/>
        <v>0</v>
      </c>
      <c r="X146" s="24">
        <f t="shared" si="104"/>
        <v>0</v>
      </c>
      <c r="Y146" s="24">
        <f t="shared" si="104"/>
        <v>0</v>
      </c>
      <c r="Z146" s="24">
        <f t="shared" si="104"/>
        <v>0</v>
      </c>
      <c r="AA146" s="24">
        <f t="shared" si="104"/>
        <v>0</v>
      </c>
      <c r="AB146" s="24">
        <f t="shared" si="104"/>
        <v>0</v>
      </c>
      <c r="AC146" s="24">
        <f t="shared" si="104"/>
        <v>0</v>
      </c>
      <c r="AD146" s="24">
        <f t="shared" si="104"/>
        <v>0</v>
      </c>
      <c r="AE146" s="24">
        <f t="shared" si="104"/>
        <v>0</v>
      </c>
      <c r="AF146" s="46" t="s">
        <v>76</v>
      </c>
      <c r="AG146" s="51">
        <f t="shared" si="58"/>
        <v>500</v>
      </c>
      <c r="AH146" s="55">
        <f t="shared" si="98"/>
        <v>500</v>
      </c>
      <c r="AI146" s="55">
        <f t="shared" si="59"/>
        <v>0</v>
      </c>
      <c r="AK146" s="71">
        <f t="shared" si="65"/>
        <v>-500</v>
      </c>
    </row>
    <row r="147" spans="1:37" s="62" customFormat="1" ht="18.75">
      <c r="A147" s="3" t="s">
        <v>17</v>
      </c>
      <c r="B147" s="27">
        <f>B148+B149</f>
        <v>500</v>
      </c>
      <c r="C147" s="27">
        <f>C148+C149</f>
        <v>500</v>
      </c>
      <c r="D147" s="27">
        <f>D148+D149</f>
        <v>0</v>
      </c>
      <c r="E147" s="27">
        <f>E148+E149</f>
        <v>0</v>
      </c>
      <c r="F147" s="27">
        <f t="shared" si="88"/>
        <v>0</v>
      </c>
      <c r="G147" s="27">
        <f t="shared" si="84"/>
        <v>0</v>
      </c>
      <c r="H147" s="27">
        <f>H148+H149</f>
        <v>0</v>
      </c>
      <c r="I147" s="27">
        <f aca="true" t="shared" si="105" ref="I147:AE147">I148+I149</f>
        <v>0</v>
      </c>
      <c r="J147" s="27">
        <f t="shared" si="105"/>
        <v>0</v>
      </c>
      <c r="K147" s="27">
        <f t="shared" si="105"/>
        <v>0</v>
      </c>
      <c r="L147" s="27">
        <f t="shared" si="105"/>
        <v>0</v>
      </c>
      <c r="M147" s="27">
        <f t="shared" si="105"/>
        <v>0</v>
      </c>
      <c r="N147" s="27">
        <f t="shared" si="105"/>
        <v>0</v>
      </c>
      <c r="O147" s="27">
        <f t="shared" si="105"/>
        <v>0</v>
      </c>
      <c r="P147" s="27">
        <f t="shared" si="105"/>
        <v>0</v>
      </c>
      <c r="Q147" s="27">
        <f t="shared" si="105"/>
        <v>0</v>
      </c>
      <c r="R147" s="27">
        <f t="shared" si="105"/>
        <v>500</v>
      </c>
      <c r="S147" s="27">
        <f t="shared" si="105"/>
        <v>0</v>
      </c>
      <c r="T147" s="27">
        <f t="shared" si="105"/>
        <v>0</v>
      </c>
      <c r="U147" s="27">
        <f t="shared" si="105"/>
        <v>0</v>
      </c>
      <c r="V147" s="27">
        <f t="shared" si="105"/>
        <v>0</v>
      </c>
      <c r="W147" s="27">
        <f t="shared" si="105"/>
        <v>0</v>
      </c>
      <c r="X147" s="27">
        <f t="shared" si="105"/>
        <v>0</v>
      </c>
      <c r="Y147" s="27">
        <f t="shared" si="105"/>
        <v>0</v>
      </c>
      <c r="Z147" s="27">
        <f t="shared" si="105"/>
        <v>0</v>
      </c>
      <c r="AA147" s="27">
        <f t="shared" si="105"/>
        <v>0</v>
      </c>
      <c r="AB147" s="27">
        <f t="shared" si="105"/>
        <v>0</v>
      </c>
      <c r="AC147" s="27">
        <f t="shared" si="105"/>
        <v>0</v>
      </c>
      <c r="AD147" s="27">
        <f t="shared" si="105"/>
        <v>0</v>
      </c>
      <c r="AE147" s="27">
        <f t="shared" si="105"/>
        <v>0</v>
      </c>
      <c r="AF147" s="47"/>
      <c r="AG147" s="51">
        <f t="shared" si="58"/>
        <v>500</v>
      </c>
      <c r="AH147" s="55">
        <f t="shared" si="98"/>
        <v>500</v>
      </c>
      <c r="AI147" s="55">
        <f t="shared" si="59"/>
        <v>0</v>
      </c>
      <c r="AK147" s="71">
        <f t="shared" si="65"/>
        <v>-500</v>
      </c>
    </row>
    <row r="148" spans="1:37" s="13" customFormat="1" ht="17.25" customHeight="1">
      <c r="A148" s="2" t="s">
        <v>13</v>
      </c>
      <c r="B148" s="26">
        <f>H148+J148+L148+N148+P148+R148+T148+V148+X148+Z148+AB148+AD148</f>
        <v>285</v>
      </c>
      <c r="C148" s="26">
        <f>H148+J148+L148+N148+P148+R148</f>
        <v>285</v>
      </c>
      <c r="D148" s="26">
        <f>E148</f>
        <v>0</v>
      </c>
      <c r="E148" s="26">
        <f>I148+K148+M148+O148+Q148+S148+U148+W148+Y148+AA148+AC148+AE148</f>
        <v>0</v>
      </c>
      <c r="F148" s="25">
        <f>_xlfn.IFERROR(E148/B148*100,0)</f>
        <v>0</v>
      </c>
      <c r="G148" s="25">
        <f t="shared" si="84"/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285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25">
        <f>AE150</f>
        <v>0</v>
      </c>
      <c r="AF148" s="46"/>
      <c r="AG148" s="61">
        <f t="shared" si="58"/>
        <v>285</v>
      </c>
      <c r="AH148" s="55">
        <f t="shared" si="98"/>
        <v>285</v>
      </c>
      <c r="AI148" s="55">
        <f t="shared" si="59"/>
        <v>0</v>
      </c>
      <c r="AK148" s="71">
        <f t="shared" si="65"/>
        <v>-285</v>
      </c>
    </row>
    <row r="149" spans="1:37" s="13" customFormat="1" ht="18.75">
      <c r="A149" s="2" t="s">
        <v>14</v>
      </c>
      <c r="B149" s="26">
        <f>H149+J149+L149+N149+P149+R149+T149+V149+X149+Z149+AB149+AD149</f>
        <v>215</v>
      </c>
      <c r="C149" s="26">
        <f>H149+J149+L149+N149+P149+R149</f>
        <v>215</v>
      </c>
      <c r="D149" s="26">
        <f>E149</f>
        <v>0</v>
      </c>
      <c r="E149" s="26">
        <f>I149+K149+M149+O149+Q149+S149+U149+W149+Y149+AA149+AC149+AE149</f>
        <v>0</v>
      </c>
      <c r="F149" s="26">
        <f>E149/B149*100</f>
        <v>0</v>
      </c>
      <c r="G149" s="25">
        <f t="shared" si="84"/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215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25">
        <v>0</v>
      </c>
      <c r="AF149" s="46"/>
      <c r="AG149" s="61">
        <f t="shared" si="58"/>
        <v>215</v>
      </c>
      <c r="AH149" s="55">
        <f t="shared" si="98"/>
        <v>215</v>
      </c>
      <c r="AI149" s="55">
        <f t="shared" si="59"/>
        <v>0</v>
      </c>
      <c r="AK149" s="71">
        <f t="shared" si="65"/>
        <v>-215</v>
      </c>
    </row>
    <row r="150" spans="1:37" s="106" customFormat="1" ht="48.75" customHeight="1">
      <c r="A150" s="75" t="s">
        <v>57</v>
      </c>
      <c r="B150" s="77">
        <f>H150+J150+L150+N150+P150+R150+T150+V150+X150+Z150+AB150+AD150</f>
        <v>15</v>
      </c>
      <c r="C150" s="77">
        <f>H150+J150+L150+N150+P150+R150</f>
        <v>15</v>
      </c>
      <c r="D150" s="77">
        <f>E150</f>
        <v>0</v>
      </c>
      <c r="E150" s="77">
        <f>I150+K150+M150+O150+Q150+S150+U150+W150+Y150+AA150+AC150+AE150</f>
        <v>0</v>
      </c>
      <c r="F150" s="77">
        <f>E150/B150*100</f>
        <v>0</v>
      </c>
      <c r="G150" s="76">
        <f>_xlfn.IFERROR(E150/C150*100,0)</f>
        <v>0</v>
      </c>
      <c r="H150" s="84">
        <v>0</v>
      </c>
      <c r="I150" s="84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0</v>
      </c>
      <c r="Q150" s="84">
        <v>0</v>
      </c>
      <c r="R150" s="84">
        <v>15</v>
      </c>
      <c r="S150" s="84">
        <v>0</v>
      </c>
      <c r="T150" s="84">
        <v>0</v>
      </c>
      <c r="U150" s="84">
        <v>0</v>
      </c>
      <c r="V150" s="84">
        <v>0</v>
      </c>
      <c r="W150" s="84">
        <v>0</v>
      </c>
      <c r="X150" s="84">
        <v>0</v>
      </c>
      <c r="Y150" s="84">
        <v>0</v>
      </c>
      <c r="Z150" s="84">
        <v>0</v>
      </c>
      <c r="AA150" s="84">
        <v>0</v>
      </c>
      <c r="AB150" s="84">
        <v>0</v>
      </c>
      <c r="AC150" s="84">
        <v>0</v>
      </c>
      <c r="AD150" s="84">
        <v>0</v>
      </c>
      <c r="AE150" s="76">
        <f>AE152</f>
        <v>0</v>
      </c>
      <c r="AF150" s="104"/>
      <c r="AG150" s="105">
        <f t="shared" si="58"/>
        <v>15</v>
      </c>
      <c r="AH150" s="55">
        <f t="shared" si="98"/>
        <v>15</v>
      </c>
      <c r="AI150" s="105">
        <f t="shared" si="59"/>
        <v>0</v>
      </c>
      <c r="AK150" s="107">
        <f t="shared" si="65"/>
        <v>-15</v>
      </c>
    </row>
    <row r="151" spans="1:37" s="14" customFormat="1" ht="297" customHeight="1">
      <c r="A151" s="41" t="s">
        <v>64</v>
      </c>
      <c r="B151" s="27">
        <f>B152</f>
        <v>300</v>
      </c>
      <c r="C151" s="27">
        <f>C152</f>
        <v>300</v>
      </c>
      <c r="D151" s="27">
        <f>D152</f>
        <v>0</v>
      </c>
      <c r="E151" s="27">
        <f>E152</f>
        <v>0</v>
      </c>
      <c r="F151" s="27">
        <f>_xlfn.IFERROR(E151/B151*100,0)</f>
        <v>0</v>
      </c>
      <c r="G151" s="27">
        <f t="shared" si="84"/>
        <v>0</v>
      </c>
      <c r="H151" s="24">
        <f>H152</f>
        <v>0</v>
      </c>
      <c r="I151" s="24">
        <f aca="true" t="shared" si="106" ref="I151:AE151">I152</f>
        <v>0</v>
      </c>
      <c r="J151" s="24">
        <f t="shared" si="106"/>
        <v>0</v>
      </c>
      <c r="K151" s="24">
        <f t="shared" si="106"/>
        <v>0</v>
      </c>
      <c r="L151" s="24">
        <f t="shared" si="106"/>
        <v>0</v>
      </c>
      <c r="M151" s="24">
        <f t="shared" si="106"/>
        <v>0</v>
      </c>
      <c r="N151" s="24">
        <f t="shared" si="106"/>
        <v>0</v>
      </c>
      <c r="O151" s="24">
        <f t="shared" si="106"/>
        <v>0</v>
      </c>
      <c r="P151" s="24">
        <f t="shared" si="106"/>
        <v>0</v>
      </c>
      <c r="Q151" s="24">
        <f t="shared" si="106"/>
        <v>0</v>
      </c>
      <c r="R151" s="24">
        <f t="shared" si="106"/>
        <v>300</v>
      </c>
      <c r="S151" s="24">
        <f t="shared" si="106"/>
        <v>0</v>
      </c>
      <c r="T151" s="24">
        <f t="shared" si="106"/>
        <v>0</v>
      </c>
      <c r="U151" s="24">
        <f t="shared" si="106"/>
        <v>0</v>
      </c>
      <c r="V151" s="24">
        <f t="shared" si="106"/>
        <v>0</v>
      </c>
      <c r="W151" s="24">
        <f t="shared" si="106"/>
        <v>0</v>
      </c>
      <c r="X151" s="24">
        <f t="shared" si="106"/>
        <v>0</v>
      </c>
      <c r="Y151" s="24">
        <f t="shared" si="106"/>
        <v>0</v>
      </c>
      <c r="Z151" s="24">
        <f t="shared" si="106"/>
        <v>0</v>
      </c>
      <c r="AA151" s="24">
        <f t="shared" si="106"/>
        <v>0</v>
      </c>
      <c r="AB151" s="24">
        <f t="shared" si="106"/>
        <v>0</v>
      </c>
      <c r="AC151" s="24">
        <f t="shared" si="106"/>
        <v>0</v>
      </c>
      <c r="AD151" s="24">
        <f t="shared" si="106"/>
        <v>0</v>
      </c>
      <c r="AE151" s="24">
        <f t="shared" si="106"/>
        <v>0</v>
      </c>
      <c r="AF151" s="46" t="s">
        <v>77</v>
      </c>
      <c r="AG151" s="51">
        <f t="shared" si="58"/>
        <v>300</v>
      </c>
      <c r="AH151" s="55">
        <f t="shared" si="98"/>
        <v>300</v>
      </c>
      <c r="AI151" s="55">
        <f t="shared" si="59"/>
        <v>0</v>
      </c>
      <c r="AK151" s="71">
        <f t="shared" si="65"/>
        <v>-300</v>
      </c>
    </row>
    <row r="152" spans="1:37" s="62" customFormat="1" ht="18.75">
      <c r="A152" s="3" t="s">
        <v>17</v>
      </c>
      <c r="B152" s="27">
        <f>B153+B154</f>
        <v>300</v>
      </c>
      <c r="C152" s="27">
        <f>C153+C154</f>
        <v>300</v>
      </c>
      <c r="D152" s="27">
        <f>D153+D154</f>
        <v>0</v>
      </c>
      <c r="E152" s="27">
        <f>E153+E154</f>
        <v>0</v>
      </c>
      <c r="F152" s="27">
        <f>_xlfn.IFERROR(E152/B152*100,0)</f>
        <v>0</v>
      </c>
      <c r="G152" s="27">
        <f t="shared" si="84"/>
        <v>0</v>
      </c>
      <c r="H152" s="27">
        <f aca="true" t="shared" si="107" ref="H152:AE152">H153+H154</f>
        <v>0</v>
      </c>
      <c r="I152" s="27">
        <f t="shared" si="107"/>
        <v>0</v>
      </c>
      <c r="J152" s="27">
        <f t="shared" si="107"/>
        <v>0</v>
      </c>
      <c r="K152" s="27">
        <f t="shared" si="107"/>
        <v>0</v>
      </c>
      <c r="L152" s="27">
        <f t="shared" si="107"/>
        <v>0</v>
      </c>
      <c r="M152" s="27">
        <f t="shared" si="107"/>
        <v>0</v>
      </c>
      <c r="N152" s="27">
        <f t="shared" si="107"/>
        <v>0</v>
      </c>
      <c r="O152" s="27">
        <f t="shared" si="107"/>
        <v>0</v>
      </c>
      <c r="P152" s="27">
        <f t="shared" si="107"/>
        <v>0</v>
      </c>
      <c r="Q152" s="27">
        <f t="shared" si="107"/>
        <v>0</v>
      </c>
      <c r="R152" s="27">
        <f t="shared" si="107"/>
        <v>300</v>
      </c>
      <c r="S152" s="27">
        <f t="shared" si="107"/>
        <v>0</v>
      </c>
      <c r="T152" s="27">
        <f t="shared" si="107"/>
        <v>0</v>
      </c>
      <c r="U152" s="27">
        <f t="shared" si="107"/>
        <v>0</v>
      </c>
      <c r="V152" s="27">
        <f t="shared" si="107"/>
        <v>0</v>
      </c>
      <c r="W152" s="27">
        <f t="shared" si="107"/>
        <v>0</v>
      </c>
      <c r="X152" s="27">
        <f t="shared" si="107"/>
        <v>0</v>
      </c>
      <c r="Y152" s="27">
        <f t="shared" si="107"/>
        <v>0</v>
      </c>
      <c r="Z152" s="27">
        <f t="shared" si="107"/>
        <v>0</v>
      </c>
      <c r="AA152" s="27">
        <f t="shared" si="107"/>
        <v>0</v>
      </c>
      <c r="AB152" s="27">
        <f t="shared" si="107"/>
        <v>0</v>
      </c>
      <c r="AC152" s="27">
        <f t="shared" si="107"/>
        <v>0</v>
      </c>
      <c r="AD152" s="27">
        <f t="shared" si="107"/>
        <v>0</v>
      </c>
      <c r="AE152" s="27">
        <f t="shared" si="107"/>
        <v>0</v>
      </c>
      <c r="AF152" s="47"/>
      <c r="AG152" s="51">
        <f t="shared" si="58"/>
        <v>300</v>
      </c>
      <c r="AH152" s="55">
        <f t="shared" si="98"/>
        <v>300</v>
      </c>
      <c r="AI152" s="55">
        <f t="shared" si="59"/>
        <v>0</v>
      </c>
      <c r="AK152" s="71">
        <f t="shared" si="65"/>
        <v>-300</v>
      </c>
    </row>
    <row r="153" spans="1:37" s="13" customFormat="1" ht="24.75" customHeight="1">
      <c r="A153" s="2" t="s">
        <v>13</v>
      </c>
      <c r="B153" s="26">
        <f>H153+J153+L153+N153+P153+R153+T153+V153+X153+Z153+AB153+AD153</f>
        <v>285</v>
      </c>
      <c r="C153" s="26">
        <f>H153+J153+L153+N153+P153+R153</f>
        <v>285</v>
      </c>
      <c r="D153" s="26">
        <f>E153</f>
        <v>0</v>
      </c>
      <c r="E153" s="26">
        <f>I153+K153+M153+O153+Q153+S153+U153+W153+Y153+AA153+AC153+AE153</f>
        <v>0</v>
      </c>
      <c r="F153" s="25">
        <f>_xlfn.IFERROR(E153/B153*100,0)</f>
        <v>0</v>
      </c>
      <c r="G153" s="25">
        <f>_xlfn.IFERROR(E153/C153*100,0)</f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285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25">
        <f>AE156</f>
        <v>0</v>
      </c>
      <c r="AF153" s="46"/>
      <c r="AG153" s="61">
        <f t="shared" si="58"/>
        <v>285</v>
      </c>
      <c r="AH153" s="55">
        <f t="shared" si="98"/>
        <v>285</v>
      </c>
      <c r="AI153" s="85">
        <f t="shared" si="59"/>
        <v>0</v>
      </c>
      <c r="AK153" s="86">
        <f t="shared" si="65"/>
        <v>-285</v>
      </c>
    </row>
    <row r="154" spans="1:37" s="13" customFormat="1" ht="18.75">
      <c r="A154" s="2" t="s">
        <v>14</v>
      </c>
      <c r="B154" s="26">
        <f>H154+J154+L154+N154+P154+R154+T154+V154+X154+Z154+AB154+AD154</f>
        <v>15</v>
      </c>
      <c r="C154" s="26">
        <f>H154+J154+L154+N154+P154+R154</f>
        <v>15</v>
      </c>
      <c r="D154" s="26">
        <f>E154</f>
        <v>0</v>
      </c>
      <c r="E154" s="26">
        <f>I154+K154+M154+O154+Q154+S154+U154+W154+Y154+AA154+AC154+AE154</f>
        <v>0</v>
      </c>
      <c r="F154" s="25">
        <f>_xlfn.IFERROR(E154/B154*100,0)</f>
        <v>0</v>
      </c>
      <c r="G154" s="25">
        <f t="shared" si="84"/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15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25">
        <v>0</v>
      </c>
      <c r="AF154" s="46"/>
      <c r="AG154" s="61">
        <f t="shared" si="58"/>
        <v>15</v>
      </c>
      <c r="AH154" s="55">
        <f t="shared" si="98"/>
        <v>15</v>
      </c>
      <c r="AI154" s="85">
        <f t="shared" si="59"/>
        <v>0</v>
      </c>
      <c r="AK154" s="86">
        <f t="shared" si="65"/>
        <v>-15</v>
      </c>
    </row>
    <row r="155" spans="1:37" s="106" customFormat="1" ht="48.75" customHeight="1">
      <c r="A155" s="75" t="s">
        <v>57</v>
      </c>
      <c r="B155" s="77">
        <f>H155+J155+L155+N155+P155+R155+T155+V155+X155+Z155+AB155+AD155</f>
        <v>15</v>
      </c>
      <c r="C155" s="77">
        <f>H155+J155+L155+N155+P155+R155</f>
        <v>15</v>
      </c>
      <c r="D155" s="77">
        <f>E155</f>
        <v>0</v>
      </c>
      <c r="E155" s="77">
        <f>I155+K155+M155+O155+Q155+S155+U155+W155+Y155+AA155+AC155+AE155</f>
        <v>0</v>
      </c>
      <c r="F155" s="77">
        <f>E155/B155*100</f>
        <v>0</v>
      </c>
      <c r="G155" s="76">
        <f t="shared" si="84"/>
        <v>0</v>
      </c>
      <c r="H155" s="84">
        <v>0</v>
      </c>
      <c r="I155" s="84">
        <v>0</v>
      </c>
      <c r="J155" s="84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15</v>
      </c>
      <c r="S155" s="84">
        <v>0</v>
      </c>
      <c r="T155" s="84">
        <v>0</v>
      </c>
      <c r="U155" s="84">
        <v>0</v>
      </c>
      <c r="V155" s="84">
        <v>0</v>
      </c>
      <c r="W155" s="84">
        <v>0</v>
      </c>
      <c r="X155" s="84">
        <v>0</v>
      </c>
      <c r="Y155" s="84">
        <v>0</v>
      </c>
      <c r="Z155" s="84">
        <v>0</v>
      </c>
      <c r="AA155" s="84">
        <v>0</v>
      </c>
      <c r="AB155" s="84">
        <v>0</v>
      </c>
      <c r="AC155" s="84">
        <v>0</v>
      </c>
      <c r="AD155" s="84">
        <v>0</v>
      </c>
      <c r="AE155" s="76">
        <f>AE157</f>
        <v>0</v>
      </c>
      <c r="AF155" s="104"/>
      <c r="AG155" s="105">
        <f>H155+J155+L155+N155+P155+R155+T155+V155+X155+Z155+AB155+AD155</f>
        <v>15</v>
      </c>
      <c r="AH155" s="55">
        <f t="shared" si="98"/>
        <v>15</v>
      </c>
      <c r="AI155" s="105">
        <f>I155+K155+M155+O155+Q155+S155+U155+W155+Y155+AA155+AC155+AE155</f>
        <v>0</v>
      </c>
      <c r="AK155" s="107">
        <f>E155-C155</f>
        <v>-15</v>
      </c>
    </row>
    <row r="156" spans="1:37" s="92" customFormat="1" ht="87" customHeight="1" hidden="1">
      <c r="A156" s="87" t="s">
        <v>38</v>
      </c>
      <c r="B156" s="88">
        <f>B157</f>
        <v>0</v>
      </c>
      <c r="C156" s="88">
        <f>C157</f>
        <v>0</v>
      </c>
      <c r="D156" s="88">
        <f>D157</f>
        <v>0</v>
      </c>
      <c r="E156" s="88">
        <f>E157</f>
        <v>0</v>
      </c>
      <c r="F156" s="88" t="e">
        <f>E156/B156*100</f>
        <v>#DIV/0!</v>
      </c>
      <c r="G156" s="88">
        <f>_xlfn.IFERROR(E156/C156*100,0)</f>
        <v>0</v>
      </c>
      <c r="H156" s="89">
        <f>H157</f>
        <v>0</v>
      </c>
      <c r="I156" s="89">
        <f aca="true" t="shared" si="108" ref="I156:AE156">I157</f>
        <v>0</v>
      </c>
      <c r="J156" s="89">
        <f t="shared" si="108"/>
        <v>0</v>
      </c>
      <c r="K156" s="89">
        <f t="shared" si="108"/>
        <v>0</v>
      </c>
      <c r="L156" s="89">
        <f t="shared" si="108"/>
        <v>0</v>
      </c>
      <c r="M156" s="89">
        <f t="shared" si="108"/>
        <v>0</v>
      </c>
      <c r="N156" s="89">
        <f t="shared" si="108"/>
        <v>0</v>
      </c>
      <c r="O156" s="89">
        <f t="shared" si="108"/>
        <v>0</v>
      </c>
      <c r="P156" s="89">
        <f t="shared" si="108"/>
        <v>0</v>
      </c>
      <c r="Q156" s="89">
        <f t="shared" si="108"/>
        <v>0</v>
      </c>
      <c r="R156" s="89">
        <f t="shared" si="108"/>
        <v>0</v>
      </c>
      <c r="S156" s="89">
        <f t="shared" si="108"/>
        <v>0</v>
      </c>
      <c r="T156" s="89">
        <f t="shared" si="108"/>
        <v>0</v>
      </c>
      <c r="U156" s="89">
        <f t="shared" si="108"/>
        <v>0</v>
      </c>
      <c r="V156" s="89">
        <f t="shared" si="108"/>
        <v>0</v>
      </c>
      <c r="W156" s="89">
        <f t="shared" si="108"/>
        <v>0</v>
      </c>
      <c r="X156" s="89">
        <f t="shared" si="108"/>
        <v>0</v>
      </c>
      <c r="Y156" s="89">
        <f t="shared" si="108"/>
        <v>0</v>
      </c>
      <c r="Z156" s="89">
        <f t="shared" si="108"/>
        <v>0</v>
      </c>
      <c r="AA156" s="89">
        <f t="shared" si="108"/>
        <v>0</v>
      </c>
      <c r="AB156" s="89">
        <f t="shared" si="108"/>
        <v>0</v>
      </c>
      <c r="AC156" s="89">
        <f t="shared" si="108"/>
        <v>0</v>
      </c>
      <c r="AD156" s="89">
        <f t="shared" si="108"/>
        <v>0</v>
      </c>
      <c r="AE156" s="89">
        <f t="shared" si="108"/>
        <v>0</v>
      </c>
      <c r="AF156" s="90"/>
      <c r="AG156" s="91">
        <f aca="true" t="shared" si="109" ref="AG156:AG186">H156+J156+L156+N156+P156+R156+T156+V156+X156+Z156+AB156+AD156</f>
        <v>0</v>
      </c>
      <c r="AH156" s="55">
        <f t="shared" si="98"/>
        <v>0</v>
      </c>
      <c r="AI156" s="91">
        <f aca="true" t="shared" si="110" ref="AI156:AI184">I156+K156+M156+O156+Q156+S156+U156+W156+Y156+AA156+AC156+AE156</f>
        <v>0</v>
      </c>
      <c r="AK156" s="93">
        <f t="shared" si="65"/>
        <v>0</v>
      </c>
    </row>
    <row r="157" spans="1:37" s="95" customFormat="1" ht="18.75" hidden="1">
      <c r="A157" s="94" t="s">
        <v>17</v>
      </c>
      <c r="B157" s="88">
        <f>B158+B159</f>
        <v>0</v>
      </c>
      <c r="C157" s="88">
        <f>C158+C159</f>
        <v>0</v>
      </c>
      <c r="D157" s="88">
        <f>D158+D159</f>
        <v>0</v>
      </c>
      <c r="E157" s="88">
        <f>E158+E159</f>
        <v>0</v>
      </c>
      <c r="F157" s="88" t="e">
        <f aca="true" t="shared" si="111" ref="F157:F185">E157/B157*100</f>
        <v>#DIV/0!</v>
      </c>
      <c r="G157" s="88">
        <f t="shared" si="84"/>
        <v>0</v>
      </c>
      <c r="H157" s="88">
        <f>H158+H159</f>
        <v>0</v>
      </c>
      <c r="I157" s="88">
        <f aca="true" t="shared" si="112" ref="I157:AE157">I158+I159</f>
        <v>0</v>
      </c>
      <c r="J157" s="88">
        <f t="shared" si="112"/>
        <v>0</v>
      </c>
      <c r="K157" s="88">
        <f t="shared" si="112"/>
        <v>0</v>
      </c>
      <c r="L157" s="88">
        <f t="shared" si="112"/>
        <v>0</v>
      </c>
      <c r="M157" s="88">
        <f t="shared" si="112"/>
        <v>0</v>
      </c>
      <c r="N157" s="88">
        <f t="shared" si="112"/>
        <v>0</v>
      </c>
      <c r="O157" s="88">
        <f t="shared" si="112"/>
        <v>0</v>
      </c>
      <c r="P157" s="88">
        <f t="shared" si="112"/>
        <v>0</v>
      </c>
      <c r="Q157" s="88">
        <f t="shared" si="112"/>
        <v>0</v>
      </c>
      <c r="R157" s="88">
        <f t="shared" si="112"/>
        <v>0</v>
      </c>
      <c r="S157" s="88">
        <f t="shared" si="112"/>
        <v>0</v>
      </c>
      <c r="T157" s="88">
        <f t="shared" si="112"/>
        <v>0</v>
      </c>
      <c r="U157" s="88">
        <f t="shared" si="112"/>
        <v>0</v>
      </c>
      <c r="V157" s="88">
        <f t="shared" si="112"/>
        <v>0</v>
      </c>
      <c r="W157" s="88">
        <f t="shared" si="112"/>
        <v>0</v>
      </c>
      <c r="X157" s="88">
        <f t="shared" si="112"/>
        <v>0</v>
      </c>
      <c r="Y157" s="88">
        <f t="shared" si="112"/>
        <v>0</v>
      </c>
      <c r="Z157" s="88">
        <f t="shared" si="112"/>
        <v>0</v>
      </c>
      <c r="AA157" s="88">
        <f t="shared" si="112"/>
        <v>0</v>
      </c>
      <c r="AB157" s="88">
        <f t="shared" si="112"/>
        <v>0</v>
      </c>
      <c r="AC157" s="88">
        <f t="shared" si="112"/>
        <v>0</v>
      </c>
      <c r="AD157" s="88">
        <f t="shared" si="112"/>
        <v>0</v>
      </c>
      <c r="AE157" s="88">
        <f t="shared" si="112"/>
        <v>0</v>
      </c>
      <c r="AF157" s="90"/>
      <c r="AG157" s="91">
        <f t="shared" si="109"/>
        <v>0</v>
      </c>
      <c r="AH157" s="55">
        <f t="shared" si="98"/>
        <v>0</v>
      </c>
      <c r="AI157" s="91">
        <f t="shared" si="110"/>
        <v>0</v>
      </c>
      <c r="AK157" s="93">
        <f t="shared" si="65"/>
        <v>0</v>
      </c>
    </row>
    <row r="158" spans="1:37" s="65" customFormat="1" ht="21.75" customHeight="1" hidden="1">
      <c r="A158" s="96" t="s">
        <v>13</v>
      </c>
      <c r="B158" s="102">
        <f>H158+J158+L158+N158+P158+R158+T158+V158+X158+Z158+AB158+AD158</f>
        <v>0</v>
      </c>
      <c r="C158" s="102">
        <f>H158+J158+L158+N158+P158</f>
        <v>0</v>
      </c>
      <c r="D158" s="102">
        <f>E158</f>
        <v>0</v>
      </c>
      <c r="E158" s="102">
        <f>I158+K158+M158+O158+Q158+S158+U158+W158+Y158+AA158+AC158+AE158</f>
        <v>0</v>
      </c>
      <c r="F158" s="97">
        <f>_xlfn.IFERROR(E158/B158*100,0)</f>
        <v>0</v>
      </c>
      <c r="G158" s="97">
        <f t="shared" si="84"/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  <c r="P158" s="103">
        <v>0</v>
      </c>
      <c r="Q158" s="103">
        <v>0</v>
      </c>
      <c r="R158" s="103">
        <v>0</v>
      </c>
      <c r="S158" s="103">
        <v>0</v>
      </c>
      <c r="T158" s="103">
        <v>0</v>
      </c>
      <c r="U158" s="103">
        <v>0</v>
      </c>
      <c r="V158" s="103">
        <v>0</v>
      </c>
      <c r="W158" s="103">
        <v>0</v>
      </c>
      <c r="X158" s="103">
        <v>0</v>
      </c>
      <c r="Y158" s="103">
        <v>0</v>
      </c>
      <c r="Z158" s="103">
        <v>0</v>
      </c>
      <c r="AA158" s="103">
        <v>0</v>
      </c>
      <c r="AB158" s="103">
        <v>0</v>
      </c>
      <c r="AC158" s="103">
        <v>0</v>
      </c>
      <c r="AD158" s="103">
        <v>0</v>
      </c>
      <c r="AE158" s="103">
        <v>0</v>
      </c>
      <c r="AF158" s="99"/>
      <c r="AG158" s="64">
        <f t="shared" si="109"/>
        <v>0</v>
      </c>
      <c r="AH158" s="55">
        <f t="shared" si="98"/>
        <v>0</v>
      </c>
      <c r="AI158" s="91">
        <f t="shared" si="110"/>
        <v>0</v>
      </c>
      <c r="AK158" s="93">
        <f t="shared" si="65"/>
        <v>0</v>
      </c>
    </row>
    <row r="159" spans="1:37" s="65" customFormat="1" ht="18.75" hidden="1">
      <c r="A159" s="96" t="s">
        <v>14</v>
      </c>
      <c r="B159" s="102">
        <f>H159+J159+L159+N159+P159+R159+T159+V159+X159+Z159+AB159+AD159</f>
        <v>0</v>
      </c>
      <c r="C159" s="102">
        <f>H159+J159+L159+N159+P159</f>
        <v>0</v>
      </c>
      <c r="D159" s="102">
        <f>E159</f>
        <v>0</v>
      </c>
      <c r="E159" s="102">
        <f>I159+K159+M159+O159+Q159+S159+U159+W159+Y159+AA159+AC159+AE159</f>
        <v>0</v>
      </c>
      <c r="F159" s="102" t="e">
        <f t="shared" si="111"/>
        <v>#DIV/0!</v>
      </c>
      <c r="G159" s="97">
        <f t="shared" si="84"/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3">
        <v>0</v>
      </c>
      <c r="P159" s="103">
        <v>0</v>
      </c>
      <c r="Q159" s="103">
        <v>0</v>
      </c>
      <c r="R159" s="103">
        <v>0</v>
      </c>
      <c r="S159" s="103">
        <v>0</v>
      </c>
      <c r="T159" s="103">
        <v>0</v>
      </c>
      <c r="U159" s="103">
        <v>0</v>
      </c>
      <c r="V159" s="103">
        <v>0</v>
      </c>
      <c r="W159" s="103">
        <v>0</v>
      </c>
      <c r="X159" s="103">
        <v>0</v>
      </c>
      <c r="Y159" s="103">
        <v>0</v>
      </c>
      <c r="Z159" s="103">
        <v>0</v>
      </c>
      <c r="AA159" s="103">
        <v>0</v>
      </c>
      <c r="AB159" s="103">
        <v>0</v>
      </c>
      <c r="AC159" s="103">
        <v>0</v>
      </c>
      <c r="AD159" s="103">
        <v>0</v>
      </c>
      <c r="AE159" s="103">
        <v>0</v>
      </c>
      <c r="AF159" s="99"/>
      <c r="AG159" s="64">
        <f t="shared" si="109"/>
        <v>0</v>
      </c>
      <c r="AH159" s="55">
        <f t="shared" si="98"/>
        <v>0</v>
      </c>
      <c r="AI159" s="91">
        <f t="shared" si="110"/>
        <v>0</v>
      </c>
      <c r="AK159" s="93">
        <f t="shared" si="65"/>
        <v>0</v>
      </c>
    </row>
    <row r="160" spans="1:37" s="92" customFormat="1" ht="171" customHeight="1" hidden="1">
      <c r="A160" s="87" t="s">
        <v>39</v>
      </c>
      <c r="B160" s="88">
        <f>B161</f>
        <v>300</v>
      </c>
      <c r="C160" s="88">
        <f>C161</f>
        <v>0</v>
      </c>
      <c r="D160" s="88">
        <f>D161</f>
        <v>0</v>
      </c>
      <c r="E160" s="88">
        <f>E161</f>
        <v>0</v>
      </c>
      <c r="F160" s="88">
        <f t="shared" si="111"/>
        <v>0</v>
      </c>
      <c r="G160" s="88">
        <f t="shared" si="84"/>
        <v>0</v>
      </c>
      <c r="H160" s="89">
        <f>H161</f>
        <v>0</v>
      </c>
      <c r="I160" s="89">
        <f aca="true" t="shared" si="113" ref="I160:AE160">I161</f>
        <v>0</v>
      </c>
      <c r="J160" s="89">
        <f t="shared" si="113"/>
        <v>0</v>
      </c>
      <c r="K160" s="89">
        <f t="shared" si="113"/>
        <v>0</v>
      </c>
      <c r="L160" s="89">
        <f t="shared" si="113"/>
        <v>0</v>
      </c>
      <c r="M160" s="89">
        <f t="shared" si="113"/>
        <v>0</v>
      </c>
      <c r="N160" s="89">
        <f t="shared" si="113"/>
        <v>0</v>
      </c>
      <c r="O160" s="89">
        <f t="shared" si="113"/>
        <v>0</v>
      </c>
      <c r="P160" s="89">
        <f t="shared" si="113"/>
        <v>0</v>
      </c>
      <c r="Q160" s="89">
        <f t="shared" si="113"/>
        <v>0</v>
      </c>
      <c r="R160" s="89">
        <f t="shared" si="113"/>
        <v>300</v>
      </c>
      <c r="S160" s="89">
        <f t="shared" si="113"/>
        <v>0</v>
      </c>
      <c r="T160" s="89">
        <f t="shared" si="113"/>
        <v>0</v>
      </c>
      <c r="U160" s="89">
        <f t="shared" si="113"/>
        <v>0</v>
      </c>
      <c r="V160" s="89">
        <f t="shared" si="113"/>
        <v>0</v>
      </c>
      <c r="W160" s="89">
        <f t="shared" si="113"/>
        <v>0</v>
      </c>
      <c r="X160" s="89">
        <f t="shared" si="113"/>
        <v>0</v>
      </c>
      <c r="Y160" s="89">
        <f t="shared" si="113"/>
        <v>0</v>
      </c>
      <c r="Z160" s="89">
        <f t="shared" si="113"/>
        <v>0</v>
      </c>
      <c r="AA160" s="89">
        <f t="shared" si="113"/>
        <v>0</v>
      </c>
      <c r="AB160" s="89">
        <f t="shared" si="113"/>
        <v>0</v>
      </c>
      <c r="AC160" s="89">
        <f t="shared" si="113"/>
        <v>0</v>
      </c>
      <c r="AD160" s="89">
        <f t="shared" si="113"/>
        <v>0</v>
      </c>
      <c r="AE160" s="89">
        <f t="shared" si="113"/>
        <v>0</v>
      </c>
      <c r="AF160" s="90"/>
      <c r="AG160" s="101">
        <f>H160+J160+L160+N160+P160+R160+T160+V160+X160+Z160+AB160+AD160</f>
        <v>300</v>
      </c>
      <c r="AH160" s="55">
        <f t="shared" si="98"/>
        <v>300</v>
      </c>
      <c r="AI160" s="91">
        <f t="shared" si="110"/>
        <v>0</v>
      </c>
      <c r="AK160" s="93">
        <f t="shared" si="65"/>
        <v>0</v>
      </c>
    </row>
    <row r="161" spans="1:37" s="95" customFormat="1" ht="18.75" hidden="1">
      <c r="A161" s="94" t="s">
        <v>17</v>
      </c>
      <c r="B161" s="88">
        <f>B162+B163</f>
        <v>300</v>
      </c>
      <c r="C161" s="88">
        <f>C162+C163</f>
        <v>0</v>
      </c>
      <c r="D161" s="88">
        <f>D162+D163</f>
        <v>0</v>
      </c>
      <c r="E161" s="88">
        <f>E162+E163</f>
        <v>0</v>
      </c>
      <c r="F161" s="88">
        <f t="shared" si="111"/>
        <v>0</v>
      </c>
      <c r="G161" s="88">
        <f t="shared" si="84"/>
        <v>0</v>
      </c>
      <c r="H161" s="88">
        <f>H162+H163</f>
        <v>0</v>
      </c>
      <c r="I161" s="88">
        <f aca="true" t="shared" si="114" ref="I161:AE161">I162+I163</f>
        <v>0</v>
      </c>
      <c r="J161" s="88">
        <f t="shared" si="114"/>
        <v>0</v>
      </c>
      <c r="K161" s="88">
        <f t="shared" si="114"/>
        <v>0</v>
      </c>
      <c r="L161" s="88">
        <f t="shared" si="114"/>
        <v>0</v>
      </c>
      <c r="M161" s="88">
        <f t="shared" si="114"/>
        <v>0</v>
      </c>
      <c r="N161" s="88">
        <f t="shared" si="114"/>
        <v>0</v>
      </c>
      <c r="O161" s="88">
        <f t="shared" si="114"/>
        <v>0</v>
      </c>
      <c r="P161" s="88">
        <f t="shared" si="114"/>
        <v>0</v>
      </c>
      <c r="Q161" s="88">
        <f t="shared" si="114"/>
        <v>0</v>
      </c>
      <c r="R161" s="88">
        <f t="shared" si="114"/>
        <v>300</v>
      </c>
      <c r="S161" s="88">
        <f t="shared" si="114"/>
        <v>0</v>
      </c>
      <c r="T161" s="88">
        <f t="shared" si="114"/>
        <v>0</v>
      </c>
      <c r="U161" s="88">
        <f t="shared" si="114"/>
        <v>0</v>
      </c>
      <c r="V161" s="88">
        <f t="shared" si="114"/>
        <v>0</v>
      </c>
      <c r="W161" s="88">
        <f t="shared" si="114"/>
        <v>0</v>
      </c>
      <c r="X161" s="88">
        <f t="shared" si="114"/>
        <v>0</v>
      </c>
      <c r="Y161" s="88">
        <f t="shared" si="114"/>
        <v>0</v>
      </c>
      <c r="Z161" s="88">
        <f t="shared" si="114"/>
        <v>0</v>
      </c>
      <c r="AA161" s="88">
        <f t="shared" si="114"/>
        <v>0</v>
      </c>
      <c r="AB161" s="88">
        <f t="shared" si="114"/>
        <v>0</v>
      </c>
      <c r="AC161" s="88">
        <f t="shared" si="114"/>
        <v>0</v>
      </c>
      <c r="AD161" s="88">
        <f t="shared" si="114"/>
        <v>0</v>
      </c>
      <c r="AE161" s="88">
        <f t="shared" si="114"/>
        <v>0</v>
      </c>
      <c r="AF161" s="90"/>
      <c r="AG161" s="91">
        <f t="shared" si="109"/>
        <v>300</v>
      </c>
      <c r="AH161" s="55">
        <f t="shared" si="98"/>
        <v>300</v>
      </c>
      <c r="AI161" s="91">
        <f t="shared" si="110"/>
        <v>0</v>
      </c>
      <c r="AK161" s="93">
        <f aca="true" t="shared" si="115" ref="AK161:AK186">E161-C161</f>
        <v>0</v>
      </c>
    </row>
    <row r="162" spans="1:37" s="100" customFormat="1" ht="18.75" hidden="1">
      <c r="A162" s="96" t="s">
        <v>13</v>
      </c>
      <c r="B162" s="97">
        <f>H162+J162+L162+N162+P162+R162+T162+V162+X162+Z162+AB162+AD162</f>
        <v>285</v>
      </c>
      <c r="C162" s="97">
        <f>H162+J162+L162+N162+P162</f>
        <v>0</v>
      </c>
      <c r="D162" s="97">
        <f>E162</f>
        <v>0</v>
      </c>
      <c r="E162" s="102">
        <f>I162+K162+M162+O162+Q162+S162+U162+W162+Y162+AA162+AC162+AE162</f>
        <v>0</v>
      </c>
      <c r="F162" s="97">
        <f>_xlfn.IFERROR(E162/B162*100,0)</f>
        <v>0</v>
      </c>
      <c r="G162" s="97">
        <f>_xlfn.IFERROR(E162/C162*100,0)</f>
        <v>0</v>
      </c>
      <c r="H162" s="103">
        <v>0</v>
      </c>
      <c r="I162" s="103">
        <v>0</v>
      </c>
      <c r="J162" s="103">
        <v>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97">
        <v>285</v>
      </c>
      <c r="S162" s="97">
        <v>0</v>
      </c>
      <c r="T162" s="97">
        <v>0</v>
      </c>
      <c r="U162" s="97">
        <v>0</v>
      </c>
      <c r="V162" s="97">
        <v>0</v>
      </c>
      <c r="W162" s="97">
        <v>0</v>
      </c>
      <c r="X162" s="97">
        <v>0</v>
      </c>
      <c r="Y162" s="97">
        <v>0</v>
      </c>
      <c r="Z162" s="97">
        <v>0</v>
      </c>
      <c r="AA162" s="97">
        <v>0</v>
      </c>
      <c r="AB162" s="97">
        <v>0</v>
      </c>
      <c r="AC162" s="97">
        <v>0</v>
      </c>
      <c r="AD162" s="97">
        <v>0</v>
      </c>
      <c r="AE162" s="97">
        <v>0</v>
      </c>
      <c r="AF162" s="99"/>
      <c r="AG162" s="91">
        <f t="shared" si="109"/>
        <v>285</v>
      </c>
      <c r="AH162" s="55">
        <f t="shared" si="98"/>
        <v>285</v>
      </c>
      <c r="AI162" s="91">
        <f t="shared" si="110"/>
        <v>0</v>
      </c>
      <c r="AK162" s="93">
        <f t="shared" si="115"/>
        <v>0</v>
      </c>
    </row>
    <row r="163" spans="1:37" s="65" customFormat="1" ht="20.25" customHeight="1" hidden="1">
      <c r="A163" s="96" t="s">
        <v>14</v>
      </c>
      <c r="B163" s="97">
        <f>H163+J163+L163+N163+P163+R163+T163+V163+X163+Z163+AB163+AD163</f>
        <v>15</v>
      </c>
      <c r="C163" s="97">
        <f>H163+J163+L163+N163+P163</f>
        <v>0</v>
      </c>
      <c r="D163" s="97">
        <f>E163</f>
        <v>0</v>
      </c>
      <c r="E163" s="102">
        <f>I163+K163+M163+O163+Q163+S163+U163+W163+Y163+AA163+AC163+AE163</f>
        <v>0</v>
      </c>
      <c r="F163" s="97">
        <f t="shared" si="111"/>
        <v>0</v>
      </c>
      <c r="G163" s="97">
        <f t="shared" si="84"/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15</v>
      </c>
      <c r="S163" s="103">
        <v>0</v>
      </c>
      <c r="T163" s="103">
        <v>0</v>
      </c>
      <c r="U163" s="103">
        <v>0</v>
      </c>
      <c r="V163" s="103">
        <v>0</v>
      </c>
      <c r="W163" s="103">
        <v>0</v>
      </c>
      <c r="X163" s="103">
        <v>0</v>
      </c>
      <c r="Y163" s="103">
        <v>0</v>
      </c>
      <c r="Z163" s="103">
        <v>0</v>
      </c>
      <c r="AA163" s="103">
        <v>0</v>
      </c>
      <c r="AB163" s="103">
        <v>0</v>
      </c>
      <c r="AC163" s="103">
        <v>0</v>
      </c>
      <c r="AD163" s="103">
        <v>0</v>
      </c>
      <c r="AE163" s="103">
        <v>0</v>
      </c>
      <c r="AF163" s="99"/>
      <c r="AG163" s="64">
        <f t="shared" si="109"/>
        <v>15</v>
      </c>
      <c r="AH163" s="55">
        <f t="shared" si="98"/>
        <v>15</v>
      </c>
      <c r="AI163" s="91">
        <f t="shared" si="110"/>
        <v>0</v>
      </c>
      <c r="AK163" s="93">
        <f t="shared" si="115"/>
        <v>0</v>
      </c>
    </row>
    <row r="164" spans="1:37" s="14" customFormat="1" ht="82.5" customHeight="1">
      <c r="A164" s="39" t="s">
        <v>40</v>
      </c>
      <c r="B164" s="33">
        <f>B165</f>
        <v>100</v>
      </c>
      <c r="C164" s="33">
        <f>C165</f>
        <v>0</v>
      </c>
      <c r="D164" s="33">
        <f>D165</f>
        <v>0</v>
      </c>
      <c r="E164" s="33">
        <f>E165</f>
        <v>0</v>
      </c>
      <c r="F164" s="33">
        <f t="shared" si="111"/>
        <v>0</v>
      </c>
      <c r="G164" s="28">
        <f t="shared" si="84"/>
        <v>0</v>
      </c>
      <c r="H164" s="28">
        <f>H165</f>
        <v>0</v>
      </c>
      <c r="I164" s="28">
        <f aca="true" t="shared" si="116" ref="I164:AE164">I165</f>
        <v>0</v>
      </c>
      <c r="J164" s="28">
        <f t="shared" si="116"/>
        <v>0</v>
      </c>
      <c r="K164" s="28">
        <f t="shared" si="116"/>
        <v>0</v>
      </c>
      <c r="L164" s="28">
        <f t="shared" si="116"/>
        <v>0</v>
      </c>
      <c r="M164" s="28">
        <f t="shared" si="116"/>
        <v>0</v>
      </c>
      <c r="N164" s="28">
        <f t="shared" si="116"/>
        <v>0</v>
      </c>
      <c r="O164" s="28">
        <f t="shared" si="116"/>
        <v>0</v>
      </c>
      <c r="P164" s="28">
        <f t="shared" si="116"/>
        <v>0</v>
      </c>
      <c r="Q164" s="28">
        <f t="shared" si="116"/>
        <v>0</v>
      </c>
      <c r="R164" s="28">
        <f t="shared" si="116"/>
        <v>0</v>
      </c>
      <c r="S164" s="28">
        <f t="shared" si="116"/>
        <v>0</v>
      </c>
      <c r="T164" s="28">
        <f t="shared" si="116"/>
        <v>0</v>
      </c>
      <c r="U164" s="28">
        <f t="shared" si="116"/>
        <v>0</v>
      </c>
      <c r="V164" s="28">
        <f t="shared" si="116"/>
        <v>0</v>
      </c>
      <c r="W164" s="28">
        <f t="shared" si="116"/>
        <v>0</v>
      </c>
      <c r="X164" s="28">
        <f t="shared" si="116"/>
        <v>0</v>
      </c>
      <c r="Y164" s="28">
        <f t="shared" si="116"/>
        <v>0</v>
      </c>
      <c r="Z164" s="28">
        <f t="shared" si="116"/>
        <v>0</v>
      </c>
      <c r="AA164" s="28">
        <f t="shared" si="116"/>
        <v>0</v>
      </c>
      <c r="AB164" s="28">
        <f>AB165</f>
        <v>100</v>
      </c>
      <c r="AC164" s="28">
        <f t="shared" si="116"/>
        <v>0</v>
      </c>
      <c r="AD164" s="28">
        <f t="shared" si="116"/>
        <v>0</v>
      </c>
      <c r="AE164" s="28">
        <f t="shared" si="116"/>
        <v>0</v>
      </c>
      <c r="AF164" s="48"/>
      <c r="AG164" s="51">
        <f t="shared" si="109"/>
        <v>100</v>
      </c>
      <c r="AH164" s="55">
        <f t="shared" si="98"/>
        <v>0</v>
      </c>
      <c r="AI164" s="55">
        <f t="shared" si="110"/>
        <v>0</v>
      </c>
      <c r="AK164" s="71">
        <f t="shared" si="115"/>
        <v>0</v>
      </c>
    </row>
    <row r="165" spans="1:37" s="42" customFormat="1" ht="18.75">
      <c r="A165" s="36" t="s">
        <v>17</v>
      </c>
      <c r="B165" s="33">
        <f>B166+B167</f>
        <v>100</v>
      </c>
      <c r="C165" s="33">
        <f>C166+C167</f>
        <v>0</v>
      </c>
      <c r="D165" s="33">
        <f>D166+D167</f>
        <v>0</v>
      </c>
      <c r="E165" s="33">
        <f>E166+E167</f>
        <v>0</v>
      </c>
      <c r="F165" s="33">
        <f t="shared" si="111"/>
        <v>0</v>
      </c>
      <c r="G165" s="28">
        <f t="shared" si="84"/>
        <v>0</v>
      </c>
      <c r="H165" s="33">
        <f aca="true" t="shared" si="117" ref="H165:AE165">H166+H167</f>
        <v>0</v>
      </c>
      <c r="I165" s="33">
        <f t="shared" si="117"/>
        <v>0</v>
      </c>
      <c r="J165" s="33">
        <f t="shared" si="117"/>
        <v>0</v>
      </c>
      <c r="K165" s="33">
        <f t="shared" si="117"/>
        <v>0</v>
      </c>
      <c r="L165" s="33">
        <f t="shared" si="117"/>
        <v>0</v>
      </c>
      <c r="M165" s="33">
        <f t="shared" si="117"/>
        <v>0</v>
      </c>
      <c r="N165" s="33">
        <f t="shared" si="117"/>
        <v>0</v>
      </c>
      <c r="O165" s="33">
        <f t="shared" si="117"/>
        <v>0</v>
      </c>
      <c r="P165" s="33">
        <f t="shared" si="117"/>
        <v>0</v>
      </c>
      <c r="Q165" s="33">
        <f t="shared" si="117"/>
        <v>0</v>
      </c>
      <c r="R165" s="33">
        <f t="shared" si="117"/>
        <v>0</v>
      </c>
      <c r="S165" s="33">
        <f t="shared" si="117"/>
        <v>0</v>
      </c>
      <c r="T165" s="33">
        <f t="shared" si="117"/>
        <v>0</v>
      </c>
      <c r="U165" s="33">
        <f t="shared" si="117"/>
        <v>0</v>
      </c>
      <c r="V165" s="33">
        <f>V166+V167</f>
        <v>0</v>
      </c>
      <c r="W165" s="33">
        <f t="shared" si="117"/>
        <v>0</v>
      </c>
      <c r="X165" s="33">
        <f t="shared" si="117"/>
        <v>0</v>
      </c>
      <c r="Y165" s="33">
        <f t="shared" si="117"/>
        <v>0</v>
      </c>
      <c r="Z165" s="33">
        <f t="shared" si="117"/>
        <v>0</v>
      </c>
      <c r="AA165" s="33">
        <f t="shared" si="117"/>
        <v>0</v>
      </c>
      <c r="AB165" s="33">
        <f t="shared" si="117"/>
        <v>100</v>
      </c>
      <c r="AC165" s="33">
        <f t="shared" si="117"/>
        <v>0</v>
      </c>
      <c r="AD165" s="33">
        <f t="shared" si="117"/>
        <v>0</v>
      </c>
      <c r="AE165" s="33">
        <f t="shared" si="117"/>
        <v>0</v>
      </c>
      <c r="AF165" s="49"/>
      <c r="AG165" s="51">
        <f t="shared" si="109"/>
        <v>100</v>
      </c>
      <c r="AH165" s="55">
        <f t="shared" si="98"/>
        <v>0</v>
      </c>
      <c r="AI165" s="55">
        <f t="shared" si="110"/>
        <v>0</v>
      </c>
      <c r="AK165" s="71">
        <f t="shared" si="115"/>
        <v>0</v>
      </c>
    </row>
    <row r="166" spans="1:37" s="43" customFormat="1" ht="22.5" customHeight="1">
      <c r="A166" s="37" t="s">
        <v>13</v>
      </c>
      <c r="B166" s="34">
        <f aca="true" t="shared" si="118" ref="B166:E167">B175</f>
        <v>86.1</v>
      </c>
      <c r="C166" s="34">
        <f t="shared" si="118"/>
        <v>0</v>
      </c>
      <c r="D166" s="34">
        <f t="shared" si="118"/>
        <v>0</v>
      </c>
      <c r="E166" s="34">
        <f t="shared" si="118"/>
        <v>0</v>
      </c>
      <c r="F166" s="29">
        <f>E166/B166*100</f>
        <v>0</v>
      </c>
      <c r="G166" s="28">
        <f t="shared" si="84"/>
        <v>0</v>
      </c>
      <c r="H166" s="34">
        <f aca="true" t="shared" si="119" ref="H166:AE166">H175</f>
        <v>0</v>
      </c>
      <c r="I166" s="34">
        <f t="shared" si="119"/>
        <v>0</v>
      </c>
      <c r="J166" s="34">
        <f t="shared" si="119"/>
        <v>0</v>
      </c>
      <c r="K166" s="34">
        <f t="shared" si="119"/>
        <v>0</v>
      </c>
      <c r="L166" s="34">
        <f t="shared" si="119"/>
        <v>0</v>
      </c>
      <c r="M166" s="34">
        <f t="shared" si="119"/>
        <v>0</v>
      </c>
      <c r="N166" s="34">
        <f t="shared" si="119"/>
        <v>0</v>
      </c>
      <c r="O166" s="34">
        <f t="shared" si="119"/>
        <v>0</v>
      </c>
      <c r="P166" s="34">
        <f t="shared" si="119"/>
        <v>0</v>
      </c>
      <c r="Q166" s="34">
        <f t="shared" si="119"/>
        <v>0</v>
      </c>
      <c r="R166" s="34">
        <f t="shared" si="119"/>
        <v>0</v>
      </c>
      <c r="S166" s="34">
        <f t="shared" si="119"/>
        <v>0</v>
      </c>
      <c r="T166" s="34">
        <f t="shared" si="119"/>
        <v>0</v>
      </c>
      <c r="U166" s="34">
        <f t="shared" si="119"/>
        <v>0</v>
      </c>
      <c r="V166" s="34">
        <f t="shared" si="119"/>
        <v>0</v>
      </c>
      <c r="W166" s="34">
        <f t="shared" si="119"/>
        <v>0</v>
      </c>
      <c r="X166" s="34">
        <f t="shared" si="119"/>
        <v>0</v>
      </c>
      <c r="Y166" s="34">
        <f t="shared" si="119"/>
        <v>0</v>
      </c>
      <c r="Z166" s="34">
        <f t="shared" si="119"/>
        <v>0</v>
      </c>
      <c r="AA166" s="34">
        <f t="shared" si="119"/>
        <v>0</v>
      </c>
      <c r="AB166" s="34">
        <f t="shared" si="119"/>
        <v>86.1</v>
      </c>
      <c r="AC166" s="34">
        <f t="shared" si="119"/>
        <v>0</v>
      </c>
      <c r="AD166" s="34">
        <f t="shared" si="119"/>
        <v>0</v>
      </c>
      <c r="AE166" s="34">
        <f t="shared" si="119"/>
        <v>0</v>
      </c>
      <c r="AF166" s="48"/>
      <c r="AG166" s="51">
        <f t="shared" si="109"/>
        <v>86.1</v>
      </c>
      <c r="AH166" s="55">
        <f t="shared" si="98"/>
        <v>0</v>
      </c>
      <c r="AI166" s="55">
        <f t="shared" si="110"/>
        <v>0</v>
      </c>
      <c r="AK166" s="71">
        <f t="shared" si="115"/>
        <v>0</v>
      </c>
    </row>
    <row r="167" spans="1:37" s="43" customFormat="1" ht="18.75">
      <c r="A167" s="37" t="s">
        <v>14</v>
      </c>
      <c r="B167" s="34">
        <f t="shared" si="118"/>
        <v>13.9</v>
      </c>
      <c r="C167" s="34">
        <f t="shared" si="118"/>
        <v>0</v>
      </c>
      <c r="D167" s="34">
        <f t="shared" si="118"/>
        <v>0</v>
      </c>
      <c r="E167" s="34">
        <f t="shared" si="118"/>
        <v>0</v>
      </c>
      <c r="F167" s="34">
        <f t="shared" si="111"/>
        <v>0</v>
      </c>
      <c r="G167" s="28">
        <f t="shared" si="84"/>
        <v>0</v>
      </c>
      <c r="H167" s="34">
        <f aca="true" t="shared" si="120" ref="H167:AE167">H176</f>
        <v>0</v>
      </c>
      <c r="I167" s="34">
        <f t="shared" si="120"/>
        <v>0</v>
      </c>
      <c r="J167" s="34">
        <f t="shared" si="120"/>
        <v>0</v>
      </c>
      <c r="K167" s="34">
        <f t="shared" si="120"/>
        <v>0</v>
      </c>
      <c r="L167" s="34">
        <f t="shared" si="120"/>
        <v>0</v>
      </c>
      <c r="M167" s="34">
        <f t="shared" si="120"/>
        <v>0</v>
      </c>
      <c r="N167" s="34">
        <f t="shared" si="120"/>
        <v>0</v>
      </c>
      <c r="O167" s="34">
        <f t="shared" si="120"/>
        <v>0</v>
      </c>
      <c r="P167" s="34">
        <f t="shared" si="120"/>
        <v>0</v>
      </c>
      <c r="Q167" s="34">
        <f t="shared" si="120"/>
        <v>0</v>
      </c>
      <c r="R167" s="34">
        <f t="shared" si="120"/>
        <v>0</v>
      </c>
      <c r="S167" s="34">
        <f t="shared" si="120"/>
        <v>0</v>
      </c>
      <c r="T167" s="34">
        <f t="shared" si="120"/>
        <v>0</v>
      </c>
      <c r="U167" s="34">
        <f t="shared" si="120"/>
        <v>0</v>
      </c>
      <c r="V167" s="34">
        <f t="shared" si="120"/>
        <v>0</v>
      </c>
      <c r="W167" s="34">
        <f t="shared" si="120"/>
        <v>0</v>
      </c>
      <c r="X167" s="34">
        <f t="shared" si="120"/>
        <v>0</v>
      </c>
      <c r="Y167" s="34">
        <f t="shared" si="120"/>
        <v>0</v>
      </c>
      <c r="Z167" s="34">
        <f t="shared" si="120"/>
        <v>0</v>
      </c>
      <c r="AA167" s="34">
        <f t="shared" si="120"/>
        <v>0</v>
      </c>
      <c r="AB167" s="34">
        <f t="shared" si="120"/>
        <v>13.9</v>
      </c>
      <c r="AC167" s="34">
        <f t="shared" si="120"/>
        <v>0</v>
      </c>
      <c r="AD167" s="34">
        <f t="shared" si="120"/>
        <v>0</v>
      </c>
      <c r="AE167" s="34">
        <f t="shared" si="120"/>
        <v>0</v>
      </c>
      <c r="AF167" s="48"/>
      <c r="AG167" s="51">
        <f t="shared" si="109"/>
        <v>13.9</v>
      </c>
      <c r="AH167" s="55">
        <f t="shared" si="98"/>
        <v>0</v>
      </c>
      <c r="AI167" s="55">
        <f t="shared" si="110"/>
        <v>0</v>
      </c>
      <c r="AK167" s="71">
        <f t="shared" si="115"/>
        <v>0</v>
      </c>
    </row>
    <row r="168" spans="1:37" s="14" customFormat="1" ht="93" customHeight="1">
      <c r="A168" s="41" t="s">
        <v>69</v>
      </c>
      <c r="B168" s="27">
        <f>B169</f>
        <v>0</v>
      </c>
      <c r="C168" s="27">
        <f>C169</f>
        <v>0</v>
      </c>
      <c r="D168" s="27">
        <f>D169</f>
        <v>0</v>
      </c>
      <c r="E168" s="27">
        <f>E169</f>
        <v>0</v>
      </c>
      <c r="F168" s="27">
        <f>_xlfn.IFERROR(E168/B168*100,0)</f>
        <v>0</v>
      </c>
      <c r="G168" s="27">
        <f t="shared" si="84"/>
        <v>0</v>
      </c>
      <c r="H168" s="24">
        <f>H169</f>
        <v>0</v>
      </c>
      <c r="I168" s="24">
        <f aca="true" t="shared" si="121" ref="I168:AE168">I169</f>
        <v>0</v>
      </c>
      <c r="J168" s="24">
        <f t="shared" si="121"/>
        <v>0</v>
      </c>
      <c r="K168" s="24">
        <f t="shared" si="121"/>
        <v>0</v>
      </c>
      <c r="L168" s="24">
        <f t="shared" si="121"/>
        <v>0</v>
      </c>
      <c r="M168" s="24">
        <f t="shared" si="121"/>
        <v>0</v>
      </c>
      <c r="N168" s="24">
        <f t="shared" si="121"/>
        <v>0</v>
      </c>
      <c r="O168" s="24">
        <f t="shared" si="121"/>
        <v>0</v>
      </c>
      <c r="P168" s="24">
        <f t="shared" si="121"/>
        <v>0</v>
      </c>
      <c r="Q168" s="24">
        <f t="shared" si="121"/>
        <v>0</v>
      </c>
      <c r="R168" s="24">
        <f t="shared" si="121"/>
        <v>0</v>
      </c>
      <c r="S168" s="24">
        <f t="shared" si="121"/>
        <v>0</v>
      </c>
      <c r="T168" s="24">
        <f t="shared" si="121"/>
        <v>0</v>
      </c>
      <c r="U168" s="24">
        <f t="shared" si="121"/>
        <v>0</v>
      </c>
      <c r="V168" s="24">
        <f t="shared" si="121"/>
        <v>0</v>
      </c>
      <c r="W168" s="24">
        <f t="shared" si="121"/>
        <v>0</v>
      </c>
      <c r="X168" s="24">
        <f t="shared" si="121"/>
        <v>0</v>
      </c>
      <c r="Y168" s="24">
        <f t="shared" si="121"/>
        <v>0</v>
      </c>
      <c r="Z168" s="24">
        <f t="shared" si="121"/>
        <v>0</v>
      </c>
      <c r="AA168" s="24">
        <f t="shared" si="121"/>
        <v>0</v>
      </c>
      <c r="AB168" s="24">
        <f t="shared" si="121"/>
        <v>0</v>
      </c>
      <c r="AC168" s="24">
        <f t="shared" si="121"/>
        <v>0</v>
      </c>
      <c r="AD168" s="24">
        <f t="shared" si="121"/>
        <v>0</v>
      </c>
      <c r="AE168" s="24">
        <f t="shared" si="121"/>
        <v>0</v>
      </c>
      <c r="AF168" s="47"/>
      <c r="AG168" s="51">
        <f t="shared" si="109"/>
        <v>0</v>
      </c>
      <c r="AH168" s="55">
        <f t="shared" si="98"/>
        <v>0</v>
      </c>
      <c r="AI168" s="55">
        <f t="shared" si="110"/>
        <v>0</v>
      </c>
      <c r="AK168" s="71">
        <f t="shared" si="115"/>
        <v>0</v>
      </c>
    </row>
    <row r="169" spans="1:37" s="62" customFormat="1" ht="18.75">
      <c r="A169" s="3" t="s">
        <v>17</v>
      </c>
      <c r="B169" s="27">
        <f>B171</f>
        <v>0</v>
      </c>
      <c r="C169" s="27">
        <f>C171</f>
        <v>0</v>
      </c>
      <c r="D169" s="27">
        <f>D171</f>
        <v>0</v>
      </c>
      <c r="E169" s="27">
        <f>E171</f>
        <v>0</v>
      </c>
      <c r="F169" s="27">
        <f>_xlfn.IFERROR(E169/B169*100,0)</f>
        <v>0</v>
      </c>
      <c r="G169" s="27">
        <f t="shared" si="84"/>
        <v>0</v>
      </c>
      <c r="H169" s="27">
        <f aca="true" t="shared" si="122" ref="H169:AE169">H171</f>
        <v>0</v>
      </c>
      <c r="I169" s="27">
        <f t="shared" si="122"/>
        <v>0</v>
      </c>
      <c r="J169" s="27">
        <f t="shared" si="122"/>
        <v>0</v>
      </c>
      <c r="K169" s="27">
        <f t="shared" si="122"/>
        <v>0</v>
      </c>
      <c r="L169" s="27">
        <f t="shared" si="122"/>
        <v>0</v>
      </c>
      <c r="M169" s="27">
        <f t="shared" si="122"/>
        <v>0</v>
      </c>
      <c r="N169" s="27">
        <f t="shared" si="122"/>
        <v>0</v>
      </c>
      <c r="O169" s="27">
        <f t="shared" si="122"/>
        <v>0</v>
      </c>
      <c r="P169" s="27">
        <f t="shared" si="122"/>
        <v>0</v>
      </c>
      <c r="Q169" s="27">
        <f t="shared" si="122"/>
        <v>0</v>
      </c>
      <c r="R169" s="27">
        <f t="shared" si="122"/>
        <v>0</v>
      </c>
      <c r="S169" s="27">
        <f t="shared" si="122"/>
        <v>0</v>
      </c>
      <c r="T169" s="27">
        <f t="shared" si="122"/>
        <v>0</v>
      </c>
      <c r="U169" s="27">
        <f t="shared" si="122"/>
        <v>0</v>
      </c>
      <c r="V169" s="27">
        <f t="shared" si="122"/>
        <v>0</v>
      </c>
      <c r="W169" s="27">
        <f t="shared" si="122"/>
        <v>0</v>
      </c>
      <c r="X169" s="27">
        <f t="shared" si="122"/>
        <v>0</v>
      </c>
      <c r="Y169" s="27">
        <f t="shared" si="122"/>
        <v>0</v>
      </c>
      <c r="Z169" s="27">
        <f t="shared" si="122"/>
        <v>0</v>
      </c>
      <c r="AA169" s="27">
        <f t="shared" si="122"/>
        <v>0</v>
      </c>
      <c r="AB169" s="27">
        <f t="shared" si="122"/>
        <v>0</v>
      </c>
      <c r="AC169" s="27">
        <f t="shared" si="122"/>
        <v>0</v>
      </c>
      <c r="AD169" s="27">
        <f t="shared" si="122"/>
        <v>0</v>
      </c>
      <c r="AE169" s="27">
        <f t="shared" si="122"/>
        <v>0</v>
      </c>
      <c r="AF169" s="47"/>
      <c r="AG169" s="51">
        <f t="shared" si="109"/>
        <v>0</v>
      </c>
      <c r="AH169" s="55">
        <f t="shared" si="98"/>
        <v>0</v>
      </c>
      <c r="AI169" s="55">
        <f t="shared" si="110"/>
        <v>0</v>
      </c>
      <c r="AK169" s="71">
        <f t="shared" si="115"/>
        <v>0</v>
      </c>
    </row>
    <row r="170" spans="1:37" s="14" customFormat="1" ht="17.25" customHeight="1" hidden="1">
      <c r="A170" s="2" t="s">
        <v>13</v>
      </c>
      <c r="B170" s="25"/>
      <c r="C170" s="25"/>
      <c r="D170" s="25"/>
      <c r="E170" s="25"/>
      <c r="F170" s="27">
        <f>_xlfn.IFERROR(E170/B170*100,0)</f>
        <v>0</v>
      </c>
      <c r="G170" s="27">
        <f t="shared" si="84"/>
        <v>0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7">
        <f>AE172</f>
        <v>0</v>
      </c>
      <c r="AF170" s="47"/>
      <c r="AG170" s="51">
        <f t="shared" si="109"/>
        <v>0</v>
      </c>
      <c r="AH170" s="55">
        <f t="shared" si="98"/>
        <v>0</v>
      </c>
      <c r="AI170" s="55">
        <f t="shared" si="110"/>
        <v>0</v>
      </c>
      <c r="AK170" s="71">
        <f t="shared" si="115"/>
        <v>0</v>
      </c>
    </row>
    <row r="171" spans="1:37" s="13" customFormat="1" ht="18.75">
      <c r="A171" s="2" t="s">
        <v>14</v>
      </c>
      <c r="B171" s="26">
        <f>H171+J171+L171+N171+P171+R171+T171+V171+X171+Z171+AB171+AD171</f>
        <v>0</v>
      </c>
      <c r="C171" s="26">
        <f>H171+J171+L171+N171+P171+R171</f>
        <v>0</v>
      </c>
      <c r="D171" s="26">
        <f>E171</f>
        <v>0</v>
      </c>
      <c r="E171" s="26">
        <f>I171+K171+M171+O171+Q171+S171+U171+W171+Y171+AA171+AC171+AE171</f>
        <v>0</v>
      </c>
      <c r="F171" s="25">
        <f>_xlfn.IFERROR(E171/B171*100,0)</f>
        <v>0</v>
      </c>
      <c r="G171" s="25">
        <f t="shared" si="84"/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38">
        <v>0</v>
      </c>
      <c r="AE171" s="25">
        <v>0</v>
      </c>
      <c r="AF171" s="46"/>
      <c r="AG171" s="61">
        <f t="shared" si="109"/>
        <v>0</v>
      </c>
      <c r="AH171" s="55">
        <f t="shared" si="98"/>
        <v>0</v>
      </c>
      <c r="AI171" s="55">
        <f t="shared" si="110"/>
        <v>0</v>
      </c>
      <c r="AK171" s="71">
        <f t="shared" si="115"/>
        <v>0</v>
      </c>
    </row>
    <row r="172" spans="1:37" s="14" customFormat="1" ht="18.75" hidden="1">
      <c r="A172" s="2" t="s">
        <v>15</v>
      </c>
      <c r="B172" s="25"/>
      <c r="C172" s="25"/>
      <c r="D172" s="25"/>
      <c r="E172" s="26">
        <f>I172+K172+M172+O172+Q172+S172+U172+W172+Y172+AA172+AC172+AE172</f>
        <v>0</v>
      </c>
      <c r="F172" s="25" t="e">
        <f t="shared" si="111"/>
        <v>#DIV/0!</v>
      </c>
      <c r="G172" s="27">
        <f t="shared" si="84"/>
        <v>0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45"/>
      <c r="AF172" s="47"/>
      <c r="AG172" s="51">
        <f t="shared" si="109"/>
        <v>0</v>
      </c>
      <c r="AH172" s="55">
        <f t="shared" si="98"/>
        <v>0</v>
      </c>
      <c r="AI172" s="55">
        <f t="shared" si="110"/>
        <v>0</v>
      </c>
      <c r="AK172" s="71">
        <f t="shared" si="115"/>
        <v>0</v>
      </c>
    </row>
    <row r="173" spans="1:37" s="14" customFormat="1" ht="163.5" customHeight="1">
      <c r="A173" s="41" t="s">
        <v>80</v>
      </c>
      <c r="B173" s="27">
        <f>B174</f>
        <v>100</v>
      </c>
      <c r="C173" s="27">
        <f>C174</f>
        <v>0</v>
      </c>
      <c r="D173" s="27">
        <f>D174</f>
        <v>0</v>
      </c>
      <c r="E173" s="27">
        <f>E174</f>
        <v>0</v>
      </c>
      <c r="F173" s="27">
        <f>_xlfn.IFERROR(E173/B173*100,0)</f>
        <v>0</v>
      </c>
      <c r="G173" s="27">
        <f t="shared" si="84"/>
        <v>0</v>
      </c>
      <c r="H173" s="24">
        <f>H174</f>
        <v>0</v>
      </c>
      <c r="I173" s="24">
        <f aca="true" t="shared" si="123" ref="I173:AE173">I174</f>
        <v>0</v>
      </c>
      <c r="J173" s="24">
        <f t="shared" si="123"/>
        <v>0</v>
      </c>
      <c r="K173" s="24">
        <f t="shared" si="123"/>
        <v>0</v>
      </c>
      <c r="L173" s="24">
        <f t="shared" si="123"/>
        <v>0</v>
      </c>
      <c r="M173" s="24">
        <f t="shared" si="123"/>
        <v>0</v>
      </c>
      <c r="N173" s="24">
        <f t="shared" si="123"/>
        <v>0</v>
      </c>
      <c r="O173" s="24">
        <f t="shared" si="123"/>
        <v>0</v>
      </c>
      <c r="P173" s="24">
        <f t="shared" si="123"/>
        <v>0</v>
      </c>
      <c r="Q173" s="24">
        <f t="shared" si="123"/>
        <v>0</v>
      </c>
      <c r="R173" s="24">
        <f t="shared" si="123"/>
        <v>0</v>
      </c>
      <c r="S173" s="24">
        <f t="shared" si="123"/>
        <v>0</v>
      </c>
      <c r="T173" s="24">
        <f t="shared" si="123"/>
        <v>0</v>
      </c>
      <c r="U173" s="24">
        <f t="shared" si="123"/>
        <v>0</v>
      </c>
      <c r="V173" s="24">
        <f t="shared" si="123"/>
        <v>0</v>
      </c>
      <c r="W173" s="24">
        <f t="shared" si="123"/>
        <v>0</v>
      </c>
      <c r="X173" s="24">
        <f t="shared" si="123"/>
        <v>0</v>
      </c>
      <c r="Y173" s="24">
        <f t="shared" si="123"/>
        <v>0</v>
      </c>
      <c r="Z173" s="24">
        <f t="shared" si="123"/>
        <v>0</v>
      </c>
      <c r="AA173" s="24">
        <f t="shared" si="123"/>
        <v>0</v>
      </c>
      <c r="AB173" s="24">
        <f t="shared" si="123"/>
        <v>100</v>
      </c>
      <c r="AC173" s="24">
        <f t="shared" si="123"/>
        <v>0</v>
      </c>
      <c r="AD173" s="24">
        <f t="shared" si="123"/>
        <v>0</v>
      </c>
      <c r="AE173" s="24">
        <f t="shared" si="123"/>
        <v>0</v>
      </c>
      <c r="AF173" s="47"/>
      <c r="AG173" s="51">
        <f t="shared" si="109"/>
        <v>100</v>
      </c>
      <c r="AH173" s="55">
        <f t="shared" si="98"/>
        <v>0</v>
      </c>
      <c r="AI173" s="55">
        <f t="shared" si="110"/>
        <v>0</v>
      </c>
      <c r="AK173" s="71">
        <f t="shared" si="115"/>
        <v>0</v>
      </c>
    </row>
    <row r="174" spans="1:37" s="62" customFormat="1" ht="18.75">
      <c r="A174" s="3" t="s">
        <v>17</v>
      </c>
      <c r="B174" s="27">
        <f>B176+B175</f>
        <v>100</v>
      </c>
      <c r="C174" s="27">
        <f>C176+C175</f>
        <v>0</v>
      </c>
      <c r="D174" s="27">
        <f>D176+D175</f>
        <v>0</v>
      </c>
      <c r="E174" s="27">
        <f>E176+E175</f>
        <v>0</v>
      </c>
      <c r="F174" s="27">
        <f>_xlfn.IFERROR(E174/B174*100,0)</f>
        <v>0</v>
      </c>
      <c r="G174" s="27">
        <f t="shared" si="84"/>
        <v>0</v>
      </c>
      <c r="H174" s="27">
        <f>H176+H175</f>
        <v>0</v>
      </c>
      <c r="I174" s="27">
        <f aca="true" t="shared" si="124" ref="I174:AE174">I176+I175</f>
        <v>0</v>
      </c>
      <c r="J174" s="27">
        <f t="shared" si="124"/>
        <v>0</v>
      </c>
      <c r="K174" s="27">
        <f t="shared" si="124"/>
        <v>0</v>
      </c>
      <c r="L174" s="27">
        <f t="shared" si="124"/>
        <v>0</v>
      </c>
      <c r="M174" s="27">
        <f t="shared" si="124"/>
        <v>0</v>
      </c>
      <c r="N174" s="27">
        <f t="shared" si="124"/>
        <v>0</v>
      </c>
      <c r="O174" s="27">
        <f t="shared" si="124"/>
        <v>0</v>
      </c>
      <c r="P174" s="27">
        <f t="shared" si="124"/>
        <v>0</v>
      </c>
      <c r="Q174" s="27">
        <f t="shared" si="124"/>
        <v>0</v>
      </c>
      <c r="R174" s="27">
        <f t="shared" si="124"/>
        <v>0</v>
      </c>
      <c r="S174" s="27">
        <f t="shared" si="124"/>
        <v>0</v>
      </c>
      <c r="T174" s="27">
        <f t="shared" si="124"/>
        <v>0</v>
      </c>
      <c r="U174" s="27">
        <f t="shared" si="124"/>
        <v>0</v>
      </c>
      <c r="V174" s="27">
        <f t="shared" si="124"/>
        <v>0</v>
      </c>
      <c r="W174" s="27">
        <f t="shared" si="124"/>
        <v>0</v>
      </c>
      <c r="X174" s="27">
        <f t="shared" si="124"/>
        <v>0</v>
      </c>
      <c r="Y174" s="27">
        <f t="shared" si="124"/>
        <v>0</v>
      </c>
      <c r="Z174" s="27">
        <f t="shared" si="124"/>
        <v>0</v>
      </c>
      <c r="AA174" s="27">
        <f t="shared" si="124"/>
        <v>0</v>
      </c>
      <c r="AB174" s="27">
        <f t="shared" si="124"/>
        <v>100</v>
      </c>
      <c r="AC174" s="27">
        <f t="shared" si="124"/>
        <v>0</v>
      </c>
      <c r="AD174" s="27">
        <f t="shared" si="124"/>
        <v>0</v>
      </c>
      <c r="AE174" s="27">
        <f t="shared" si="124"/>
        <v>0</v>
      </c>
      <c r="AF174" s="47"/>
      <c r="AG174" s="51">
        <f t="shared" si="109"/>
        <v>100</v>
      </c>
      <c r="AH174" s="55">
        <f t="shared" si="98"/>
        <v>0</v>
      </c>
      <c r="AI174" s="55">
        <f t="shared" si="110"/>
        <v>0</v>
      </c>
      <c r="AK174" s="71">
        <f t="shared" si="115"/>
        <v>0</v>
      </c>
    </row>
    <row r="175" spans="1:37" s="13" customFormat="1" ht="26.25" customHeight="1">
      <c r="A175" s="2" t="s">
        <v>13</v>
      </c>
      <c r="B175" s="26">
        <f>H175+J1077+L175+N175+P175+R175+T175+V175+X175+Z175+AB175+AD175</f>
        <v>86.1</v>
      </c>
      <c r="C175" s="26">
        <f>H175+J175+L175+N175+P175+R175</f>
        <v>0</v>
      </c>
      <c r="D175" s="26">
        <f>E175</f>
        <v>0</v>
      </c>
      <c r="E175" s="26">
        <f>I175+K175+M175+O175+Q175+S175+U175+W175+Y175+AA175+AC175+AE175</f>
        <v>0</v>
      </c>
      <c r="F175" s="25">
        <f>_xlfn.IFERROR(E175/B175*100,0)</f>
        <v>0</v>
      </c>
      <c r="G175" s="25">
        <f>_xlfn.IFERROR(E175/C175*100,0)</f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86.1</v>
      </c>
      <c r="AC175" s="38">
        <v>0</v>
      </c>
      <c r="AD175" s="38">
        <v>0</v>
      </c>
      <c r="AE175" s="25">
        <f>AE178</f>
        <v>0</v>
      </c>
      <c r="AF175" s="46"/>
      <c r="AG175" s="61">
        <f t="shared" si="109"/>
        <v>86.1</v>
      </c>
      <c r="AH175" s="55">
        <f t="shared" si="98"/>
        <v>0</v>
      </c>
      <c r="AI175" s="85">
        <f t="shared" si="110"/>
        <v>0</v>
      </c>
      <c r="AK175" s="86">
        <f t="shared" si="115"/>
        <v>0</v>
      </c>
    </row>
    <row r="176" spans="1:37" s="13" customFormat="1" ht="18.75">
      <c r="A176" s="2" t="s">
        <v>14</v>
      </c>
      <c r="B176" s="26">
        <f>H176+J1078+L176+N176+P176+R176+T176+V176+X176+Z176+AB176+AD176</f>
        <v>13.9</v>
      </c>
      <c r="C176" s="26">
        <f>H176+J176+L176+N176+P176+R176</f>
        <v>0</v>
      </c>
      <c r="D176" s="26">
        <f>E176</f>
        <v>0</v>
      </c>
      <c r="E176" s="26">
        <f>I176+K176+M176+O176+Q176+S176+U176+W176+Y176+AA176+AC176+AE176</f>
        <v>0</v>
      </c>
      <c r="F176" s="25">
        <f>_xlfn.IFERROR(E176/B176*100,0)</f>
        <v>0</v>
      </c>
      <c r="G176" s="25">
        <f t="shared" si="84"/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13.9</v>
      </c>
      <c r="AC176" s="38">
        <v>0</v>
      </c>
      <c r="AD176" s="38">
        <v>0</v>
      </c>
      <c r="AE176" s="25">
        <v>0</v>
      </c>
      <c r="AF176" s="46"/>
      <c r="AG176" s="61">
        <f t="shared" si="109"/>
        <v>13.9</v>
      </c>
      <c r="AH176" s="55">
        <f t="shared" si="98"/>
        <v>0</v>
      </c>
      <c r="AI176" s="85">
        <f t="shared" si="110"/>
        <v>0</v>
      </c>
      <c r="AK176" s="86">
        <f t="shared" si="115"/>
        <v>0</v>
      </c>
    </row>
    <row r="177" spans="1:37" s="106" customFormat="1" ht="49.5" customHeight="1">
      <c r="A177" s="75" t="s">
        <v>57</v>
      </c>
      <c r="B177" s="77">
        <f>H177+J1079+L177+N177+P177+R177+T177+V177+X177+Z177+AB177+AD177</f>
        <v>4.6</v>
      </c>
      <c r="C177" s="77">
        <f>H177+J177+L177+N177+P177+R177</f>
        <v>0</v>
      </c>
      <c r="D177" s="77">
        <f>E177</f>
        <v>0</v>
      </c>
      <c r="E177" s="77">
        <f>I177+K177+M177+O177+Q177+S177+U177+W177+Y177+AA177+AC177+AE177</f>
        <v>0</v>
      </c>
      <c r="F177" s="76">
        <f>_xlfn.IFERROR(E177/B177*100,0)</f>
        <v>0</v>
      </c>
      <c r="G177" s="76">
        <f t="shared" si="84"/>
        <v>0</v>
      </c>
      <c r="H177" s="84">
        <v>0</v>
      </c>
      <c r="I177" s="84">
        <v>0</v>
      </c>
      <c r="J177" s="84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0</v>
      </c>
      <c r="Q177" s="84">
        <v>0</v>
      </c>
      <c r="R177" s="84">
        <v>0</v>
      </c>
      <c r="S177" s="84">
        <v>0</v>
      </c>
      <c r="T177" s="84">
        <v>0</v>
      </c>
      <c r="U177" s="84">
        <v>0</v>
      </c>
      <c r="V177" s="84">
        <v>0</v>
      </c>
      <c r="W177" s="84">
        <v>0</v>
      </c>
      <c r="X177" s="84">
        <v>0</v>
      </c>
      <c r="Y177" s="84">
        <v>0</v>
      </c>
      <c r="Z177" s="84">
        <v>0</v>
      </c>
      <c r="AA177" s="84">
        <v>0</v>
      </c>
      <c r="AB177" s="84">
        <v>4.6</v>
      </c>
      <c r="AC177" s="84">
        <v>0</v>
      </c>
      <c r="AD177" s="84">
        <v>0</v>
      </c>
      <c r="AE177" s="84">
        <v>0</v>
      </c>
      <c r="AF177" s="104"/>
      <c r="AG177" s="61">
        <f>H177+J177+L177+N177+P177+R177+T177+V177+X177+Z177+AB177+AD177</f>
        <v>4.6</v>
      </c>
      <c r="AH177" s="55">
        <f>H177+J177+L177+N177+P177+R177</f>
        <v>0</v>
      </c>
      <c r="AI177" s="85">
        <f>I177+K177+M177+O177+Q177+S177+U177+W177+Y177+AA177+AC177+AE177</f>
        <v>0</v>
      </c>
      <c r="AJ177" s="13"/>
      <c r="AK177" s="86">
        <f t="shared" si="115"/>
        <v>0</v>
      </c>
    </row>
    <row r="178" spans="1:37" s="14" customFormat="1" ht="97.5" customHeight="1" hidden="1">
      <c r="A178" s="41" t="s">
        <v>41</v>
      </c>
      <c r="B178" s="27">
        <f>B179</f>
        <v>0</v>
      </c>
      <c r="C178" s="27">
        <f>C179</f>
        <v>0</v>
      </c>
      <c r="D178" s="27">
        <f>D179</f>
        <v>0</v>
      </c>
      <c r="E178" s="27">
        <f>E179</f>
        <v>0</v>
      </c>
      <c r="F178" s="27" t="e">
        <f>F179</f>
        <v>#DIV/0!</v>
      </c>
      <c r="G178" s="27">
        <f t="shared" si="84"/>
        <v>0</v>
      </c>
      <c r="H178" s="24">
        <f>H179</f>
        <v>0</v>
      </c>
      <c r="I178" s="24">
        <f aca="true" t="shared" si="125" ref="I178:AE178">I179</f>
        <v>0</v>
      </c>
      <c r="J178" s="24">
        <f t="shared" si="125"/>
        <v>0</v>
      </c>
      <c r="K178" s="24">
        <f t="shared" si="125"/>
        <v>0</v>
      </c>
      <c r="L178" s="24">
        <f t="shared" si="125"/>
        <v>0</v>
      </c>
      <c r="M178" s="24">
        <f t="shared" si="125"/>
        <v>0</v>
      </c>
      <c r="N178" s="24">
        <f t="shared" si="125"/>
        <v>0</v>
      </c>
      <c r="O178" s="24">
        <f t="shared" si="125"/>
        <v>0</v>
      </c>
      <c r="P178" s="24">
        <f t="shared" si="125"/>
        <v>0</v>
      </c>
      <c r="Q178" s="24">
        <f t="shared" si="125"/>
        <v>0</v>
      </c>
      <c r="R178" s="24">
        <f t="shared" si="125"/>
        <v>0</v>
      </c>
      <c r="S178" s="24">
        <f t="shared" si="125"/>
        <v>0</v>
      </c>
      <c r="T178" s="24">
        <f t="shared" si="125"/>
        <v>0</v>
      </c>
      <c r="U178" s="24">
        <f t="shared" si="125"/>
        <v>0</v>
      </c>
      <c r="V178" s="24">
        <f t="shared" si="125"/>
        <v>0</v>
      </c>
      <c r="W178" s="24">
        <f t="shared" si="125"/>
        <v>0</v>
      </c>
      <c r="X178" s="24">
        <f t="shared" si="125"/>
        <v>0</v>
      </c>
      <c r="Y178" s="24">
        <f t="shared" si="125"/>
        <v>0</v>
      </c>
      <c r="Z178" s="24">
        <f t="shared" si="125"/>
        <v>0</v>
      </c>
      <c r="AA178" s="24">
        <f t="shared" si="125"/>
        <v>0</v>
      </c>
      <c r="AB178" s="24">
        <f t="shared" si="125"/>
        <v>0</v>
      </c>
      <c r="AC178" s="24">
        <f t="shared" si="125"/>
        <v>0</v>
      </c>
      <c r="AD178" s="24">
        <f t="shared" si="125"/>
        <v>0</v>
      </c>
      <c r="AE178" s="24">
        <f t="shared" si="125"/>
        <v>0</v>
      </c>
      <c r="AF178" s="47"/>
      <c r="AG178" s="51">
        <f t="shared" si="109"/>
        <v>0</v>
      </c>
      <c r="AH178" s="55">
        <f t="shared" si="98"/>
        <v>0</v>
      </c>
      <c r="AI178" s="55">
        <f t="shared" si="110"/>
        <v>0</v>
      </c>
      <c r="AK178" s="71">
        <f t="shared" si="115"/>
        <v>0</v>
      </c>
    </row>
    <row r="179" spans="1:37" s="62" customFormat="1" ht="18.75" hidden="1">
      <c r="A179" s="3" t="s">
        <v>17</v>
      </c>
      <c r="B179" s="27">
        <f>B180+B181</f>
        <v>0</v>
      </c>
      <c r="C179" s="27">
        <f>C180+C181</f>
        <v>0</v>
      </c>
      <c r="D179" s="27">
        <f>D180+D181</f>
        <v>0</v>
      </c>
      <c r="E179" s="27">
        <f>E180+E181</f>
        <v>0</v>
      </c>
      <c r="F179" s="27" t="e">
        <f t="shared" si="111"/>
        <v>#DIV/0!</v>
      </c>
      <c r="G179" s="27">
        <f t="shared" si="84"/>
        <v>0</v>
      </c>
      <c r="H179" s="27">
        <f>H180+H181</f>
        <v>0</v>
      </c>
      <c r="I179" s="27">
        <f aca="true" t="shared" si="126" ref="I179:AE179">I180+I181</f>
        <v>0</v>
      </c>
      <c r="J179" s="27">
        <f t="shared" si="126"/>
        <v>0</v>
      </c>
      <c r="K179" s="27">
        <f t="shared" si="126"/>
        <v>0</v>
      </c>
      <c r="L179" s="27">
        <f t="shared" si="126"/>
        <v>0</v>
      </c>
      <c r="M179" s="27">
        <f t="shared" si="126"/>
        <v>0</v>
      </c>
      <c r="N179" s="27">
        <f t="shared" si="126"/>
        <v>0</v>
      </c>
      <c r="O179" s="27">
        <f t="shared" si="126"/>
        <v>0</v>
      </c>
      <c r="P179" s="27">
        <f t="shared" si="126"/>
        <v>0</v>
      </c>
      <c r="Q179" s="27">
        <f t="shared" si="126"/>
        <v>0</v>
      </c>
      <c r="R179" s="27">
        <f t="shared" si="126"/>
        <v>0</v>
      </c>
      <c r="S179" s="27">
        <f t="shared" si="126"/>
        <v>0</v>
      </c>
      <c r="T179" s="27">
        <f t="shared" si="126"/>
        <v>0</v>
      </c>
      <c r="U179" s="27">
        <f t="shared" si="126"/>
        <v>0</v>
      </c>
      <c r="V179" s="27">
        <f t="shared" si="126"/>
        <v>0</v>
      </c>
      <c r="W179" s="27">
        <f t="shared" si="126"/>
        <v>0</v>
      </c>
      <c r="X179" s="27">
        <f t="shared" si="126"/>
        <v>0</v>
      </c>
      <c r="Y179" s="27">
        <f t="shared" si="126"/>
        <v>0</v>
      </c>
      <c r="Z179" s="27">
        <f t="shared" si="126"/>
        <v>0</v>
      </c>
      <c r="AA179" s="27">
        <f t="shared" si="126"/>
        <v>0</v>
      </c>
      <c r="AB179" s="27">
        <f t="shared" si="126"/>
        <v>0</v>
      </c>
      <c r="AC179" s="27">
        <f t="shared" si="126"/>
        <v>0</v>
      </c>
      <c r="AD179" s="27">
        <f t="shared" si="126"/>
        <v>0</v>
      </c>
      <c r="AE179" s="27">
        <f t="shared" si="126"/>
        <v>0</v>
      </c>
      <c r="AF179" s="47"/>
      <c r="AG179" s="51">
        <f t="shared" si="109"/>
        <v>0</v>
      </c>
      <c r="AH179" s="55">
        <f t="shared" si="98"/>
        <v>0</v>
      </c>
      <c r="AI179" s="55">
        <f t="shared" si="110"/>
        <v>0</v>
      </c>
      <c r="AK179" s="71">
        <f t="shared" si="115"/>
        <v>0</v>
      </c>
    </row>
    <row r="180" spans="1:37" s="13" customFormat="1" ht="22.5" customHeight="1" hidden="1">
      <c r="A180" s="2" t="s">
        <v>13</v>
      </c>
      <c r="B180" s="26">
        <f>H180+J180+L180+N180+P180+R180+T180+V180+X180+Z180+AB180+AD180</f>
        <v>0</v>
      </c>
      <c r="C180" s="26">
        <f>H180+J180+L180+N180+P180</f>
        <v>0</v>
      </c>
      <c r="D180" s="26">
        <f>E180</f>
        <v>0</v>
      </c>
      <c r="E180" s="26">
        <f>I180+K180+M180+O180+Q180+S180+U180+W180+Y180+AA180+AC180+AE180</f>
        <v>0</v>
      </c>
      <c r="F180" s="25">
        <f>_xlfn.IFERROR(E180/B180*100,0)</f>
        <v>0</v>
      </c>
      <c r="G180" s="25">
        <f t="shared" si="84"/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>
        <v>0</v>
      </c>
      <c r="AC180" s="38">
        <v>0</v>
      </c>
      <c r="AD180" s="38">
        <v>0</v>
      </c>
      <c r="AE180" s="25">
        <v>0</v>
      </c>
      <c r="AF180" s="46"/>
      <c r="AG180" s="61">
        <f t="shared" si="109"/>
        <v>0</v>
      </c>
      <c r="AH180" s="55">
        <f t="shared" si="98"/>
        <v>0</v>
      </c>
      <c r="AI180" s="55">
        <f t="shared" si="110"/>
        <v>0</v>
      </c>
      <c r="AK180" s="71">
        <f t="shared" si="115"/>
        <v>0</v>
      </c>
    </row>
    <row r="181" spans="1:37" s="13" customFormat="1" ht="18.75" hidden="1">
      <c r="A181" s="2" t="s">
        <v>14</v>
      </c>
      <c r="B181" s="26">
        <f>H181+J181+L181+N181+P181+R181+T181+V181+X181+Z181+AB181+AD181</f>
        <v>0</v>
      </c>
      <c r="C181" s="26">
        <f>H181+J181+L181+N181+P181</f>
        <v>0</v>
      </c>
      <c r="D181" s="26">
        <f>E181</f>
        <v>0</v>
      </c>
      <c r="E181" s="26">
        <f>I181+K181+M181+O181+Q181+S181+U181+W181+Y181+AA181+AC181+AE181</f>
        <v>0</v>
      </c>
      <c r="F181" s="26" t="e">
        <f t="shared" si="111"/>
        <v>#DIV/0!</v>
      </c>
      <c r="G181" s="25">
        <f t="shared" si="84"/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38">
        <v>0</v>
      </c>
      <c r="AE181" s="25">
        <v>0</v>
      </c>
      <c r="AF181" s="46"/>
      <c r="AG181" s="61">
        <f t="shared" si="109"/>
        <v>0</v>
      </c>
      <c r="AH181" s="55">
        <f t="shared" si="98"/>
        <v>0</v>
      </c>
      <c r="AI181" s="55">
        <f t="shared" si="110"/>
        <v>0</v>
      </c>
      <c r="AK181" s="71">
        <f t="shared" si="115"/>
        <v>0</v>
      </c>
    </row>
    <row r="182" spans="1:37" s="14" customFormat="1" ht="18.75" hidden="1">
      <c r="A182" s="2" t="s">
        <v>16</v>
      </c>
      <c r="B182" s="25"/>
      <c r="C182" s="25"/>
      <c r="D182" s="25"/>
      <c r="E182" s="25"/>
      <c r="F182" s="25" t="e">
        <f t="shared" si="111"/>
        <v>#DIV/0!</v>
      </c>
      <c r="G182" s="27">
        <f t="shared" si="84"/>
        <v>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7">
        <f>AE184</f>
        <v>0</v>
      </c>
      <c r="AF182" s="47"/>
      <c r="AG182" s="51">
        <f t="shared" si="109"/>
        <v>0</v>
      </c>
      <c r="AH182" s="55">
        <f t="shared" si="98"/>
        <v>0</v>
      </c>
      <c r="AI182" s="55">
        <f t="shared" si="110"/>
        <v>0</v>
      </c>
      <c r="AK182" s="71">
        <f t="shared" si="115"/>
        <v>0</v>
      </c>
    </row>
    <row r="183" spans="1:37" s="56" customFormat="1" ht="36" customHeight="1">
      <c r="A183" s="59" t="s">
        <v>25</v>
      </c>
      <c r="B183" s="58">
        <f>B184+B185</f>
        <v>94201.39800000002</v>
      </c>
      <c r="C183" s="58">
        <f>C184+C185</f>
        <v>61607.899000000005</v>
      </c>
      <c r="D183" s="58">
        <f>D184+D185</f>
        <v>54380.168</v>
      </c>
      <c r="E183" s="58">
        <f>E184+E185</f>
        <v>54380.168</v>
      </c>
      <c r="F183" s="58">
        <f t="shared" si="111"/>
        <v>57.727559414776394</v>
      </c>
      <c r="G183" s="58">
        <f t="shared" si="84"/>
        <v>88.26817483258111</v>
      </c>
      <c r="H183" s="58">
        <f>H184+H185</f>
        <v>10217.985</v>
      </c>
      <c r="I183" s="58">
        <f aca="true" t="shared" si="127" ref="I183:AE183">I184+I185</f>
        <v>8139.95</v>
      </c>
      <c r="J183" s="58">
        <f t="shared" si="127"/>
        <v>7272.518</v>
      </c>
      <c r="K183" s="58">
        <f t="shared" si="127"/>
        <v>6887.24</v>
      </c>
      <c r="L183" s="58">
        <f t="shared" si="127"/>
        <v>4894.438</v>
      </c>
      <c r="M183" s="58">
        <f t="shared" si="127"/>
        <v>5728.852</v>
      </c>
      <c r="N183" s="58">
        <f t="shared" si="127"/>
        <v>7511.849999999999</v>
      </c>
      <c r="O183" s="58">
        <f>O184+O185</f>
        <v>6555.814</v>
      </c>
      <c r="P183" s="58">
        <f t="shared" si="127"/>
        <v>7022.737</v>
      </c>
      <c r="Q183" s="58">
        <f t="shared" si="127"/>
        <v>6899.209999999999</v>
      </c>
      <c r="R183" s="58">
        <f t="shared" si="127"/>
        <v>9376.425</v>
      </c>
      <c r="S183" s="58">
        <f t="shared" si="127"/>
        <v>6881.832</v>
      </c>
      <c r="T183" s="58">
        <f t="shared" si="127"/>
        <v>9210.991</v>
      </c>
      <c r="U183" s="58">
        <f t="shared" si="127"/>
        <v>7936.14</v>
      </c>
      <c r="V183" s="58">
        <f t="shared" si="127"/>
        <v>6100.955</v>
      </c>
      <c r="W183" s="58">
        <f t="shared" si="127"/>
        <v>5351.13</v>
      </c>
      <c r="X183" s="58">
        <f t="shared" si="127"/>
        <v>4003.161</v>
      </c>
      <c r="Y183" s="58">
        <f t="shared" si="127"/>
        <v>0</v>
      </c>
      <c r="Z183" s="58">
        <f t="shared" si="127"/>
        <v>7417.331</v>
      </c>
      <c r="AA183" s="58">
        <f t="shared" si="127"/>
        <v>0</v>
      </c>
      <c r="AB183" s="58">
        <f t="shared" si="127"/>
        <v>12379.137</v>
      </c>
      <c r="AC183" s="58">
        <f t="shared" si="127"/>
        <v>0</v>
      </c>
      <c r="AD183" s="58">
        <f t="shared" si="127"/>
        <v>136607.15</v>
      </c>
      <c r="AE183" s="58">
        <f t="shared" si="127"/>
        <v>0</v>
      </c>
      <c r="AF183" s="54"/>
      <c r="AG183" s="55">
        <f>H183+J183+L183+N183+P183+R183+T183+V183+X183+Z183+AB183+AD183</f>
        <v>222014.678</v>
      </c>
      <c r="AH183" s="55">
        <f t="shared" si="98"/>
        <v>46295.952999999994</v>
      </c>
      <c r="AI183" s="55">
        <f t="shared" si="110"/>
        <v>54380.168</v>
      </c>
      <c r="AK183" s="71">
        <f t="shared" si="115"/>
        <v>-7227.731000000007</v>
      </c>
    </row>
    <row r="184" spans="1:37" s="56" customFormat="1" ht="18.75">
      <c r="A184" s="60" t="s">
        <v>13</v>
      </c>
      <c r="B184" s="58">
        <f>B33+B52+B83+B144+B166</f>
        <v>34767.592</v>
      </c>
      <c r="C184" s="58">
        <f>C33+C52+C83+C144+C166</f>
        <v>19851.581000000002</v>
      </c>
      <c r="D184" s="58">
        <f>D33+D52+D83+D144+D166</f>
        <v>18108.14</v>
      </c>
      <c r="E184" s="58">
        <f>E33+E52+E83+E144+E166</f>
        <v>18108.14</v>
      </c>
      <c r="F184" s="58">
        <f>E184/B184*100</f>
        <v>52.083388461300395</v>
      </c>
      <c r="G184" s="58">
        <f t="shared" si="84"/>
        <v>91.2176214075846</v>
      </c>
      <c r="H184" s="58">
        <f aca="true" t="shared" si="128" ref="H184:AE184">H33+H52+H83+H144+H166</f>
        <v>255.34</v>
      </c>
      <c r="I184" s="58">
        <f t="shared" si="128"/>
        <v>255.34</v>
      </c>
      <c r="J184" s="58">
        <f t="shared" si="128"/>
        <v>2959.86</v>
      </c>
      <c r="K184" s="58">
        <f t="shared" si="128"/>
        <v>2656.68</v>
      </c>
      <c r="L184" s="58">
        <f t="shared" si="128"/>
        <v>2161.13</v>
      </c>
      <c r="M184" s="58">
        <f t="shared" si="128"/>
        <v>2464.312</v>
      </c>
      <c r="N184" s="58">
        <f t="shared" si="128"/>
        <v>2520.54</v>
      </c>
      <c r="O184" s="58">
        <f t="shared" si="128"/>
        <v>1896.52</v>
      </c>
      <c r="P184" s="58">
        <f t="shared" si="128"/>
        <v>2713.88</v>
      </c>
      <c r="Q184" s="58">
        <f t="shared" si="128"/>
        <v>2561.475</v>
      </c>
      <c r="R184" s="58">
        <f t="shared" si="128"/>
        <v>3755.7749999999996</v>
      </c>
      <c r="S184" s="58">
        <f t="shared" si="128"/>
        <v>3269.013</v>
      </c>
      <c r="T184" s="58">
        <f t="shared" si="128"/>
        <v>2929.271</v>
      </c>
      <c r="U184" s="58">
        <f t="shared" si="128"/>
        <v>2337.87</v>
      </c>
      <c r="V184" s="58">
        <f t="shared" si="128"/>
        <v>2555.785</v>
      </c>
      <c r="W184" s="58">
        <f t="shared" si="128"/>
        <v>2666.93</v>
      </c>
      <c r="X184" s="58">
        <f t="shared" si="128"/>
        <v>2038.623</v>
      </c>
      <c r="Y184" s="58">
        <f t="shared" si="128"/>
        <v>0</v>
      </c>
      <c r="Z184" s="58">
        <f t="shared" si="128"/>
        <v>2431.631</v>
      </c>
      <c r="AA184" s="58">
        <f t="shared" si="128"/>
        <v>0</v>
      </c>
      <c r="AB184" s="58">
        <f t="shared" si="128"/>
        <v>7840.707</v>
      </c>
      <c r="AC184" s="58">
        <f t="shared" si="128"/>
        <v>0</v>
      </c>
      <c r="AD184" s="58">
        <f t="shared" si="128"/>
        <v>124027.67</v>
      </c>
      <c r="AE184" s="58">
        <f t="shared" si="128"/>
        <v>0</v>
      </c>
      <c r="AF184" s="54"/>
      <c r="AG184" s="55">
        <f t="shared" si="109"/>
        <v>156190.212</v>
      </c>
      <c r="AH184" s="55">
        <f t="shared" si="98"/>
        <v>14366.525</v>
      </c>
      <c r="AI184" s="55">
        <f t="shared" si="110"/>
        <v>18108.14</v>
      </c>
      <c r="AK184" s="71">
        <f t="shared" si="115"/>
        <v>-1743.4410000000025</v>
      </c>
    </row>
    <row r="185" spans="1:37" s="56" customFormat="1" ht="18.75">
      <c r="A185" s="60" t="s">
        <v>14</v>
      </c>
      <c r="B185" s="58">
        <f>B13+B34+B43+B53+B84+B145+B167</f>
        <v>59433.80600000001</v>
      </c>
      <c r="C185" s="58">
        <f>C13+C34+C43+C53+C84+C145+C167</f>
        <v>41756.31800000001</v>
      </c>
      <c r="D185" s="58">
        <f>D13+D34+D43+D53+D84+D145+D167</f>
        <v>36272.028</v>
      </c>
      <c r="E185" s="58">
        <f>E13+E34+E43+E53+E84+E145+E167</f>
        <v>36272.028</v>
      </c>
      <c r="F185" s="58">
        <f t="shared" si="111"/>
        <v>61.02928693477916</v>
      </c>
      <c r="G185" s="58">
        <f t="shared" si="84"/>
        <v>86.86596361297946</v>
      </c>
      <c r="H185" s="58">
        <f aca="true" t="shared" si="129" ref="H185:AE185">H13+H34+H43+H53+H84+H145+H167</f>
        <v>9962.645</v>
      </c>
      <c r="I185" s="58">
        <f t="shared" si="129"/>
        <v>7884.61</v>
      </c>
      <c r="J185" s="58">
        <f t="shared" si="129"/>
        <v>4312.657999999999</v>
      </c>
      <c r="K185" s="58">
        <f t="shared" si="129"/>
        <v>4230.56</v>
      </c>
      <c r="L185" s="58">
        <f t="shared" si="129"/>
        <v>2733.3080000000004</v>
      </c>
      <c r="M185" s="58">
        <f t="shared" si="129"/>
        <v>3264.54</v>
      </c>
      <c r="N185" s="58">
        <f t="shared" si="129"/>
        <v>4991.3099999999995</v>
      </c>
      <c r="O185" s="58">
        <f t="shared" si="129"/>
        <v>4659.294</v>
      </c>
      <c r="P185" s="58">
        <f t="shared" si="129"/>
        <v>4308.857</v>
      </c>
      <c r="Q185" s="58">
        <f t="shared" si="129"/>
        <v>4337.735</v>
      </c>
      <c r="R185" s="58">
        <f t="shared" si="129"/>
        <v>5620.65</v>
      </c>
      <c r="S185" s="58">
        <f t="shared" si="129"/>
        <v>3612.819</v>
      </c>
      <c r="T185" s="58">
        <f t="shared" si="129"/>
        <v>6281.72</v>
      </c>
      <c r="U185" s="58">
        <f t="shared" si="129"/>
        <v>5598.27</v>
      </c>
      <c r="V185" s="58">
        <f t="shared" si="129"/>
        <v>3545.17</v>
      </c>
      <c r="W185" s="58">
        <f t="shared" si="129"/>
        <v>2684.2000000000003</v>
      </c>
      <c r="X185" s="58">
        <f t="shared" si="129"/>
        <v>1964.538</v>
      </c>
      <c r="Y185" s="58">
        <f t="shared" si="129"/>
        <v>0</v>
      </c>
      <c r="Z185" s="58">
        <f t="shared" si="129"/>
        <v>4985.7</v>
      </c>
      <c r="AA185" s="58">
        <f t="shared" si="129"/>
        <v>0</v>
      </c>
      <c r="AB185" s="58">
        <f t="shared" si="129"/>
        <v>4538.43</v>
      </c>
      <c r="AC185" s="58">
        <f t="shared" si="129"/>
        <v>0</v>
      </c>
      <c r="AD185" s="58">
        <f t="shared" si="129"/>
        <v>12579.48</v>
      </c>
      <c r="AE185" s="58">
        <f t="shared" si="129"/>
        <v>0</v>
      </c>
      <c r="AF185" s="54"/>
      <c r="AG185" s="55">
        <f t="shared" si="109"/>
        <v>65824.466</v>
      </c>
      <c r="AH185" s="55">
        <f t="shared" si="98"/>
        <v>31929.428</v>
      </c>
      <c r="AI185" s="55">
        <f>I185+K185+M185+O185+Q185+S185+U185+W185+Y185+AA185+AC185+AE185</f>
        <v>36272.028</v>
      </c>
      <c r="AK185" s="71">
        <f t="shared" si="115"/>
        <v>-5484.290000000008</v>
      </c>
    </row>
    <row r="186" spans="1:37" s="82" customFormat="1" ht="37.5">
      <c r="A186" s="75" t="s">
        <v>57</v>
      </c>
      <c r="B186" s="78">
        <f>B39+B60+B66+B71+B90+B96+B108+B114+B131+B150+B155+B177</f>
        <v>1807.1</v>
      </c>
      <c r="C186" s="78">
        <f>C39+C60+C66+C71+C90+C96+C108+C114+C131+C150+C155+C177</f>
        <v>1488.9</v>
      </c>
      <c r="D186" s="78">
        <f>D39+D60+D66+D71+D90+D96+D108+D114+D131+D150+D155+D177</f>
        <v>1423</v>
      </c>
      <c r="E186" s="78">
        <f>E39+E60+E66+E71+E90+E96+E108+E114+E131+E150+E155+E177</f>
        <v>1423</v>
      </c>
      <c r="F186" s="78">
        <f>E186/B186*100</f>
        <v>78.74495047313376</v>
      </c>
      <c r="G186" s="78">
        <f>_xlfn.IFERROR(E186/C186*100,0)</f>
        <v>95.57391362751024</v>
      </c>
      <c r="H186" s="78">
        <f aca="true" t="shared" si="130" ref="H186:AE186">H39+H60+H66+H71+H90+H96+H108+H114+H131+H150+H155+H177</f>
        <v>1423</v>
      </c>
      <c r="I186" s="78">
        <f t="shared" si="130"/>
        <v>1423</v>
      </c>
      <c r="J186" s="78">
        <f t="shared" si="130"/>
        <v>0</v>
      </c>
      <c r="K186" s="78">
        <f t="shared" si="130"/>
        <v>0</v>
      </c>
      <c r="L186" s="78">
        <f t="shared" si="130"/>
        <v>0</v>
      </c>
      <c r="M186" s="78">
        <f t="shared" si="130"/>
        <v>0</v>
      </c>
      <c r="N186" s="78">
        <f t="shared" si="130"/>
        <v>0</v>
      </c>
      <c r="O186" s="78">
        <f t="shared" si="130"/>
        <v>0</v>
      </c>
      <c r="P186" s="78">
        <f t="shared" si="130"/>
        <v>0</v>
      </c>
      <c r="Q186" s="78">
        <f t="shared" si="130"/>
        <v>0</v>
      </c>
      <c r="R186" s="78">
        <f t="shared" si="130"/>
        <v>65.9</v>
      </c>
      <c r="S186" s="78">
        <f t="shared" si="130"/>
        <v>0</v>
      </c>
      <c r="T186" s="78">
        <f t="shared" si="130"/>
        <v>25</v>
      </c>
      <c r="U186" s="78">
        <f t="shared" si="130"/>
        <v>0</v>
      </c>
      <c r="V186" s="78">
        <f t="shared" si="130"/>
        <v>0</v>
      </c>
      <c r="W186" s="78">
        <f t="shared" si="130"/>
        <v>0</v>
      </c>
      <c r="X186" s="78">
        <f t="shared" si="130"/>
        <v>0</v>
      </c>
      <c r="Y186" s="78">
        <f t="shared" si="130"/>
        <v>0</v>
      </c>
      <c r="Z186" s="78">
        <f t="shared" si="130"/>
        <v>5</v>
      </c>
      <c r="AA186" s="78">
        <f t="shared" si="130"/>
        <v>0</v>
      </c>
      <c r="AB186" s="78">
        <f t="shared" si="130"/>
        <v>288.20000000000005</v>
      </c>
      <c r="AC186" s="78">
        <f t="shared" si="130"/>
        <v>0</v>
      </c>
      <c r="AD186" s="78">
        <f t="shared" si="130"/>
        <v>0</v>
      </c>
      <c r="AE186" s="78">
        <f t="shared" si="130"/>
        <v>0</v>
      </c>
      <c r="AF186" s="80"/>
      <c r="AG186" s="55">
        <f t="shared" si="109"/>
        <v>1807.1000000000001</v>
      </c>
      <c r="AH186" s="55">
        <f t="shared" si="98"/>
        <v>1488.9</v>
      </c>
      <c r="AI186" s="55">
        <f>I186+K186+M186+O186+Q186+S186+U186+W186+Y186+AA186+AC186+AE186</f>
        <v>1423</v>
      </c>
      <c r="AK186" s="71">
        <f t="shared" si="115"/>
        <v>-65.90000000000009</v>
      </c>
    </row>
    <row r="187" spans="1:31" s="14" customFormat="1" ht="18.75">
      <c r="A187" s="20"/>
      <c r="B187" s="23"/>
      <c r="C187" s="23"/>
      <c r="D187" s="23"/>
      <c r="E187" s="23"/>
      <c r="F187" s="23"/>
      <c r="G187" s="23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31"/>
    </row>
    <row r="188" spans="1:42" ht="41.25" customHeight="1">
      <c r="A188" s="120" t="s">
        <v>55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5"/>
      <c r="N188" s="70"/>
      <c r="O188" s="22"/>
      <c r="P188" s="5"/>
      <c r="Q188" s="5"/>
      <c r="R188" s="5"/>
      <c r="S188" s="5"/>
      <c r="T188" s="1"/>
      <c r="U188" s="63"/>
      <c r="V188" s="1"/>
      <c r="W188" s="1"/>
      <c r="X188" s="32"/>
      <c r="Y188" s="32"/>
      <c r="Z188" s="1"/>
      <c r="AA188" s="1"/>
      <c r="AB188" s="63"/>
      <c r="AC188" s="1"/>
      <c r="AD188" s="1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4"/>
    </row>
    <row r="189" spans="2:42" ht="24" customHeight="1">
      <c r="B189" s="1"/>
      <c r="C189" s="1"/>
      <c r="D189" s="1"/>
      <c r="E189" s="1"/>
      <c r="F189" s="1"/>
      <c r="G189" s="1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1"/>
      <c r="U189" s="63"/>
      <c r="V189" s="1"/>
      <c r="W189" s="1"/>
      <c r="X189" s="1"/>
      <c r="Y189" s="1"/>
      <c r="Z189" s="1"/>
      <c r="AA189" s="1"/>
      <c r="AB189" s="1"/>
      <c r="AC189" s="1"/>
      <c r="AD189" s="1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4"/>
    </row>
    <row r="190" spans="1:42" ht="50.25" customHeight="1">
      <c r="A190" s="120" t="s">
        <v>54</v>
      </c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5"/>
      <c r="P190" s="22"/>
      <c r="Q190" s="22"/>
      <c r="R190" s="5"/>
      <c r="S190" s="5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4"/>
    </row>
    <row r="191" spans="1:7" ht="24.75" customHeight="1">
      <c r="A191" s="15"/>
      <c r="B191" s="1"/>
      <c r="C191" s="1"/>
      <c r="D191" s="1"/>
      <c r="E191" s="1"/>
      <c r="F191" s="1"/>
      <c r="G191" s="1"/>
    </row>
    <row r="192" ht="48.75" customHeight="1">
      <c r="G192" s="109"/>
    </row>
    <row r="193" spans="2:7" ht="18.75">
      <c r="B193" s="15"/>
      <c r="C193" s="15"/>
      <c r="D193" s="15"/>
      <c r="E193" s="15"/>
      <c r="F193" s="15"/>
      <c r="G193" s="110"/>
    </row>
    <row r="194" ht="15.75">
      <c r="E194" s="109"/>
    </row>
  </sheetData>
  <sheetProtection/>
  <mergeCells count="25">
    <mergeCell ref="AB5:AC5"/>
    <mergeCell ref="AD5:AE5"/>
    <mergeCell ref="AF5:AF7"/>
    <mergeCell ref="N5:O5"/>
    <mergeCell ref="P5:Q5"/>
    <mergeCell ref="R5:S5"/>
    <mergeCell ref="T5:U5"/>
    <mergeCell ref="V5:W5"/>
    <mergeCell ref="X5:Y5"/>
    <mergeCell ref="C5:C6"/>
    <mergeCell ref="D5:D6"/>
    <mergeCell ref="E5:E6"/>
    <mergeCell ref="H5:I5"/>
    <mergeCell ref="J5:K5"/>
    <mergeCell ref="Z5:AA5"/>
    <mergeCell ref="X1:AD1"/>
    <mergeCell ref="A2:AD2"/>
    <mergeCell ref="A3:AD3"/>
    <mergeCell ref="A188:L188"/>
    <mergeCell ref="A190:N190"/>
    <mergeCell ref="A5:A6"/>
    <mergeCell ref="B5:B6"/>
    <mergeCell ref="AB4:AD4"/>
    <mergeCell ref="L5:M5"/>
    <mergeCell ref="F5:G5"/>
  </mergeCells>
  <printOptions horizontalCentered="1"/>
  <pageMargins left="0.1968503937007874" right="0" top="0.3937007874015748" bottom="0.1968503937007874" header="0" footer="0"/>
  <pageSetup horizontalDpi="600" verticalDpi="600" orientation="landscape" paperSize="8" scale="29" r:id="rId3"/>
  <rowBreaks count="3" manualBreakCount="3">
    <brk id="71" max="31" man="1"/>
    <brk id="75" max="31" man="1"/>
    <brk id="149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2018-09-24T09:38:42Z</cp:lastPrinted>
  <dcterms:created xsi:type="dcterms:W3CDTF">1996-10-08T23:32:33Z</dcterms:created>
  <dcterms:modified xsi:type="dcterms:W3CDTF">2018-11-09T11:45:13Z</dcterms:modified>
  <cp:category/>
  <cp:version/>
  <cp:contentType/>
  <cp:contentStatus/>
</cp:coreProperties>
</file>