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4" sheetId="4" r:id="rId1"/>
  </sheets>
  <calcPr calcId="145621"/>
</workbook>
</file>

<file path=xl/calcChain.xml><?xml version="1.0" encoding="utf-8"?>
<calcChain xmlns="http://schemas.openxmlformats.org/spreadsheetml/2006/main">
  <c r="E69" i="4" l="1"/>
  <c r="G69" i="4" s="1"/>
  <c r="C69" i="4"/>
  <c r="B69" i="4"/>
  <c r="E68" i="4"/>
  <c r="G68" i="4" s="1"/>
  <c r="C68" i="4"/>
  <c r="B68" i="4"/>
  <c r="AD67" i="4"/>
  <c r="AB67" i="4"/>
  <c r="Z67" i="4"/>
  <c r="Y67" i="4"/>
  <c r="X67" i="4"/>
  <c r="W67" i="4"/>
  <c r="V67" i="4"/>
  <c r="U67" i="4"/>
  <c r="T67" i="4"/>
  <c r="S67" i="4"/>
  <c r="R67" i="4"/>
  <c r="Q67" i="4"/>
  <c r="P67" i="4"/>
  <c r="N67" i="4"/>
  <c r="M67" i="4"/>
  <c r="L67" i="4"/>
  <c r="K67" i="4"/>
  <c r="J67" i="4"/>
  <c r="I67" i="4"/>
  <c r="H67" i="4"/>
  <c r="E67" i="4"/>
  <c r="G67" i="4" s="1"/>
  <c r="C67" i="4"/>
  <c r="B67" i="4"/>
  <c r="E65" i="4"/>
  <c r="G65" i="4" s="1"/>
  <c r="C65" i="4"/>
  <c r="B65" i="4"/>
  <c r="E64" i="4"/>
  <c r="G64" i="4" s="1"/>
  <c r="C64" i="4"/>
  <c r="B64" i="4"/>
  <c r="AD63" i="4"/>
  <c r="AB63" i="4"/>
  <c r="Z63" i="4"/>
  <c r="X63" i="4"/>
  <c r="W63" i="4"/>
  <c r="V63" i="4"/>
  <c r="U63" i="4"/>
  <c r="T63" i="4"/>
  <c r="S63" i="4"/>
  <c r="R63" i="4"/>
  <c r="P63" i="4"/>
  <c r="N63" i="4"/>
  <c r="M63" i="4"/>
  <c r="L63" i="4"/>
  <c r="K63" i="4"/>
  <c r="J63" i="4"/>
  <c r="I63" i="4"/>
  <c r="H63" i="4"/>
  <c r="E63" i="4"/>
  <c r="G63" i="4" s="1"/>
  <c r="C63" i="4"/>
  <c r="B63" i="4"/>
  <c r="E61" i="4"/>
  <c r="G61" i="4" s="1"/>
  <c r="C61" i="4"/>
  <c r="B61" i="4"/>
  <c r="E60" i="4"/>
  <c r="G60" i="4" s="1"/>
  <c r="C60" i="4"/>
  <c r="B60" i="4"/>
  <c r="AD59" i="4"/>
  <c r="AB59" i="4"/>
  <c r="Z59" i="4"/>
  <c r="Y59" i="4"/>
  <c r="X59" i="4"/>
  <c r="W59" i="4"/>
  <c r="V59" i="4"/>
  <c r="U59" i="4"/>
  <c r="T59" i="4"/>
  <c r="S59" i="4"/>
  <c r="R59" i="4"/>
  <c r="Q59" i="4"/>
  <c r="P59" i="4"/>
  <c r="O59" i="4"/>
  <c r="N59" i="4"/>
  <c r="M59" i="4"/>
  <c r="L59" i="4"/>
  <c r="K59" i="4"/>
  <c r="J59" i="4"/>
  <c r="I59" i="4"/>
  <c r="H59" i="4"/>
  <c r="E59" i="4"/>
  <c r="G59" i="4" s="1"/>
  <c r="C59" i="4"/>
  <c r="B59" i="4"/>
  <c r="F59" i="4" s="1"/>
  <c r="AE57" i="4"/>
  <c r="AE73" i="4" s="1"/>
  <c r="AD57" i="4"/>
  <c r="AD73" i="4" s="1"/>
  <c r="AC57" i="4"/>
  <c r="AC73" i="4" s="1"/>
  <c r="AB57" i="4"/>
  <c r="AB73" i="4" s="1"/>
  <c r="AA57" i="4"/>
  <c r="AA73" i="4" s="1"/>
  <c r="Z57" i="4"/>
  <c r="Z73" i="4" s="1"/>
  <c r="Y57" i="4"/>
  <c r="Y73" i="4" s="1"/>
  <c r="X57" i="4"/>
  <c r="X73" i="4" s="1"/>
  <c r="W57" i="4"/>
  <c r="W73" i="4" s="1"/>
  <c r="V57" i="4"/>
  <c r="V73" i="4" s="1"/>
  <c r="U57" i="4"/>
  <c r="U73" i="4" s="1"/>
  <c r="T57" i="4"/>
  <c r="T73" i="4" s="1"/>
  <c r="S57" i="4"/>
  <c r="S73" i="4" s="1"/>
  <c r="R57" i="4"/>
  <c r="R73" i="4" s="1"/>
  <c r="Q57" i="4"/>
  <c r="Q73" i="4" s="1"/>
  <c r="P57" i="4"/>
  <c r="P73" i="4" s="1"/>
  <c r="O57" i="4"/>
  <c r="O73" i="4" s="1"/>
  <c r="N57" i="4"/>
  <c r="N73" i="4" s="1"/>
  <c r="M57" i="4"/>
  <c r="M73" i="4" s="1"/>
  <c r="L57" i="4"/>
  <c r="L73" i="4" s="1"/>
  <c r="K57" i="4"/>
  <c r="K73" i="4" s="1"/>
  <c r="J57" i="4"/>
  <c r="J73" i="4" s="1"/>
  <c r="I57" i="4"/>
  <c r="I73" i="4" s="1"/>
  <c r="H57" i="4"/>
  <c r="H73" i="4" s="1"/>
  <c r="E57" i="4"/>
  <c r="E73" i="4" s="1"/>
  <c r="C57" i="4"/>
  <c r="C73" i="4" s="1"/>
  <c r="B57" i="4"/>
  <c r="B73" i="4" s="1"/>
  <c r="AE56" i="4"/>
  <c r="AE72" i="4" s="1"/>
  <c r="AE71" i="4" s="1"/>
  <c r="AD56" i="4"/>
  <c r="AD72" i="4" s="1"/>
  <c r="AD71" i="4" s="1"/>
  <c r="AC56" i="4"/>
  <c r="AC72" i="4" s="1"/>
  <c r="AC71" i="4" s="1"/>
  <c r="AB56" i="4"/>
  <c r="AB72" i="4" s="1"/>
  <c r="AB71" i="4" s="1"/>
  <c r="AA56" i="4"/>
  <c r="AA72" i="4" s="1"/>
  <c r="AA71" i="4" s="1"/>
  <c r="Z56" i="4"/>
  <c r="Z72" i="4" s="1"/>
  <c r="Z71" i="4" s="1"/>
  <c r="Y56" i="4"/>
  <c r="Y72" i="4" s="1"/>
  <c r="Y71" i="4" s="1"/>
  <c r="X56" i="4"/>
  <c r="X72" i="4" s="1"/>
  <c r="X71" i="4" s="1"/>
  <c r="W56" i="4"/>
  <c r="W72" i="4" s="1"/>
  <c r="W71" i="4" s="1"/>
  <c r="V56" i="4"/>
  <c r="V72" i="4" s="1"/>
  <c r="V71" i="4" s="1"/>
  <c r="U56" i="4"/>
  <c r="U72" i="4" s="1"/>
  <c r="U71" i="4" s="1"/>
  <c r="T56" i="4"/>
  <c r="T72" i="4" s="1"/>
  <c r="T71" i="4" s="1"/>
  <c r="S56" i="4"/>
  <c r="S72" i="4" s="1"/>
  <c r="S71" i="4" s="1"/>
  <c r="R56" i="4"/>
  <c r="R72" i="4" s="1"/>
  <c r="R71" i="4" s="1"/>
  <c r="Q56" i="4"/>
  <c r="Q72" i="4" s="1"/>
  <c r="Q71" i="4" s="1"/>
  <c r="P56" i="4"/>
  <c r="P72" i="4" s="1"/>
  <c r="P71" i="4" s="1"/>
  <c r="O56" i="4"/>
  <c r="O72" i="4" s="1"/>
  <c r="O71" i="4" s="1"/>
  <c r="N56" i="4"/>
  <c r="N72" i="4" s="1"/>
  <c r="N71" i="4" s="1"/>
  <c r="M56" i="4"/>
  <c r="M72" i="4" s="1"/>
  <c r="M71" i="4" s="1"/>
  <c r="L56" i="4"/>
  <c r="L72" i="4" s="1"/>
  <c r="L71" i="4" s="1"/>
  <c r="K56" i="4"/>
  <c r="K72" i="4" s="1"/>
  <c r="K71" i="4" s="1"/>
  <c r="J56" i="4"/>
  <c r="J72" i="4" s="1"/>
  <c r="J71" i="4" s="1"/>
  <c r="I56" i="4"/>
  <c r="I72" i="4" s="1"/>
  <c r="I71" i="4" s="1"/>
  <c r="H56" i="4"/>
  <c r="H72" i="4" s="1"/>
  <c r="H71" i="4" s="1"/>
  <c r="E56" i="4"/>
  <c r="E72" i="4" s="1"/>
  <c r="C56" i="4"/>
  <c r="C72" i="4" s="1"/>
  <c r="C71" i="4" s="1"/>
  <c r="B56" i="4"/>
  <c r="B72" i="4" s="1"/>
  <c r="B71" i="4" s="1"/>
  <c r="AE55" i="4"/>
  <c r="AD55" i="4"/>
  <c r="AC55" i="4"/>
  <c r="AB55" i="4"/>
  <c r="AA55" i="4"/>
  <c r="Z55" i="4"/>
  <c r="Y55" i="4"/>
  <c r="X55" i="4"/>
  <c r="W55" i="4"/>
  <c r="V55" i="4"/>
  <c r="U55" i="4"/>
  <c r="T55" i="4"/>
  <c r="S55" i="4"/>
  <c r="R55" i="4"/>
  <c r="Q55" i="4"/>
  <c r="P55" i="4"/>
  <c r="O55" i="4"/>
  <c r="N55" i="4"/>
  <c r="M55" i="4"/>
  <c r="L55" i="4"/>
  <c r="K55" i="4"/>
  <c r="J55" i="4"/>
  <c r="I55" i="4"/>
  <c r="H55" i="4"/>
  <c r="E55" i="4"/>
  <c r="F55" i="4" s="1"/>
  <c r="C55" i="4"/>
  <c r="B55" i="4"/>
  <c r="E48" i="4"/>
  <c r="F48" i="4" s="1"/>
  <c r="C48" i="4"/>
  <c r="B48" i="4"/>
  <c r="E47" i="4"/>
  <c r="F47" i="4" s="1"/>
  <c r="C47" i="4"/>
  <c r="B47" i="4"/>
  <c r="AE46" i="4"/>
  <c r="AD46" i="4"/>
  <c r="AC46" i="4"/>
  <c r="AB46" i="4"/>
  <c r="AA46" i="4"/>
  <c r="Z46" i="4"/>
  <c r="Y46" i="4"/>
  <c r="X46" i="4"/>
  <c r="W46" i="4"/>
  <c r="V46" i="4"/>
  <c r="U46" i="4"/>
  <c r="T46" i="4"/>
  <c r="S46" i="4"/>
  <c r="R46" i="4"/>
  <c r="Q46" i="4"/>
  <c r="P46" i="4"/>
  <c r="O46" i="4"/>
  <c r="N46" i="4"/>
  <c r="M46" i="4"/>
  <c r="L46" i="4"/>
  <c r="K46" i="4"/>
  <c r="J46" i="4"/>
  <c r="I46" i="4"/>
  <c r="H46" i="4"/>
  <c r="E46" i="4"/>
  <c r="F46" i="4" s="1"/>
  <c r="C46" i="4"/>
  <c r="B46" i="4"/>
  <c r="E44" i="4"/>
  <c r="F44" i="4" s="1"/>
  <c r="C44" i="4"/>
  <c r="B44" i="4"/>
  <c r="E43" i="4"/>
  <c r="F43" i="4" s="1"/>
  <c r="C43" i="4"/>
  <c r="C42" i="4" s="1"/>
  <c r="B43" i="4"/>
  <c r="AE42" i="4"/>
  <c r="AD42" i="4"/>
  <c r="AC42" i="4"/>
  <c r="AB42" i="4"/>
  <c r="AA42" i="4"/>
  <c r="Z42" i="4"/>
  <c r="X42" i="4"/>
  <c r="W42" i="4"/>
  <c r="V42" i="4"/>
  <c r="U42" i="4"/>
  <c r="T42" i="4"/>
  <c r="S42" i="4"/>
  <c r="R42" i="4"/>
  <c r="Q42" i="4"/>
  <c r="P42" i="4"/>
  <c r="O42" i="4"/>
  <c r="N42" i="4"/>
  <c r="M42" i="4"/>
  <c r="L42" i="4"/>
  <c r="K42" i="4"/>
  <c r="J42" i="4"/>
  <c r="I42" i="4"/>
  <c r="H42" i="4"/>
  <c r="B42" i="4"/>
  <c r="AE40" i="4"/>
  <c r="AE52" i="4" s="1"/>
  <c r="AD40" i="4"/>
  <c r="AD52" i="4" s="1"/>
  <c r="AC40" i="4"/>
  <c r="AC52" i="4" s="1"/>
  <c r="AB40" i="4"/>
  <c r="AB52" i="4" s="1"/>
  <c r="AA40" i="4"/>
  <c r="AA52" i="4" s="1"/>
  <c r="Z40" i="4"/>
  <c r="Z52" i="4" s="1"/>
  <c r="Y40" i="4"/>
  <c r="Y52" i="4" s="1"/>
  <c r="X40" i="4"/>
  <c r="X52" i="4" s="1"/>
  <c r="W40" i="4"/>
  <c r="V40" i="4"/>
  <c r="V52" i="4" s="1"/>
  <c r="U40" i="4"/>
  <c r="U52" i="4" s="1"/>
  <c r="T40" i="4"/>
  <c r="T52" i="4" s="1"/>
  <c r="S40" i="4"/>
  <c r="S52" i="4" s="1"/>
  <c r="R40" i="4"/>
  <c r="R52" i="4" s="1"/>
  <c r="Q40" i="4"/>
  <c r="Q52" i="4" s="1"/>
  <c r="P40" i="4"/>
  <c r="P52" i="4" s="1"/>
  <c r="O40" i="4"/>
  <c r="O52" i="4" s="1"/>
  <c r="N40" i="4"/>
  <c r="N52" i="4" s="1"/>
  <c r="M40" i="4"/>
  <c r="M52" i="4" s="1"/>
  <c r="L40" i="4"/>
  <c r="L52" i="4" s="1"/>
  <c r="K40" i="4"/>
  <c r="K52" i="4" s="1"/>
  <c r="J40" i="4"/>
  <c r="J52" i="4" s="1"/>
  <c r="I40" i="4"/>
  <c r="I52" i="4" s="1"/>
  <c r="H40" i="4"/>
  <c r="H52" i="4" s="1"/>
  <c r="E40" i="4"/>
  <c r="G40" i="4" s="1"/>
  <c r="C40" i="4"/>
  <c r="C52" i="4" s="1"/>
  <c r="B40" i="4"/>
  <c r="B52" i="4" s="1"/>
  <c r="AE39" i="4"/>
  <c r="AE51" i="4" s="1"/>
  <c r="AE50" i="4" s="1"/>
  <c r="AD39" i="4"/>
  <c r="AD51" i="4" s="1"/>
  <c r="AD50" i="4" s="1"/>
  <c r="AC39" i="4"/>
  <c r="AC51" i="4" s="1"/>
  <c r="AC50" i="4" s="1"/>
  <c r="AB39" i="4"/>
  <c r="AB51" i="4" s="1"/>
  <c r="AB50" i="4" s="1"/>
  <c r="AA39" i="4"/>
  <c r="AA51" i="4" s="1"/>
  <c r="Z39" i="4"/>
  <c r="Z51" i="4" s="1"/>
  <c r="Z50" i="4" s="1"/>
  <c r="Y39" i="4"/>
  <c r="Y51" i="4" s="1"/>
  <c r="X39" i="4"/>
  <c r="X51" i="4" s="1"/>
  <c r="X50" i="4" s="1"/>
  <c r="W39" i="4"/>
  <c r="W51" i="4" s="1"/>
  <c r="W50" i="4" s="1"/>
  <c r="V39" i="4"/>
  <c r="V51" i="4" s="1"/>
  <c r="V50" i="4" s="1"/>
  <c r="U39" i="4"/>
  <c r="U51" i="4" s="1"/>
  <c r="T39" i="4"/>
  <c r="T51" i="4" s="1"/>
  <c r="T50" i="4" s="1"/>
  <c r="S39" i="4"/>
  <c r="S51" i="4" s="1"/>
  <c r="R39" i="4"/>
  <c r="R51" i="4" s="1"/>
  <c r="R50" i="4" s="1"/>
  <c r="Q39" i="4"/>
  <c r="Q51" i="4" s="1"/>
  <c r="P39" i="4"/>
  <c r="P51" i="4" s="1"/>
  <c r="P50" i="4" s="1"/>
  <c r="O39" i="4"/>
  <c r="O51" i="4" s="1"/>
  <c r="N39" i="4"/>
  <c r="N51" i="4" s="1"/>
  <c r="N50" i="4" s="1"/>
  <c r="M39" i="4"/>
  <c r="M51" i="4" s="1"/>
  <c r="L39" i="4"/>
  <c r="L51" i="4" s="1"/>
  <c r="L50" i="4" s="1"/>
  <c r="K39" i="4"/>
  <c r="K51" i="4" s="1"/>
  <c r="J39" i="4"/>
  <c r="J51" i="4" s="1"/>
  <c r="J50" i="4" s="1"/>
  <c r="I39" i="4"/>
  <c r="I51" i="4" s="1"/>
  <c r="H39" i="4"/>
  <c r="H51" i="4" s="1"/>
  <c r="H50" i="4" s="1"/>
  <c r="E39" i="4"/>
  <c r="G39" i="4" s="1"/>
  <c r="C39" i="4"/>
  <c r="C51" i="4" s="1"/>
  <c r="C50" i="4" s="1"/>
  <c r="B39" i="4"/>
  <c r="B51" i="4" s="1"/>
  <c r="AE38" i="4"/>
  <c r="AD38" i="4"/>
  <c r="AC38" i="4"/>
  <c r="AB38" i="4"/>
  <c r="AA38" i="4"/>
  <c r="Z38" i="4"/>
  <c r="Y38" i="4"/>
  <c r="X38" i="4"/>
  <c r="W38" i="4"/>
  <c r="V38" i="4"/>
  <c r="U38" i="4"/>
  <c r="T38" i="4"/>
  <c r="S38" i="4"/>
  <c r="R38" i="4"/>
  <c r="Q38" i="4"/>
  <c r="P38" i="4"/>
  <c r="O38" i="4"/>
  <c r="N38" i="4"/>
  <c r="M38" i="4"/>
  <c r="L38" i="4"/>
  <c r="K38" i="4"/>
  <c r="J38" i="4"/>
  <c r="I38" i="4"/>
  <c r="H38" i="4"/>
  <c r="E38" i="4"/>
  <c r="G38" i="4" s="1"/>
  <c r="C38" i="4"/>
  <c r="B38" i="4"/>
  <c r="F38" i="4" s="1"/>
  <c r="AE35" i="4"/>
  <c r="AD35" i="4"/>
  <c r="AC35" i="4"/>
  <c r="AB35" i="4"/>
  <c r="AA35" i="4"/>
  <c r="Z35" i="4"/>
  <c r="Y35" i="4"/>
  <c r="X35" i="4"/>
  <c r="W35" i="4"/>
  <c r="V35" i="4"/>
  <c r="U35" i="4"/>
  <c r="T35" i="4"/>
  <c r="S35" i="4"/>
  <c r="R35" i="4"/>
  <c r="Q35" i="4"/>
  <c r="P35" i="4"/>
  <c r="O35" i="4"/>
  <c r="N35" i="4"/>
  <c r="M35" i="4"/>
  <c r="L35" i="4"/>
  <c r="K35" i="4"/>
  <c r="J35" i="4"/>
  <c r="I35" i="4"/>
  <c r="H35" i="4"/>
  <c r="AE34" i="4"/>
  <c r="AD34" i="4"/>
  <c r="AC34" i="4"/>
  <c r="AB34" i="4"/>
  <c r="AA34" i="4"/>
  <c r="Z34" i="4"/>
  <c r="Y34" i="4"/>
  <c r="X34" i="4"/>
  <c r="W34" i="4"/>
  <c r="V34" i="4"/>
  <c r="U34" i="4"/>
  <c r="T34" i="4"/>
  <c r="S34" i="4"/>
  <c r="R34" i="4"/>
  <c r="Q34" i="4"/>
  <c r="P34" i="4"/>
  <c r="O34" i="4"/>
  <c r="N34" i="4"/>
  <c r="M34" i="4"/>
  <c r="L34" i="4"/>
  <c r="K34" i="4"/>
  <c r="J34" i="4"/>
  <c r="I34" i="4"/>
  <c r="H34" i="4"/>
  <c r="AE33" i="4"/>
  <c r="AD33" i="4"/>
  <c r="AC33" i="4"/>
  <c r="AB33" i="4"/>
  <c r="AA33" i="4"/>
  <c r="Z33" i="4"/>
  <c r="Y33" i="4"/>
  <c r="X33" i="4"/>
  <c r="W33" i="4"/>
  <c r="V33" i="4"/>
  <c r="U33" i="4"/>
  <c r="T33" i="4"/>
  <c r="S33" i="4"/>
  <c r="R33" i="4"/>
  <c r="Q33" i="4"/>
  <c r="P33" i="4"/>
  <c r="O33" i="4"/>
  <c r="N33" i="4"/>
  <c r="M33" i="4"/>
  <c r="L33" i="4"/>
  <c r="K33" i="4"/>
  <c r="J33" i="4"/>
  <c r="I33" i="4"/>
  <c r="H33" i="4"/>
  <c r="E31" i="4"/>
  <c r="E35" i="4" s="1"/>
  <c r="D31" i="4"/>
  <c r="D35" i="4" s="1"/>
  <c r="C31" i="4"/>
  <c r="C35" i="4" s="1"/>
  <c r="B31" i="4"/>
  <c r="B35" i="4" s="1"/>
  <c r="E30" i="4"/>
  <c r="E34" i="4" s="1"/>
  <c r="D30" i="4"/>
  <c r="D34" i="4" s="1"/>
  <c r="D33" i="4" s="1"/>
  <c r="C30" i="4"/>
  <c r="C34" i="4" s="1"/>
  <c r="C33" i="4" s="1"/>
  <c r="B30" i="4"/>
  <c r="B34" i="4" s="1"/>
  <c r="B33" i="4" s="1"/>
  <c r="AE29" i="4"/>
  <c r="AD29" i="4"/>
  <c r="AC29" i="4"/>
  <c r="AB29" i="4"/>
  <c r="AA29" i="4"/>
  <c r="Z29" i="4"/>
  <c r="Y29" i="4"/>
  <c r="X29" i="4"/>
  <c r="W29" i="4"/>
  <c r="V29" i="4"/>
  <c r="U29" i="4"/>
  <c r="T29" i="4"/>
  <c r="S29" i="4"/>
  <c r="R29" i="4"/>
  <c r="Q29" i="4"/>
  <c r="P29" i="4"/>
  <c r="O29" i="4"/>
  <c r="N29" i="4"/>
  <c r="M29" i="4"/>
  <c r="L29" i="4"/>
  <c r="K29" i="4"/>
  <c r="J29" i="4"/>
  <c r="I29" i="4"/>
  <c r="H29" i="4"/>
  <c r="E29" i="4"/>
  <c r="G29" i="4" s="1"/>
  <c r="D29" i="4"/>
  <c r="C29" i="4"/>
  <c r="B29" i="4"/>
  <c r="F29" i="4" s="1"/>
  <c r="AB24" i="4"/>
  <c r="E22" i="4"/>
  <c r="G22" i="4" s="1"/>
  <c r="C22" i="4"/>
  <c r="B22" i="4"/>
  <c r="E21" i="4"/>
  <c r="G21" i="4" s="1"/>
  <c r="C21" i="4"/>
  <c r="B21" i="4"/>
  <c r="AE20" i="4"/>
  <c r="AD20" i="4"/>
  <c r="AC20" i="4"/>
  <c r="AB20" i="4"/>
  <c r="AA20" i="4"/>
  <c r="Z20" i="4"/>
  <c r="Y20" i="4"/>
  <c r="X20" i="4"/>
  <c r="W20" i="4"/>
  <c r="V20" i="4"/>
  <c r="U20" i="4"/>
  <c r="T20" i="4"/>
  <c r="S20" i="4"/>
  <c r="R20" i="4"/>
  <c r="Q20" i="4"/>
  <c r="P20" i="4"/>
  <c r="O20" i="4"/>
  <c r="N20" i="4"/>
  <c r="M20" i="4"/>
  <c r="L20" i="4"/>
  <c r="K20" i="4"/>
  <c r="J20" i="4"/>
  <c r="I20" i="4"/>
  <c r="H20" i="4"/>
  <c r="E20" i="4"/>
  <c r="G20" i="4" s="1"/>
  <c r="C20" i="4"/>
  <c r="B20" i="4"/>
  <c r="E18" i="4"/>
  <c r="G18" i="4" s="1"/>
  <c r="C18" i="4"/>
  <c r="E17" i="4"/>
  <c r="F17" i="4" s="1"/>
  <c r="C17" i="4"/>
  <c r="AE16" i="4"/>
  <c r="AD16" i="4"/>
  <c r="AC16" i="4"/>
  <c r="AB16" i="4"/>
  <c r="AA16" i="4"/>
  <c r="Z16" i="4"/>
  <c r="Y16" i="4"/>
  <c r="X16" i="4"/>
  <c r="W16" i="4"/>
  <c r="V16" i="4"/>
  <c r="U16" i="4"/>
  <c r="T16" i="4"/>
  <c r="S16" i="4"/>
  <c r="R16" i="4"/>
  <c r="Q16" i="4"/>
  <c r="P16" i="4"/>
  <c r="O16" i="4"/>
  <c r="N16" i="4"/>
  <c r="M16" i="4"/>
  <c r="L16" i="4"/>
  <c r="K16" i="4"/>
  <c r="J16" i="4"/>
  <c r="I16" i="4"/>
  <c r="H16" i="4"/>
  <c r="E16" i="4"/>
  <c r="G16" i="4" s="1"/>
  <c r="C16" i="4"/>
  <c r="B16" i="4"/>
  <c r="F16" i="4" s="1"/>
  <c r="AE14" i="4"/>
  <c r="AE26" i="4" s="1"/>
  <c r="AD14" i="4"/>
  <c r="AD26" i="4" s="1"/>
  <c r="AC14" i="4"/>
  <c r="AC26" i="4" s="1"/>
  <c r="AB14" i="4"/>
  <c r="AA14" i="4"/>
  <c r="AA26" i="4" s="1"/>
  <c r="Z14" i="4"/>
  <c r="Z26" i="4" s="1"/>
  <c r="Y14" i="4"/>
  <c r="Y26" i="4" s="1"/>
  <c r="X14" i="4"/>
  <c r="X26" i="4" s="1"/>
  <c r="W14" i="4"/>
  <c r="W26" i="4" s="1"/>
  <c r="V14" i="4"/>
  <c r="V26" i="4" s="1"/>
  <c r="U14" i="4"/>
  <c r="U26" i="4" s="1"/>
  <c r="T14" i="4"/>
  <c r="T26" i="4" s="1"/>
  <c r="S14" i="4"/>
  <c r="S26" i="4" s="1"/>
  <c r="R14" i="4"/>
  <c r="R26" i="4" s="1"/>
  <c r="Q14" i="4"/>
  <c r="Q26" i="4" s="1"/>
  <c r="P14" i="4"/>
  <c r="P26" i="4" s="1"/>
  <c r="O14" i="4"/>
  <c r="O26" i="4" s="1"/>
  <c r="N14" i="4"/>
  <c r="N26" i="4" s="1"/>
  <c r="M14" i="4"/>
  <c r="M26" i="4" s="1"/>
  <c r="L14" i="4"/>
  <c r="L26" i="4" s="1"/>
  <c r="K14" i="4"/>
  <c r="K26" i="4" s="1"/>
  <c r="J14" i="4"/>
  <c r="J26" i="4" s="1"/>
  <c r="I14" i="4"/>
  <c r="I26" i="4" s="1"/>
  <c r="H14" i="4"/>
  <c r="H26" i="4" s="1"/>
  <c r="E14" i="4"/>
  <c r="G14" i="4" s="1"/>
  <c r="C14" i="4"/>
  <c r="C26" i="4" s="1"/>
  <c r="C76" i="4" s="1"/>
  <c r="B14" i="4"/>
  <c r="B26" i="4" s="1"/>
  <c r="B76" i="4" s="1"/>
  <c r="AE13" i="4"/>
  <c r="AE25" i="4" s="1"/>
  <c r="AD13" i="4"/>
  <c r="AD25" i="4" s="1"/>
  <c r="AC13" i="4"/>
  <c r="AC25" i="4" s="1"/>
  <c r="AB13" i="4"/>
  <c r="AA13" i="4"/>
  <c r="AA25" i="4" s="1"/>
  <c r="Z13" i="4"/>
  <c r="Z25" i="4" s="1"/>
  <c r="Y13" i="4"/>
  <c r="Y25" i="4" s="1"/>
  <c r="X13" i="4"/>
  <c r="X25" i="4" s="1"/>
  <c r="W13" i="4"/>
  <c r="W25" i="4" s="1"/>
  <c r="V13" i="4"/>
  <c r="V25" i="4" s="1"/>
  <c r="U13" i="4"/>
  <c r="U25" i="4" s="1"/>
  <c r="T13" i="4"/>
  <c r="T25" i="4" s="1"/>
  <c r="S13" i="4"/>
  <c r="S25" i="4" s="1"/>
  <c r="R13" i="4"/>
  <c r="R25" i="4" s="1"/>
  <c r="Q13" i="4"/>
  <c r="Q25" i="4" s="1"/>
  <c r="P13" i="4"/>
  <c r="P25" i="4" s="1"/>
  <c r="O13" i="4"/>
  <c r="O25" i="4" s="1"/>
  <c r="N13" i="4"/>
  <c r="N25" i="4" s="1"/>
  <c r="M13" i="4"/>
  <c r="M25" i="4" s="1"/>
  <c r="L13" i="4"/>
  <c r="L25" i="4" s="1"/>
  <c r="K13" i="4"/>
  <c r="K25" i="4" s="1"/>
  <c r="J13" i="4"/>
  <c r="J25" i="4" s="1"/>
  <c r="I13" i="4"/>
  <c r="I25" i="4" s="1"/>
  <c r="H13" i="4"/>
  <c r="H25" i="4" s="1"/>
  <c r="E13" i="4"/>
  <c r="E25" i="4" s="1"/>
  <c r="C13" i="4"/>
  <c r="C25" i="4" s="1"/>
  <c r="B13" i="4"/>
  <c r="B25" i="4" s="1"/>
  <c r="AE12" i="4"/>
  <c r="AD12" i="4"/>
  <c r="AC12" i="4"/>
  <c r="AB12" i="4"/>
  <c r="AA12" i="4"/>
  <c r="Z12" i="4"/>
  <c r="Y12" i="4"/>
  <c r="X12" i="4"/>
  <c r="W12" i="4"/>
  <c r="V12" i="4"/>
  <c r="U12" i="4"/>
  <c r="T12" i="4"/>
  <c r="S12" i="4"/>
  <c r="R12" i="4"/>
  <c r="Q12" i="4"/>
  <c r="P12" i="4"/>
  <c r="O12" i="4"/>
  <c r="N12" i="4"/>
  <c r="M12" i="4"/>
  <c r="L12" i="4"/>
  <c r="K12" i="4"/>
  <c r="J12" i="4"/>
  <c r="I12" i="4"/>
  <c r="H12" i="4"/>
  <c r="E12" i="4"/>
  <c r="G12" i="4" s="1"/>
  <c r="C12" i="4"/>
  <c r="B12" i="4"/>
  <c r="F12" i="4" s="1"/>
  <c r="H78" i="4" l="1"/>
  <c r="H75" i="4"/>
  <c r="H24" i="4"/>
  <c r="L78" i="4"/>
  <c r="L75" i="4"/>
  <c r="L24" i="4"/>
  <c r="P78" i="4"/>
  <c r="P75" i="4"/>
  <c r="P24" i="4"/>
  <c r="T78" i="4"/>
  <c r="T75" i="4"/>
  <c r="T24" i="4"/>
  <c r="X78" i="4"/>
  <c r="X75" i="4"/>
  <c r="X24" i="4"/>
  <c r="Z78" i="4"/>
  <c r="Z75" i="4"/>
  <c r="Z24" i="4"/>
  <c r="AD78" i="4"/>
  <c r="AD75" i="4"/>
  <c r="AD24" i="4"/>
  <c r="K79" i="4"/>
  <c r="K76" i="4"/>
  <c r="O79" i="4"/>
  <c r="O76" i="4"/>
  <c r="S79" i="4"/>
  <c r="S76" i="4"/>
  <c r="W79" i="4"/>
  <c r="W76" i="4"/>
  <c r="AA79" i="4"/>
  <c r="AA76" i="4"/>
  <c r="AE79" i="4"/>
  <c r="AE76" i="4"/>
  <c r="B75" i="4"/>
  <c r="B74" i="4" s="1"/>
  <c r="B24" i="4"/>
  <c r="G25" i="4"/>
  <c r="F25" i="4"/>
  <c r="I78" i="4"/>
  <c r="I75" i="4"/>
  <c r="I24" i="4"/>
  <c r="K78" i="4"/>
  <c r="K77" i="4" s="1"/>
  <c r="K75" i="4"/>
  <c r="K74" i="4" s="1"/>
  <c r="K24" i="4"/>
  <c r="M78" i="4"/>
  <c r="M75" i="4"/>
  <c r="M24" i="4"/>
  <c r="O78" i="4"/>
  <c r="O77" i="4" s="1"/>
  <c r="O75" i="4"/>
  <c r="O74" i="4" s="1"/>
  <c r="O24" i="4"/>
  <c r="Q78" i="4"/>
  <c r="Q75" i="4"/>
  <c r="Q24" i="4"/>
  <c r="S78" i="4"/>
  <c r="S77" i="4" s="1"/>
  <c r="S75" i="4"/>
  <c r="S74" i="4" s="1"/>
  <c r="S24" i="4"/>
  <c r="U78" i="4"/>
  <c r="U75" i="4"/>
  <c r="U24" i="4"/>
  <c r="W78" i="4"/>
  <c r="W77" i="4" s="1"/>
  <c r="W75" i="4"/>
  <c r="W74" i="4" s="1"/>
  <c r="W24" i="4"/>
  <c r="Y78" i="4"/>
  <c r="Y75" i="4"/>
  <c r="Y24" i="4"/>
  <c r="AA78" i="4"/>
  <c r="AA77" i="4" s="1"/>
  <c r="AA75" i="4"/>
  <c r="AA74" i="4" s="1"/>
  <c r="AA24" i="4"/>
  <c r="AC78" i="4"/>
  <c r="AC75" i="4"/>
  <c r="AC24" i="4"/>
  <c r="AE78" i="4"/>
  <c r="AE77" i="4" s="1"/>
  <c r="AE75" i="4"/>
  <c r="AE74" i="4" s="1"/>
  <c r="AE24" i="4"/>
  <c r="H79" i="4"/>
  <c r="H76" i="4"/>
  <c r="J79" i="4"/>
  <c r="J76" i="4"/>
  <c r="L79" i="4"/>
  <c r="L76" i="4"/>
  <c r="N79" i="4"/>
  <c r="N76" i="4"/>
  <c r="P79" i="4"/>
  <c r="P76" i="4"/>
  <c r="R79" i="4"/>
  <c r="R76" i="4"/>
  <c r="T79" i="4"/>
  <c r="T76" i="4"/>
  <c r="V79" i="4"/>
  <c r="V76" i="4"/>
  <c r="X79" i="4"/>
  <c r="X76" i="4"/>
  <c r="Z79" i="4"/>
  <c r="Z76" i="4"/>
  <c r="AD79" i="4"/>
  <c r="AD76" i="4"/>
  <c r="G34" i="4"/>
  <c r="E33" i="4"/>
  <c r="F34" i="4"/>
  <c r="G35" i="4"/>
  <c r="F35" i="4"/>
  <c r="B50" i="4"/>
  <c r="I50" i="4"/>
  <c r="K50" i="4"/>
  <c r="M50" i="4"/>
  <c r="O50" i="4"/>
  <c r="Q50" i="4"/>
  <c r="S50" i="4"/>
  <c r="U50" i="4"/>
  <c r="Y50" i="4"/>
  <c r="AA50" i="4"/>
  <c r="C75" i="4"/>
  <c r="C74" i="4" s="1"/>
  <c r="C24" i="4"/>
  <c r="J78" i="4"/>
  <c r="J77" i="4" s="1"/>
  <c r="J75" i="4"/>
  <c r="J74" i="4" s="1"/>
  <c r="J24" i="4"/>
  <c r="N78" i="4"/>
  <c r="N77" i="4" s="1"/>
  <c r="N75" i="4"/>
  <c r="N74" i="4" s="1"/>
  <c r="N24" i="4"/>
  <c r="R78" i="4"/>
  <c r="R77" i="4" s="1"/>
  <c r="R75" i="4"/>
  <c r="R74" i="4" s="1"/>
  <c r="R24" i="4"/>
  <c r="V78" i="4"/>
  <c r="V77" i="4" s="1"/>
  <c r="V75" i="4"/>
  <c r="V74" i="4" s="1"/>
  <c r="V24" i="4"/>
  <c r="I79" i="4"/>
  <c r="I76" i="4"/>
  <c r="M79" i="4"/>
  <c r="M76" i="4"/>
  <c r="Q79" i="4"/>
  <c r="Q76" i="4"/>
  <c r="U79" i="4"/>
  <c r="U76" i="4"/>
  <c r="Y79" i="4"/>
  <c r="Y76" i="4"/>
  <c r="AC79" i="4"/>
  <c r="AC76" i="4"/>
  <c r="F13" i="4"/>
  <c r="F14" i="4"/>
  <c r="G17" i="4"/>
  <c r="D18" i="4"/>
  <c r="F18" i="4"/>
  <c r="F20" i="4"/>
  <c r="D21" i="4"/>
  <c r="F21" i="4"/>
  <c r="D22" i="4"/>
  <c r="F22" i="4"/>
  <c r="E26" i="4"/>
  <c r="E24" i="4" s="1"/>
  <c r="F30" i="4"/>
  <c r="F31" i="4"/>
  <c r="AB78" i="4"/>
  <c r="AB75" i="4"/>
  <c r="AB79" i="4"/>
  <c r="AB76" i="4"/>
  <c r="F39" i="4"/>
  <c r="F40" i="4"/>
  <c r="G43" i="4"/>
  <c r="G44" i="4"/>
  <c r="G46" i="4"/>
  <c r="G47" i="4"/>
  <c r="G48" i="4"/>
  <c r="E51" i="4"/>
  <c r="E75" i="4" s="1"/>
  <c r="E52" i="4"/>
  <c r="G72" i="4"/>
  <c r="E71" i="4"/>
  <c r="F72" i="4"/>
  <c r="G13" i="4"/>
  <c r="D17" i="4"/>
  <c r="G30" i="4"/>
  <c r="G31" i="4"/>
  <c r="E42" i="4"/>
  <c r="D43" i="4"/>
  <c r="D44" i="4"/>
  <c r="D47" i="4"/>
  <c r="D46" i="4" s="1"/>
  <c r="D48" i="4"/>
  <c r="G73" i="4"/>
  <c r="F73" i="4"/>
  <c r="G55" i="4"/>
  <c r="G56" i="4"/>
  <c r="G57" i="4"/>
  <c r="D60" i="4"/>
  <c r="F60" i="4"/>
  <c r="D61" i="4"/>
  <c r="F61" i="4"/>
  <c r="F63" i="4"/>
  <c r="D64" i="4"/>
  <c r="F64" i="4"/>
  <c r="D65" i="4"/>
  <c r="F65" i="4"/>
  <c r="F67" i="4"/>
  <c r="D68" i="4"/>
  <c r="F68" i="4"/>
  <c r="D69" i="4"/>
  <c r="F69" i="4"/>
  <c r="F56" i="4"/>
  <c r="F57" i="4"/>
  <c r="F75" i="4" l="1"/>
  <c r="G75" i="4"/>
  <c r="G24" i="4"/>
  <c r="F24" i="4"/>
  <c r="D67" i="4"/>
  <c r="D57" i="4"/>
  <c r="D73" i="4" s="1"/>
  <c r="D59" i="4"/>
  <c r="D56" i="4"/>
  <c r="D40" i="4"/>
  <c r="D52" i="4" s="1"/>
  <c r="G42" i="4"/>
  <c r="F42" i="4"/>
  <c r="G71" i="4"/>
  <c r="F71" i="4"/>
  <c r="F52" i="4"/>
  <c r="G52" i="4"/>
  <c r="AB77" i="4"/>
  <c r="D14" i="4"/>
  <c r="D26" i="4" s="1"/>
  <c r="D76" i="4" s="1"/>
  <c r="C79" i="4"/>
  <c r="B79" i="4"/>
  <c r="AC77" i="4"/>
  <c r="Y77" i="4"/>
  <c r="U77" i="4"/>
  <c r="Q77" i="4"/>
  <c r="M77" i="4"/>
  <c r="E78" i="4"/>
  <c r="I77" i="4"/>
  <c r="E77" i="4" s="1"/>
  <c r="AD74" i="4"/>
  <c r="Z77" i="4"/>
  <c r="X74" i="4"/>
  <c r="T77" i="4"/>
  <c r="P74" i="4"/>
  <c r="L77" i="4"/>
  <c r="H74" i="4"/>
  <c r="D63" i="4"/>
  <c r="D42" i="4"/>
  <c r="D39" i="4"/>
  <c r="D16" i="4"/>
  <c r="D13" i="4"/>
  <c r="F51" i="4"/>
  <c r="G51" i="4"/>
  <c r="E50" i="4"/>
  <c r="AB74" i="4"/>
  <c r="E76" i="4"/>
  <c r="F26" i="4"/>
  <c r="G26" i="4"/>
  <c r="D20" i="4"/>
  <c r="E79" i="4"/>
  <c r="G33" i="4"/>
  <c r="F33" i="4"/>
  <c r="AC74" i="4"/>
  <c r="Y74" i="4"/>
  <c r="U74" i="4"/>
  <c r="Q74" i="4"/>
  <c r="M74" i="4"/>
  <c r="I74" i="4"/>
  <c r="AD77" i="4"/>
  <c r="Z74" i="4"/>
  <c r="X77" i="4"/>
  <c r="T74" i="4"/>
  <c r="P77" i="4"/>
  <c r="L74" i="4"/>
  <c r="C78" i="4"/>
  <c r="B78" i="4"/>
  <c r="H77" i="4"/>
  <c r="G79" i="4" l="1"/>
  <c r="F79" i="4"/>
  <c r="D79" i="4"/>
  <c r="F76" i="4"/>
  <c r="G76" i="4"/>
  <c r="F50" i="4"/>
  <c r="G50" i="4"/>
  <c r="G78" i="4"/>
  <c r="F78" i="4"/>
  <c r="D78" i="4"/>
  <c r="E74" i="4"/>
  <c r="C77" i="4"/>
  <c r="B77" i="4"/>
  <c r="D12" i="4"/>
  <c r="D25" i="4"/>
  <c r="D51" i="4"/>
  <c r="D50" i="4" s="1"/>
  <c r="D38" i="4"/>
  <c r="G77" i="4"/>
  <c r="F77" i="4"/>
  <c r="D77" i="4"/>
  <c r="D55" i="4"/>
  <c r="D72" i="4"/>
  <c r="D71" i="4" s="1"/>
  <c r="D75" i="4" l="1"/>
  <c r="D74" i="4" s="1"/>
  <c r="D24" i="4"/>
  <c r="G74" i="4"/>
  <c r="F74" i="4"/>
</calcChain>
</file>

<file path=xl/sharedStrings.xml><?xml version="1.0" encoding="utf-8"?>
<sst xmlns="http://schemas.openxmlformats.org/spreadsheetml/2006/main" count="129" uniqueCount="60">
  <si>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</si>
  <si>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</si>
  <si>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</si>
  <si>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</si>
  <si>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</si>
  <si>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</si>
  <si>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</si>
  <si>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</si>
  <si>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</si>
  <si>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</si>
  <si>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</si>
  <si>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</si>
  <si>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</si>
  <si>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</si>
  <si>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</si>
  <si>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</si>
  <si>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</si>
  <si>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</si>
  <si>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</si>
  <si>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</si>
  <si>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</si>
  <si>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</si>
  <si>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</si>
  <si>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</si>
  <si>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</si>
  <si>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</si>
  <si>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</si>
  <si>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</si>
  <si>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</si>
  <si>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</si>
  <si>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</si>
  <si>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запланирован к проведению в 4 квартале 2022 года. Прием заявок осуществлялся в период с 19.09 по 18.10.2022 года в электронном формате на официальном сайте конкурса    когалым.грантгубернатора.рф .  Поступило 5 заявок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</si>
  <si>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</si>
  <si>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</si>
  <si>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r>
      <t xml:space="preserve">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t>
    </r>
    <r>
      <rPr>
        <b/>
        <sz val="14"/>
        <rFont val="Times New Roman"/>
        <family val="1"/>
        <charset val="204"/>
      </rPr>
      <t xml:space="preserve">в 1 квартале 2022 года  (январь, февраль, март) </t>
    </r>
    <r>
      <rPr>
        <sz val="14"/>
        <rFont val="Times New Roman"/>
        <family val="1"/>
        <charset val="204"/>
      </rPr>
      <t xml:space="preserve">организованы следующие мероприятия (по направлениям) :                                                                                                                                                                                                   - консультации для НКО (очных, по телефону, электронная почта и мессенджеры) всего  117 консультаций.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Ссылка на пресс-релиз: https://vk.com/public203821726
-проведены «Урок вежливости» ( 14.03. и 21.03.2022 г). Даны разъяснения по личному запросу от лидеров национально-культурных объединений города Когалыма.
- специалисты АНО «РЦ НКО Когалыма» приняли участие в образовательном очном семинаре в г. Ханты-Мансийск «Социальное проектирование» 11,12 марта 2022 года.
-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за отчетный период проведено 11 обучающих занятий по РКИ (русский как иностранный) для взрослых групп. Занятия проходят на базе АНО «РЦ НКО Когалыма». Ул. Сибирская 11, кабинет 313. Понедельник, четверг и суббота. Индивидуальные занятия проходят по скользящему графику. 
 - с начала 2022 года ведется активная подготовка к участию в Международной акции грамотности «Тотальный диктант». Руководителям таджикской и кыргызской организаций были подарены памятки для мигрантов на родных и русском языках.
Ссылки на посты в социальных сетях РЦ и на официальном сайте www.nkokogalym.org https://vk.com/public203821726.
</t>
    </r>
    <r>
      <rPr>
        <b/>
        <sz val="14"/>
        <rFont val="Times New Roman"/>
        <family val="1"/>
        <charset val="204"/>
      </rPr>
      <t xml:space="preserve">В штате Ресурсного центра 5 человек: два основных сотрудника (директор и менеджер), 3 внешних сотрудника – бухгалтер и два специалиста по развитию СО НКО.  </t>
    </r>
    <r>
      <rPr>
        <sz val="14"/>
        <rFont val="Times New Roman"/>
        <family val="1"/>
        <charset val="204"/>
      </rPr>
      <t xml:space="preserve">
РЦ оснащен всей необходимой мебелью и офисной техникой для полноценной работы и оказания услуг.</t>
    </r>
    <r>
      <rPr>
        <b/>
        <sz val="14"/>
        <rFont val="Times New Roman"/>
        <family val="1"/>
        <charset val="204"/>
      </rPr>
      <t xml:space="preserve"> График работы </t>
    </r>
    <r>
      <rPr>
        <sz val="14"/>
        <rFont val="Times New Roman"/>
        <family val="1"/>
        <charset val="204"/>
      </rPr>
      <t xml:space="preserve">и вся информация размещена на информационном стенде в здании РЦ и на сайте учреждения https://www.nkokogalym.org/ Отчётность о реализации программы деятельности РЦ с указанием количества организаций, учреждений, граждан, воспользовавшихся услугами РЦ или вовлеченных в мероприятия (проекты, акции) РЦ, с приложением ссылок на размещенные в СМИ, в сети «Интернет» пресс(пост)-релизы о деятельности РЦ ежемесячно предоставляется в адрес координатора ( сектор анализа и прогноза общественно-политической ситуации Администрации города Когалыма)       </t>
    </r>
    <r>
      <rPr>
        <b/>
        <sz val="14"/>
        <rFont val="Times New Roman"/>
        <family val="1"/>
        <charset val="204"/>
      </rPr>
      <t xml:space="preserve"> </t>
    </r>
    <r>
      <rPr>
        <sz val="14"/>
        <rFont val="Times New Roman"/>
        <family val="1"/>
        <charset val="204"/>
      </rPr>
      <t xml:space="preserve">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во 2 квартале 2022 года (апрель, май, июнь) организованы следующие мероприятия (по направлениям):           АПРЕЛЬ: 22.04.2022 года было проведено мероприятие в рамках «Школы актива НКО». Отработано три важных темы. Обсуждение заявок на грант ПАО «ЛУКОЙЛ». Реализация проектов в кризис/пандемию. Что нужно делать новичку-руководителю НКО для устойчивости организации. Приняли участие 16 человек. Представители от некоммерческих организаций Когалыма, ПАО «ЛУКОЙЛ». Ссылка на пресс-релиз: https://vk.com/wall-203821726_126    ;     288.04.22 приняли участие в обучающем вебинаре "Государственная регистрация, смена руководителя, внесение изменений в Устав и другие вопросы по деятельности некоммерческих организаций коренных малочисленных народов Севера". Ссылка на пресс-релиз: https://vk.com/wall-203821726_136
Для религиозной организации «Подворье Пюхтицкого Успенского женского ставропигиального монастыря в городе Когалыме Русской Православной церкви были проведены телефонные консультации о порядке регистрации НКО, направленной на развитие межнационального и межконфессионального диалога, возрождению семейных ценностей.                                                                                                                                                                                                                                                                                   - консультации для НКО (очных, по телефону, электронная почта и мессенджеры) всего 156 консультаций.    </t>
    </r>
    <r>
      <rPr>
        <b/>
        <sz val="14"/>
        <rFont val="Times New Roman"/>
        <family val="1"/>
        <charset val="204"/>
      </rPr>
      <t xml:space="preserve">МАЙ:      </t>
    </r>
    <r>
      <rPr>
        <sz val="14"/>
        <rFont val="Times New Roman"/>
        <family val="1"/>
        <charset val="204"/>
      </rPr>
      <t xml:space="preserve">                                                             - 12.05.2022 года было проведено мероприятие в рамках «Школы актива НКО». Заявки на Конкурс социальных проектов ПАО «ЛУКОЙЛ», Международную премию #МыВместе. Реализация проектов в летний период. Приняли участие 14 человек. Представители от некоммерческих организаций Когалыма, юристы «Фонда гражданских инициатив Югры».
- 19.05.2022 Представители национально-культурных НКО и директор АНО «РЦ НКО Когалыма» А.С. Беседина приняли участие в обучающем семинаре. Тема: «Миграциология. Практические аспекты работы с беженцами и мигрантами».
- 17.05.22 Специалисты РЦ приняли участие в региональная пресс-конференция о Международной Премии #МЫВМЕСТЕ." 
 - 25.05.2022 в Ресурсном центре поддержки НКО города Когалыма прошла очередная рабочая встреча с работодателями, привлекающими иностранную рабочую силу. В мероприятии приняли участие сотрудники сектора анализа и прогноза общественно-политической ситуации администрации города, врио начальника отдела по вопросам миграции отдела МВД России по городу Когалыму И.В. Комарова, руководители национально-культурных обществ города, работодатели.  
- Специалисты РЦ совместно с лидерами НКО приняли участие в акции #Многонациональноедобрососедство 29.05.2022. ТОС «мечта» была оказана консультационная, методическая и имущественная поддержка. 
 - проведено 11 обучающих занятий по РКИ (русский как иностранный) для взрослых групп. Занятия проходят на базе АНО «РЦ НКО Когалыма». Ул. Сибирская 11, кабинет 313.
- 25.05.2022 лидеры национально-культурных НКО, иностранные граждане, которые посещают курсы русского языка в РЦ, приняли участие в окружной акции «Лица Югры. Мы все живем в России». Всего приняли участие 15 человек. 
- 25.05.2022 директор АНО «Ак-ниет» (киргизы) принял участие в окружном челлендже «Этно-вкусы Югры». Видеообращение с поздравлением записано ко Дню России.                                                                                                                                                                                                                                                                                       </t>
    </r>
    <r>
      <rPr>
        <b/>
        <sz val="14"/>
        <rFont val="Times New Roman"/>
        <family val="1"/>
        <charset val="204"/>
      </rPr>
      <t xml:space="preserve">ИЮНЬ: </t>
    </r>
    <r>
      <rPr>
        <sz val="14"/>
        <rFont val="Times New Roman"/>
        <family val="1"/>
        <charset val="204"/>
      </rPr>
      <t xml:space="preserve"> 01.06.2022 проведены бесплатные юридические консультации по вопросам материнства и детства в рамках Дня защиты детей. Вопросы, которые волнуют семьи мигрантов касаются медицины, образовательных услуг и трудового законодательства. Всего на приём к специалистам РЦ пришли четыре семьи. 
- 10.06.2022 в рамках Школы актива НКО прошел очередной семинар. НКО приняли участие в федеральном совещании в режиме ВКС, обсудили предстоящую отчётность за первое полугодие и поделились друг с другом планами на лето. 
- 11.06.2022 приняли участие в парафестивале инклюзивного дайвинга в городе Покачи. 
- 12.06.2022 праздничный турнир по тематическим играм ко Дню России для мигрантов. 
- 13.06.2022 специалисты РЦ приняли участие в празднике Сабантуй. И фестивале национальной кухни - заключительном мероприятии в рамках проекта-победителя гранта Губернатора ХМАО-Югры Ильнура Мусина «Без-бергэ!Мы вместе!.
В 3 квартале:     </t>
    </r>
    <r>
      <rPr>
        <b/>
        <sz val="14"/>
        <rFont val="Times New Roman"/>
        <family val="1"/>
        <charset val="204"/>
      </rPr>
      <t>АВГУСТ:</t>
    </r>
    <r>
      <rPr>
        <sz val="14"/>
        <rFont val="Times New Roman"/>
        <family val="1"/>
        <charset val="204"/>
      </rPr>
      <t xml:space="preserve">    проведение  консультаций для НКО по вопросам реализации проектов и участия в мероприятиях в сфере межнациональных (межэтнических) отношений, профилактики отношений, профилактики экстремизма – 13 очных, 46 по телефону, 34 – электронная почта и мессенджеры;     03.08.2022 года с пециалисты РЦ прошли бесплатное обучение в онлайн-университете «Добро. Университет» Ссылка на публикацию: https://vk.com/wall-203821726_281.;    04.08.2022 директор РЦ Беседина А.С. приняла участие в обучающем курсе «Управление НКО в меняющемся мире» ;  08.08.2022 Приняли участие в первом информационном вебинаре «Спецконкурс: все, что важно знать на середине приема заявок». Ссылка на публикацию: https://vk.com/wall203821726_291. ;   13.08.2022 подготовлен и  проведен круглый стол для оргкомитета </t>
    </r>
    <r>
      <rPr>
        <b/>
        <sz val="14"/>
        <rFont val="Times New Roman"/>
        <family val="1"/>
        <charset val="204"/>
      </rPr>
      <t>Этнофестиваля «Многонациональная Россия: синтез культур и традиций народов в регионах России</t>
    </r>
    <r>
      <rPr>
        <sz val="14"/>
        <rFont val="Times New Roman"/>
        <family val="1"/>
        <charset val="204"/>
      </rPr>
      <t xml:space="preserve">». Ссылка на публикацию: https://vk.com/wall-203821726_298.;   15.08.2022 участие в заседании круглого стола по развитию межнациональных отношений. При участии члена Совета по межнациональным отношениям при Президенте РФ Мехрибан Садыговой, главы Когалыма , представителей Федерального совета ФНКА «АзерРос» и местных НКО ;     25.08.22 года специалисты РЦ приняли участие в вебинаре на тему: «Основы подачи заявки на конкурс грант Губернатора для физических лиц»;  27.08.22 Приняли участие в стратсессии по вопросам развития проектной деятельности в сфере укрепления гражданского единства, сохранения этнокультурного и языкового многообразия в г. Ханты-Мансийске. Ссылка на публикацию: https://vk.com/wall203821726_338. ;     27.08.22 Менеджер РЦ Дюжакова Е.С. приняла участие в вебинаре на тему «Расчеты в СОНКО с физлицами - новое в 2023 году. I конкурс 2023 года от Фонда Президентских Грантов». 31.08.222     СЕНТЯБРЬ:  получателем субсидии АНО "Ресурсный центр поддержки НКО"  организованы следующие мероприятия: - Консультаций для НКО по вопросам реализации проектов и участия в мероприятиях в сфере межнациональных (межэтнических) отношений, профилактики отношений, профилактики экстремизма – 24 очных, 51 по телефону, 19 – электронная почта и мессенджеры. 03.10.2022 Специалисты РЦ прошли бесплатное обучение онлайн «Все, что нужно знать НКО об изменениях в сфере некоммерческого законодательства в сентябре 2022 года».04-06.10.2022 Специалисты РЦ, руководители СО НКО, представитель КМНС и религиозной общины приняли участие в III Всероссийском форуме национального единства.  Приняли участие в онлайн-вебинаре "Возможности и риски НКО в привлечении грантовых средств":  07.10.2022 стали  участниками вебинара «5 ошибок при ведении НКО приносящей доход деятельности» 07-11.10.2022 Специалисты РЦ прошли Мобильный тренинг «Организация событий НКО» 09.10.2022 Онлайн-курсы по социальному проектированию.12.10.2022. Онлайн-курсы на тему «Отчитываемся по закону, или 10 шагов к административной устойчивости НКО»».  12.10.2022. Онлайн-курсы на тему «Оформляем документы по закону, или 10 шагов к юридической стабильности НКО». 12.10.2022. Онлайн-курсы на тему «Зарабатываем по закону, или 10 шагов к коммерческому успеху некоммерческих организаций.  14.10.2022. Вебинар «5 причин для отказа в регистрации НКО». 13-14.10.2022 Приняли участие в ежегодном мероприятии для Ресурсных центров в г. Нягань. Ссылка на публикацию: https://vk.com/wall-203821726_454.            
</t>
    </r>
  </si>
  <si>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</si>
  <si>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</si>
  <si>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</si>
  <si>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В 2022 Лауреаты Конкурса будут определяются по 12 номинациям для физических и юридических лиц. Премия имеет общественный статус и не имеет денежного выражения. Определение победителей и награждение будет осуществляться в декабре 2022 года.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</si>
  <si>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</si>
  <si>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</si>
  <si>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</si>
  <si>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t xml:space="preserve">расхождение планов от фактических показателей по п.3.1 составляет  1275,76 тыс.руб. </t>
  </si>
  <si>
    <t>3.1.1.Освещение деятельности структурных подразделений Администрации города Когалыма в телевизионных эфирах</t>
  </si>
  <si>
    <t>100% исполнение средств по пункту 3.1.1 (расхождение -0,20 )</t>
  </si>
  <si>
    <t>3.1.2. Обеспечение деятельности муниципального казенного учреждения «Редакция газеты «Когалымский вестник»</t>
  </si>
  <si>
    <t xml:space="preserve">Расхождение плана от фактических показателей по п.3.1.2. составляет 1275,74 тыс. руб.Связано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выплаты ежеквартальной премии в процентном отношении от объема выполненных работ;      отсутствие прав на исчисление  районного коэффициента, компенсацией  расходов к месту отдыха), по опплате расходов  по выставленным счетам-фактурам согласно  фактических показаний приборов учёта водоснабжения и водоотведения  и услуг интернета, на оплату  по договорам ГПХ ),сложившейся экономии денежных  средств  по причине снижения цены в процессе проведения договорной компании на оказание услуг по содержанию имущества в 2022 году и на оказание услуг по текущему ремонту , остаток денежных средств  на услуги по предоставлению лицензии антивирус за предоставление доступа и абонентское обслуживание. Денежные средства будут освоены до конца текущего года.                                                                                                                                                                                                                                                                                                                                                                                                                                                                                                                            </t>
  </si>
  <si>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</si>
  <si>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</si>
  <si>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r>
      <t xml:space="preserve">Расхождение плана от фактических показателей по пункту </t>
    </r>
    <r>
      <rPr>
        <b/>
        <sz val="14"/>
        <rFont val="Times New Roman"/>
        <family val="1"/>
        <charset val="204"/>
      </rPr>
      <t>4.1.</t>
    </r>
    <r>
      <rPr>
        <sz val="14"/>
        <rFont val="Times New Roman"/>
        <family val="1"/>
        <charset val="204"/>
      </rPr>
      <t xml:space="preserve"> составляет 2250,01 тыс.рублей</t>
    </r>
  </si>
  <si>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</si>
  <si>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</si>
  <si>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558,05 тыс.руб. (экономия по заработной плате ОСОиСВ, по причине отсутствия ведущего специалиста)</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</si>
  <si>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</si>
  <si>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726,49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</si>
  <si>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</si>
  <si>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 xml:space="preserve">Расхождение планов от фактических показателей по п.4.1.3. составляет 965,49 тыс.руб. (экономия по заработной плате  сектора анализа и прогноза) </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</si>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</sst>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4"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sz val="1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83">
    <xf numFmtId="0" fontId="0" fillId="0" borderId="0" xfId="0"/>
    <xf numFmtId="0" fontId="0" fillId="2" borderId="0" xfId="0" applyFill="1"/>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164" fontId="2" fillId="2" borderId="0" xfId="0" applyNumberFormat="1" applyFont="1" applyFill="1" applyAlignment="1">
      <alignment vertical="center" wrapText="1"/>
    </xf>
    <xf numFmtId="164" fontId="4" fillId="2" borderId="0" xfId="0" applyNumberFormat="1" applyFont="1" applyFill="1" applyAlignment="1">
      <alignment horizontal="left" vertical="center" wrapText="1"/>
    </xf>
    <xf numFmtId="0" fontId="5" fillId="2" borderId="0" xfId="0" applyFont="1" applyFill="1" applyAlignment="1">
      <alignment vertical="center" wrapText="1"/>
    </xf>
    <xf numFmtId="164" fontId="7" fillId="2" borderId="0" xfId="0" applyNumberFormat="1" applyFont="1" applyFill="1" applyBorder="1" applyAlignment="1">
      <alignment vertical="center" wrapText="1"/>
    </xf>
    <xf numFmtId="164" fontId="7" fillId="2" borderId="1" xfId="0" applyNumberFormat="1" applyFont="1" applyFill="1" applyBorder="1" applyAlignment="1">
      <alignment vertical="center" wrapText="1"/>
    </xf>
    <xf numFmtId="164" fontId="8"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0" fontId="9" fillId="2" borderId="9" xfId="0" applyNumberFormat="1" applyFont="1" applyFill="1" applyBorder="1" applyAlignment="1">
      <alignment horizontal="center" vertical="center" wrapText="1"/>
    </xf>
    <xf numFmtId="14"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165" fontId="10" fillId="2" borderId="9" xfId="0" applyNumberFormat="1" applyFont="1" applyFill="1" applyBorder="1" applyAlignment="1">
      <alignment horizontal="left" vertical="center" wrapText="1"/>
    </xf>
    <xf numFmtId="165" fontId="10" fillId="2"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165" fontId="5" fillId="2" borderId="9" xfId="0" applyNumberFormat="1" applyFont="1" applyFill="1" applyBorder="1" applyAlignment="1">
      <alignment horizontal="center" vertical="center" wrapText="1"/>
    </xf>
    <xf numFmtId="0" fontId="5" fillId="2" borderId="9" xfId="0" applyFont="1" applyFill="1" applyBorder="1" applyAlignment="1">
      <alignment vertical="center" wrapText="1"/>
    </xf>
    <xf numFmtId="0" fontId="10" fillId="2" borderId="9" xfId="0" applyFont="1" applyFill="1" applyBorder="1" applyAlignment="1">
      <alignment horizontal="left" wrapText="1"/>
    </xf>
    <xf numFmtId="168" fontId="10" fillId="2" borderId="9" xfId="1" applyNumberFormat="1" applyFont="1" applyFill="1" applyBorder="1" applyAlignment="1" applyProtection="1">
      <alignment horizontal="center" vertical="center" wrapText="1"/>
    </xf>
    <xf numFmtId="166" fontId="10" fillId="2" borderId="9" xfId="0" applyNumberFormat="1" applyFont="1" applyFill="1" applyBorder="1" applyAlignment="1">
      <alignment horizontal="center"/>
    </xf>
    <xf numFmtId="166" fontId="10" fillId="2" borderId="9" xfId="0" applyNumberFormat="1" applyFont="1" applyFill="1" applyBorder="1" applyAlignment="1">
      <alignment horizontal="center" vertical="center"/>
    </xf>
    <xf numFmtId="168" fontId="10" fillId="2" borderId="9" xfId="0" applyNumberFormat="1" applyFont="1" applyFill="1" applyBorder="1" applyAlignment="1">
      <alignment horizontal="center" vertical="center" wrapText="1"/>
    </xf>
    <xf numFmtId="166" fontId="10" fillId="2" borderId="9" xfId="1" applyNumberFormat="1" applyFont="1" applyFill="1" applyBorder="1" applyAlignment="1" applyProtection="1">
      <alignment horizontal="center" vertical="center"/>
    </xf>
    <xf numFmtId="168"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center"/>
    </xf>
    <xf numFmtId="166" fontId="10" fillId="2" borderId="9" xfId="1" applyNumberFormat="1" applyFont="1" applyFill="1" applyBorder="1" applyAlignment="1" applyProtection="1">
      <alignment horizontal="center"/>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66" fontId="10" fillId="2" borderId="9" xfId="0" applyNumberFormat="1" applyFont="1" applyFill="1" applyBorder="1" applyAlignment="1" applyProtection="1">
      <alignment horizontal="center" vertical="center"/>
    </xf>
    <xf numFmtId="164" fontId="10" fillId="2" borderId="9" xfId="2" applyNumberFormat="1" applyFont="1" applyFill="1" applyBorder="1" applyAlignment="1" applyProtection="1">
      <alignment vertical="center" wrapText="1"/>
    </xf>
    <xf numFmtId="4" fontId="10" fillId="2" borderId="9" xfId="1" applyNumberFormat="1" applyFont="1" applyFill="1" applyBorder="1" applyAlignment="1" applyProtection="1">
      <alignment horizontal="center" vertical="center" wrapText="1"/>
    </xf>
    <xf numFmtId="0" fontId="10" fillId="2" borderId="9" xfId="0" applyFont="1" applyFill="1" applyBorder="1" applyAlignment="1">
      <alignment horizontal="justify" vertical="top" wrapText="1"/>
    </xf>
    <xf numFmtId="166" fontId="10" fillId="2" borderId="9" xfId="3" applyNumberFormat="1" applyFont="1" applyFill="1" applyBorder="1" applyAlignment="1">
      <alignment horizontal="center"/>
    </xf>
    <xf numFmtId="4"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left"/>
    </xf>
    <xf numFmtId="0" fontId="10" fillId="2" borderId="0" xfId="0" applyFont="1" applyFill="1" applyAlignment="1">
      <alignment vertical="center" wrapText="1"/>
    </xf>
    <xf numFmtId="0" fontId="10" fillId="2" borderId="0" xfId="0" applyFont="1" applyFill="1" applyBorder="1" applyAlignment="1">
      <alignment vertical="center" wrapText="1"/>
    </xf>
    <xf numFmtId="166" fontId="10" fillId="2" borderId="9" xfId="0" applyNumberFormat="1" applyFont="1" applyFill="1" applyBorder="1" applyAlignment="1">
      <alignment horizontal="left"/>
    </xf>
    <xf numFmtId="164" fontId="13" fillId="2" borderId="9" xfId="2" applyNumberFormat="1" applyFont="1" applyFill="1" applyBorder="1" applyAlignment="1" applyProtection="1">
      <alignment vertical="center" wrapText="1"/>
    </xf>
    <xf numFmtId="166" fontId="10" fillId="2" borderId="9" xfId="0" applyNumberFormat="1" applyFont="1" applyFill="1" applyBorder="1" applyAlignment="1">
      <alignment horizontal="center" wrapText="1"/>
    </xf>
    <xf numFmtId="166" fontId="10" fillId="2"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0" fontId="10" fillId="2" borderId="10" xfId="2" applyFont="1" applyFill="1" applyBorder="1" applyAlignment="1" applyProtection="1">
      <alignment horizontal="left" wrapText="1"/>
    </xf>
    <xf numFmtId="4" fontId="10" fillId="2" borderId="9" xfId="1" applyNumberFormat="1" applyFont="1" applyFill="1" applyBorder="1" applyAlignment="1" applyProtection="1">
      <alignment horizontal="center" wrapText="1"/>
    </xf>
    <xf numFmtId="168" fontId="10" fillId="2" borderId="9" xfId="2" applyNumberFormat="1" applyFont="1" applyFill="1" applyBorder="1" applyAlignment="1" applyProtection="1">
      <alignment horizont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0" fillId="2" borderId="11" xfId="0" applyFill="1" applyBorder="1" applyAlignment="1">
      <alignment horizontal="left" vertical="center" wrapText="1"/>
    </xf>
    <xf numFmtId="0" fontId="10" fillId="2" borderId="2" xfId="0" applyFont="1" applyFill="1" applyBorder="1" applyAlignment="1">
      <alignment vertical="center" wrapText="1"/>
    </xf>
    <xf numFmtId="0" fontId="12" fillId="2" borderId="5" xfId="0" applyFont="1" applyFill="1" applyBorder="1" applyAlignment="1">
      <alignment vertical="center" wrapText="1"/>
    </xf>
    <xf numFmtId="0" fontId="10" fillId="2" borderId="12" xfId="0" applyFont="1" applyFill="1" applyBorder="1" applyAlignment="1">
      <alignment horizontal="left" vertical="center"/>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0" fillId="2" borderId="5" xfId="0" applyFill="1" applyBorder="1" applyAlignment="1">
      <alignment vertical="center" wrapText="1"/>
    </xf>
    <xf numFmtId="164" fontId="9" fillId="2" borderId="3"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2" borderId="2" xfId="0" applyNumberFormat="1" applyFont="1" applyFill="1" applyBorder="1" applyAlignment="1" applyProtection="1">
      <alignment horizontal="center" vertical="center" wrapText="1"/>
      <protection locked="0"/>
    </xf>
    <xf numFmtId="164" fontId="9" fillId="2" borderId="5" xfId="0" applyNumberFormat="1" applyFont="1" applyFill="1" applyBorder="1" applyAlignment="1" applyProtection="1">
      <alignment horizontal="center" vertical="center" wrapText="1"/>
      <protection locked="0"/>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9"/>
  <sheetViews>
    <sheetView tabSelected="1" topLeftCell="A31" zoomScale="50" zoomScaleNormal="50" workbookViewId="0">
      <selection activeCell="C18" sqref="C18"/>
    </sheetView>
  </sheetViews>
  <sheetFormatPr defaultColWidth="9.109375" defaultRowHeight="14.4" x14ac:dyDescent="0.3"/>
  <cols>
    <col min="1" max="1" width="56.33203125" style="1" customWidth="1"/>
    <col min="2" max="2" width="23.5546875" style="1" customWidth="1"/>
    <col min="3" max="4" width="27.33203125" style="1" customWidth="1"/>
    <col min="5" max="5" width="24.6640625" style="1" customWidth="1"/>
    <col min="6" max="7" width="18.6640625" style="1" customWidth="1"/>
    <col min="8" max="8" width="20" style="1" customWidth="1"/>
    <col min="9" max="9" width="21.44140625" style="1" customWidth="1"/>
    <col min="10" max="11" width="19.44140625" style="1" customWidth="1"/>
    <col min="12" max="18" width="18.5546875" style="1" customWidth="1"/>
    <col min="19" max="19" width="20.33203125" style="1" customWidth="1"/>
    <col min="20" max="20" width="19.88671875" style="1" customWidth="1"/>
    <col min="21" max="21" width="18.5546875" style="1" customWidth="1"/>
    <col min="22" max="23" width="19" style="1" customWidth="1"/>
    <col min="24" max="25" width="18.44140625" style="1" customWidth="1"/>
    <col min="26" max="27" width="19.44140625" style="1" customWidth="1"/>
    <col min="28" max="29" width="17.5546875" style="1" customWidth="1"/>
    <col min="30" max="30" width="19.5546875" style="1" customWidth="1"/>
    <col min="31" max="31" width="18.5546875" style="1" customWidth="1"/>
    <col min="32" max="32" width="208" style="1" customWidth="1"/>
    <col min="33" max="16384" width="9.109375" style="1"/>
  </cols>
  <sheetData>
    <row r="2" spans="1:32" ht="21" x14ac:dyDescent="0.3">
      <c r="A2" s="2"/>
      <c r="B2" s="3"/>
      <c r="C2" s="3"/>
      <c r="D2" s="3"/>
      <c r="E2" s="3"/>
      <c r="F2" s="3"/>
      <c r="G2" s="3"/>
      <c r="H2" s="4"/>
      <c r="I2" s="4"/>
      <c r="J2" s="5"/>
      <c r="K2" s="4"/>
      <c r="L2" s="4"/>
      <c r="M2" s="4"/>
      <c r="N2" s="4"/>
      <c r="O2" s="4"/>
      <c r="P2" s="4"/>
      <c r="Q2" s="4"/>
      <c r="R2" s="4"/>
      <c r="S2" s="4"/>
      <c r="T2" s="6"/>
      <c r="U2" s="6"/>
      <c r="V2" s="6"/>
      <c r="W2" s="6"/>
      <c r="X2" s="6"/>
      <c r="Y2" s="6"/>
      <c r="Z2" s="6"/>
      <c r="AA2" s="6"/>
      <c r="AB2" s="7"/>
      <c r="AC2" s="7"/>
      <c r="AD2" s="7"/>
      <c r="AE2" s="4"/>
      <c r="AF2" s="8"/>
    </row>
    <row r="3" spans="1:32" ht="20.399999999999999" x14ac:dyDescent="0.3">
      <c r="A3" s="74" t="s">
        <v>0</v>
      </c>
      <c r="B3" s="74"/>
      <c r="C3" s="74"/>
      <c r="D3" s="74"/>
      <c r="E3" s="74"/>
      <c r="F3" s="74"/>
      <c r="G3" s="74"/>
      <c r="H3" s="74"/>
      <c r="I3" s="74"/>
      <c r="J3" s="74"/>
      <c r="K3" s="74"/>
      <c r="L3" s="74"/>
      <c r="M3" s="74"/>
      <c r="N3" s="74"/>
      <c r="O3" s="74"/>
      <c r="P3" s="74"/>
      <c r="Q3" s="74"/>
      <c r="R3" s="9"/>
      <c r="S3" s="9"/>
      <c r="T3" s="9"/>
      <c r="U3" s="9"/>
      <c r="V3" s="9"/>
      <c r="W3" s="9"/>
      <c r="X3" s="9"/>
      <c r="Y3" s="9"/>
      <c r="Z3" s="9"/>
      <c r="AA3" s="9"/>
      <c r="AB3" s="9"/>
      <c r="AC3" s="9"/>
      <c r="AD3" s="9"/>
      <c r="AE3" s="9"/>
      <c r="AF3" s="9"/>
    </row>
    <row r="4" spans="1:32" ht="21" x14ac:dyDescent="0.3">
      <c r="A4" s="75" t="s">
        <v>1</v>
      </c>
      <c r="B4" s="75"/>
      <c r="C4" s="75"/>
      <c r="D4" s="75"/>
      <c r="E4" s="75"/>
      <c r="F4" s="75"/>
      <c r="G4" s="75"/>
      <c r="H4" s="75"/>
      <c r="I4" s="75"/>
      <c r="J4" s="75"/>
      <c r="K4" s="75"/>
      <c r="L4" s="75"/>
      <c r="M4" s="75"/>
      <c r="N4" s="75"/>
      <c r="O4" s="75"/>
      <c r="P4" s="75"/>
      <c r="Q4" s="75"/>
      <c r="R4" s="10"/>
      <c r="S4" s="10"/>
      <c r="T4" s="10"/>
      <c r="U4" s="10"/>
      <c r="V4" s="10"/>
      <c r="W4" s="10"/>
      <c r="X4" s="10"/>
      <c r="Y4" s="10"/>
      <c r="Z4" s="10"/>
      <c r="AA4" s="10"/>
      <c r="AB4" s="11" t="s">
        <v>2</v>
      </c>
      <c r="AC4" s="12"/>
      <c r="AD4" s="12"/>
      <c r="AE4" s="12"/>
      <c r="AF4" s="12"/>
    </row>
    <row r="5" spans="1:32" x14ac:dyDescent="0.3">
      <c r="A5" s="76" t="s">
        <v>3</v>
      </c>
      <c r="B5" s="79" t="s">
        <v>4</v>
      </c>
      <c r="C5" s="79" t="s">
        <v>4</v>
      </c>
      <c r="D5" s="79" t="s">
        <v>5</v>
      </c>
      <c r="E5" s="81" t="s">
        <v>6</v>
      </c>
      <c r="F5" s="67" t="s">
        <v>7</v>
      </c>
      <c r="G5" s="68"/>
      <c r="H5" s="67" t="s">
        <v>8</v>
      </c>
      <c r="I5" s="68"/>
      <c r="J5" s="67" t="s">
        <v>9</v>
      </c>
      <c r="K5" s="68"/>
      <c r="L5" s="67" t="s">
        <v>10</v>
      </c>
      <c r="M5" s="68"/>
      <c r="N5" s="67" t="s">
        <v>11</v>
      </c>
      <c r="O5" s="68"/>
      <c r="P5" s="67" t="s">
        <v>12</v>
      </c>
      <c r="Q5" s="68"/>
      <c r="R5" s="67" t="s">
        <v>13</v>
      </c>
      <c r="S5" s="68"/>
      <c r="T5" s="67" t="s">
        <v>14</v>
      </c>
      <c r="U5" s="68"/>
      <c r="V5" s="67" t="s">
        <v>15</v>
      </c>
      <c r="W5" s="68"/>
      <c r="X5" s="67" t="s">
        <v>16</v>
      </c>
      <c r="Y5" s="68"/>
      <c r="Z5" s="67" t="s">
        <v>17</v>
      </c>
      <c r="AA5" s="68"/>
      <c r="AB5" s="67" t="s">
        <v>18</v>
      </c>
      <c r="AC5" s="68"/>
      <c r="AD5" s="67" t="s">
        <v>19</v>
      </c>
      <c r="AE5" s="68"/>
      <c r="AF5" s="71" t="s">
        <v>20</v>
      </c>
    </row>
    <row r="6" spans="1:32" ht="31.5" customHeight="1" x14ac:dyDescent="0.3">
      <c r="A6" s="77"/>
      <c r="B6" s="80"/>
      <c r="C6" s="80"/>
      <c r="D6" s="80"/>
      <c r="E6" s="82"/>
      <c r="F6" s="69"/>
      <c r="G6" s="70"/>
      <c r="H6" s="69"/>
      <c r="I6" s="70"/>
      <c r="J6" s="69"/>
      <c r="K6" s="70"/>
      <c r="L6" s="69"/>
      <c r="M6" s="70"/>
      <c r="N6" s="69"/>
      <c r="O6" s="70"/>
      <c r="P6" s="69"/>
      <c r="Q6" s="70"/>
      <c r="R6" s="69"/>
      <c r="S6" s="70"/>
      <c r="T6" s="69"/>
      <c r="U6" s="70"/>
      <c r="V6" s="69"/>
      <c r="W6" s="70"/>
      <c r="X6" s="69"/>
      <c r="Y6" s="70"/>
      <c r="Z6" s="69"/>
      <c r="AA6" s="70"/>
      <c r="AB6" s="69"/>
      <c r="AC6" s="70"/>
      <c r="AD6" s="69"/>
      <c r="AE6" s="70"/>
      <c r="AF6" s="72"/>
    </row>
    <row r="7" spans="1:32" ht="34.799999999999997" x14ac:dyDescent="0.3">
      <c r="A7" s="78"/>
      <c r="B7" s="13">
        <v>2022</v>
      </c>
      <c r="C7" s="14">
        <v>44835</v>
      </c>
      <c r="D7" s="14">
        <v>44835</v>
      </c>
      <c r="E7" s="14">
        <v>44835</v>
      </c>
      <c r="F7" s="15" t="s">
        <v>21</v>
      </c>
      <c r="G7" s="15" t="s">
        <v>22</v>
      </c>
      <c r="H7" s="15" t="s">
        <v>23</v>
      </c>
      <c r="I7" s="15" t="s">
        <v>24</v>
      </c>
      <c r="J7" s="15" t="s">
        <v>23</v>
      </c>
      <c r="K7" s="15" t="s">
        <v>24</v>
      </c>
      <c r="L7" s="15" t="s">
        <v>23</v>
      </c>
      <c r="M7" s="15" t="s">
        <v>24</v>
      </c>
      <c r="N7" s="15" t="s">
        <v>23</v>
      </c>
      <c r="O7" s="15" t="s">
        <v>24</v>
      </c>
      <c r="P7" s="15" t="s">
        <v>23</v>
      </c>
      <c r="Q7" s="15" t="s">
        <v>24</v>
      </c>
      <c r="R7" s="15" t="s">
        <v>23</v>
      </c>
      <c r="S7" s="15" t="s">
        <v>24</v>
      </c>
      <c r="T7" s="15" t="s">
        <v>23</v>
      </c>
      <c r="U7" s="15" t="s">
        <v>24</v>
      </c>
      <c r="V7" s="15" t="s">
        <v>23</v>
      </c>
      <c r="W7" s="15" t="s">
        <v>24</v>
      </c>
      <c r="X7" s="15" t="s">
        <v>23</v>
      </c>
      <c r="Y7" s="15" t="s">
        <v>24</v>
      </c>
      <c r="Z7" s="15" t="s">
        <v>23</v>
      </c>
      <c r="AA7" s="15" t="s">
        <v>24</v>
      </c>
      <c r="AB7" s="15" t="s">
        <v>23</v>
      </c>
      <c r="AC7" s="15" t="s">
        <v>24</v>
      </c>
      <c r="AD7" s="15" t="s">
        <v>23</v>
      </c>
      <c r="AE7" s="15" t="s">
        <v>24</v>
      </c>
      <c r="AF7" s="73"/>
    </row>
    <row r="8" spans="1:32" ht="18" x14ac:dyDescent="0.3">
      <c r="A8" s="16">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c r="V8" s="17">
        <v>22</v>
      </c>
      <c r="W8" s="17">
        <v>23</v>
      </c>
      <c r="X8" s="17">
        <v>24</v>
      </c>
      <c r="Y8" s="17">
        <v>25</v>
      </c>
      <c r="Z8" s="17">
        <v>26</v>
      </c>
      <c r="AA8" s="17">
        <v>27</v>
      </c>
      <c r="AB8" s="17">
        <v>28</v>
      </c>
      <c r="AC8" s="17">
        <v>29</v>
      </c>
      <c r="AD8" s="17">
        <v>30</v>
      </c>
      <c r="AE8" s="17">
        <v>31</v>
      </c>
      <c r="AF8" s="17">
        <v>32</v>
      </c>
    </row>
    <row r="9" spans="1:32" ht="18" x14ac:dyDescent="0.35">
      <c r="A9" s="18" t="s">
        <v>25</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c r="AF9" s="21"/>
    </row>
    <row r="10" spans="1:32" ht="18" x14ac:dyDescent="0.3">
      <c r="A10" s="52" t="s">
        <v>26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4"/>
      <c r="AF10" s="22"/>
    </row>
    <row r="11" spans="1:32" ht="18" x14ac:dyDescent="0.3">
      <c r="A11" s="61" t="s">
        <v>27</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3"/>
      <c r="AF11" s="23"/>
    </row>
    <row r="12" spans="1:32" ht="18" x14ac:dyDescent="0.35">
      <c r="A12" s="24" t="s">
        <v>28</v>
      </c>
      <c r="B12" s="25">
        <f>B13+B14</f>
        <v>4508</v>
      </c>
      <c r="C12" s="25">
        <f>C13+C14</f>
        <v>3508</v>
      </c>
      <c r="D12" s="25">
        <f>D13+D14</f>
        <v>3508</v>
      </c>
      <c r="E12" s="25">
        <f>E13+E14</f>
        <v>3508</v>
      </c>
      <c r="F12" s="26">
        <f>IFERROR(E12/B12*100,0)</f>
        <v>77.817213842058564</v>
      </c>
      <c r="G12" s="26">
        <f>IFERROR(E12/C12*100,0)</f>
        <v>100</v>
      </c>
      <c r="H12" s="25">
        <f>H13+H14</f>
        <v>3508</v>
      </c>
      <c r="I12" s="25">
        <f t="shared" ref="I12:AD12" si="0">I13+I14</f>
        <v>3508</v>
      </c>
      <c r="J12" s="25">
        <f t="shared" si="0"/>
        <v>0</v>
      </c>
      <c r="K12" s="25">
        <f t="shared" si="0"/>
        <v>0</v>
      </c>
      <c r="L12" s="25">
        <f t="shared" si="0"/>
        <v>0</v>
      </c>
      <c r="M12" s="25">
        <f t="shared" si="0"/>
        <v>0</v>
      </c>
      <c r="N12" s="25">
        <f t="shared" si="0"/>
        <v>0</v>
      </c>
      <c r="O12" s="25">
        <f t="shared" si="0"/>
        <v>0</v>
      </c>
      <c r="P12" s="25">
        <f t="shared" si="0"/>
        <v>0</v>
      </c>
      <c r="Q12" s="25">
        <f t="shared" si="0"/>
        <v>0</v>
      </c>
      <c r="R12" s="25">
        <f t="shared" si="0"/>
        <v>0</v>
      </c>
      <c r="S12" s="25">
        <f t="shared" si="0"/>
        <v>0</v>
      </c>
      <c r="T12" s="25">
        <f t="shared" si="0"/>
        <v>0</v>
      </c>
      <c r="U12" s="25">
        <f t="shared" si="0"/>
        <v>0</v>
      </c>
      <c r="V12" s="25">
        <f t="shared" si="0"/>
        <v>0</v>
      </c>
      <c r="W12" s="25">
        <f t="shared" si="0"/>
        <v>0</v>
      </c>
      <c r="X12" s="25">
        <f t="shared" si="0"/>
        <v>0</v>
      </c>
      <c r="Y12" s="25">
        <f t="shared" si="0"/>
        <v>0</v>
      </c>
      <c r="Z12" s="25">
        <f t="shared" si="0"/>
        <v>0</v>
      </c>
      <c r="AA12" s="25">
        <f t="shared" si="0"/>
        <v>0</v>
      </c>
      <c r="AB12" s="25">
        <f t="shared" si="0"/>
        <v>1000</v>
      </c>
      <c r="AC12" s="25">
        <f t="shared" si="0"/>
        <v>0</v>
      </c>
      <c r="AD12" s="25">
        <f t="shared" si="0"/>
        <v>0</v>
      </c>
      <c r="AE12" s="25">
        <f>AE13+AE14</f>
        <v>0</v>
      </c>
      <c r="AF12" s="23"/>
    </row>
    <row r="13" spans="1:32" ht="18" x14ac:dyDescent="0.35">
      <c r="A13" s="24" t="s">
        <v>29</v>
      </c>
      <c r="B13" s="25">
        <f t="shared" ref="B13:E14" si="1">B17+B21</f>
        <v>0</v>
      </c>
      <c r="C13" s="25">
        <f t="shared" si="1"/>
        <v>0</v>
      </c>
      <c r="D13" s="25">
        <f t="shared" si="1"/>
        <v>0</v>
      </c>
      <c r="E13" s="25">
        <f t="shared" si="1"/>
        <v>0</v>
      </c>
      <c r="F13" s="26">
        <f>IFERROR(E13/B13*100,0)</f>
        <v>0</v>
      </c>
      <c r="G13" s="26">
        <f>IFERROR(E13/C13*100,0)</f>
        <v>0</v>
      </c>
      <c r="H13" s="25">
        <f>H17+H21</f>
        <v>0</v>
      </c>
      <c r="I13" s="25">
        <f t="shared" ref="I13:AD14" si="2">I17+I21</f>
        <v>0</v>
      </c>
      <c r="J13" s="25">
        <f t="shared" si="2"/>
        <v>0</v>
      </c>
      <c r="K13" s="25">
        <f t="shared" si="2"/>
        <v>0</v>
      </c>
      <c r="L13" s="25">
        <f t="shared" si="2"/>
        <v>0</v>
      </c>
      <c r="M13" s="25">
        <f t="shared" si="2"/>
        <v>0</v>
      </c>
      <c r="N13" s="25">
        <f t="shared" si="2"/>
        <v>0</v>
      </c>
      <c r="O13" s="25">
        <f t="shared" si="2"/>
        <v>0</v>
      </c>
      <c r="P13" s="25">
        <f t="shared" si="2"/>
        <v>0</v>
      </c>
      <c r="Q13" s="25">
        <f t="shared" si="2"/>
        <v>0</v>
      </c>
      <c r="R13" s="25">
        <f t="shared" si="2"/>
        <v>0</v>
      </c>
      <c r="S13" s="25">
        <f t="shared" si="2"/>
        <v>0</v>
      </c>
      <c r="T13" s="25">
        <f t="shared" si="2"/>
        <v>0</v>
      </c>
      <c r="U13" s="25">
        <f t="shared" si="2"/>
        <v>0</v>
      </c>
      <c r="V13" s="25">
        <f t="shared" si="2"/>
        <v>0</v>
      </c>
      <c r="W13" s="25">
        <f t="shared" si="2"/>
        <v>0</v>
      </c>
      <c r="X13" s="25">
        <f t="shared" si="2"/>
        <v>0</v>
      </c>
      <c r="Y13" s="25">
        <f t="shared" si="2"/>
        <v>0</v>
      </c>
      <c r="Z13" s="25">
        <f t="shared" si="2"/>
        <v>0</v>
      </c>
      <c r="AA13" s="25">
        <f t="shared" si="2"/>
        <v>0</v>
      </c>
      <c r="AB13" s="25">
        <f t="shared" si="2"/>
        <v>0</v>
      </c>
      <c r="AC13" s="25">
        <f t="shared" si="2"/>
        <v>0</v>
      </c>
      <c r="AD13" s="25">
        <f t="shared" si="2"/>
        <v>0</v>
      </c>
      <c r="AE13" s="25">
        <f>AE17+AE21</f>
        <v>0</v>
      </c>
      <c r="AF13" s="21"/>
    </row>
    <row r="14" spans="1:32" ht="53.25" customHeight="1" x14ac:dyDescent="0.35">
      <c r="A14" s="24" t="s">
        <v>30</v>
      </c>
      <c r="B14" s="25">
        <f t="shared" si="1"/>
        <v>4508</v>
      </c>
      <c r="C14" s="25">
        <f t="shared" si="1"/>
        <v>3508</v>
      </c>
      <c r="D14" s="25">
        <f t="shared" si="1"/>
        <v>3508</v>
      </c>
      <c r="E14" s="25">
        <f t="shared" si="1"/>
        <v>3508</v>
      </c>
      <c r="F14" s="27">
        <f>IFERROR(E14/B14*100,0)</f>
        <v>77.817213842058564</v>
      </c>
      <c r="G14" s="27">
        <f>IFERROR(E14/C14*100,0)</f>
        <v>100</v>
      </c>
      <c r="H14" s="25">
        <f>H18+H22</f>
        <v>3508</v>
      </c>
      <c r="I14" s="25">
        <f t="shared" si="2"/>
        <v>3508</v>
      </c>
      <c r="J14" s="25">
        <f t="shared" si="2"/>
        <v>0</v>
      </c>
      <c r="K14" s="25">
        <f t="shared" si="2"/>
        <v>0</v>
      </c>
      <c r="L14" s="25">
        <f t="shared" si="2"/>
        <v>0</v>
      </c>
      <c r="M14" s="25">
        <f t="shared" si="2"/>
        <v>0</v>
      </c>
      <c r="N14" s="25">
        <f t="shared" si="2"/>
        <v>0</v>
      </c>
      <c r="O14" s="25">
        <f t="shared" si="2"/>
        <v>0</v>
      </c>
      <c r="P14" s="25">
        <f t="shared" si="2"/>
        <v>0</v>
      </c>
      <c r="Q14" s="25">
        <f t="shared" si="2"/>
        <v>0</v>
      </c>
      <c r="R14" s="25">
        <f t="shared" si="2"/>
        <v>0</v>
      </c>
      <c r="S14" s="25">
        <f t="shared" si="2"/>
        <v>0</v>
      </c>
      <c r="T14" s="25">
        <f t="shared" si="2"/>
        <v>0</v>
      </c>
      <c r="U14" s="25">
        <f t="shared" si="2"/>
        <v>0</v>
      </c>
      <c r="V14" s="25">
        <f t="shared" si="2"/>
        <v>0</v>
      </c>
      <c r="W14" s="25">
        <f t="shared" si="2"/>
        <v>0</v>
      </c>
      <c r="X14" s="25">
        <f t="shared" si="2"/>
        <v>0</v>
      </c>
      <c r="Y14" s="25">
        <f t="shared" si="2"/>
        <v>0</v>
      </c>
      <c r="Z14" s="25">
        <f t="shared" si="2"/>
        <v>0</v>
      </c>
      <c r="AA14" s="25">
        <f t="shared" si="2"/>
        <v>0</v>
      </c>
      <c r="AB14" s="25">
        <f t="shared" si="2"/>
        <v>1000</v>
      </c>
      <c r="AC14" s="25">
        <f t="shared" si="2"/>
        <v>0</v>
      </c>
      <c r="AD14" s="25">
        <f t="shared" si="2"/>
        <v>0</v>
      </c>
      <c r="AE14" s="25">
        <f t="shared" ref="AE14" si="3">AE18+AE22</f>
        <v>0</v>
      </c>
      <c r="AF14" s="21" t="s">
        <v>31</v>
      </c>
    </row>
    <row r="15" spans="1:32" ht="18" x14ac:dyDescent="0.3">
      <c r="A15" s="55" t="s">
        <v>32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60"/>
      <c r="AF15" s="21"/>
    </row>
    <row r="16" spans="1:32" ht="18" x14ac:dyDescent="0.35">
      <c r="A16" s="24" t="s">
        <v>28</v>
      </c>
      <c r="B16" s="25">
        <f>B17+B18</f>
        <v>1000</v>
      </c>
      <c r="C16" s="25">
        <f>C17+C18</f>
        <v>0</v>
      </c>
      <c r="D16" s="25">
        <f>D17+D18</f>
        <v>0</v>
      </c>
      <c r="E16" s="25">
        <f>E17+E18</f>
        <v>0</v>
      </c>
      <c r="F16" s="26">
        <f>IFERROR(E16/B16*100,0)</f>
        <v>0</v>
      </c>
      <c r="G16" s="28">
        <f>IFERROR(E16/C16*100,0)</f>
        <v>0</v>
      </c>
      <c r="H16" s="25">
        <f t="shared" ref="H16:Z16" si="4">H17+H18</f>
        <v>0</v>
      </c>
      <c r="I16" s="26">
        <f t="shared" si="4"/>
        <v>0</v>
      </c>
      <c r="J16" s="28">
        <f t="shared" si="4"/>
        <v>0</v>
      </c>
      <c r="K16" s="25">
        <f t="shared" si="4"/>
        <v>0</v>
      </c>
      <c r="L16" s="26">
        <f t="shared" si="4"/>
        <v>0</v>
      </c>
      <c r="M16" s="28">
        <f t="shared" si="4"/>
        <v>0</v>
      </c>
      <c r="N16" s="25">
        <f t="shared" si="4"/>
        <v>0</v>
      </c>
      <c r="O16" s="26">
        <f t="shared" si="4"/>
        <v>0</v>
      </c>
      <c r="P16" s="28">
        <f t="shared" si="4"/>
        <v>0</v>
      </c>
      <c r="Q16" s="25">
        <f t="shared" si="4"/>
        <v>0</v>
      </c>
      <c r="R16" s="26">
        <f t="shared" si="4"/>
        <v>0</v>
      </c>
      <c r="S16" s="29">
        <f t="shared" si="4"/>
        <v>0</v>
      </c>
      <c r="T16" s="29">
        <f t="shared" si="4"/>
        <v>0</v>
      </c>
      <c r="U16" s="29">
        <f t="shared" si="4"/>
        <v>0</v>
      </c>
      <c r="V16" s="29">
        <f t="shared" si="4"/>
        <v>0</v>
      </c>
      <c r="W16" s="29">
        <f t="shared" si="4"/>
        <v>0</v>
      </c>
      <c r="X16" s="29">
        <f t="shared" si="4"/>
        <v>0</v>
      </c>
      <c r="Y16" s="29">
        <f t="shared" si="4"/>
        <v>0</v>
      </c>
      <c r="Z16" s="29">
        <f t="shared" si="4"/>
        <v>0</v>
      </c>
      <c r="AA16" s="25">
        <f>AA17+AA18</f>
        <v>0</v>
      </c>
      <c r="AB16" s="25">
        <f>AB17+AB18</f>
        <v>1000</v>
      </c>
      <c r="AC16" s="25">
        <f>AC17+AC18</f>
        <v>0</v>
      </c>
      <c r="AD16" s="25">
        <f>AD17+AD18</f>
        <v>0</v>
      </c>
      <c r="AE16" s="25">
        <f>AE17+AE18</f>
        <v>0</v>
      </c>
      <c r="AF16" s="21"/>
    </row>
    <row r="17" spans="1:32" ht="18" x14ac:dyDescent="0.35">
      <c r="A17" s="24" t="s">
        <v>29</v>
      </c>
      <c r="B17" s="25">
        <v>0</v>
      </c>
      <c r="C17" s="30">
        <f>H17+J17+L17</f>
        <v>0</v>
      </c>
      <c r="D17" s="31">
        <f>E17</f>
        <v>0</v>
      </c>
      <c r="E17" s="31">
        <f>SUM(I17,K17,M17,O17,Q17,S17,U17,W17,Y17,AA17,AC17,AE17)</f>
        <v>0</v>
      </c>
      <c r="F17" s="26">
        <f>IFERROR(E17/B17*100,0)</f>
        <v>0</v>
      </c>
      <c r="G17" s="28">
        <f>IFERROR(E17/C17*100,0)</f>
        <v>0</v>
      </c>
      <c r="H17" s="25">
        <v>0</v>
      </c>
      <c r="I17" s="26">
        <v>0</v>
      </c>
      <c r="J17" s="28">
        <v>0</v>
      </c>
      <c r="K17" s="25">
        <v>0</v>
      </c>
      <c r="L17" s="26">
        <v>0</v>
      </c>
      <c r="M17" s="28">
        <v>0</v>
      </c>
      <c r="N17" s="25">
        <v>0</v>
      </c>
      <c r="O17" s="26">
        <v>0</v>
      </c>
      <c r="P17" s="28">
        <v>0</v>
      </c>
      <c r="Q17" s="25">
        <v>0</v>
      </c>
      <c r="R17" s="26">
        <v>0</v>
      </c>
      <c r="S17" s="32">
        <v>0</v>
      </c>
      <c r="T17" s="32">
        <v>0</v>
      </c>
      <c r="U17" s="32">
        <v>0</v>
      </c>
      <c r="V17" s="32">
        <v>0</v>
      </c>
      <c r="W17" s="32">
        <v>0</v>
      </c>
      <c r="X17" s="32">
        <v>0</v>
      </c>
      <c r="Y17" s="32">
        <v>0</v>
      </c>
      <c r="Z17" s="32">
        <v>0</v>
      </c>
      <c r="AA17" s="25">
        <v>0</v>
      </c>
      <c r="AB17" s="25">
        <v>0</v>
      </c>
      <c r="AC17" s="25"/>
      <c r="AD17" s="25"/>
      <c r="AE17" s="25"/>
      <c r="AF17" s="21"/>
    </row>
    <row r="18" spans="1:32" ht="18" x14ac:dyDescent="0.35">
      <c r="A18" s="24" t="s">
        <v>30</v>
      </c>
      <c r="B18" s="25">
        <v>1000</v>
      </c>
      <c r="C18" s="30">
        <f>H18+J18+L18</f>
        <v>0</v>
      </c>
      <c r="D18" s="31">
        <f>E18</f>
        <v>0</v>
      </c>
      <c r="E18" s="31">
        <f>I18+K18+M18+O18+Q18+S18+U18+W18+Y18+AA18+AC18+AE18</f>
        <v>0</v>
      </c>
      <c r="F18" s="26">
        <f>IFERROR(E18/B18*100,0)</f>
        <v>0</v>
      </c>
      <c r="G18" s="28">
        <f>IFERROR(E18/C18*100,0)</f>
        <v>0</v>
      </c>
      <c r="H18" s="25">
        <v>0</v>
      </c>
      <c r="I18" s="26">
        <v>0</v>
      </c>
      <c r="J18" s="28">
        <v>0</v>
      </c>
      <c r="K18" s="25">
        <v>0</v>
      </c>
      <c r="L18" s="26">
        <v>0</v>
      </c>
      <c r="M18" s="28">
        <v>0</v>
      </c>
      <c r="N18" s="25">
        <v>0</v>
      </c>
      <c r="O18" s="26">
        <v>0</v>
      </c>
      <c r="P18" s="28">
        <v>0</v>
      </c>
      <c r="Q18" s="25">
        <v>0</v>
      </c>
      <c r="R18" s="26">
        <v>0</v>
      </c>
      <c r="S18" s="29">
        <v>0</v>
      </c>
      <c r="T18" s="29">
        <v>0</v>
      </c>
      <c r="U18" s="29">
        <v>0</v>
      </c>
      <c r="V18" s="29">
        <v>0</v>
      </c>
      <c r="W18" s="29">
        <v>0</v>
      </c>
      <c r="X18" s="29">
        <v>0</v>
      </c>
      <c r="Y18" s="29">
        <v>0</v>
      </c>
      <c r="Z18" s="29">
        <v>0</v>
      </c>
      <c r="AA18" s="25">
        <v>0</v>
      </c>
      <c r="AB18" s="25">
        <v>1000</v>
      </c>
      <c r="AC18" s="25"/>
      <c r="AD18" s="25"/>
      <c r="AE18" s="25"/>
      <c r="AF18" s="21"/>
    </row>
    <row r="19" spans="1:32" ht="18" x14ac:dyDescent="0.3">
      <c r="A19" s="52" t="s">
        <v>33</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c r="AF19" s="58" t="s">
        <v>34</v>
      </c>
    </row>
    <row r="20" spans="1:32" ht="18" x14ac:dyDescent="0.35">
      <c r="A20" s="24" t="s">
        <v>28</v>
      </c>
      <c r="B20" s="26">
        <f>SUM(B21:B22)</f>
        <v>3508</v>
      </c>
      <c r="C20" s="26">
        <f>SUM(C21:C22)</f>
        <v>3508</v>
      </c>
      <c r="D20" s="26">
        <f>SUM(D21:D22)</f>
        <v>3508</v>
      </c>
      <c r="E20" s="26">
        <f>SUM(E21:E22)</f>
        <v>3508</v>
      </c>
      <c r="F20" s="26">
        <f>IFERROR(E20/B20*100,0)</f>
        <v>100</v>
      </c>
      <c r="G20" s="26">
        <f>IFERROR(E20/C20*100,0)</f>
        <v>100</v>
      </c>
      <c r="H20" s="26">
        <f t="shared" ref="H20:AE20" si="5">SUM(H21:H22)</f>
        <v>3508</v>
      </c>
      <c r="I20" s="26">
        <f t="shared" si="5"/>
        <v>3508</v>
      </c>
      <c r="J20" s="26">
        <f t="shared" si="5"/>
        <v>0</v>
      </c>
      <c r="K20" s="26">
        <f t="shared" si="5"/>
        <v>0</v>
      </c>
      <c r="L20" s="26">
        <f t="shared" si="5"/>
        <v>0</v>
      </c>
      <c r="M20" s="26">
        <f t="shared" si="5"/>
        <v>0</v>
      </c>
      <c r="N20" s="26">
        <f t="shared" si="5"/>
        <v>0</v>
      </c>
      <c r="O20" s="26">
        <f t="shared" si="5"/>
        <v>0</v>
      </c>
      <c r="P20" s="26">
        <f t="shared" si="5"/>
        <v>0</v>
      </c>
      <c r="Q20" s="26">
        <f t="shared" si="5"/>
        <v>0</v>
      </c>
      <c r="R20" s="26">
        <f t="shared" si="5"/>
        <v>0</v>
      </c>
      <c r="S20" s="26">
        <f t="shared" si="5"/>
        <v>0</v>
      </c>
      <c r="T20" s="26">
        <f t="shared" si="5"/>
        <v>0</v>
      </c>
      <c r="U20" s="26">
        <f t="shared" si="5"/>
        <v>0</v>
      </c>
      <c r="V20" s="26">
        <f t="shared" si="5"/>
        <v>0</v>
      </c>
      <c r="W20" s="26">
        <f t="shared" si="5"/>
        <v>0</v>
      </c>
      <c r="X20" s="26">
        <f t="shared" si="5"/>
        <v>0</v>
      </c>
      <c r="Y20" s="26">
        <f t="shared" si="5"/>
        <v>0</v>
      </c>
      <c r="Z20" s="26">
        <f t="shared" si="5"/>
        <v>0</v>
      </c>
      <c r="AA20" s="26">
        <f t="shared" si="5"/>
        <v>0</v>
      </c>
      <c r="AB20" s="26">
        <f t="shared" si="5"/>
        <v>0</v>
      </c>
      <c r="AC20" s="26">
        <f t="shared" si="5"/>
        <v>0</v>
      </c>
      <c r="AD20" s="26">
        <f t="shared" si="5"/>
        <v>0</v>
      </c>
      <c r="AE20" s="26">
        <f t="shared" si="5"/>
        <v>0</v>
      </c>
      <c r="AF20" s="64"/>
    </row>
    <row r="21" spans="1:32" ht="18" x14ac:dyDescent="0.35">
      <c r="A21" s="24" t="s">
        <v>29</v>
      </c>
      <c r="B21" s="25">
        <f>H21+J21+L21+N21+P21+R21+T21+V21+X21+Z21+AB21+AD21</f>
        <v>0</v>
      </c>
      <c r="C21" s="30">
        <f>H21+J21+L21</f>
        <v>0</v>
      </c>
      <c r="D21" s="31">
        <f>E21</f>
        <v>0</v>
      </c>
      <c r="E21" s="31">
        <f>SUM(I21,K21,M21,O21,Q21,S21,U21,W21,Y21,AA21,AC21,AE21)</f>
        <v>0</v>
      </c>
      <c r="F21" s="26">
        <f>IFERROR(E21/B21*100,0)</f>
        <v>0</v>
      </c>
      <c r="G21" s="26">
        <f>IFERROR(E21/C21*100,0)</f>
        <v>0</v>
      </c>
      <c r="H21" s="26">
        <v>0</v>
      </c>
      <c r="I21" s="26">
        <v>0</v>
      </c>
      <c r="J21" s="26">
        <v>0</v>
      </c>
      <c r="K21" s="26">
        <v>0</v>
      </c>
      <c r="L21" s="26">
        <v>0</v>
      </c>
      <c r="M21" s="26">
        <v>0</v>
      </c>
      <c r="N21" s="26">
        <v>0</v>
      </c>
      <c r="O21" s="26">
        <v>0</v>
      </c>
      <c r="P21" s="26"/>
      <c r="Q21" s="26"/>
      <c r="R21" s="26"/>
      <c r="S21" s="26"/>
      <c r="T21" s="26"/>
      <c r="U21" s="26"/>
      <c r="V21" s="26"/>
      <c r="W21" s="26"/>
      <c r="X21" s="26"/>
      <c r="Y21" s="26"/>
      <c r="Z21" s="26"/>
      <c r="AA21" s="26"/>
      <c r="AB21" s="26"/>
      <c r="AC21" s="26"/>
      <c r="AD21" s="26"/>
      <c r="AE21" s="26"/>
      <c r="AF21" s="64"/>
    </row>
    <row r="22" spans="1:32" ht="18" x14ac:dyDescent="0.35">
      <c r="A22" s="24" t="s">
        <v>30</v>
      </c>
      <c r="B22" s="25">
        <f>H22+J22+L22+N22+P22+R22+T22+V22+X22+Z22+AB22+AD22</f>
        <v>3508</v>
      </c>
      <c r="C22" s="30">
        <f>H22+J22+L22</f>
        <v>3508</v>
      </c>
      <c r="D22" s="31">
        <f>E22</f>
        <v>3508</v>
      </c>
      <c r="E22" s="31">
        <f>I22+K22+M22+O22+Q22+S22+U22+W22+Y22+AA22+AC22+AE22</f>
        <v>3508</v>
      </c>
      <c r="F22" s="26">
        <f>IFERROR(E22/B22*100,0)</f>
        <v>100</v>
      </c>
      <c r="G22" s="26">
        <f>IFERROR(E22/C22*100,0)</f>
        <v>100</v>
      </c>
      <c r="H22" s="31">
        <v>3508</v>
      </c>
      <c r="I22" s="31">
        <v>3508</v>
      </c>
      <c r="J22" s="31">
        <v>0</v>
      </c>
      <c r="K22" s="31">
        <v>0</v>
      </c>
      <c r="L22" s="31">
        <v>0</v>
      </c>
      <c r="M22" s="31">
        <v>0</v>
      </c>
      <c r="N22" s="31">
        <v>0</v>
      </c>
      <c r="O22" s="31">
        <v>0</v>
      </c>
      <c r="P22" s="31"/>
      <c r="Q22" s="31"/>
      <c r="R22" s="31"/>
      <c r="S22" s="31"/>
      <c r="T22" s="31"/>
      <c r="U22" s="31"/>
      <c r="V22" s="31"/>
      <c r="W22" s="31"/>
      <c r="X22" s="31"/>
      <c r="Y22" s="31"/>
      <c r="Z22" s="31"/>
      <c r="AA22" s="31"/>
      <c r="AB22" s="31"/>
      <c r="AC22" s="31"/>
      <c r="AD22" s="31"/>
      <c r="AE22" s="31"/>
      <c r="AF22" s="64"/>
    </row>
    <row r="23" spans="1:32" ht="18" x14ac:dyDescent="0.3">
      <c r="A23" s="18" t="s">
        <v>35</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4"/>
      <c r="AF23" s="64"/>
    </row>
    <row r="24" spans="1:32" ht="18" x14ac:dyDescent="0.35">
      <c r="A24" s="24" t="s">
        <v>28</v>
      </c>
      <c r="B24" s="25">
        <f>B25+B26</f>
        <v>4508</v>
      </c>
      <c r="C24" s="25">
        <f>C25+C26</f>
        <v>3508</v>
      </c>
      <c r="D24" s="25">
        <f>D25+D26</f>
        <v>3508</v>
      </c>
      <c r="E24" s="25">
        <f>E25+E26</f>
        <v>3508</v>
      </c>
      <c r="F24" s="26">
        <f>IFERROR(E24/B24*100,0)</f>
        <v>77.817213842058564</v>
      </c>
      <c r="G24" s="26">
        <f>IFERROR(E24/C24*100,0)</f>
        <v>100</v>
      </c>
      <c r="H24" s="25">
        <f>H25+H26</f>
        <v>3508</v>
      </c>
      <c r="I24" s="25">
        <f t="shared" ref="I24:AE24" si="6">I25+I26</f>
        <v>3508</v>
      </c>
      <c r="J24" s="25">
        <f t="shared" si="6"/>
        <v>0</v>
      </c>
      <c r="K24" s="25">
        <f t="shared" si="6"/>
        <v>0</v>
      </c>
      <c r="L24" s="25">
        <f t="shared" si="6"/>
        <v>0</v>
      </c>
      <c r="M24" s="25">
        <f t="shared" si="6"/>
        <v>0</v>
      </c>
      <c r="N24" s="25">
        <f t="shared" si="6"/>
        <v>0</v>
      </c>
      <c r="O24" s="25">
        <f t="shared" si="6"/>
        <v>0</v>
      </c>
      <c r="P24" s="25">
        <f t="shared" si="6"/>
        <v>0</v>
      </c>
      <c r="Q24" s="25">
        <f t="shared" si="6"/>
        <v>0</v>
      </c>
      <c r="R24" s="25">
        <f t="shared" si="6"/>
        <v>0</v>
      </c>
      <c r="S24" s="25">
        <f t="shared" si="6"/>
        <v>0</v>
      </c>
      <c r="T24" s="25">
        <f t="shared" si="6"/>
        <v>0</v>
      </c>
      <c r="U24" s="25">
        <f t="shared" si="6"/>
        <v>0</v>
      </c>
      <c r="V24" s="25">
        <f t="shared" si="6"/>
        <v>0</v>
      </c>
      <c r="W24" s="25">
        <f t="shared" si="6"/>
        <v>0</v>
      </c>
      <c r="X24" s="25">
        <f t="shared" si="6"/>
        <v>0</v>
      </c>
      <c r="Y24" s="25">
        <f t="shared" si="6"/>
        <v>0</v>
      </c>
      <c r="Z24" s="25">
        <f t="shared" si="6"/>
        <v>0</v>
      </c>
      <c r="AA24" s="25">
        <f t="shared" si="6"/>
        <v>0</v>
      </c>
      <c r="AB24" s="25">
        <f t="shared" si="6"/>
        <v>1000</v>
      </c>
      <c r="AC24" s="25">
        <f t="shared" si="6"/>
        <v>0</v>
      </c>
      <c r="AD24" s="25">
        <f t="shared" si="6"/>
        <v>0</v>
      </c>
      <c r="AE24" s="25">
        <f t="shared" si="6"/>
        <v>0</v>
      </c>
      <c r="AF24" s="64"/>
    </row>
    <row r="25" spans="1:32" ht="18" x14ac:dyDescent="0.35">
      <c r="A25" s="24" t="s">
        <v>29</v>
      </c>
      <c r="B25" s="25">
        <f t="shared" ref="B25:E26" si="7">B13</f>
        <v>0</v>
      </c>
      <c r="C25" s="25">
        <f t="shared" si="7"/>
        <v>0</v>
      </c>
      <c r="D25" s="25">
        <f t="shared" si="7"/>
        <v>0</v>
      </c>
      <c r="E25" s="25">
        <f t="shared" si="7"/>
        <v>0</v>
      </c>
      <c r="F25" s="26">
        <f>IFERROR(E25/B25*100,0)</f>
        <v>0</v>
      </c>
      <c r="G25" s="26">
        <f>IFERROR(E25/C25*100,0)</f>
        <v>0</v>
      </c>
      <c r="H25" s="25">
        <f>H13</f>
        <v>0</v>
      </c>
      <c r="I25" s="25">
        <f t="shared" ref="I25:AD26" si="8">I13</f>
        <v>0</v>
      </c>
      <c r="J25" s="25">
        <f t="shared" si="8"/>
        <v>0</v>
      </c>
      <c r="K25" s="25">
        <f t="shared" si="8"/>
        <v>0</v>
      </c>
      <c r="L25" s="25">
        <f t="shared" si="8"/>
        <v>0</v>
      </c>
      <c r="M25" s="25">
        <f t="shared" si="8"/>
        <v>0</v>
      </c>
      <c r="N25" s="25">
        <f t="shared" si="8"/>
        <v>0</v>
      </c>
      <c r="O25" s="25">
        <f t="shared" si="8"/>
        <v>0</v>
      </c>
      <c r="P25" s="25">
        <f t="shared" si="8"/>
        <v>0</v>
      </c>
      <c r="Q25" s="25">
        <f t="shared" si="8"/>
        <v>0</v>
      </c>
      <c r="R25" s="25">
        <f t="shared" si="8"/>
        <v>0</v>
      </c>
      <c r="S25" s="25">
        <f t="shared" si="8"/>
        <v>0</v>
      </c>
      <c r="T25" s="25">
        <f t="shared" si="8"/>
        <v>0</v>
      </c>
      <c r="U25" s="25">
        <f t="shared" si="8"/>
        <v>0</v>
      </c>
      <c r="V25" s="25">
        <f t="shared" si="8"/>
        <v>0</v>
      </c>
      <c r="W25" s="25">
        <f t="shared" si="8"/>
        <v>0</v>
      </c>
      <c r="X25" s="25">
        <f t="shared" si="8"/>
        <v>0</v>
      </c>
      <c r="Y25" s="25">
        <f t="shared" si="8"/>
        <v>0</v>
      </c>
      <c r="Z25" s="25">
        <f t="shared" si="8"/>
        <v>0</v>
      </c>
      <c r="AA25" s="25">
        <f t="shared" si="8"/>
        <v>0</v>
      </c>
      <c r="AB25" s="25">
        <v>0</v>
      </c>
      <c r="AC25" s="25">
        <f t="shared" si="8"/>
        <v>0</v>
      </c>
      <c r="AD25" s="25">
        <f t="shared" si="8"/>
        <v>0</v>
      </c>
      <c r="AE25" s="25">
        <f>AE13</f>
        <v>0</v>
      </c>
      <c r="AF25" s="64"/>
    </row>
    <row r="26" spans="1:32" ht="36" customHeight="1" x14ac:dyDescent="0.3">
      <c r="A26" s="18" t="s">
        <v>30</v>
      </c>
      <c r="B26" s="25">
        <f t="shared" si="7"/>
        <v>4508</v>
      </c>
      <c r="C26" s="25">
        <f t="shared" si="7"/>
        <v>3508</v>
      </c>
      <c r="D26" s="25">
        <f t="shared" si="7"/>
        <v>3508</v>
      </c>
      <c r="E26" s="25">
        <f t="shared" si="7"/>
        <v>3508</v>
      </c>
      <c r="F26" s="25">
        <f>IFERROR(E26/B26*100,0)</f>
        <v>77.817213842058564</v>
      </c>
      <c r="G26" s="25">
        <f>IFERROR(E26/C26*100,0)</f>
        <v>100</v>
      </c>
      <c r="H26" s="25">
        <f>H14</f>
        <v>3508</v>
      </c>
      <c r="I26" s="25">
        <f t="shared" si="8"/>
        <v>3508</v>
      </c>
      <c r="J26" s="25">
        <f t="shared" si="8"/>
        <v>0</v>
      </c>
      <c r="K26" s="25">
        <f t="shared" si="8"/>
        <v>0</v>
      </c>
      <c r="L26" s="25">
        <f t="shared" si="8"/>
        <v>0</v>
      </c>
      <c r="M26" s="25">
        <f t="shared" si="8"/>
        <v>0</v>
      </c>
      <c r="N26" s="25">
        <f t="shared" si="8"/>
        <v>0</v>
      </c>
      <c r="O26" s="25">
        <f t="shared" si="8"/>
        <v>0</v>
      </c>
      <c r="P26" s="25">
        <f t="shared" si="8"/>
        <v>0</v>
      </c>
      <c r="Q26" s="25">
        <f t="shared" si="8"/>
        <v>0</v>
      </c>
      <c r="R26" s="25">
        <f t="shared" si="8"/>
        <v>0</v>
      </c>
      <c r="S26" s="25">
        <f t="shared" si="8"/>
        <v>0</v>
      </c>
      <c r="T26" s="25">
        <f t="shared" si="8"/>
        <v>0</v>
      </c>
      <c r="U26" s="25">
        <f t="shared" si="8"/>
        <v>0</v>
      </c>
      <c r="V26" s="25">
        <f t="shared" si="8"/>
        <v>0</v>
      </c>
      <c r="W26" s="25">
        <f t="shared" si="8"/>
        <v>0</v>
      </c>
      <c r="X26" s="25">
        <f t="shared" si="8"/>
        <v>0</v>
      </c>
      <c r="Y26" s="25">
        <f t="shared" si="8"/>
        <v>0</v>
      </c>
      <c r="Z26" s="25">
        <f t="shared" si="8"/>
        <v>0</v>
      </c>
      <c r="AA26" s="25">
        <f t="shared" si="8"/>
        <v>0</v>
      </c>
      <c r="AB26" s="25">
        <v>1000</v>
      </c>
      <c r="AC26" s="25">
        <f t="shared" si="8"/>
        <v>0</v>
      </c>
      <c r="AD26" s="25">
        <f t="shared" si="8"/>
        <v>0</v>
      </c>
      <c r="AE26" s="25">
        <f>AE14</f>
        <v>0</v>
      </c>
      <c r="AF26" s="64"/>
    </row>
    <row r="27" spans="1:32" ht="409.2" customHeight="1" x14ac:dyDescent="0.3">
      <c r="A27" s="52" t="s">
        <v>36</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4"/>
      <c r="AF27" s="65"/>
    </row>
    <row r="28" spans="1:32" ht="18" x14ac:dyDescent="0.3">
      <c r="A28" s="52" t="s">
        <v>37</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4"/>
      <c r="AF28" s="58" t="s">
        <v>38</v>
      </c>
    </row>
    <row r="29" spans="1:32" ht="18" x14ac:dyDescent="0.35">
      <c r="A29" s="24" t="s">
        <v>28</v>
      </c>
      <c r="B29" s="26">
        <f>SUM(B30:B31)</f>
        <v>0</v>
      </c>
      <c r="C29" s="26">
        <f>SUM(C30:C31)</f>
        <v>0</v>
      </c>
      <c r="D29" s="26">
        <f>SUM(D30:D31)</f>
        <v>0</v>
      </c>
      <c r="E29" s="26">
        <f>SUM(E30:E31)</f>
        <v>0</v>
      </c>
      <c r="F29" s="26">
        <f>IFERROR(E29/B29*100,0)</f>
        <v>0</v>
      </c>
      <c r="G29" s="26">
        <f>IFERROR(E29/C29*100,0)</f>
        <v>0</v>
      </c>
      <c r="H29" s="26">
        <f>SUM(H30:H31)</f>
        <v>0</v>
      </c>
      <c r="I29" s="26">
        <f t="shared" ref="I29:AE29" si="9">SUM(I30:I31)</f>
        <v>0</v>
      </c>
      <c r="J29" s="26">
        <f t="shared" si="9"/>
        <v>0</v>
      </c>
      <c r="K29" s="26">
        <f t="shared" si="9"/>
        <v>0</v>
      </c>
      <c r="L29" s="26">
        <f t="shared" si="9"/>
        <v>0</v>
      </c>
      <c r="M29" s="26">
        <f t="shared" si="9"/>
        <v>0</v>
      </c>
      <c r="N29" s="26">
        <f t="shared" si="9"/>
        <v>0</v>
      </c>
      <c r="O29" s="26">
        <f t="shared" si="9"/>
        <v>0</v>
      </c>
      <c r="P29" s="26">
        <f t="shared" si="9"/>
        <v>0</v>
      </c>
      <c r="Q29" s="26">
        <f t="shared" si="9"/>
        <v>0</v>
      </c>
      <c r="R29" s="26">
        <f t="shared" si="9"/>
        <v>0</v>
      </c>
      <c r="S29" s="26">
        <f t="shared" si="9"/>
        <v>0</v>
      </c>
      <c r="T29" s="26">
        <f t="shared" si="9"/>
        <v>0</v>
      </c>
      <c r="U29" s="26">
        <f t="shared" si="9"/>
        <v>0</v>
      </c>
      <c r="V29" s="26">
        <f t="shared" si="9"/>
        <v>0</v>
      </c>
      <c r="W29" s="26">
        <f t="shared" si="9"/>
        <v>0</v>
      </c>
      <c r="X29" s="26">
        <f t="shared" si="9"/>
        <v>0</v>
      </c>
      <c r="Y29" s="26">
        <f t="shared" si="9"/>
        <v>0</v>
      </c>
      <c r="Z29" s="26">
        <f t="shared" si="9"/>
        <v>0</v>
      </c>
      <c r="AA29" s="26">
        <f t="shared" si="9"/>
        <v>0</v>
      </c>
      <c r="AB29" s="26">
        <f t="shared" si="9"/>
        <v>0</v>
      </c>
      <c r="AC29" s="26">
        <f t="shared" si="9"/>
        <v>0</v>
      </c>
      <c r="AD29" s="26">
        <f t="shared" si="9"/>
        <v>0</v>
      </c>
      <c r="AE29" s="26">
        <f t="shared" si="9"/>
        <v>0</v>
      </c>
      <c r="AF29" s="66"/>
    </row>
    <row r="30" spans="1:32" ht="18" x14ac:dyDescent="0.35">
      <c r="A30" s="24" t="s">
        <v>29</v>
      </c>
      <c r="B30" s="25">
        <f>H30+J30+L30+N30+P30+R30+T30+V30+X30+Z30+AB30+AD30</f>
        <v>0</v>
      </c>
      <c r="C30" s="30">
        <f>H30+J30+L30</f>
        <v>0</v>
      </c>
      <c r="D30" s="31">
        <f>E30</f>
        <v>0</v>
      </c>
      <c r="E30" s="31">
        <f>SUM(I30,K30,M30,O30,Q30,S30,U30,W30,Y30,AA30,AC30,AE30)</f>
        <v>0</v>
      </c>
      <c r="F30" s="26">
        <f>IFERROR(E30/B30*100,0)</f>
        <v>0</v>
      </c>
      <c r="G30" s="26">
        <f>IFERROR(E30/C30*100,0)</f>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c r="AA30" s="35"/>
      <c r="AB30" s="35"/>
      <c r="AC30" s="35"/>
      <c r="AD30" s="35"/>
      <c r="AE30" s="35"/>
      <c r="AF30" s="66"/>
    </row>
    <row r="31" spans="1:32" ht="18" x14ac:dyDescent="0.35">
      <c r="A31" s="24" t="s">
        <v>30</v>
      </c>
      <c r="B31" s="25">
        <f>H31+J31+L31+N31+P31+R31+T31+V31+X31+Z31+AB31+AD31</f>
        <v>0</v>
      </c>
      <c r="C31" s="30">
        <f>H31+J31+L31</f>
        <v>0</v>
      </c>
      <c r="D31" s="31">
        <f>E31</f>
        <v>0</v>
      </c>
      <c r="E31" s="31">
        <f>I31+K31+M31</f>
        <v>0</v>
      </c>
      <c r="F31" s="26">
        <f>IFERROR(E31/B31*100,0)</f>
        <v>0</v>
      </c>
      <c r="G31" s="26">
        <f>IFERROR(E31/C31*100,0)</f>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c r="AA31" s="26"/>
      <c r="AB31" s="26"/>
      <c r="AC31" s="26"/>
      <c r="AD31" s="26"/>
      <c r="AE31" s="26"/>
      <c r="AF31" s="66"/>
    </row>
    <row r="32" spans="1:32" ht="18" x14ac:dyDescent="0.3">
      <c r="A32" s="18" t="s">
        <v>39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4"/>
      <c r="AF32" s="21"/>
    </row>
    <row r="33" spans="1:32" ht="18" x14ac:dyDescent="0.35">
      <c r="A33" s="24" t="s">
        <v>28</v>
      </c>
      <c r="B33" s="25">
        <f>B34+B35</f>
        <v>0</v>
      </c>
      <c r="C33" s="25">
        <f>C34+C35</f>
        <v>0</v>
      </c>
      <c r="D33" s="25">
        <f>D34+D35</f>
        <v>0</v>
      </c>
      <c r="E33" s="25">
        <f>E34+E35</f>
        <v>0</v>
      </c>
      <c r="F33" s="26">
        <f>IFERROR(E33/B33*100,0)</f>
        <v>0</v>
      </c>
      <c r="G33" s="26">
        <f>IFERROR(E33/C33*100,0)</f>
        <v>0</v>
      </c>
      <c r="H33" s="25">
        <f>H34+H35</f>
        <v>0</v>
      </c>
      <c r="I33" s="25">
        <f t="shared" ref="I33:AE33" si="10">I34+I35</f>
        <v>0</v>
      </c>
      <c r="J33" s="25">
        <f t="shared" si="10"/>
        <v>0</v>
      </c>
      <c r="K33" s="25">
        <f t="shared" si="10"/>
        <v>0</v>
      </c>
      <c r="L33" s="25">
        <f t="shared" si="10"/>
        <v>0</v>
      </c>
      <c r="M33" s="25">
        <f t="shared" si="10"/>
        <v>0</v>
      </c>
      <c r="N33" s="25">
        <f t="shared" si="10"/>
        <v>0</v>
      </c>
      <c r="O33" s="25">
        <f t="shared" si="10"/>
        <v>0</v>
      </c>
      <c r="P33" s="25">
        <f t="shared" si="10"/>
        <v>0</v>
      </c>
      <c r="Q33" s="25">
        <f t="shared" si="10"/>
        <v>0</v>
      </c>
      <c r="R33" s="25">
        <f t="shared" si="10"/>
        <v>0</v>
      </c>
      <c r="S33" s="25">
        <f t="shared" si="10"/>
        <v>0</v>
      </c>
      <c r="T33" s="25">
        <f t="shared" si="10"/>
        <v>0</v>
      </c>
      <c r="U33" s="25">
        <f t="shared" si="10"/>
        <v>0</v>
      </c>
      <c r="V33" s="25">
        <f t="shared" si="10"/>
        <v>0</v>
      </c>
      <c r="W33" s="25">
        <f t="shared" si="10"/>
        <v>0</v>
      </c>
      <c r="X33" s="25">
        <f t="shared" si="10"/>
        <v>0</v>
      </c>
      <c r="Y33" s="25">
        <f t="shared" si="10"/>
        <v>0</v>
      </c>
      <c r="Z33" s="25">
        <f t="shared" si="10"/>
        <v>0</v>
      </c>
      <c r="AA33" s="25">
        <f t="shared" si="10"/>
        <v>0</v>
      </c>
      <c r="AB33" s="25">
        <f t="shared" si="10"/>
        <v>0</v>
      </c>
      <c r="AC33" s="25">
        <f t="shared" si="10"/>
        <v>0</v>
      </c>
      <c r="AD33" s="25">
        <f t="shared" si="10"/>
        <v>0</v>
      </c>
      <c r="AE33" s="25">
        <f t="shared" si="10"/>
        <v>0</v>
      </c>
      <c r="AF33" s="21"/>
    </row>
    <row r="34" spans="1:32" ht="18" x14ac:dyDescent="0.35">
      <c r="A34" s="24" t="s">
        <v>29</v>
      </c>
      <c r="B34" s="31">
        <f t="shared" ref="B34:E35" si="11">B30</f>
        <v>0</v>
      </c>
      <c r="C34" s="31">
        <f t="shared" si="11"/>
        <v>0</v>
      </c>
      <c r="D34" s="31">
        <f t="shared" si="11"/>
        <v>0</v>
      </c>
      <c r="E34" s="31">
        <f t="shared" si="11"/>
        <v>0</v>
      </c>
      <c r="F34" s="26">
        <f>IFERROR(E34/B34*100,0)</f>
        <v>0</v>
      </c>
      <c r="G34" s="26">
        <f>IFERROR(E34/C34*100,0)</f>
        <v>0</v>
      </c>
      <c r="H34" s="31">
        <f>H30</f>
        <v>0</v>
      </c>
      <c r="I34" s="31">
        <f t="shared" ref="I34:AE34" si="12">I30</f>
        <v>0</v>
      </c>
      <c r="J34" s="31">
        <f t="shared" si="12"/>
        <v>0</v>
      </c>
      <c r="K34" s="31">
        <f t="shared" si="12"/>
        <v>0</v>
      </c>
      <c r="L34" s="31">
        <f t="shared" si="12"/>
        <v>0</v>
      </c>
      <c r="M34" s="31">
        <f t="shared" si="12"/>
        <v>0</v>
      </c>
      <c r="N34" s="31">
        <f t="shared" si="12"/>
        <v>0</v>
      </c>
      <c r="O34" s="31">
        <f t="shared" si="12"/>
        <v>0</v>
      </c>
      <c r="P34" s="31">
        <f t="shared" si="12"/>
        <v>0</v>
      </c>
      <c r="Q34" s="31">
        <f t="shared" si="12"/>
        <v>0</v>
      </c>
      <c r="R34" s="31">
        <f t="shared" si="12"/>
        <v>0</v>
      </c>
      <c r="S34" s="31">
        <f t="shared" si="12"/>
        <v>0</v>
      </c>
      <c r="T34" s="31">
        <f t="shared" si="12"/>
        <v>0</v>
      </c>
      <c r="U34" s="31">
        <f t="shared" si="12"/>
        <v>0</v>
      </c>
      <c r="V34" s="31">
        <f t="shared" si="12"/>
        <v>0</v>
      </c>
      <c r="W34" s="31">
        <f t="shared" si="12"/>
        <v>0</v>
      </c>
      <c r="X34" s="31">
        <f t="shared" si="12"/>
        <v>0</v>
      </c>
      <c r="Y34" s="31">
        <f t="shared" si="12"/>
        <v>0</v>
      </c>
      <c r="Z34" s="31">
        <f t="shared" si="12"/>
        <v>0</v>
      </c>
      <c r="AA34" s="31">
        <f t="shared" si="12"/>
        <v>0</v>
      </c>
      <c r="AB34" s="31">
        <f t="shared" si="12"/>
        <v>0</v>
      </c>
      <c r="AC34" s="31">
        <f t="shared" si="12"/>
        <v>0</v>
      </c>
      <c r="AD34" s="31">
        <f t="shared" si="12"/>
        <v>0</v>
      </c>
      <c r="AE34" s="31">
        <f t="shared" si="12"/>
        <v>0</v>
      </c>
      <c r="AF34" s="21"/>
    </row>
    <row r="35" spans="1:32" ht="18" x14ac:dyDescent="0.35">
      <c r="A35" s="18" t="s">
        <v>30</v>
      </c>
      <c r="B35" s="31">
        <f t="shared" si="11"/>
        <v>0</v>
      </c>
      <c r="C35" s="31">
        <f t="shared" si="11"/>
        <v>0</v>
      </c>
      <c r="D35" s="31">
        <f t="shared" si="11"/>
        <v>0</v>
      </c>
      <c r="E35" s="31">
        <f t="shared" si="11"/>
        <v>0</v>
      </c>
      <c r="F35" s="26">
        <f>IFERROR(E35/B35*100,0)</f>
        <v>0</v>
      </c>
      <c r="G35" s="26">
        <f>IFERROR(E35/C35*100,0)</f>
        <v>0</v>
      </c>
      <c r="H35" s="31">
        <f t="shared" ref="H35:AE35" si="13">H31</f>
        <v>0</v>
      </c>
      <c r="I35" s="31">
        <f t="shared" si="13"/>
        <v>0</v>
      </c>
      <c r="J35" s="31">
        <f t="shared" si="13"/>
        <v>0</v>
      </c>
      <c r="K35" s="31">
        <f t="shared" si="13"/>
        <v>0</v>
      </c>
      <c r="L35" s="31">
        <f t="shared" si="13"/>
        <v>0</v>
      </c>
      <c r="M35" s="31">
        <f t="shared" si="13"/>
        <v>0</v>
      </c>
      <c r="N35" s="31">
        <f t="shared" si="13"/>
        <v>0</v>
      </c>
      <c r="O35" s="31">
        <f t="shared" si="13"/>
        <v>0</v>
      </c>
      <c r="P35" s="31">
        <f t="shared" si="13"/>
        <v>0</v>
      </c>
      <c r="Q35" s="31">
        <f t="shared" si="13"/>
        <v>0</v>
      </c>
      <c r="R35" s="31">
        <f t="shared" si="13"/>
        <v>0</v>
      </c>
      <c r="S35" s="31">
        <f t="shared" si="13"/>
        <v>0</v>
      </c>
      <c r="T35" s="31">
        <f t="shared" si="13"/>
        <v>0</v>
      </c>
      <c r="U35" s="31">
        <f t="shared" si="13"/>
        <v>0</v>
      </c>
      <c r="V35" s="31">
        <f t="shared" si="13"/>
        <v>0</v>
      </c>
      <c r="W35" s="31">
        <f t="shared" si="13"/>
        <v>0</v>
      </c>
      <c r="X35" s="31">
        <f t="shared" si="13"/>
        <v>0</v>
      </c>
      <c r="Y35" s="31">
        <f t="shared" si="13"/>
        <v>0</v>
      </c>
      <c r="Z35" s="31">
        <f t="shared" si="13"/>
        <v>0</v>
      </c>
      <c r="AA35" s="31">
        <f t="shared" si="13"/>
        <v>0</v>
      </c>
      <c r="AB35" s="31">
        <f t="shared" si="13"/>
        <v>0</v>
      </c>
      <c r="AC35" s="31">
        <f t="shared" si="13"/>
        <v>0</v>
      </c>
      <c r="AD35" s="31">
        <f t="shared" si="13"/>
        <v>0</v>
      </c>
      <c r="AE35" s="31">
        <f t="shared" si="13"/>
        <v>0</v>
      </c>
      <c r="AF35" s="21"/>
    </row>
    <row r="36" spans="1:32" ht="18" x14ac:dyDescent="0.3">
      <c r="A36" s="52" t="s">
        <v>40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4"/>
      <c r="AF36" s="21"/>
    </row>
    <row r="37" spans="1:32" ht="18" x14ac:dyDescent="0.3">
      <c r="A37" s="52" t="s">
        <v>41</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4"/>
      <c r="AF37" s="21"/>
    </row>
    <row r="38" spans="1:32" ht="18" x14ac:dyDescent="0.35">
      <c r="A38" s="24" t="s">
        <v>28</v>
      </c>
      <c r="B38" s="26">
        <f>B39+B40</f>
        <v>15351.004000000001</v>
      </c>
      <c r="C38" s="26">
        <f>C39+C40</f>
        <v>11115.948</v>
      </c>
      <c r="D38" s="26">
        <f>D39+D40</f>
        <v>9840.1939199999997</v>
      </c>
      <c r="E38" s="26">
        <f>E39+E40</f>
        <v>9840.1939199999997</v>
      </c>
      <c r="F38" s="26">
        <f>IFERROR(E38/B38*100,0)</f>
        <v>64.101305165447158</v>
      </c>
      <c r="G38" s="26">
        <f>IFERROR(E38/C38*100,0)</f>
        <v>88.523209356502917</v>
      </c>
      <c r="H38" s="26">
        <f>H39+H40</f>
        <v>775.99400000000003</v>
      </c>
      <c r="I38" s="26">
        <f t="shared" ref="I38:AE38" si="14">I39+I40</f>
        <v>491.21</v>
      </c>
      <c r="J38" s="26">
        <f t="shared" si="14"/>
        <v>1207.7450000000001</v>
      </c>
      <c r="K38" s="26">
        <f t="shared" si="14"/>
        <v>1079.1200000000001</v>
      </c>
      <c r="L38" s="26">
        <f t="shared" si="14"/>
        <v>1060.3599999999999</v>
      </c>
      <c r="M38" s="26">
        <f t="shared" si="14"/>
        <v>1125.6500000000001</v>
      </c>
      <c r="N38" s="26">
        <f t="shared" si="14"/>
        <v>1306.579</v>
      </c>
      <c r="O38" s="26">
        <f t="shared" si="14"/>
        <v>1079.68</v>
      </c>
      <c r="P38" s="26">
        <f t="shared" si="14"/>
        <v>1132.3320000000001</v>
      </c>
      <c r="Q38" s="26">
        <f t="shared" si="14"/>
        <v>1045.0900000000001</v>
      </c>
      <c r="R38" s="26">
        <f t="shared" si="14"/>
        <v>1775.7920000000001</v>
      </c>
      <c r="S38" s="26">
        <f t="shared" si="14"/>
        <v>1367.96</v>
      </c>
      <c r="T38" s="26">
        <f t="shared" si="14"/>
        <v>1763.8520000000001</v>
      </c>
      <c r="U38" s="26">
        <f t="shared" si="14"/>
        <v>1219.8000000000002</v>
      </c>
      <c r="V38" s="26">
        <f t="shared" si="14"/>
        <v>1159.3220000000001</v>
      </c>
      <c r="W38" s="26">
        <f t="shared" si="14"/>
        <v>1262.2639200000001</v>
      </c>
      <c r="X38" s="26">
        <f t="shared" si="14"/>
        <v>933.97199999999998</v>
      </c>
      <c r="Y38" s="26">
        <f t="shared" si="14"/>
        <v>1169.42</v>
      </c>
      <c r="Z38" s="26">
        <f t="shared" si="14"/>
        <v>1310.932</v>
      </c>
      <c r="AA38" s="26">
        <f t="shared" si="14"/>
        <v>0</v>
      </c>
      <c r="AB38" s="26">
        <f t="shared" si="14"/>
        <v>1138.412</v>
      </c>
      <c r="AC38" s="26">
        <f t="shared" si="14"/>
        <v>0</v>
      </c>
      <c r="AD38" s="26">
        <f t="shared" si="14"/>
        <v>1785.712</v>
      </c>
      <c r="AE38" s="26">
        <f t="shared" si="14"/>
        <v>0</v>
      </c>
      <c r="AF38" s="36" t="s">
        <v>42</v>
      </c>
    </row>
    <row r="39" spans="1:32" ht="18" x14ac:dyDescent="0.35">
      <c r="A39" s="24" t="s">
        <v>29</v>
      </c>
      <c r="B39" s="25">
        <f t="shared" ref="B39:E40" si="15">B43+B47</f>
        <v>0</v>
      </c>
      <c r="C39" s="25">
        <f t="shared" si="15"/>
        <v>0</v>
      </c>
      <c r="D39" s="25">
        <f t="shared" si="15"/>
        <v>0</v>
      </c>
      <c r="E39" s="25">
        <f t="shared" si="15"/>
        <v>0</v>
      </c>
      <c r="F39" s="26">
        <f>IFERROR(E39/B39*100,0)</f>
        <v>0</v>
      </c>
      <c r="G39" s="26">
        <f>IFERROR(E39/C39*100,0)</f>
        <v>0</v>
      </c>
      <c r="H39" s="25">
        <f>H43+H47</f>
        <v>0</v>
      </c>
      <c r="I39" s="25">
        <f t="shared" ref="I39:AE40" si="16">I43+I47</f>
        <v>0</v>
      </c>
      <c r="J39" s="25">
        <f t="shared" si="16"/>
        <v>0</v>
      </c>
      <c r="K39" s="25">
        <f t="shared" si="16"/>
        <v>0</v>
      </c>
      <c r="L39" s="25">
        <f t="shared" si="16"/>
        <v>0</v>
      </c>
      <c r="M39" s="25">
        <f t="shared" si="16"/>
        <v>0</v>
      </c>
      <c r="N39" s="25">
        <f t="shared" si="16"/>
        <v>0</v>
      </c>
      <c r="O39" s="25">
        <f t="shared" si="16"/>
        <v>0</v>
      </c>
      <c r="P39" s="25">
        <f t="shared" si="16"/>
        <v>0</v>
      </c>
      <c r="Q39" s="25">
        <f t="shared" si="16"/>
        <v>0</v>
      </c>
      <c r="R39" s="25">
        <f t="shared" si="16"/>
        <v>0</v>
      </c>
      <c r="S39" s="25">
        <f t="shared" si="16"/>
        <v>0</v>
      </c>
      <c r="T39" s="25">
        <f t="shared" si="16"/>
        <v>0</v>
      </c>
      <c r="U39" s="25">
        <f t="shared" si="16"/>
        <v>0</v>
      </c>
      <c r="V39" s="25">
        <f t="shared" si="16"/>
        <v>0</v>
      </c>
      <c r="W39" s="25">
        <f t="shared" si="16"/>
        <v>0</v>
      </c>
      <c r="X39" s="25">
        <f t="shared" si="16"/>
        <v>0</v>
      </c>
      <c r="Y39" s="25">
        <f t="shared" si="16"/>
        <v>0</v>
      </c>
      <c r="Z39" s="25">
        <f t="shared" si="16"/>
        <v>0</v>
      </c>
      <c r="AA39" s="25">
        <f t="shared" si="16"/>
        <v>0</v>
      </c>
      <c r="AB39" s="25">
        <f t="shared" si="16"/>
        <v>0</v>
      </c>
      <c r="AC39" s="25">
        <f t="shared" si="16"/>
        <v>0</v>
      </c>
      <c r="AD39" s="25">
        <f t="shared" si="16"/>
        <v>0</v>
      </c>
      <c r="AE39" s="25">
        <f t="shared" si="16"/>
        <v>0</v>
      </c>
      <c r="AF39" s="21"/>
    </row>
    <row r="40" spans="1:32" ht="18" x14ac:dyDescent="0.35">
      <c r="A40" s="24" t="s">
        <v>30</v>
      </c>
      <c r="B40" s="37">
        <f t="shared" si="15"/>
        <v>15351.004000000001</v>
      </c>
      <c r="C40" s="25">
        <f t="shared" si="15"/>
        <v>11115.948</v>
      </c>
      <c r="D40" s="25">
        <f t="shared" si="15"/>
        <v>9840.1939199999997</v>
      </c>
      <c r="E40" s="25">
        <f t="shared" si="15"/>
        <v>9840.1939199999997</v>
      </c>
      <c r="F40" s="26">
        <f>IFERROR(E40/B40*100,0)</f>
        <v>64.101305165447158</v>
      </c>
      <c r="G40" s="26">
        <f>IFERROR(E40/C40*100,0)</f>
        <v>88.523209356502917</v>
      </c>
      <c r="H40" s="25">
        <f>H44+H48</f>
        <v>775.99400000000003</v>
      </c>
      <c r="I40" s="25">
        <f t="shared" si="16"/>
        <v>491.21</v>
      </c>
      <c r="J40" s="25">
        <f t="shared" si="16"/>
        <v>1207.7450000000001</v>
      </c>
      <c r="K40" s="25">
        <f t="shared" si="16"/>
        <v>1079.1200000000001</v>
      </c>
      <c r="L40" s="25">
        <f t="shared" si="16"/>
        <v>1060.3599999999999</v>
      </c>
      <c r="M40" s="25">
        <f t="shared" si="16"/>
        <v>1125.6500000000001</v>
      </c>
      <c r="N40" s="25">
        <f t="shared" si="16"/>
        <v>1306.579</v>
      </c>
      <c r="O40" s="25">
        <f t="shared" si="16"/>
        <v>1079.68</v>
      </c>
      <c r="P40" s="25">
        <f t="shared" si="16"/>
        <v>1132.3320000000001</v>
      </c>
      <c r="Q40" s="25">
        <f t="shared" si="16"/>
        <v>1045.0900000000001</v>
      </c>
      <c r="R40" s="25">
        <f t="shared" si="16"/>
        <v>1775.7920000000001</v>
      </c>
      <c r="S40" s="25">
        <f t="shared" si="16"/>
        <v>1367.96</v>
      </c>
      <c r="T40" s="25">
        <f t="shared" si="16"/>
        <v>1763.8520000000001</v>
      </c>
      <c r="U40" s="25">
        <f t="shared" si="16"/>
        <v>1219.8000000000002</v>
      </c>
      <c r="V40" s="25">
        <f t="shared" si="16"/>
        <v>1159.3220000000001</v>
      </c>
      <c r="W40" s="26">
        <f t="shared" si="16"/>
        <v>1262.2639200000001</v>
      </c>
      <c r="X40" s="25">
        <f t="shared" si="16"/>
        <v>933.97199999999998</v>
      </c>
      <c r="Y40" s="25">
        <f t="shared" si="16"/>
        <v>1169.42</v>
      </c>
      <c r="Z40" s="25">
        <f t="shared" si="16"/>
        <v>1310.932</v>
      </c>
      <c r="AA40" s="25">
        <f t="shared" si="16"/>
        <v>0</v>
      </c>
      <c r="AB40" s="25">
        <f t="shared" si="16"/>
        <v>1138.412</v>
      </c>
      <c r="AC40" s="25">
        <f t="shared" si="16"/>
        <v>0</v>
      </c>
      <c r="AD40" s="25">
        <f t="shared" si="16"/>
        <v>1785.712</v>
      </c>
      <c r="AE40" s="25">
        <f t="shared" si="16"/>
        <v>0</v>
      </c>
      <c r="AF40" s="21"/>
    </row>
    <row r="41" spans="1:32" ht="18" x14ac:dyDescent="0.3">
      <c r="A41" s="52" t="s">
        <v>43</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4"/>
      <c r="AF41" s="21"/>
    </row>
    <row r="42" spans="1:32" ht="18" x14ac:dyDescent="0.35">
      <c r="A42" s="24" t="s">
        <v>28</v>
      </c>
      <c r="B42" s="26">
        <f>SUM(B43:B44)</f>
        <v>841.70200000000023</v>
      </c>
      <c r="C42" s="26">
        <f>SUM(C43:C44)</f>
        <v>631.27600000000007</v>
      </c>
      <c r="D42" s="26">
        <f>SUM(D43:D44)</f>
        <v>631.26</v>
      </c>
      <c r="E42" s="26">
        <f>SUM(E43:E44)</f>
        <v>631.26</v>
      </c>
      <c r="F42" s="26">
        <f>IFERROR(E42/B42*100,0)</f>
        <v>74.998039686254742</v>
      </c>
      <c r="G42" s="26">
        <f>IFERROR(E42/C42*100,0)</f>
        <v>99.997465450927947</v>
      </c>
      <c r="H42" s="26">
        <f>SUM(H43:H44)</f>
        <v>70.14</v>
      </c>
      <c r="I42" s="26">
        <f t="shared" ref="I42:AE42" si="17">SUM(I43:I44)</f>
        <v>70.14</v>
      </c>
      <c r="J42" s="26">
        <f t="shared" si="17"/>
        <v>70.141999999999996</v>
      </c>
      <c r="K42" s="26">
        <f t="shared" si="17"/>
        <v>70.14</v>
      </c>
      <c r="L42" s="26">
        <f t="shared" si="17"/>
        <v>70.141999999999996</v>
      </c>
      <c r="M42" s="26">
        <f t="shared" si="17"/>
        <v>70.14</v>
      </c>
      <c r="N42" s="26">
        <f t="shared" si="17"/>
        <v>70.141999999999996</v>
      </c>
      <c r="O42" s="26">
        <f t="shared" si="17"/>
        <v>70.14</v>
      </c>
      <c r="P42" s="26">
        <f t="shared" si="17"/>
        <v>70.141999999999996</v>
      </c>
      <c r="Q42" s="26">
        <f t="shared" si="17"/>
        <v>70.14</v>
      </c>
      <c r="R42" s="26">
        <f t="shared" si="17"/>
        <v>70.141999999999996</v>
      </c>
      <c r="S42" s="26">
        <f t="shared" si="17"/>
        <v>70.14</v>
      </c>
      <c r="T42" s="26">
        <f t="shared" si="17"/>
        <v>70.141999999999996</v>
      </c>
      <c r="U42" s="26">
        <f t="shared" si="17"/>
        <v>70.14</v>
      </c>
      <c r="V42" s="26">
        <f t="shared" si="17"/>
        <v>70.141999999999996</v>
      </c>
      <c r="W42" s="26">
        <f t="shared" si="17"/>
        <v>70.14</v>
      </c>
      <c r="X42" s="26">
        <f t="shared" si="17"/>
        <v>70.141999999999996</v>
      </c>
      <c r="Y42" s="26">
        <v>70.141000000000005</v>
      </c>
      <c r="Z42" s="26">
        <f t="shared" si="17"/>
        <v>70.141999999999996</v>
      </c>
      <c r="AA42" s="26">
        <f t="shared" si="17"/>
        <v>0</v>
      </c>
      <c r="AB42" s="26">
        <f t="shared" si="17"/>
        <v>70.141999999999996</v>
      </c>
      <c r="AC42" s="26">
        <f t="shared" si="17"/>
        <v>0</v>
      </c>
      <c r="AD42" s="26">
        <f t="shared" si="17"/>
        <v>70.141999999999996</v>
      </c>
      <c r="AE42" s="26">
        <f t="shared" si="17"/>
        <v>0</v>
      </c>
      <c r="AF42" s="38" t="s">
        <v>44</v>
      </c>
    </row>
    <row r="43" spans="1:32" ht="18" x14ac:dyDescent="0.35">
      <c r="A43" s="24" t="s">
        <v>29</v>
      </c>
      <c r="B43" s="25">
        <f>H43+J43+L43+N43+P43+R43+T43+V43+X43+Z43+AB43+AD43</f>
        <v>0</v>
      </c>
      <c r="C43" s="30">
        <f>H43+J43+L43</f>
        <v>0</v>
      </c>
      <c r="D43" s="31">
        <f>E43</f>
        <v>0</v>
      </c>
      <c r="E43" s="31">
        <f>SUM(I43,K43,M43,O43,Q43,S43,U43,W43,Y43,AA43,AC43,AE43)</f>
        <v>0</v>
      </c>
      <c r="F43" s="26">
        <f>IFERROR(E43/B43*100,0)</f>
        <v>0</v>
      </c>
      <c r="G43" s="26">
        <f>IFERROR(E43/C43*100,0)</f>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21"/>
    </row>
    <row r="44" spans="1:32" ht="18" x14ac:dyDescent="0.35">
      <c r="A44" s="24" t="s">
        <v>30</v>
      </c>
      <c r="B44" s="37">
        <f>H44+J44+L44+N44+P44+R44+T44+V44+X44+Z44+AB44+AD44</f>
        <v>841.70200000000023</v>
      </c>
      <c r="C44" s="26">
        <f>H44+J44+L44+N44+P44+R44+T44+V44+X44</f>
        <v>631.27600000000007</v>
      </c>
      <c r="D44" s="31">
        <f>E44</f>
        <v>631.26</v>
      </c>
      <c r="E44" s="31">
        <f>I44+K44+M44+O44+Q44+S44+U44+W44+Y44</f>
        <v>631.26</v>
      </c>
      <c r="F44" s="26">
        <f>IFERROR(E44/B44*100,0)</f>
        <v>74.998039686254742</v>
      </c>
      <c r="G44" s="26">
        <f>IFERROR(E44/C44*100,0)</f>
        <v>99.997465450927947</v>
      </c>
      <c r="H44" s="39">
        <v>70.14</v>
      </c>
      <c r="I44" s="39">
        <v>70.14</v>
      </c>
      <c r="J44" s="39">
        <v>70.141999999999996</v>
      </c>
      <c r="K44" s="39">
        <v>70.14</v>
      </c>
      <c r="L44" s="39">
        <v>70.141999999999996</v>
      </c>
      <c r="M44" s="39">
        <v>70.14</v>
      </c>
      <c r="N44" s="39">
        <v>70.141999999999996</v>
      </c>
      <c r="O44" s="39">
        <v>70.14</v>
      </c>
      <c r="P44" s="39">
        <v>70.141999999999996</v>
      </c>
      <c r="Q44" s="39">
        <v>70.14</v>
      </c>
      <c r="R44" s="39">
        <v>70.141999999999996</v>
      </c>
      <c r="S44" s="39">
        <v>70.14</v>
      </c>
      <c r="T44" s="39">
        <v>70.141999999999996</v>
      </c>
      <c r="U44" s="39">
        <v>70.14</v>
      </c>
      <c r="V44" s="39">
        <v>70.141999999999996</v>
      </c>
      <c r="W44" s="39">
        <v>70.14</v>
      </c>
      <c r="X44" s="39">
        <v>70.141999999999996</v>
      </c>
      <c r="Y44" s="39">
        <v>70.14</v>
      </c>
      <c r="Z44" s="39">
        <v>70.141999999999996</v>
      </c>
      <c r="AA44" s="39">
        <v>0</v>
      </c>
      <c r="AB44" s="39">
        <v>70.141999999999996</v>
      </c>
      <c r="AC44" s="39">
        <v>0</v>
      </c>
      <c r="AD44" s="39">
        <v>70.141999999999996</v>
      </c>
      <c r="AE44" s="39">
        <v>0</v>
      </c>
      <c r="AF44" s="21"/>
    </row>
    <row r="45" spans="1:32" ht="18" x14ac:dyDescent="0.35">
      <c r="A45" s="52" t="s">
        <v>45</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4"/>
      <c r="AF45" s="26"/>
    </row>
    <row r="46" spans="1:32" ht="18" x14ac:dyDescent="0.35">
      <c r="A46" s="24" t="s">
        <v>28</v>
      </c>
      <c r="B46" s="26">
        <f>SUM(B47:B48)</f>
        <v>14509.302</v>
      </c>
      <c r="C46" s="26">
        <f>SUM(C47:C48)</f>
        <v>10484.672</v>
      </c>
      <c r="D46" s="26">
        <f>SUM(D47:D48)</f>
        <v>9208.9339199999995</v>
      </c>
      <c r="E46" s="26">
        <f>SUM(E47:E48)</f>
        <v>9208.9339199999995</v>
      </c>
      <c r="F46" s="26">
        <f>IFERROR(E46/B46*100,0)</f>
        <v>63.469172534971008</v>
      </c>
      <c r="G46" s="26">
        <f>IFERROR(E46/C46*100,0)</f>
        <v>87.832351074025013</v>
      </c>
      <c r="H46" s="26">
        <f>SUM(H47:H48)</f>
        <v>705.85400000000004</v>
      </c>
      <c r="I46" s="26">
        <f>SUM(I47:I48)</f>
        <v>421.07</v>
      </c>
      <c r="J46" s="26">
        <f t="shared" ref="J46:AE46" si="18">SUM(J47:J48)</f>
        <v>1137.6030000000001</v>
      </c>
      <c r="K46" s="26">
        <f t="shared" si="18"/>
        <v>1008.98</v>
      </c>
      <c r="L46" s="26">
        <f t="shared" si="18"/>
        <v>990.21799999999996</v>
      </c>
      <c r="M46" s="26">
        <f t="shared" si="18"/>
        <v>1055.51</v>
      </c>
      <c r="N46" s="26">
        <f t="shared" si="18"/>
        <v>1236.4369999999999</v>
      </c>
      <c r="O46" s="26">
        <f t="shared" si="18"/>
        <v>1009.54</v>
      </c>
      <c r="P46" s="26">
        <f t="shared" si="18"/>
        <v>1062.19</v>
      </c>
      <c r="Q46" s="26">
        <f t="shared" si="18"/>
        <v>974.95</v>
      </c>
      <c r="R46" s="26">
        <f t="shared" si="18"/>
        <v>1705.65</v>
      </c>
      <c r="S46" s="26">
        <f t="shared" si="18"/>
        <v>1297.82</v>
      </c>
      <c r="T46" s="26">
        <f t="shared" si="18"/>
        <v>1693.71</v>
      </c>
      <c r="U46" s="26">
        <f t="shared" si="18"/>
        <v>1149.6600000000001</v>
      </c>
      <c r="V46" s="26">
        <f t="shared" si="18"/>
        <v>1089.18</v>
      </c>
      <c r="W46" s="26">
        <f t="shared" si="18"/>
        <v>1192.12392</v>
      </c>
      <c r="X46" s="26">
        <f t="shared" si="18"/>
        <v>863.83</v>
      </c>
      <c r="Y46" s="26">
        <f t="shared" si="18"/>
        <v>1099.28</v>
      </c>
      <c r="Z46" s="26">
        <f t="shared" si="18"/>
        <v>1240.79</v>
      </c>
      <c r="AA46" s="26">
        <f t="shared" si="18"/>
        <v>0</v>
      </c>
      <c r="AB46" s="26">
        <f t="shared" si="18"/>
        <v>1068.27</v>
      </c>
      <c r="AC46" s="26">
        <f t="shared" si="18"/>
        <v>0</v>
      </c>
      <c r="AD46" s="26">
        <f t="shared" si="18"/>
        <v>1715.57</v>
      </c>
      <c r="AE46" s="26">
        <f t="shared" si="18"/>
        <v>0</v>
      </c>
      <c r="AF46" s="58" t="s">
        <v>46</v>
      </c>
    </row>
    <row r="47" spans="1:32" ht="18" x14ac:dyDescent="0.35">
      <c r="A47" s="24" t="s">
        <v>29</v>
      </c>
      <c r="B47" s="25">
        <f>H47+J47+L47+N47+P47+R47+T47+V47+X47+Z47+AB47+AD47</f>
        <v>0</v>
      </c>
      <c r="C47" s="30">
        <f>H47+J47+L47</f>
        <v>0</v>
      </c>
      <c r="D47" s="31">
        <f>E47</f>
        <v>0</v>
      </c>
      <c r="E47" s="31">
        <f>SUM(I47,K47,M47,O47,Q47,S47,U47,W47,Y47,AA47,AC47,AE47)</f>
        <v>0</v>
      </c>
      <c r="F47" s="26">
        <f>IFERROR(E47/B47*100,0)</f>
        <v>0</v>
      </c>
      <c r="G47" s="26">
        <f>IFERROR(E47/C47*100,0)</f>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59"/>
    </row>
    <row r="48" spans="1:32" ht="181.2" customHeight="1" x14ac:dyDescent="0.35">
      <c r="A48" s="24" t="s">
        <v>30</v>
      </c>
      <c r="B48" s="37">
        <f>H48+J48+L48+N48+P48+R48+T48+V48+X48+Z48+AB48+AD48</f>
        <v>14509.302</v>
      </c>
      <c r="C48" s="40">
        <f>H48+J48+L48+N48+P48+R48+T48+V48+X48</f>
        <v>10484.672</v>
      </c>
      <c r="D48" s="37">
        <f>E48</f>
        <v>9208.9339199999995</v>
      </c>
      <c r="E48" s="40">
        <f>I48+K48+M48+O48+Q48+S48+U48+W48+Y48</f>
        <v>9208.9339199999995</v>
      </c>
      <c r="F48" s="37">
        <f>IFERROR(E48/B48*100,0)</f>
        <v>63.469172534971008</v>
      </c>
      <c r="G48" s="40">
        <f>IFERROR(E48/C48*100,0)</f>
        <v>87.832351074025013</v>
      </c>
      <c r="H48" s="37">
        <v>705.85400000000004</v>
      </c>
      <c r="I48" s="40">
        <v>421.07</v>
      </c>
      <c r="J48" s="37">
        <v>1137.6030000000001</v>
      </c>
      <c r="K48" s="40">
        <v>1008.98</v>
      </c>
      <c r="L48" s="37">
        <v>990.21799999999996</v>
      </c>
      <c r="M48" s="40">
        <v>1055.51</v>
      </c>
      <c r="N48" s="37">
        <v>1236.4369999999999</v>
      </c>
      <c r="O48" s="40">
        <v>1009.54</v>
      </c>
      <c r="P48" s="37">
        <v>1062.19</v>
      </c>
      <c r="Q48" s="40">
        <v>974.95</v>
      </c>
      <c r="R48" s="37">
        <v>1705.65</v>
      </c>
      <c r="S48" s="40">
        <v>1297.82</v>
      </c>
      <c r="T48" s="37">
        <v>1693.71</v>
      </c>
      <c r="U48" s="40">
        <v>1149.6600000000001</v>
      </c>
      <c r="V48" s="37">
        <v>1089.18</v>
      </c>
      <c r="W48" s="40">
        <v>1192.12392</v>
      </c>
      <c r="X48" s="37">
        <v>863.83</v>
      </c>
      <c r="Y48" s="40">
        <v>1099.28</v>
      </c>
      <c r="Z48" s="37">
        <v>1240.79</v>
      </c>
      <c r="AA48" s="40">
        <v>0</v>
      </c>
      <c r="AB48" s="37">
        <v>1068.27</v>
      </c>
      <c r="AC48" s="40">
        <v>0</v>
      </c>
      <c r="AD48" s="37">
        <v>1715.57</v>
      </c>
      <c r="AE48" s="40">
        <v>0</v>
      </c>
      <c r="AF48" s="59"/>
    </row>
    <row r="49" spans="1:32" ht="18" x14ac:dyDescent="0.3">
      <c r="A49" s="18" t="s">
        <v>47</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4"/>
      <c r="AF49" s="21"/>
    </row>
    <row r="50" spans="1:32" ht="18" x14ac:dyDescent="0.35">
      <c r="A50" s="41" t="s">
        <v>28</v>
      </c>
      <c r="B50" s="31">
        <f>B51+B52</f>
        <v>15351.004000000001</v>
      </c>
      <c r="C50" s="31">
        <f>C51+C52</f>
        <v>11115.948</v>
      </c>
      <c r="D50" s="31">
        <f>D51+D52</f>
        <v>9840.1939199999997</v>
      </c>
      <c r="E50" s="31">
        <f>E51+E52</f>
        <v>9840.1939199999997</v>
      </c>
      <c r="F50" s="26">
        <f>IFERROR(E50/B50*100,0)</f>
        <v>64.101305165447158</v>
      </c>
      <c r="G50" s="26">
        <f>IFERROR(E50/C50*100,0)</f>
        <v>88.523209356502917</v>
      </c>
      <c r="H50" s="31">
        <f>H51+H52</f>
        <v>775.99400000000003</v>
      </c>
      <c r="I50" s="31">
        <f t="shared" ref="I50:AE50" si="19">I51+I52</f>
        <v>491.21</v>
      </c>
      <c r="J50" s="31">
        <f t="shared" si="19"/>
        <v>1207.7450000000001</v>
      </c>
      <c r="K50" s="31">
        <f t="shared" si="19"/>
        <v>1079.1200000000001</v>
      </c>
      <c r="L50" s="31">
        <f t="shared" si="19"/>
        <v>1060.3599999999999</v>
      </c>
      <c r="M50" s="31">
        <f t="shared" si="19"/>
        <v>1125.6500000000001</v>
      </c>
      <c r="N50" s="31">
        <f t="shared" si="19"/>
        <v>1306.579</v>
      </c>
      <c r="O50" s="31">
        <f t="shared" si="19"/>
        <v>1079.68</v>
      </c>
      <c r="P50" s="31">
        <f t="shared" si="19"/>
        <v>1132.3320000000001</v>
      </c>
      <c r="Q50" s="31">
        <f t="shared" si="19"/>
        <v>1045.0900000000001</v>
      </c>
      <c r="R50" s="31">
        <f t="shared" si="19"/>
        <v>1775.7920000000001</v>
      </c>
      <c r="S50" s="31">
        <f t="shared" si="19"/>
        <v>1367.96</v>
      </c>
      <c r="T50" s="31">
        <f t="shared" si="19"/>
        <v>1763.8520000000001</v>
      </c>
      <c r="U50" s="31">
        <f t="shared" si="19"/>
        <v>1219.8000000000002</v>
      </c>
      <c r="V50" s="31">
        <f t="shared" si="19"/>
        <v>1159.3220000000001</v>
      </c>
      <c r="W50" s="31">
        <f t="shared" si="19"/>
        <v>0</v>
      </c>
      <c r="X50" s="31">
        <f t="shared" si="19"/>
        <v>933.97199999999998</v>
      </c>
      <c r="Y50" s="31">
        <f t="shared" si="19"/>
        <v>1169.42</v>
      </c>
      <c r="Z50" s="31">
        <f t="shared" si="19"/>
        <v>1310.932</v>
      </c>
      <c r="AA50" s="31">
        <f t="shared" si="19"/>
        <v>0</v>
      </c>
      <c r="AB50" s="31">
        <f t="shared" si="19"/>
        <v>1138.412</v>
      </c>
      <c r="AC50" s="31">
        <f t="shared" si="19"/>
        <v>0</v>
      </c>
      <c r="AD50" s="31">
        <f t="shared" si="19"/>
        <v>1785.712</v>
      </c>
      <c r="AE50" s="31">
        <f t="shared" si="19"/>
        <v>0</v>
      </c>
      <c r="AF50" s="42"/>
    </row>
    <row r="51" spans="1:32" ht="18" x14ac:dyDescent="0.35">
      <c r="A51" s="41" t="s">
        <v>29</v>
      </c>
      <c r="B51" s="31">
        <f t="shared" ref="B51:E52" si="20">B39</f>
        <v>0</v>
      </c>
      <c r="C51" s="31">
        <f t="shared" si="20"/>
        <v>0</v>
      </c>
      <c r="D51" s="31">
        <f t="shared" si="20"/>
        <v>0</v>
      </c>
      <c r="E51" s="31">
        <f t="shared" si="20"/>
        <v>0</v>
      </c>
      <c r="F51" s="26">
        <f>IFERROR(E51/B51*100,0)</f>
        <v>0</v>
      </c>
      <c r="G51" s="26">
        <f>IFERROR(E51/C51*100,0)</f>
        <v>0</v>
      </c>
      <c r="H51" s="31">
        <f>H39</f>
        <v>0</v>
      </c>
      <c r="I51" s="31">
        <f t="shared" ref="I51:AE52" si="21">I39</f>
        <v>0</v>
      </c>
      <c r="J51" s="31">
        <f t="shared" si="21"/>
        <v>0</v>
      </c>
      <c r="K51" s="31">
        <f t="shared" si="21"/>
        <v>0</v>
      </c>
      <c r="L51" s="31">
        <f t="shared" si="21"/>
        <v>0</v>
      </c>
      <c r="M51" s="31">
        <f t="shared" si="21"/>
        <v>0</v>
      </c>
      <c r="N51" s="31">
        <f t="shared" si="21"/>
        <v>0</v>
      </c>
      <c r="O51" s="31">
        <f t="shared" si="21"/>
        <v>0</v>
      </c>
      <c r="P51" s="31">
        <f t="shared" si="21"/>
        <v>0</v>
      </c>
      <c r="Q51" s="31">
        <f t="shared" si="21"/>
        <v>0</v>
      </c>
      <c r="R51" s="31">
        <f t="shared" si="21"/>
        <v>0</v>
      </c>
      <c r="S51" s="31">
        <f t="shared" si="21"/>
        <v>0</v>
      </c>
      <c r="T51" s="31">
        <f t="shared" si="21"/>
        <v>0</v>
      </c>
      <c r="U51" s="31">
        <f t="shared" si="21"/>
        <v>0</v>
      </c>
      <c r="V51" s="31">
        <f t="shared" si="21"/>
        <v>0</v>
      </c>
      <c r="W51" s="31">
        <f t="shared" si="21"/>
        <v>0</v>
      </c>
      <c r="X51" s="31">
        <f t="shared" si="21"/>
        <v>0</v>
      </c>
      <c r="Y51" s="31">
        <f t="shared" si="21"/>
        <v>0</v>
      </c>
      <c r="Z51" s="31">
        <f t="shared" si="21"/>
        <v>0</v>
      </c>
      <c r="AA51" s="31">
        <f t="shared" si="21"/>
        <v>0</v>
      </c>
      <c r="AB51" s="31">
        <f t="shared" si="21"/>
        <v>0</v>
      </c>
      <c r="AC51" s="31">
        <f t="shared" si="21"/>
        <v>0</v>
      </c>
      <c r="AD51" s="31">
        <f t="shared" si="21"/>
        <v>0</v>
      </c>
      <c r="AE51" s="31">
        <f t="shared" si="21"/>
        <v>0</v>
      </c>
      <c r="AF51" s="43"/>
    </row>
    <row r="52" spans="1:32" ht="18" x14ac:dyDescent="0.35">
      <c r="A52" s="44" t="s">
        <v>30</v>
      </c>
      <c r="B52" s="31">
        <f t="shared" si="20"/>
        <v>15351.004000000001</v>
      </c>
      <c r="C52" s="31">
        <f t="shared" si="20"/>
        <v>11115.948</v>
      </c>
      <c r="D52" s="31">
        <f t="shared" si="20"/>
        <v>9840.1939199999997</v>
      </c>
      <c r="E52" s="31">
        <f t="shared" si="20"/>
        <v>9840.1939199999997</v>
      </c>
      <c r="F52" s="31">
        <f>IFERROR(E52/B52*100,0)</f>
        <v>64.101305165447158</v>
      </c>
      <c r="G52" s="26">
        <f>IFERROR(E52/C52*100,0)</f>
        <v>88.523209356502917</v>
      </c>
      <c r="H52" s="31">
        <f>H40</f>
        <v>775.99400000000003</v>
      </c>
      <c r="I52" s="31">
        <f t="shared" si="21"/>
        <v>491.21</v>
      </c>
      <c r="J52" s="31">
        <f t="shared" si="21"/>
        <v>1207.7450000000001</v>
      </c>
      <c r="K52" s="31">
        <f t="shared" si="21"/>
        <v>1079.1200000000001</v>
      </c>
      <c r="L52" s="31">
        <f t="shared" si="21"/>
        <v>1060.3599999999999</v>
      </c>
      <c r="M52" s="31">
        <f t="shared" si="21"/>
        <v>1125.6500000000001</v>
      </c>
      <c r="N52" s="31">
        <f t="shared" si="21"/>
        <v>1306.579</v>
      </c>
      <c r="O52" s="31">
        <f t="shared" si="21"/>
        <v>1079.68</v>
      </c>
      <c r="P52" s="31">
        <f t="shared" si="21"/>
        <v>1132.3320000000001</v>
      </c>
      <c r="Q52" s="31">
        <f t="shared" si="21"/>
        <v>1045.0900000000001</v>
      </c>
      <c r="R52" s="31">
        <f t="shared" si="21"/>
        <v>1775.7920000000001</v>
      </c>
      <c r="S52" s="31">
        <f t="shared" si="21"/>
        <v>1367.96</v>
      </c>
      <c r="T52" s="31">
        <f t="shared" si="21"/>
        <v>1763.8520000000001</v>
      </c>
      <c r="U52" s="31">
        <f t="shared" si="21"/>
        <v>1219.8000000000002</v>
      </c>
      <c r="V52" s="31">
        <f t="shared" si="21"/>
        <v>1159.3220000000001</v>
      </c>
      <c r="W52" s="31">
        <v>0</v>
      </c>
      <c r="X52" s="31">
        <f t="shared" si="21"/>
        <v>933.97199999999998</v>
      </c>
      <c r="Y52" s="31">
        <f t="shared" si="21"/>
        <v>1169.42</v>
      </c>
      <c r="Z52" s="31">
        <f t="shared" si="21"/>
        <v>1310.932</v>
      </c>
      <c r="AA52" s="31">
        <f t="shared" si="21"/>
        <v>0</v>
      </c>
      <c r="AB52" s="31">
        <f t="shared" si="21"/>
        <v>1138.412</v>
      </c>
      <c r="AC52" s="31">
        <f t="shared" si="21"/>
        <v>0</v>
      </c>
      <c r="AD52" s="31">
        <f t="shared" si="21"/>
        <v>1785.712</v>
      </c>
      <c r="AE52" s="31">
        <f t="shared" si="21"/>
        <v>0</v>
      </c>
      <c r="AF52" s="43"/>
    </row>
    <row r="53" spans="1:32" ht="18" x14ac:dyDescent="0.3">
      <c r="A53" s="55" t="s">
        <v>48</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60"/>
      <c r="AF53" s="38" t="s">
        <v>49</v>
      </c>
    </row>
    <row r="54" spans="1:32" ht="18" x14ac:dyDescent="0.3">
      <c r="A54" s="52" t="s">
        <v>50</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4"/>
      <c r="AF54" s="21"/>
    </row>
    <row r="55" spans="1:32" ht="18" x14ac:dyDescent="0.35">
      <c r="A55" s="24" t="s">
        <v>28</v>
      </c>
      <c r="B55" s="26">
        <f>B56+B57</f>
        <v>12971.08</v>
      </c>
      <c r="C55" s="26">
        <f>C56+C57</f>
        <v>10131.08</v>
      </c>
      <c r="D55" s="26">
        <f>D56+D57</f>
        <v>7881.07</v>
      </c>
      <c r="E55" s="26">
        <f>E56+E57</f>
        <v>7881.07</v>
      </c>
      <c r="F55" s="26">
        <f>IFERROR(E55/B55*100,0)</f>
        <v>60.758780302025741</v>
      </c>
      <c r="G55" s="26">
        <f>IFERROR(E55/C55*100,0)</f>
        <v>77.791015370523169</v>
      </c>
      <c r="H55" s="26">
        <f>H56+H57</f>
        <v>1941.1999999999998</v>
      </c>
      <c r="I55" s="26">
        <f t="shared" ref="I55:AE55" si="22">I56+I57</f>
        <v>869.44299999999998</v>
      </c>
      <c r="J55" s="26">
        <f t="shared" si="22"/>
        <v>884</v>
      </c>
      <c r="K55" s="26">
        <f t="shared" si="22"/>
        <v>702.86300000000006</v>
      </c>
      <c r="L55" s="26">
        <f t="shared" si="22"/>
        <v>610</v>
      </c>
      <c r="M55" s="26">
        <f t="shared" si="22"/>
        <v>586.81000000000006</v>
      </c>
      <c r="N55" s="26">
        <f t="shared" si="22"/>
        <v>1741</v>
      </c>
      <c r="O55" s="26">
        <f t="shared" si="22"/>
        <v>1039.432</v>
      </c>
      <c r="P55" s="26">
        <f t="shared" si="22"/>
        <v>951</v>
      </c>
      <c r="Q55" s="26">
        <f t="shared" si="22"/>
        <v>998.94</v>
      </c>
      <c r="R55" s="26">
        <f t="shared" si="22"/>
        <v>610</v>
      </c>
      <c r="S55" s="26">
        <f t="shared" si="22"/>
        <v>902.06999999999994</v>
      </c>
      <c r="T55" s="26">
        <f t="shared" si="22"/>
        <v>1829.08</v>
      </c>
      <c r="U55" s="26">
        <f t="shared" si="22"/>
        <v>1505.91</v>
      </c>
      <c r="V55" s="26">
        <f t="shared" si="22"/>
        <v>954.8</v>
      </c>
      <c r="W55" s="26">
        <f t="shared" si="22"/>
        <v>653.053</v>
      </c>
      <c r="X55" s="26">
        <f t="shared" si="22"/>
        <v>610</v>
      </c>
      <c r="Y55" s="26">
        <f t="shared" si="22"/>
        <v>622.54899999999998</v>
      </c>
      <c r="Z55" s="26">
        <f t="shared" si="22"/>
        <v>1030.9000000000001</v>
      </c>
      <c r="AA55" s="26">
        <f t="shared" si="22"/>
        <v>0</v>
      </c>
      <c r="AB55" s="26">
        <f t="shared" si="22"/>
        <v>737</v>
      </c>
      <c r="AC55" s="26">
        <f t="shared" si="22"/>
        <v>0</v>
      </c>
      <c r="AD55" s="26">
        <f t="shared" si="22"/>
        <v>1072.0999999999999</v>
      </c>
      <c r="AE55" s="26">
        <f t="shared" si="22"/>
        <v>0</v>
      </c>
      <c r="AF55" s="45"/>
    </row>
    <row r="56" spans="1:32" ht="18" x14ac:dyDescent="0.35">
      <c r="A56" s="24" t="s">
        <v>29</v>
      </c>
      <c r="B56" s="25">
        <f t="shared" ref="B56:E57" si="23">B60+B64+B68</f>
        <v>0</v>
      </c>
      <c r="C56" s="25">
        <f t="shared" si="23"/>
        <v>0</v>
      </c>
      <c r="D56" s="25">
        <f t="shared" si="23"/>
        <v>0</v>
      </c>
      <c r="E56" s="25">
        <f t="shared" si="23"/>
        <v>0</v>
      </c>
      <c r="F56" s="26">
        <f>IFERROR(E56/B56*100,0)</f>
        <v>0</v>
      </c>
      <c r="G56" s="26">
        <f>IFERROR(E56/C56*100,0)</f>
        <v>0</v>
      </c>
      <c r="H56" s="25">
        <f>H60+H64+H68</f>
        <v>0</v>
      </c>
      <c r="I56" s="25">
        <f t="shared" ref="I56:AE57" si="24">I60+I64+I68</f>
        <v>0</v>
      </c>
      <c r="J56" s="25">
        <f t="shared" si="24"/>
        <v>0</v>
      </c>
      <c r="K56" s="25">
        <f t="shared" si="24"/>
        <v>0</v>
      </c>
      <c r="L56" s="25">
        <f t="shared" si="24"/>
        <v>0</v>
      </c>
      <c r="M56" s="25">
        <f t="shared" si="24"/>
        <v>0</v>
      </c>
      <c r="N56" s="25">
        <f t="shared" si="24"/>
        <v>0</v>
      </c>
      <c r="O56" s="25">
        <f t="shared" si="24"/>
        <v>0</v>
      </c>
      <c r="P56" s="25">
        <f t="shared" si="24"/>
        <v>0</v>
      </c>
      <c r="Q56" s="25">
        <f t="shared" si="24"/>
        <v>0</v>
      </c>
      <c r="R56" s="25">
        <f t="shared" si="24"/>
        <v>0</v>
      </c>
      <c r="S56" s="25">
        <f t="shared" si="24"/>
        <v>0</v>
      </c>
      <c r="T56" s="25">
        <f t="shared" si="24"/>
        <v>0</v>
      </c>
      <c r="U56" s="25">
        <f t="shared" si="24"/>
        <v>0</v>
      </c>
      <c r="V56" s="25">
        <f t="shared" si="24"/>
        <v>0</v>
      </c>
      <c r="W56" s="25">
        <f t="shared" si="24"/>
        <v>0</v>
      </c>
      <c r="X56" s="25">
        <f t="shared" si="24"/>
        <v>0</v>
      </c>
      <c r="Y56" s="25">
        <f t="shared" si="24"/>
        <v>0</v>
      </c>
      <c r="Z56" s="25">
        <f t="shared" si="24"/>
        <v>0</v>
      </c>
      <c r="AA56" s="25">
        <f t="shared" si="24"/>
        <v>0</v>
      </c>
      <c r="AB56" s="25">
        <f t="shared" si="24"/>
        <v>0</v>
      </c>
      <c r="AC56" s="25">
        <f t="shared" si="24"/>
        <v>0</v>
      </c>
      <c r="AD56" s="25">
        <f t="shared" si="24"/>
        <v>0</v>
      </c>
      <c r="AE56" s="25">
        <f t="shared" si="24"/>
        <v>0</v>
      </c>
      <c r="AF56" s="21"/>
    </row>
    <row r="57" spans="1:32" ht="18" x14ac:dyDescent="0.35">
      <c r="A57" s="24" t="s">
        <v>30</v>
      </c>
      <c r="B57" s="37">
        <f t="shared" si="23"/>
        <v>12971.08</v>
      </c>
      <c r="C57" s="32">
        <f t="shared" si="23"/>
        <v>10131.08</v>
      </c>
      <c r="D57" s="32">
        <f t="shared" si="23"/>
        <v>7881.07</v>
      </c>
      <c r="E57" s="32">
        <f t="shared" si="23"/>
        <v>7881.07</v>
      </c>
      <c r="F57" s="26">
        <f>IFERROR(E57/B57*100,0)</f>
        <v>60.758780302025741</v>
      </c>
      <c r="G57" s="26">
        <f>IFERROR(E57/C57*100,0)</f>
        <v>77.791015370523169</v>
      </c>
      <c r="H57" s="25">
        <f>H61+H65+H69</f>
        <v>1941.1999999999998</v>
      </c>
      <c r="I57" s="25">
        <f t="shared" si="24"/>
        <v>869.44299999999998</v>
      </c>
      <c r="J57" s="25">
        <f t="shared" si="24"/>
        <v>884</v>
      </c>
      <c r="K57" s="25">
        <f t="shared" si="24"/>
        <v>702.86300000000006</v>
      </c>
      <c r="L57" s="25">
        <f t="shared" si="24"/>
        <v>610</v>
      </c>
      <c r="M57" s="25">
        <f t="shared" si="24"/>
        <v>586.81000000000006</v>
      </c>
      <c r="N57" s="25">
        <f t="shared" si="24"/>
        <v>1741</v>
      </c>
      <c r="O57" s="25">
        <f t="shared" si="24"/>
        <v>1039.432</v>
      </c>
      <c r="P57" s="25">
        <f t="shared" si="24"/>
        <v>951</v>
      </c>
      <c r="Q57" s="25">
        <f t="shared" si="24"/>
        <v>998.94</v>
      </c>
      <c r="R57" s="25">
        <f t="shared" si="24"/>
        <v>610</v>
      </c>
      <c r="S57" s="25">
        <f t="shared" si="24"/>
        <v>902.06999999999994</v>
      </c>
      <c r="T57" s="25">
        <f t="shared" si="24"/>
        <v>1829.08</v>
      </c>
      <c r="U57" s="25">
        <f t="shared" si="24"/>
        <v>1505.91</v>
      </c>
      <c r="V57" s="25">
        <f t="shared" si="24"/>
        <v>954.8</v>
      </c>
      <c r="W57" s="26">
        <f t="shared" si="24"/>
        <v>653.053</v>
      </c>
      <c r="X57" s="25">
        <f t="shared" si="24"/>
        <v>610</v>
      </c>
      <c r="Y57" s="25">
        <f t="shared" si="24"/>
        <v>622.54899999999998</v>
      </c>
      <c r="Z57" s="25">
        <f t="shared" si="24"/>
        <v>1030.9000000000001</v>
      </c>
      <c r="AA57" s="25">
        <f t="shared" si="24"/>
        <v>0</v>
      </c>
      <c r="AB57" s="25">
        <f t="shared" si="24"/>
        <v>737</v>
      </c>
      <c r="AC57" s="25">
        <f t="shared" si="24"/>
        <v>0</v>
      </c>
      <c r="AD57" s="25">
        <f t="shared" si="24"/>
        <v>1072.0999999999999</v>
      </c>
      <c r="AE57" s="25">
        <f t="shared" si="24"/>
        <v>0</v>
      </c>
      <c r="AF57" s="21"/>
    </row>
    <row r="58" spans="1:32" ht="18" x14ac:dyDescent="0.35">
      <c r="A58" s="55" t="s">
        <v>51</v>
      </c>
      <c r="B58" s="56"/>
      <c r="C58" s="56"/>
      <c r="D58" s="56"/>
      <c r="E58" s="56"/>
      <c r="F58" s="56"/>
      <c r="G58" s="56"/>
      <c r="H58" s="56"/>
      <c r="I58" s="56"/>
      <c r="J58" s="56"/>
      <c r="K58" s="56"/>
      <c r="L58" s="56"/>
      <c r="M58" s="56"/>
      <c r="N58" s="56"/>
      <c r="O58" s="56"/>
      <c r="P58" s="56"/>
      <c r="Q58" s="56"/>
      <c r="R58" s="56"/>
      <c r="S58" s="18"/>
      <c r="T58" s="26"/>
      <c r="U58" s="26"/>
      <c r="V58" s="26"/>
      <c r="W58" s="26"/>
      <c r="X58" s="26"/>
      <c r="Y58" s="26"/>
      <c r="Z58" s="26"/>
      <c r="AA58" s="26"/>
      <c r="AB58" s="26"/>
      <c r="AC58" s="26"/>
      <c r="AD58" s="26"/>
      <c r="AE58" s="26"/>
      <c r="AF58" s="21" t="s">
        <v>52</v>
      </c>
    </row>
    <row r="59" spans="1:32" ht="18" x14ac:dyDescent="0.35">
      <c r="A59" s="21" t="s">
        <v>28</v>
      </c>
      <c r="B59" s="26">
        <f>SUM(B60:B61)</f>
        <v>6426.1399999999994</v>
      </c>
      <c r="C59" s="26">
        <f>SUM(C60:C61)</f>
        <v>5166.24</v>
      </c>
      <c r="D59" s="26">
        <f>SUM(D60:D61)</f>
        <v>4608.1450000000004</v>
      </c>
      <c r="E59" s="26">
        <f>SUM(E60:E61)</f>
        <v>4608.1450000000004</v>
      </c>
      <c r="F59" s="26">
        <f>IFERROR(E59/B59*100,0)</f>
        <v>71.709377635719122</v>
      </c>
      <c r="G59" s="26">
        <f>IFERROR(E59/C59*100,0)</f>
        <v>89.197269193843127</v>
      </c>
      <c r="H59" s="26">
        <f t="shared" ref="H59:V59" si="25">H61</f>
        <v>1051.8</v>
      </c>
      <c r="I59" s="26">
        <f t="shared" si="25"/>
        <v>494.36599999999999</v>
      </c>
      <c r="J59" s="26">
        <f t="shared" si="25"/>
        <v>412</v>
      </c>
      <c r="K59" s="26">
        <f t="shared" si="25"/>
        <v>479.22</v>
      </c>
      <c r="L59" s="26">
        <f t="shared" si="25"/>
        <v>302</v>
      </c>
      <c r="M59" s="26">
        <f t="shared" si="25"/>
        <v>481.423</v>
      </c>
      <c r="N59" s="26">
        <f t="shared" si="25"/>
        <v>892</v>
      </c>
      <c r="O59" s="26">
        <f t="shared" si="25"/>
        <v>656.84199999999998</v>
      </c>
      <c r="P59" s="26">
        <f t="shared" si="25"/>
        <v>480</v>
      </c>
      <c r="Q59" s="26">
        <f t="shared" si="25"/>
        <v>723.88</v>
      </c>
      <c r="R59" s="26">
        <f t="shared" si="25"/>
        <v>302</v>
      </c>
      <c r="S59" s="26">
        <f t="shared" si="25"/>
        <v>396.28</v>
      </c>
      <c r="T59" s="26">
        <f t="shared" si="25"/>
        <v>944.44</v>
      </c>
      <c r="U59" s="26">
        <f t="shared" si="25"/>
        <v>825.72900000000004</v>
      </c>
      <c r="V59" s="26">
        <f t="shared" si="25"/>
        <v>480</v>
      </c>
      <c r="W59" s="26">
        <f>W61</f>
        <v>368.04500000000002</v>
      </c>
      <c r="X59" s="26">
        <f>X61</f>
        <v>302</v>
      </c>
      <c r="Y59" s="26">
        <f>Y61</f>
        <v>182.36</v>
      </c>
      <c r="Z59" s="26">
        <f>Z61</f>
        <v>418.9</v>
      </c>
      <c r="AA59" s="26"/>
      <c r="AB59" s="26">
        <f>AB61</f>
        <v>337</v>
      </c>
      <c r="AC59" s="26"/>
      <c r="AD59" s="26">
        <f>AD61</f>
        <v>504</v>
      </c>
      <c r="AE59" s="26"/>
      <c r="AF59" s="21"/>
    </row>
    <row r="60" spans="1:32" ht="18" x14ac:dyDescent="0.35">
      <c r="A60" s="21" t="s">
        <v>29</v>
      </c>
      <c r="B60" s="25">
        <f>H60+J60+L60+N60+P60+R60+T60+V60+X60+Z60+AB60+AD60</f>
        <v>0</v>
      </c>
      <c r="C60" s="30">
        <f>H60+J60+L60</f>
        <v>0</v>
      </c>
      <c r="D60" s="31">
        <f>E60</f>
        <v>0</v>
      </c>
      <c r="E60" s="37">
        <f>K60+M60+O60+Q60+S60+U60+W60+Y60+AA60+AC60+AE60+AG60</f>
        <v>0</v>
      </c>
      <c r="F60" s="26">
        <f>IFERROR(E60/B60*100,0)</f>
        <v>0</v>
      </c>
      <c r="G60" s="26">
        <f>IFERROR(E60/C60*100,0)</f>
        <v>0</v>
      </c>
      <c r="H60" s="31">
        <v>0</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46">
        <v>0</v>
      </c>
      <c r="AF60" s="21"/>
    </row>
    <row r="61" spans="1:32" ht="18" x14ac:dyDescent="0.35">
      <c r="A61" s="21" t="s">
        <v>30</v>
      </c>
      <c r="B61" s="37">
        <f>H61+J61+L61+N61+P61+R61+T61+V61+X61+Z61+AB61+AD61</f>
        <v>6426.1399999999994</v>
      </c>
      <c r="C61" s="30">
        <f>H61+J61+L61+N61+P61+R61+T61+V61+X61</f>
        <v>5166.24</v>
      </c>
      <c r="D61" s="31">
        <f>E61</f>
        <v>4608.1450000000004</v>
      </c>
      <c r="E61" s="37">
        <f>I61+K61+M61+O61+Q61+S61+U61+W61+Y61+AA61+AC61+AE61</f>
        <v>4608.1450000000004</v>
      </c>
      <c r="F61" s="26">
        <f>IFERROR(E61/B61*100,0)</f>
        <v>71.709377635719122</v>
      </c>
      <c r="G61" s="26">
        <f>IFERROR(E61/C61*100,0)</f>
        <v>89.197269193843127</v>
      </c>
      <c r="H61" s="39">
        <v>1051.8</v>
      </c>
      <c r="I61" s="39">
        <v>494.36599999999999</v>
      </c>
      <c r="J61" s="39">
        <v>412</v>
      </c>
      <c r="K61" s="39">
        <v>479.22</v>
      </c>
      <c r="L61" s="39">
        <v>302</v>
      </c>
      <c r="M61" s="39">
        <v>481.423</v>
      </c>
      <c r="N61" s="39">
        <v>892</v>
      </c>
      <c r="O61" s="39">
        <v>656.84199999999998</v>
      </c>
      <c r="P61" s="39">
        <v>480</v>
      </c>
      <c r="Q61" s="39">
        <v>723.88</v>
      </c>
      <c r="R61" s="39">
        <v>302</v>
      </c>
      <c r="S61" s="39">
        <v>396.28</v>
      </c>
      <c r="T61" s="39">
        <v>944.44</v>
      </c>
      <c r="U61" s="39">
        <v>825.72900000000004</v>
      </c>
      <c r="V61" s="39">
        <v>480</v>
      </c>
      <c r="W61" s="39">
        <v>368.04500000000002</v>
      </c>
      <c r="X61" s="39">
        <v>302</v>
      </c>
      <c r="Y61" s="39">
        <v>182.36</v>
      </c>
      <c r="Z61" s="39">
        <v>418.9</v>
      </c>
      <c r="AA61" s="39"/>
      <c r="AB61" s="39">
        <v>337</v>
      </c>
      <c r="AC61" s="39"/>
      <c r="AD61" s="39">
        <v>504</v>
      </c>
      <c r="AE61" s="39"/>
      <c r="AF61" s="21"/>
    </row>
    <row r="62" spans="1:32" ht="18" x14ac:dyDescent="0.35">
      <c r="A62" s="52" t="s">
        <v>53</v>
      </c>
      <c r="B62" s="53"/>
      <c r="C62" s="53"/>
      <c r="D62" s="53"/>
      <c r="E62" s="53"/>
      <c r="F62" s="53"/>
      <c r="G62" s="53"/>
      <c r="H62" s="53"/>
      <c r="I62" s="53"/>
      <c r="J62" s="53"/>
      <c r="K62" s="53"/>
      <c r="L62" s="53"/>
      <c r="M62" s="53"/>
      <c r="N62" s="26"/>
      <c r="O62" s="26"/>
      <c r="P62" s="26"/>
      <c r="Q62" s="26"/>
      <c r="R62" s="26"/>
      <c r="S62" s="26"/>
      <c r="T62" s="26"/>
      <c r="U62"/>
      <c r="V62" s="26"/>
      <c r="W62" s="26"/>
      <c r="X62" s="26"/>
      <c r="Y62" s="26"/>
      <c r="Z62" s="26"/>
      <c r="AA62" s="26"/>
      <c r="AB62" s="26"/>
      <c r="AC62" s="26"/>
      <c r="AD62" s="26"/>
      <c r="AE62" s="26"/>
      <c r="AF62" s="21"/>
    </row>
    <row r="63" spans="1:32" ht="18" x14ac:dyDescent="0.35">
      <c r="A63" s="21" t="s">
        <v>28</v>
      </c>
      <c r="B63" s="26">
        <f>SUM(B64:B65)</f>
        <v>2918.67</v>
      </c>
      <c r="C63" s="26">
        <f>SUM(C64:C65)</f>
        <v>2204.87</v>
      </c>
      <c r="D63" s="26">
        <f>SUM(D64:D65)</f>
        <v>1478.414</v>
      </c>
      <c r="E63" s="26">
        <f>SUM(E64:E65)</f>
        <v>1478.414</v>
      </c>
      <c r="F63" s="26">
        <f>IFERROR(E63/B63*100,0)</f>
        <v>50.653688152480413</v>
      </c>
      <c r="G63" s="26">
        <f>IFERROR(E63/C63*100,0)</f>
        <v>67.052207159605786</v>
      </c>
      <c r="H63" s="39">
        <f t="shared" ref="H63:N63" si="26">H65</f>
        <v>383.5</v>
      </c>
      <c r="I63" s="39">
        <f t="shared" si="26"/>
        <v>169.37</v>
      </c>
      <c r="J63" s="39">
        <f t="shared" si="26"/>
        <v>210</v>
      </c>
      <c r="K63" s="39">
        <f t="shared" si="26"/>
        <v>126.657</v>
      </c>
      <c r="L63" s="39">
        <f t="shared" si="26"/>
        <v>138</v>
      </c>
      <c r="M63" s="39">
        <f t="shared" si="26"/>
        <v>64.498000000000005</v>
      </c>
      <c r="N63" s="39">
        <f t="shared" si="26"/>
        <v>378</v>
      </c>
      <c r="O63" s="39">
        <v>0</v>
      </c>
      <c r="P63" s="39">
        <f>P65</f>
        <v>210</v>
      </c>
      <c r="Q63" s="39">
        <v>0</v>
      </c>
      <c r="R63" s="39">
        <f t="shared" ref="R63:X63" si="27">R65</f>
        <v>138</v>
      </c>
      <c r="S63" s="39">
        <f t="shared" si="27"/>
        <v>314.82</v>
      </c>
      <c r="T63" s="39">
        <f t="shared" si="27"/>
        <v>395.57</v>
      </c>
      <c r="U63" s="39">
        <f>U65</f>
        <v>260.81400000000002</v>
      </c>
      <c r="V63" s="39">
        <f t="shared" si="27"/>
        <v>213.8</v>
      </c>
      <c r="W63" s="39">
        <f t="shared" si="27"/>
        <v>82.025999999999996</v>
      </c>
      <c r="X63" s="39">
        <f t="shared" si="27"/>
        <v>138</v>
      </c>
      <c r="Y63" s="39">
        <v>0</v>
      </c>
      <c r="Z63" s="39">
        <f>Z65</f>
        <v>272</v>
      </c>
      <c r="AA63" s="39">
        <v>0</v>
      </c>
      <c r="AB63" s="39">
        <f>AB65</f>
        <v>178</v>
      </c>
      <c r="AC63" s="39">
        <v>0</v>
      </c>
      <c r="AD63" s="39">
        <f>AD65</f>
        <v>263.8</v>
      </c>
      <c r="AE63" s="39">
        <v>0</v>
      </c>
      <c r="AF63" s="21" t="s">
        <v>54</v>
      </c>
    </row>
    <row r="64" spans="1:32" ht="18" x14ac:dyDescent="0.35">
      <c r="A64" s="21" t="s">
        <v>29</v>
      </c>
      <c r="B64" s="25">
        <f>H64+J64+L64+N64+P64+R64+T64+V64+X64+Z64+AB64+AD64</f>
        <v>0</v>
      </c>
      <c r="C64" s="30">
        <f>H64+J64+L64</f>
        <v>0</v>
      </c>
      <c r="D64" s="31">
        <f>E64</f>
        <v>0</v>
      </c>
      <c r="E64" s="25">
        <f>K64+M64+O64+Q64+S64+U64+W64+Y64+AA64+AC64+AE64+AG64</f>
        <v>0</v>
      </c>
      <c r="F64" s="26">
        <f>IFERROR(E64/B64*100,0)</f>
        <v>0</v>
      </c>
      <c r="G64" s="26">
        <f>IFERROR(E64/C64*100,0)</f>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21"/>
    </row>
    <row r="65" spans="1:32" ht="18" x14ac:dyDescent="0.35">
      <c r="A65" s="21" t="s">
        <v>30</v>
      </c>
      <c r="B65" s="37">
        <f>H65+J65+L65+N65+P65+R65+T65+V65+X65+Z65+AB65+AD65</f>
        <v>2918.67</v>
      </c>
      <c r="C65" s="30">
        <f>H65+J65+L65+N65+P65+R65+T65+V65+X65</f>
        <v>2204.87</v>
      </c>
      <c r="D65" s="31">
        <f>E65</f>
        <v>1478.414</v>
      </c>
      <c r="E65" s="37">
        <f>I65+K65+M65+O65+Q65+S65+U65+W65+Y65+AA65+AC65+AE65</f>
        <v>1478.414</v>
      </c>
      <c r="F65" s="26">
        <f>IFERROR(E65/B65*100,0)</f>
        <v>50.653688152480413</v>
      </c>
      <c r="G65" s="26">
        <f>IFERROR(E65/C65*100,0)</f>
        <v>67.052207159605786</v>
      </c>
      <c r="H65" s="39">
        <v>383.5</v>
      </c>
      <c r="I65" s="31">
        <v>169.37</v>
      </c>
      <c r="J65" s="39">
        <v>210</v>
      </c>
      <c r="K65" s="39">
        <v>126.657</v>
      </c>
      <c r="L65" s="39">
        <v>138</v>
      </c>
      <c r="M65" s="39">
        <v>64.498000000000005</v>
      </c>
      <c r="N65" s="39">
        <v>378</v>
      </c>
      <c r="O65" s="39">
        <v>188.01</v>
      </c>
      <c r="P65" s="39">
        <v>210</v>
      </c>
      <c r="Q65" s="31">
        <v>128.09</v>
      </c>
      <c r="R65" s="39">
        <v>138</v>
      </c>
      <c r="S65" s="39">
        <v>314.82</v>
      </c>
      <c r="T65" s="39">
        <v>395.57</v>
      </c>
      <c r="U65" s="1">
        <v>260.81400000000002</v>
      </c>
      <c r="V65" s="31">
        <v>213.8</v>
      </c>
      <c r="W65" s="39">
        <v>82.025999999999996</v>
      </c>
      <c r="X65" s="31">
        <v>138</v>
      </c>
      <c r="Y65" s="39">
        <v>144.12899999999999</v>
      </c>
      <c r="Z65" s="39">
        <v>272</v>
      </c>
      <c r="AA65" s="31">
        <v>0</v>
      </c>
      <c r="AB65" s="39">
        <v>178</v>
      </c>
      <c r="AC65" s="39">
        <v>0</v>
      </c>
      <c r="AD65" s="31">
        <v>263.8</v>
      </c>
      <c r="AE65" s="39">
        <v>0</v>
      </c>
      <c r="AF65" s="21"/>
    </row>
    <row r="66" spans="1:32" ht="18" x14ac:dyDescent="0.3">
      <c r="A66" s="52" t="s">
        <v>55</v>
      </c>
      <c r="B66" s="57"/>
      <c r="C66" s="57"/>
      <c r="D66" s="57"/>
      <c r="E66" s="57"/>
      <c r="F66" s="57"/>
      <c r="G66" s="57"/>
      <c r="H66" s="57"/>
      <c r="I66" s="57"/>
      <c r="J66" s="57"/>
      <c r="K66" s="57"/>
      <c r="L66" s="57"/>
      <c r="M66" s="57"/>
      <c r="N66" s="57"/>
      <c r="O66" s="57"/>
      <c r="P66" s="57"/>
      <c r="Q66" s="33"/>
      <c r="R66" s="33"/>
      <c r="S66" s="18"/>
      <c r="T66" s="33"/>
      <c r="U66" s="33"/>
      <c r="V66" s="33"/>
      <c r="W66" s="33"/>
      <c r="X66" s="33"/>
      <c r="Y66" s="33"/>
      <c r="Z66" s="33"/>
      <c r="AA66" s="33"/>
      <c r="AB66" s="18"/>
      <c r="AC66" s="33"/>
      <c r="AD66" s="33"/>
      <c r="AE66" s="33"/>
      <c r="AF66" s="21"/>
    </row>
    <row r="67" spans="1:32" ht="18" x14ac:dyDescent="0.35">
      <c r="A67" s="21" t="s">
        <v>28</v>
      </c>
      <c r="B67" s="26">
        <f>SUM(B68:B69)</f>
        <v>3626.2700000000004</v>
      </c>
      <c r="C67" s="26">
        <f>SUM(C68:C69)</f>
        <v>2759.9700000000003</v>
      </c>
      <c r="D67" s="26">
        <f>SUM(D68:D69)</f>
        <v>1794.511</v>
      </c>
      <c r="E67" s="26">
        <f>SUM(E68:E69)</f>
        <v>1794.511</v>
      </c>
      <c r="F67" s="26">
        <f>IFERROR(E67/B67*100,0)</f>
        <v>49.486414414811911</v>
      </c>
      <c r="G67" s="26">
        <f>IFERROR(E67/C67*100,0)</f>
        <v>65.019221223419095</v>
      </c>
      <c r="H67" s="26">
        <f t="shared" ref="H67:N67" si="28">H69</f>
        <v>505.9</v>
      </c>
      <c r="I67" s="26">
        <f t="shared" si="28"/>
        <v>205.70699999999999</v>
      </c>
      <c r="J67" s="26">
        <f t="shared" si="28"/>
        <v>262</v>
      </c>
      <c r="K67" s="26">
        <f t="shared" si="28"/>
        <v>96.986000000000004</v>
      </c>
      <c r="L67" s="26">
        <f t="shared" si="28"/>
        <v>170</v>
      </c>
      <c r="M67" s="26">
        <f t="shared" si="28"/>
        <v>40.889000000000003</v>
      </c>
      <c r="N67" s="26">
        <f t="shared" si="28"/>
        <v>471</v>
      </c>
      <c r="O67" s="26">
        <v>194.58</v>
      </c>
      <c r="P67" s="26">
        <f t="shared" ref="P67:V67" si="29">P69</f>
        <v>261</v>
      </c>
      <c r="Q67" s="26">
        <f t="shared" si="29"/>
        <v>146.97</v>
      </c>
      <c r="R67" s="26">
        <f t="shared" si="29"/>
        <v>170</v>
      </c>
      <c r="S67" s="26">
        <f t="shared" si="29"/>
        <v>190.97</v>
      </c>
      <c r="T67" s="26">
        <f t="shared" si="29"/>
        <v>489.07</v>
      </c>
      <c r="U67" s="26">
        <f t="shared" si="29"/>
        <v>419.36700000000002</v>
      </c>
      <c r="V67" s="26">
        <f t="shared" si="29"/>
        <v>261</v>
      </c>
      <c r="W67" s="26">
        <f>W69</f>
        <v>202.982</v>
      </c>
      <c r="X67" s="26">
        <f>X69</f>
        <v>170</v>
      </c>
      <c r="Y67" s="26">
        <f>Y69</f>
        <v>296.06</v>
      </c>
      <c r="Z67" s="26">
        <f>Z69</f>
        <v>340</v>
      </c>
      <c r="AA67" s="26"/>
      <c r="AB67" s="26">
        <f>AB69</f>
        <v>222</v>
      </c>
      <c r="AC67" s="26"/>
      <c r="AD67" s="26">
        <f>AD69</f>
        <v>304.3</v>
      </c>
      <c r="AE67" s="26"/>
      <c r="AF67" s="21" t="s">
        <v>56</v>
      </c>
    </row>
    <row r="68" spans="1:32" ht="18" x14ac:dyDescent="0.35">
      <c r="A68" s="21" t="s">
        <v>29</v>
      </c>
      <c r="B68" s="25">
        <f>H68+J68+L68+N68+P68+R68+T68+V68+X68+Z68+AB68+AD68</f>
        <v>0</v>
      </c>
      <c r="C68" s="30">
        <f>H68+J68+L68</f>
        <v>0</v>
      </c>
      <c r="D68" s="31">
        <f>E68</f>
        <v>0</v>
      </c>
      <c r="E68" s="25">
        <f>K68+M68+O68+Q68+S68+U68+W68+Y68+AA68+AC68+AE68+AG68</f>
        <v>0</v>
      </c>
      <c r="F68" s="26">
        <f>IFERROR(E68/B68*100,0)</f>
        <v>0</v>
      </c>
      <c r="G68" s="26">
        <f>IFERROR(E68/C68*100,0)</f>
        <v>0</v>
      </c>
      <c r="H68" s="31">
        <v>0</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c r="AA68" s="31"/>
      <c r="AB68" s="31"/>
      <c r="AC68" s="31"/>
      <c r="AD68" s="31"/>
      <c r="AE68" s="46"/>
      <c r="AF68" s="21"/>
    </row>
    <row r="69" spans="1:32" ht="18" x14ac:dyDescent="0.35">
      <c r="A69" s="21" t="s">
        <v>30</v>
      </c>
      <c r="B69" s="37">
        <f>H69+J69+L69+N69+P69+R69+T69+V69+X69+Z69+AB69+AD69</f>
        <v>3626.2700000000004</v>
      </c>
      <c r="C69" s="30">
        <f>H69+J69+L69+N69+P69+R69+T69+V69+X69</f>
        <v>2759.9700000000003</v>
      </c>
      <c r="D69" s="31">
        <f>E69</f>
        <v>1794.511</v>
      </c>
      <c r="E69" s="37">
        <f>I69+K69+M69+O69+Q69+S69+U69+W69+Y69+AA69+AC69+AE69</f>
        <v>1794.511</v>
      </c>
      <c r="F69" s="26">
        <f>IFERROR(E69/B69*100,0)</f>
        <v>49.486414414811911</v>
      </c>
      <c r="G69" s="26">
        <f>IFERROR(E69/C69*100,0)</f>
        <v>65.019221223419095</v>
      </c>
      <c r="H69" s="39">
        <v>505.9</v>
      </c>
      <c r="I69" s="39">
        <v>205.70699999999999</v>
      </c>
      <c r="J69" s="39">
        <v>262</v>
      </c>
      <c r="K69" s="39">
        <v>96.986000000000004</v>
      </c>
      <c r="L69" s="39">
        <v>170</v>
      </c>
      <c r="M69" s="39">
        <v>40.889000000000003</v>
      </c>
      <c r="N69" s="39">
        <v>471</v>
      </c>
      <c r="O69" s="39">
        <v>194.58</v>
      </c>
      <c r="P69" s="39">
        <v>261</v>
      </c>
      <c r="Q69" s="39">
        <v>146.97</v>
      </c>
      <c r="R69" s="39">
        <v>170</v>
      </c>
      <c r="S69" s="39">
        <v>190.97</v>
      </c>
      <c r="T69" s="39">
        <v>489.07</v>
      </c>
      <c r="U69" s="39">
        <v>419.36700000000002</v>
      </c>
      <c r="V69" s="39">
        <v>261</v>
      </c>
      <c r="W69" s="39">
        <v>202.982</v>
      </c>
      <c r="X69" s="39">
        <v>170</v>
      </c>
      <c r="Y69" s="39">
        <v>296.06</v>
      </c>
      <c r="Z69" s="39">
        <v>340</v>
      </c>
      <c r="AA69" s="39"/>
      <c r="AB69" s="39">
        <v>222</v>
      </c>
      <c r="AC69" s="39"/>
      <c r="AD69" s="39">
        <v>304.3</v>
      </c>
      <c r="AE69" s="39"/>
      <c r="AF69" s="21"/>
    </row>
    <row r="70" spans="1:32" ht="18" x14ac:dyDescent="0.3">
      <c r="A70" s="18" t="s">
        <v>57</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4"/>
      <c r="AF70" s="21"/>
    </row>
    <row r="71" spans="1:32" ht="18" x14ac:dyDescent="0.35">
      <c r="A71" s="21" t="s">
        <v>28</v>
      </c>
      <c r="B71" s="47">
        <f>B72+B73</f>
        <v>12971.08</v>
      </c>
      <c r="C71" s="47">
        <f>C72+C73</f>
        <v>10131.08</v>
      </c>
      <c r="D71" s="47">
        <f>D72+D73</f>
        <v>7881.07</v>
      </c>
      <c r="E71" s="47">
        <f>E72+E73</f>
        <v>7881.07</v>
      </c>
      <c r="F71" s="26">
        <f t="shared" ref="F71:F79" si="30">IFERROR(E71/B71*100,0)</f>
        <v>60.758780302025741</v>
      </c>
      <c r="G71" s="26">
        <f t="shared" ref="G71:G79" si="31">IFERROR(E71/C71*100,0)</f>
        <v>77.791015370523169</v>
      </c>
      <c r="H71" s="47">
        <f>H72+H73</f>
        <v>1941.1999999999998</v>
      </c>
      <c r="I71" s="47">
        <f t="shared" ref="I71:AE71" si="32">I72+I73</f>
        <v>869.44299999999998</v>
      </c>
      <c r="J71" s="47">
        <f t="shared" si="32"/>
        <v>884</v>
      </c>
      <c r="K71" s="47">
        <f t="shared" si="32"/>
        <v>702.86300000000006</v>
      </c>
      <c r="L71" s="47">
        <f t="shared" si="32"/>
        <v>610</v>
      </c>
      <c r="M71" s="47">
        <f t="shared" si="32"/>
        <v>586.81000000000006</v>
      </c>
      <c r="N71" s="47">
        <f t="shared" si="32"/>
        <v>1741</v>
      </c>
      <c r="O71" s="47">
        <f t="shared" si="32"/>
        <v>1039.432</v>
      </c>
      <c r="P71" s="47">
        <f t="shared" si="32"/>
        <v>951</v>
      </c>
      <c r="Q71" s="47">
        <f t="shared" si="32"/>
        <v>998.94</v>
      </c>
      <c r="R71" s="47">
        <f t="shared" si="32"/>
        <v>610</v>
      </c>
      <c r="S71" s="47">
        <f t="shared" si="32"/>
        <v>902.06999999999994</v>
      </c>
      <c r="T71" s="47">
        <f t="shared" si="32"/>
        <v>1829.08</v>
      </c>
      <c r="U71" s="47">
        <f t="shared" si="32"/>
        <v>1505.91</v>
      </c>
      <c r="V71" s="47">
        <f t="shared" si="32"/>
        <v>954.8</v>
      </c>
      <c r="W71" s="47">
        <f t="shared" si="32"/>
        <v>653.053</v>
      </c>
      <c r="X71" s="47">
        <f t="shared" si="32"/>
        <v>610</v>
      </c>
      <c r="Y71" s="47">
        <f t="shared" si="32"/>
        <v>622.54899999999998</v>
      </c>
      <c r="Z71" s="47">
        <f t="shared" si="32"/>
        <v>1030.9000000000001</v>
      </c>
      <c r="AA71" s="47">
        <f t="shared" si="32"/>
        <v>0</v>
      </c>
      <c r="AB71" s="47">
        <f t="shared" si="32"/>
        <v>737</v>
      </c>
      <c r="AC71" s="47">
        <f t="shared" si="32"/>
        <v>0</v>
      </c>
      <c r="AD71" s="47">
        <f t="shared" si="32"/>
        <v>1072.0999999999999</v>
      </c>
      <c r="AE71" s="47">
        <f t="shared" si="32"/>
        <v>0</v>
      </c>
      <c r="AF71" s="21"/>
    </row>
    <row r="72" spans="1:32" ht="18" x14ac:dyDescent="0.35">
      <c r="A72" s="21" t="s">
        <v>29</v>
      </c>
      <c r="B72" s="26">
        <f t="shared" ref="B72:E73" si="33">B56</f>
        <v>0</v>
      </c>
      <c r="C72" s="26">
        <f t="shared" si="33"/>
        <v>0</v>
      </c>
      <c r="D72" s="26">
        <f t="shared" si="33"/>
        <v>0</v>
      </c>
      <c r="E72" s="26">
        <f t="shared" si="33"/>
        <v>0</v>
      </c>
      <c r="F72" s="26">
        <f t="shared" si="30"/>
        <v>0</v>
      </c>
      <c r="G72" s="26">
        <f t="shared" si="31"/>
        <v>0</v>
      </c>
      <c r="H72" s="26">
        <f>H56</f>
        <v>0</v>
      </c>
      <c r="I72" s="26">
        <f t="shared" ref="I72:AD73" si="34">I56</f>
        <v>0</v>
      </c>
      <c r="J72" s="26">
        <f t="shared" si="34"/>
        <v>0</v>
      </c>
      <c r="K72" s="26">
        <f t="shared" si="34"/>
        <v>0</v>
      </c>
      <c r="L72" s="26">
        <f t="shared" si="34"/>
        <v>0</v>
      </c>
      <c r="M72" s="26">
        <f t="shared" si="34"/>
        <v>0</v>
      </c>
      <c r="N72" s="26">
        <f t="shared" si="34"/>
        <v>0</v>
      </c>
      <c r="O72" s="26">
        <f t="shared" si="34"/>
        <v>0</v>
      </c>
      <c r="P72" s="26">
        <f t="shared" si="34"/>
        <v>0</v>
      </c>
      <c r="Q72" s="26">
        <f t="shared" si="34"/>
        <v>0</v>
      </c>
      <c r="R72" s="26">
        <f t="shared" si="34"/>
        <v>0</v>
      </c>
      <c r="S72" s="26">
        <f t="shared" si="34"/>
        <v>0</v>
      </c>
      <c r="T72" s="26">
        <f t="shared" si="34"/>
        <v>0</v>
      </c>
      <c r="U72" s="26">
        <f t="shared" si="34"/>
        <v>0</v>
      </c>
      <c r="V72" s="26">
        <f t="shared" si="34"/>
        <v>0</v>
      </c>
      <c r="W72" s="26">
        <f t="shared" si="34"/>
        <v>0</v>
      </c>
      <c r="X72" s="26">
        <f t="shared" si="34"/>
        <v>0</v>
      </c>
      <c r="Y72" s="26">
        <f t="shared" si="34"/>
        <v>0</v>
      </c>
      <c r="Z72" s="26">
        <f t="shared" si="34"/>
        <v>0</v>
      </c>
      <c r="AA72" s="26">
        <f t="shared" si="34"/>
        <v>0</v>
      </c>
      <c r="AB72" s="26">
        <f t="shared" si="34"/>
        <v>0</v>
      </c>
      <c r="AC72" s="26">
        <f t="shared" si="34"/>
        <v>0</v>
      </c>
      <c r="AD72" s="26">
        <f t="shared" si="34"/>
        <v>0</v>
      </c>
      <c r="AE72" s="26">
        <f>AE56</f>
        <v>0</v>
      </c>
      <c r="AF72" s="21"/>
    </row>
    <row r="73" spans="1:32" ht="18" x14ac:dyDescent="0.35">
      <c r="A73" s="21" t="s">
        <v>30</v>
      </c>
      <c r="B73" s="26">
        <f t="shared" si="33"/>
        <v>12971.08</v>
      </c>
      <c r="C73" s="26">
        <f t="shared" si="33"/>
        <v>10131.08</v>
      </c>
      <c r="D73" s="26">
        <f t="shared" si="33"/>
        <v>7881.07</v>
      </c>
      <c r="E73" s="26">
        <f t="shared" si="33"/>
        <v>7881.07</v>
      </c>
      <c r="F73" s="26">
        <f t="shared" si="30"/>
        <v>60.758780302025741</v>
      </c>
      <c r="G73" s="26">
        <f t="shared" si="31"/>
        <v>77.791015370523169</v>
      </c>
      <c r="H73" s="26">
        <f>H57</f>
        <v>1941.1999999999998</v>
      </c>
      <c r="I73" s="26">
        <f t="shared" si="34"/>
        <v>869.44299999999998</v>
      </c>
      <c r="J73" s="26">
        <f t="shared" si="34"/>
        <v>884</v>
      </c>
      <c r="K73" s="26">
        <f t="shared" si="34"/>
        <v>702.86300000000006</v>
      </c>
      <c r="L73" s="26">
        <f t="shared" si="34"/>
        <v>610</v>
      </c>
      <c r="M73" s="26">
        <f t="shared" si="34"/>
        <v>586.81000000000006</v>
      </c>
      <c r="N73" s="26">
        <f t="shared" si="34"/>
        <v>1741</v>
      </c>
      <c r="O73" s="26">
        <f t="shared" si="34"/>
        <v>1039.432</v>
      </c>
      <c r="P73" s="26">
        <f t="shared" si="34"/>
        <v>951</v>
      </c>
      <c r="Q73" s="26">
        <f t="shared" si="34"/>
        <v>998.94</v>
      </c>
      <c r="R73" s="26">
        <f t="shared" si="34"/>
        <v>610</v>
      </c>
      <c r="S73" s="26">
        <f t="shared" si="34"/>
        <v>902.06999999999994</v>
      </c>
      <c r="T73" s="26">
        <f t="shared" si="34"/>
        <v>1829.08</v>
      </c>
      <c r="U73" s="26">
        <f t="shared" si="34"/>
        <v>1505.91</v>
      </c>
      <c r="V73" s="26">
        <f t="shared" si="34"/>
        <v>954.8</v>
      </c>
      <c r="W73" s="26">
        <f t="shared" si="34"/>
        <v>653.053</v>
      </c>
      <c r="X73" s="26">
        <f t="shared" si="34"/>
        <v>610</v>
      </c>
      <c r="Y73" s="26">
        <f t="shared" si="34"/>
        <v>622.54899999999998</v>
      </c>
      <c r="Z73" s="26">
        <f t="shared" si="34"/>
        <v>1030.9000000000001</v>
      </c>
      <c r="AA73" s="26">
        <f t="shared" si="34"/>
        <v>0</v>
      </c>
      <c r="AB73" s="26">
        <f t="shared" si="34"/>
        <v>737</v>
      </c>
      <c r="AC73" s="26">
        <f t="shared" si="34"/>
        <v>0</v>
      </c>
      <c r="AD73" s="26">
        <f t="shared" si="34"/>
        <v>1072.0999999999999</v>
      </c>
      <c r="AE73" s="26">
        <f>AE57</f>
        <v>0</v>
      </c>
      <c r="AF73" s="21"/>
    </row>
    <row r="74" spans="1:32" ht="18" x14ac:dyDescent="0.35">
      <c r="A74" s="48" t="s">
        <v>58</v>
      </c>
      <c r="B74" s="31">
        <f>B75+B76</f>
        <v>32830.084000000003</v>
      </c>
      <c r="C74" s="31">
        <f>C75+C76</f>
        <v>24755.027999999998</v>
      </c>
      <c r="D74" s="31">
        <f>D75+D76</f>
        <v>21229.263919999998</v>
      </c>
      <c r="E74" s="31">
        <f>E75+E76</f>
        <v>21229.263919999998</v>
      </c>
      <c r="F74" s="26">
        <f t="shared" si="30"/>
        <v>64.664056052978708</v>
      </c>
      <c r="G74" s="26">
        <f t="shared" si="31"/>
        <v>85.757381975088038</v>
      </c>
      <c r="H74" s="31">
        <f>H75+H76</f>
        <v>6225.1939999999995</v>
      </c>
      <c r="I74" s="31">
        <f t="shared" ref="I74:AE74" si="35">I75+I76</f>
        <v>4868.6530000000002</v>
      </c>
      <c r="J74" s="31">
        <f t="shared" si="35"/>
        <v>2091.7449999999999</v>
      </c>
      <c r="K74" s="31">
        <f t="shared" si="35"/>
        <v>1781.9830000000002</v>
      </c>
      <c r="L74" s="31">
        <f t="shared" si="35"/>
        <v>1670.36</v>
      </c>
      <c r="M74" s="31">
        <f t="shared" si="35"/>
        <v>1712.46</v>
      </c>
      <c r="N74" s="31">
        <f t="shared" si="35"/>
        <v>3047.5789999999997</v>
      </c>
      <c r="O74" s="31">
        <f t="shared" si="35"/>
        <v>2119.1120000000001</v>
      </c>
      <c r="P74" s="31">
        <f t="shared" si="35"/>
        <v>2083.3320000000003</v>
      </c>
      <c r="Q74" s="31">
        <f t="shared" si="35"/>
        <v>2044.0300000000002</v>
      </c>
      <c r="R74" s="31">
        <f t="shared" si="35"/>
        <v>2385.7920000000004</v>
      </c>
      <c r="S74" s="31">
        <f t="shared" si="35"/>
        <v>2270.0299999999997</v>
      </c>
      <c r="T74" s="31">
        <f t="shared" si="35"/>
        <v>3592.9319999999998</v>
      </c>
      <c r="U74" s="31">
        <f t="shared" si="35"/>
        <v>2725.71</v>
      </c>
      <c r="V74" s="31">
        <f t="shared" si="35"/>
        <v>2114.1220000000003</v>
      </c>
      <c r="W74" s="31">
        <f t="shared" si="35"/>
        <v>653.053</v>
      </c>
      <c r="X74" s="31">
        <f t="shared" si="35"/>
        <v>1543.972</v>
      </c>
      <c r="Y74" s="31">
        <f t="shared" si="35"/>
        <v>1791.9690000000001</v>
      </c>
      <c r="Z74" s="31">
        <f t="shared" si="35"/>
        <v>2341.8320000000003</v>
      </c>
      <c r="AA74" s="31">
        <f t="shared" si="35"/>
        <v>0</v>
      </c>
      <c r="AB74" s="31">
        <f t="shared" si="35"/>
        <v>2875.4120000000003</v>
      </c>
      <c r="AC74" s="31">
        <f t="shared" si="35"/>
        <v>0</v>
      </c>
      <c r="AD74" s="31">
        <f t="shared" si="35"/>
        <v>2857.8119999999999</v>
      </c>
      <c r="AE74" s="31">
        <f t="shared" si="35"/>
        <v>0</v>
      </c>
      <c r="AF74" s="21"/>
    </row>
    <row r="75" spans="1:32" ht="18" x14ac:dyDescent="0.35">
      <c r="A75" s="24" t="s">
        <v>29</v>
      </c>
      <c r="B75" s="31">
        <f t="shared" ref="B75:E76" si="36">B25+B34+B51+B72</f>
        <v>0</v>
      </c>
      <c r="C75" s="31">
        <f t="shared" si="36"/>
        <v>0</v>
      </c>
      <c r="D75" s="31">
        <f t="shared" si="36"/>
        <v>0</v>
      </c>
      <c r="E75" s="31">
        <f t="shared" si="36"/>
        <v>0</v>
      </c>
      <c r="F75" s="26">
        <f t="shared" si="30"/>
        <v>0</v>
      </c>
      <c r="G75" s="26">
        <f t="shared" si="31"/>
        <v>0</v>
      </c>
      <c r="H75" s="31">
        <f>H25+H34+H51+H72</f>
        <v>0</v>
      </c>
      <c r="I75" s="31">
        <f t="shared" ref="I75:AE76" si="37">I25+I34+I51+I72</f>
        <v>0</v>
      </c>
      <c r="J75" s="31">
        <f t="shared" si="37"/>
        <v>0</v>
      </c>
      <c r="K75" s="31">
        <f t="shared" si="37"/>
        <v>0</v>
      </c>
      <c r="L75" s="31">
        <f t="shared" si="37"/>
        <v>0</v>
      </c>
      <c r="M75" s="31">
        <f t="shared" si="37"/>
        <v>0</v>
      </c>
      <c r="N75" s="31">
        <f t="shared" si="37"/>
        <v>0</v>
      </c>
      <c r="O75" s="31">
        <f t="shared" si="37"/>
        <v>0</v>
      </c>
      <c r="P75" s="31">
        <f t="shared" si="37"/>
        <v>0</v>
      </c>
      <c r="Q75" s="31">
        <f t="shared" si="37"/>
        <v>0</v>
      </c>
      <c r="R75" s="31">
        <f t="shared" si="37"/>
        <v>0</v>
      </c>
      <c r="S75" s="31">
        <f t="shared" si="37"/>
        <v>0</v>
      </c>
      <c r="T75" s="31">
        <f t="shared" si="37"/>
        <v>0</v>
      </c>
      <c r="U75" s="31">
        <f t="shared" si="37"/>
        <v>0</v>
      </c>
      <c r="V75" s="31">
        <f t="shared" si="37"/>
        <v>0</v>
      </c>
      <c r="W75" s="31">
        <f t="shared" si="37"/>
        <v>0</v>
      </c>
      <c r="X75" s="31">
        <f t="shared" si="37"/>
        <v>0</v>
      </c>
      <c r="Y75" s="31">
        <f t="shared" si="37"/>
        <v>0</v>
      </c>
      <c r="Z75" s="31">
        <f t="shared" si="37"/>
        <v>0</v>
      </c>
      <c r="AA75" s="31">
        <f t="shared" si="37"/>
        <v>0</v>
      </c>
      <c r="AB75" s="31">
        <f t="shared" si="37"/>
        <v>0</v>
      </c>
      <c r="AC75" s="31">
        <f t="shared" si="37"/>
        <v>0</v>
      </c>
      <c r="AD75" s="31">
        <f t="shared" si="37"/>
        <v>0</v>
      </c>
      <c r="AE75" s="31">
        <f t="shared" si="37"/>
        <v>0</v>
      </c>
      <c r="AF75" s="21"/>
    </row>
    <row r="76" spans="1:32" ht="18" x14ac:dyDescent="0.35">
      <c r="A76" s="24" t="s">
        <v>30</v>
      </c>
      <c r="B76" s="31">
        <f t="shared" si="36"/>
        <v>32830.084000000003</v>
      </c>
      <c r="C76" s="31">
        <f t="shared" si="36"/>
        <v>24755.027999999998</v>
      </c>
      <c r="D76" s="31">
        <f t="shared" si="36"/>
        <v>21229.263919999998</v>
      </c>
      <c r="E76" s="31">
        <f>E26+E35+E52+E73</f>
        <v>21229.263919999998</v>
      </c>
      <c r="F76" s="26">
        <f t="shared" si="30"/>
        <v>64.664056052978708</v>
      </c>
      <c r="G76" s="26">
        <f t="shared" si="31"/>
        <v>85.757381975088038</v>
      </c>
      <c r="H76" s="31">
        <f>H26+H35+H52+H73</f>
        <v>6225.1939999999995</v>
      </c>
      <c r="I76" s="31">
        <f t="shared" si="37"/>
        <v>4868.6530000000002</v>
      </c>
      <c r="J76" s="31">
        <f t="shared" si="37"/>
        <v>2091.7449999999999</v>
      </c>
      <c r="K76" s="31">
        <f t="shared" si="37"/>
        <v>1781.9830000000002</v>
      </c>
      <c r="L76" s="31">
        <f t="shared" si="37"/>
        <v>1670.36</v>
      </c>
      <c r="M76" s="31">
        <f t="shared" si="37"/>
        <v>1712.46</v>
      </c>
      <c r="N76" s="31">
        <f t="shared" si="37"/>
        <v>3047.5789999999997</v>
      </c>
      <c r="O76" s="31">
        <f t="shared" si="37"/>
        <v>2119.1120000000001</v>
      </c>
      <c r="P76" s="31">
        <f t="shared" si="37"/>
        <v>2083.3320000000003</v>
      </c>
      <c r="Q76" s="31">
        <f t="shared" si="37"/>
        <v>2044.0300000000002</v>
      </c>
      <c r="R76" s="31">
        <f t="shared" si="37"/>
        <v>2385.7920000000004</v>
      </c>
      <c r="S76" s="31">
        <f t="shared" si="37"/>
        <v>2270.0299999999997</v>
      </c>
      <c r="T76" s="31">
        <f t="shared" si="37"/>
        <v>3592.9319999999998</v>
      </c>
      <c r="U76" s="31">
        <f t="shared" si="37"/>
        <v>2725.71</v>
      </c>
      <c r="V76" s="31">
        <f t="shared" si="37"/>
        <v>2114.1220000000003</v>
      </c>
      <c r="W76" s="31">
        <f t="shared" si="37"/>
        <v>653.053</v>
      </c>
      <c r="X76" s="31">
        <f t="shared" si="37"/>
        <v>1543.972</v>
      </c>
      <c r="Y76" s="31">
        <f t="shared" si="37"/>
        <v>1791.9690000000001</v>
      </c>
      <c r="Z76" s="31">
        <f t="shared" si="37"/>
        <v>2341.8320000000003</v>
      </c>
      <c r="AA76" s="31">
        <f t="shared" si="37"/>
        <v>0</v>
      </c>
      <c r="AB76" s="31">
        <f t="shared" si="37"/>
        <v>2875.4120000000003</v>
      </c>
      <c r="AC76" s="31">
        <f t="shared" si="37"/>
        <v>0</v>
      </c>
      <c r="AD76" s="31">
        <f t="shared" si="37"/>
        <v>2857.8119999999999</v>
      </c>
      <c r="AE76" s="31">
        <f t="shared" si="37"/>
        <v>0</v>
      </c>
      <c r="AF76" s="21"/>
    </row>
    <row r="77" spans="1:32" ht="36" x14ac:dyDescent="0.35">
      <c r="A77" s="49" t="s">
        <v>59</v>
      </c>
      <c r="B77" s="50">
        <f>H77+J77+L77+N77+P77+R77+T77+V77+X77+Z77+AB77+AD77</f>
        <v>32830.084000000003</v>
      </c>
      <c r="C77" s="51">
        <f>H77+J77+L77</f>
        <v>9987.2989999999991</v>
      </c>
      <c r="D77" s="31">
        <f>E77</f>
        <v>8363.0960000000014</v>
      </c>
      <c r="E77" s="31">
        <f>I77+K77+M77</f>
        <v>8363.0960000000014</v>
      </c>
      <c r="F77" s="26">
        <f t="shared" si="30"/>
        <v>25.473879384530363</v>
      </c>
      <c r="G77" s="26">
        <f t="shared" si="31"/>
        <v>83.737314763481123</v>
      </c>
      <c r="H77" s="26">
        <f>H78+H79</f>
        <v>6225.1939999999995</v>
      </c>
      <c r="I77" s="26">
        <f t="shared" ref="I77:AE77" si="38">I78+I79</f>
        <v>4868.6530000000002</v>
      </c>
      <c r="J77" s="26">
        <f t="shared" si="38"/>
        <v>2091.7449999999999</v>
      </c>
      <c r="K77" s="26">
        <f t="shared" si="38"/>
        <v>1781.9830000000002</v>
      </c>
      <c r="L77" s="26">
        <f t="shared" si="38"/>
        <v>1670.36</v>
      </c>
      <c r="M77" s="26">
        <f t="shared" si="38"/>
        <v>1712.46</v>
      </c>
      <c r="N77" s="26">
        <f t="shared" si="38"/>
        <v>3047.5789999999997</v>
      </c>
      <c r="O77" s="26">
        <f t="shared" si="38"/>
        <v>2119.1120000000001</v>
      </c>
      <c r="P77" s="26">
        <f t="shared" si="38"/>
        <v>2083.3320000000003</v>
      </c>
      <c r="Q77" s="26">
        <f t="shared" si="38"/>
        <v>2044.0300000000002</v>
      </c>
      <c r="R77" s="26">
        <f t="shared" si="38"/>
        <v>2385.7920000000004</v>
      </c>
      <c r="S77" s="26">
        <f t="shared" si="38"/>
        <v>2270.0299999999997</v>
      </c>
      <c r="T77" s="26">
        <f t="shared" si="38"/>
        <v>3592.9319999999998</v>
      </c>
      <c r="U77" s="26">
        <f t="shared" si="38"/>
        <v>2725.71</v>
      </c>
      <c r="V77" s="26">
        <f t="shared" si="38"/>
        <v>2114.1220000000003</v>
      </c>
      <c r="W77" s="26">
        <f t="shared" si="38"/>
        <v>653.053</v>
      </c>
      <c r="X77" s="26">
        <f t="shared" si="38"/>
        <v>1543.972</v>
      </c>
      <c r="Y77" s="26">
        <f t="shared" si="38"/>
        <v>1791.9690000000001</v>
      </c>
      <c r="Z77" s="26">
        <f t="shared" si="38"/>
        <v>2341.8320000000003</v>
      </c>
      <c r="AA77" s="26">
        <f t="shared" si="38"/>
        <v>0</v>
      </c>
      <c r="AB77" s="26">
        <f t="shared" si="38"/>
        <v>2875.4120000000003</v>
      </c>
      <c r="AC77" s="26">
        <f t="shared" si="38"/>
        <v>0</v>
      </c>
      <c r="AD77" s="26">
        <f t="shared" si="38"/>
        <v>2857.8119999999999</v>
      </c>
      <c r="AE77" s="26">
        <f t="shared" si="38"/>
        <v>0</v>
      </c>
      <c r="AF77" s="21"/>
    </row>
    <row r="78" spans="1:32" ht="18" x14ac:dyDescent="0.35">
      <c r="A78" s="24" t="s">
        <v>29</v>
      </c>
      <c r="B78" s="25">
        <f>H78+J78+L78+N78+P78+R78+T78+V78+X78+Z78+AB78+AD78</f>
        <v>0</v>
      </c>
      <c r="C78" s="30">
        <f>H78+J78+L78</f>
        <v>0</v>
      </c>
      <c r="D78" s="31">
        <f>E78</f>
        <v>0</v>
      </c>
      <c r="E78" s="31">
        <f>SUM(I78,K78,M78,O78,Q78,S78,U78,W78,Y78,AA78,AC78,AE78)</f>
        <v>0</v>
      </c>
      <c r="F78" s="26">
        <f t="shared" si="30"/>
        <v>0</v>
      </c>
      <c r="G78" s="26">
        <f t="shared" si="31"/>
        <v>0</v>
      </c>
      <c r="H78" s="26">
        <f>H25+H34+H51+H72</f>
        <v>0</v>
      </c>
      <c r="I78" s="26">
        <f t="shared" ref="I78:AE79" si="39">I25+I34+I51+I72</f>
        <v>0</v>
      </c>
      <c r="J78" s="26">
        <f t="shared" si="39"/>
        <v>0</v>
      </c>
      <c r="K78" s="26">
        <f t="shared" si="39"/>
        <v>0</v>
      </c>
      <c r="L78" s="26">
        <f t="shared" si="39"/>
        <v>0</v>
      </c>
      <c r="M78" s="26">
        <f t="shared" si="39"/>
        <v>0</v>
      </c>
      <c r="N78" s="26">
        <f t="shared" si="39"/>
        <v>0</v>
      </c>
      <c r="O78" s="26">
        <f t="shared" si="39"/>
        <v>0</v>
      </c>
      <c r="P78" s="26">
        <f t="shared" si="39"/>
        <v>0</v>
      </c>
      <c r="Q78" s="26">
        <f t="shared" si="39"/>
        <v>0</v>
      </c>
      <c r="R78" s="26">
        <f t="shared" si="39"/>
        <v>0</v>
      </c>
      <c r="S78" s="26">
        <f t="shared" si="39"/>
        <v>0</v>
      </c>
      <c r="T78" s="26">
        <f t="shared" si="39"/>
        <v>0</v>
      </c>
      <c r="U78" s="26">
        <f t="shared" si="39"/>
        <v>0</v>
      </c>
      <c r="V78" s="26">
        <f t="shared" si="39"/>
        <v>0</v>
      </c>
      <c r="W78" s="26">
        <f t="shared" si="39"/>
        <v>0</v>
      </c>
      <c r="X78" s="26">
        <f t="shared" si="39"/>
        <v>0</v>
      </c>
      <c r="Y78" s="26">
        <f t="shared" si="39"/>
        <v>0</v>
      </c>
      <c r="Z78" s="26">
        <f t="shared" si="39"/>
        <v>0</v>
      </c>
      <c r="AA78" s="26">
        <f t="shared" si="39"/>
        <v>0</v>
      </c>
      <c r="AB78" s="26">
        <f>AB25+AB34+AB51+AB72</f>
        <v>0</v>
      </c>
      <c r="AC78" s="26">
        <f t="shared" si="39"/>
        <v>0</v>
      </c>
      <c r="AD78" s="26">
        <f t="shared" si="39"/>
        <v>0</v>
      </c>
      <c r="AE78" s="26">
        <f t="shared" si="39"/>
        <v>0</v>
      </c>
      <c r="AF78" s="21"/>
    </row>
    <row r="79" spans="1:32" ht="18" x14ac:dyDescent="0.35">
      <c r="A79" s="24" t="s">
        <v>30</v>
      </c>
      <c r="B79" s="37">
        <f>H79+J79+L79+N79+P79+R79+T79+V79+X79+Z79+AB79+AD79</f>
        <v>32830.084000000003</v>
      </c>
      <c r="C79" s="30">
        <f>H79+J79+L79</f>
        <v>9987.2989999999991</v>
      </c>
      <c r="D79" s="31">
        <f>E79</f>
        <v>8363.0960000000014</v>
      </c>
      <c r="E79" s="31">
        <f>I79+K79+M79</f>
        <v>8363.0960000000014</v>
      </c>
      <c r="F79" s="26">
        <f t="shared" si="30"/>
        <v>25.473879384530363</v>
      </c>
      <c r="G79" s="26">
        <f t="shared" si="31"/>
        <v>83.737314763481123</v>
      </c>
      <c r="H79" s="26">
        <f>H26+H35+H52+H73</f>
        <v>6225.1939999999995</v>
      </c>
      <c r="I79" s="26">
        <f t="shared" si="39"/>
        <v>4868.6530000000002</v>
      </c>
      <c r="J79" s="26">
        <f t="shared" si="39"/>
        <v>2091.7449999999999</v>
      </c>
      <c r="K79" s="26">
        <f t="shared" si="39"/>
        <v>1781.9830000000002</v>
      </c>
      <c r="L79" s="26">
        <f t="shared" si="39"/>
        <v>1670.36</v>
      </c>
      <c r="M79" s="26">
        <f t="shared" si="39"/>
        <v>1712.46</v>
      </c>
      <c r="N79" s="26">
        <f t="shared" si="39"/>
        <v>3047.5789999999997</v>
      </c>
      <c r="O79" s="26">
        <f t="shared" si="39"/>
        <v>2119.1120000000001</v>
      </c>
      <c r="P79" s="26">
        <f t="shared" si="39"/>
        <v>2083.3320000000003</v>
      </c>
      <c r="Q79" s="26">
        <f t="shared" si="39"/>
        <v>2044.0300000000002</v>
      </c>
      <c r="R79" s="26">
        <f t="shared" si="39"/>
        <v>2385.7920000000004</v>
      </c>
      <c r="S79" s="26">
        <f t="shared" si="39"/>
        <v>2270.0299999999997</v>
      </c>
      <c r="T79" s="26">
        <f t="shared" si="39"/>
        <v>3592.9319999999998</v>
      </c>
      <c r="U79" s="26">
        <f t="shared" si="39"/>
        <v>2725.71</v>
      </c>
      <c r="V79" s="26">
        <f t="shared" si="39"/>
        <v>2114.1220000000003</v>
      </c>
      <c r="W79" s="26">
        <f t="shared" si="39"/>
        <v>653.053</v>
      </c>
      <c r="X79" s="26">
        <f t="shared" si="39"/>
        <v>1543.972</v>
      </c>
      <c r="Y79" s="26">
        <f t="shared" si="39"/>
        <v>1791.9690000000001</v>
      </c>
      <c r="Z79" s="26">
        <f t="shared" si="39"/>
        <v>2341.8320000000003</v>
      </c>
      <c r="AA79" s="26">
        <f t="shared" si="39"/>
        <v>0</v>
      </c>
      <c r="AB79" s="26">
        <f t="shared" si="39"/>
        <v>2875.4120000000003</v>
      </c>
      <c r="AC79" s="26">
        <f t="shared" si="39"/>
        <v>0</v>
      </c>
      <c r="AD79" s="26">
        <f t="shared" si="39"/>
        <v>2857.8119999999999</v>
      </c>
      <c r="AE79" s="26">
        <f t="shared" si="39"/>
        <v>0</v>
      </c>
      <c r="AF79" s="21"/>
    </row>
  </sheetData>
  <mergeCells count="39">
    <mergeCell ref="A3:Q3"/>
    <mergeCell ref="A4:Q4"/>
    <mergeCell ref="A5:A7"/>
    <mergeCell ref="B5:B6"/>
    <mergeCell ref="C5:C6"/>
    <mergeCell ref="D5:D6"/>
    <mergeCell ref="E5:E6"/>
    <mergeCell ref="F5:G6"/>
    <mergeCell ref="H5:I6"/>
    <mergeCell ref="J5:K6"/>
    <mergeCell ref="A10:AE10"/>
    <mergeCell ref="L5:M6"/>
    <mergeCell ref="N5:O6"/>
    <mergeCell ref="P5:Q6"/>
    <mergeCell ref="R5:S6"/>
    <mergeCell ref="T5:U6"/>
    <mergeCell ref="V5:W6"/>
    <mergeCell ref="X5:Y6"/>
    <mergeCell ref="Z5:AA6"/>
    <mergeCell ref="AB5:AC6"/>
    <mergeCell ref="AD5:AE6"/>
    <mergeCell ref="AF5:AF7"/>
    <mergeCell ref="AF46:AF48"/>
    <mergeCell ref="A53:AE53"/>
    <mergeCell ref="A11:AE11"/>
    <mergeCell ref="A15:AE15"/>
    <mergeCell ref="A19:AE19"/>
    <mergeCell ref="AF19:AF27"/>
    <mergeCell ref="A27:AE27"/>
    <mergeCell ref="A28:AE28"/>
    <mergeCell ref="AF28:AF31"/>
    <mergeCell ref="A54:AE54"/>
    <mergeCell ref="A58:R58"/>
    <mergeCell ref="A62:M62"/>
    <mergeCell ref="A66:P66"/>
    <mergeCell ref="A36:AE36"/>
    <mergeCell ref="A37:AE37"/>
    <mergeCell ref="A41:AE41"/>
    <mergeCell ref="A45:AE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2023-03-20T12:36:07Z</dcterms:modified>
</cp:coreProperties>
</file>