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320" windowHeight="7755"/>
  </bookViews>
  <sheets>
    <sheet name="10.ПП (2)" sheetId="12" r:id="rId1"/>
    <sheet name="Лист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2" l="1"/>
  <c r="I38" i="12" s="1"/>
  <c r="E38" i="12"/>
  <c r="D38" i="12"/>
  <c r="AG37" i="12"/>
  <c r="AF37" i="12"/>
  <c r="AE37" i="12"/>
  <c r="AD37" i="12"/>
  <c r="AC37" i="12"/>
  <c r="AB37" i="12"/>
  <c r="AA37" i="12"/>
  <c r="Z37" i="12"/>
  <c r="Y37" i="12"/>
  <c r="X37" i="12"/>
  <c r="W37" i="12"/>
  <c r="V37" i="12"/>
  <c r="U37" i="12"/>
  <c r="T37" i="12"/>
  <c r="S37" i="12"/>
  <c r="R37" i="12"/>
  <c r="Q37" i="12"/>
  <c r="P37" i="12"/>
  <c r="O37" i="12"/>
  <c r="N37" i="12"/>
  <c r="M37" i="12"/>
  <c r="L37" i="12"/>
  <c r="K37" i="12"/>
  <c r="J37" i="12"/>
  <c r="G37" i="12"/>
  <c r="I37" i="12" s="1"/>
  <c r="E37" i="12"/>
  <c r="D37" i="12"/>
  <c r="G35" i="12"/>
  <c r="I35" i="12" s="1"/>
  <c r="E35" i="12"/>
  <c r="D35" i="12"/>
  <c r="AG34" i="12"/>
  <c r="AF34" i="12"/>
  <c r="AE34" i="12"/>
  <c r="AD34" i="12"/>
  <c r="AC34" i="12"/>
  <c r="AB34" i="12"/>
  <c r="AA34" i="12"/>
  <c r="Z34" i="12"/>
  <c r="Y34" i="12"/>
  <c r="X34" i="12"/>
  <c r="W34" i="12"/>
  <c r="V34" i="12"/>
  <c r="U34" i="12"/>
  <c r="T34" i="12"/>
  <c r="S34" i="12"/>
  <c r="R34" i="12"/>
  <c r="Q34" i="12"/>
  <c r="P34" i="12"/>
  <c r="O34" i="12"/>
  <c r="N34" i="12"/>
  <c r="M34" i="12"/>
  <c r="L34" i="12"/>
  <c r="K34" i="12"/>
  <c r="J34" i="12"/>
  <c r="G34" i="12"/>
  <c r="H34" i="12" s="1"/>
  <c r="E34" i="12"/>
  <c r="D34" i="12"/>
  <c r="G33" i="12"/>
  <c r="I33" i="12" s="1"/>
  <c r="E33" i="12"/>
  <c r="D33" i="12"/>
  <c r="AG32" i="12"/>
  <c r="AF32" i="12"/>
  <c r="AE32" i="12"/>
  <c r="AD32" i="12"/>
  <c r="AC32" i="12"/>
  <c r="AB32" i="12"/>
  <c r="AA32" i="12"/>
  <c r="Z32" i="12"/>
  <c r="Y32" i="12"/>
  <c r="X32" i="12"/>
  <c r="W32" i="12"/>
  <c r="V32" i="12"/>
  <c r="U32" i="12"/>
  <c r="T32" i="12"/>
  <c r="S32" i="12"/>
  <c r="R32" i="12"/>
  <c r="Q32" i="12"/>
  <c r="P32" i="12"/>
  <c r="O32" i="12"/>
  <c r="N32" i="12"/>
  <c r="M32" i="12"/>
  <c r="L32" i="12"/>
  <c r="K32" i="12"/>
  <c r="J32" i="12"/>
  <c r="G32" i="12"/>
  <c r="I32" i="12" s="1"/>
  <c r="E32" i="12"/>
  <c r="D32" i="12"/>
  <c r="G31" i="12"/>
  <c r="I31" i="12" s="1"/>
  <c r="E31" i="12"/>
  <c r="D31" i="12"/>
  <c r="AG30" i="12"/>
  <c r="AF30" i="12"/>
  <c r="AE30" i="12"/>
  <c r="AD30" i="12"/>
  <c r="AC30" i="12"/>
  <c r="AB30" i="12"/>
  <c r="AA30" i="12"/>
  <c r="Z30" i="12"/>
  <c r="Y30" i="12"/>
  <c r="X30" i="12"/>
  <c r="W30" i="12"/>
  <c r="V30" i="12"/>
  <c r="U30" i="12"/>
  <c r="T30" i="12"/>
  <c r="S30" i="12"/>
  <c r="R30" i="12"/>
  <c r="Q30" i="12"/>
  <c r="P30" i="12"/>
  <c r="O30" i="12"/>
  <c r="N30" i="12"/>
  <c r="M30" i="12"/>
  <c r="L30" i="12"/>
  <c r="K30" i="12"/>
  <c r="J30" i="12"/>
  <c r="G30" i="12"/>
  <c r="H30" i="12" s="1"/>
  <c r="E30" i="12"/>
  <c r="D30" i="12"/>
  <c r="G29" i="12"/>
  <c r="I29" i="12" s="1"/>
  <c r="E29" i="12"/>
  <c r="D29" i="12"/>
  <c r="AG28" i="12"/>
  <c r="AF28" i="12"/>
  <c r="AE28" i="12"/>
  <c r="AD28" i="12"/>
  <c r="AC28" i="12"/>
  <c r="AB28" i="12"/>
  <c r="AA28" i="12"/>
  <c r="Z28" i="12"/>
  <c r="Y28" i="12"/>
  <c r="X28" i="12"/>
  <c r="W28" i="12"/>
  <c r="V28" i="12"/>
  <c r="U28" i="12"/>
  <c r="T28" i="12"/>
  <c r="S28" i="12"/>
  <c r="R28" i="12"/>
  <c r="Q28" i="12"/>
  <c r="P28" i="12"/>
  <c r="O28" i="12"/>
  <c r="N28" i="12"/>
  <c r="M28" i="12"/>
  <c r="L28" i="12"/>
  <c r="K28" i="12"/>
  <c r="J28" i="12"/>
  <c r="G28" i="12"/>
  <c r="I28" i="12" s="1"/>
  <c r="E28" i="12"/>
  <c r="D28" i="12"/>
  <c r="G26" i="12"/>
  <c r="I26" i="12" s="1"/>
  <c r="E26" i="12"/>
  <c r="D26" i="12"/>
  <c r="AG25" i="12"/>
  <c r="AF25" i="12"/>
  <c r="AE25" i="12"/>
  <c r="AD25" i="12"/>
  <c r="AC25" i="12"/>
  <c r="AB25" i="12"/>
  <c r="AA25" i="12"/>
  <c r="Z25" i="12"/>
  <c r="Y25" i="12"/>
  <c r="X25" i="12"/>
  <c r="W25" i="12"/>
  <c r="V25" i="12"/>
  <c r="U25" i="12"/>
  <c r="T25" i="12"/>
  <c r="S25" i="12"/>
  <c r="R25" i="12"/>
  <c r="Q25" i="12"/>
  <c r="P25" i="12"/>
  <c r="O25" i="12"/>
  <c r="N25" i="12"/>
  <c r="M25" i="12"/>
  <c r="L25" i="12"/>
  <c r="K25" i="12"/>
  <c r="J25" i="12"/>
  <c r="G25" i="12"/>
  <c r="H25" i="12" s="1"/>
  <c r="E25" i="12"/>
  <c r="D25" i="12"/>
  <c r="G24" i="12"/>
  <c r="I24" i="12" s="1"/>
  <c r="E24" i="12"/>
  <c r="D24" i="12"/>
  <c r="AG23" i="12"/>
  <c r="AF23" i="12"/>
  <c r="AE23" i="12"/>
  <c r="AD23" i="12"/>
  <c r="AC23" i="12"/>
  <c r="AB23" i="12"/>
  <c r="AA23" i="12"/>
  <c r="Z23" i="12"/>
  <c r="Y23" i="12"/>
  <c r="X23" i="12"/>
  <c r="W23" i="12"/>
  <c r="V23" i="12"/>
  <c r="U23" i="12"/>
  <c r="T23" i="12"/>
  <c r="S23" i="12"/>
  <c r="R23" i="12"/>
  <c r="Q23" i="12"/>
  <c r="P23" i="12"/>
  <c r="O23" i="12"/>
  <c r="N23" i="12"/>
  <c r="M23" i="12"/>
  <c r="L23" i="12"/>
  <c r="K23" i="12"/>
  <c r="J23" i="12"/>
  <c r="G23" i="12"/>
  <c r="H23" i="12" s="1"/>
  <c r="E23" i="12"/>
  <c r="D23" i="12"/>
  <c r="G22" i="12"/>
  <c r="I22" i="12" s="1"/>
  <c r="E22" i="12"/>
  <c r="D22" i="12"/>
  <c r="AG21" i="12"/>
  <c r="AF21" i="12"/>
  <c r="AE21" i="12"/>
  <c r="AD21" i="12"/>
  <c r="AC21" i="12"/>
  <c r="AB21" i="12"/>
  <c r="AA21" i="12"/>
  <c r="Z21" i="12"/>
  <c r="Y21" i="12"/>
  <c r="X21" i="12"/>
  <c r="W21" i="12"/>
  <c r="V21" i="12"/>
  <c r="U21" i="12"/>
  <c r="T21" i="12"/>
  <c r="S21" i="12"/>
  <c r="R21" i="12"/>
  <c r="Q21" i="12"/>
  <c r="P21" i="12"/>
  <c r="O21" i="12"/>
  <c r="N21" i="12"/>
  <c r="M21" i="12"/>
  <c r="L21" i="12"/>
  <c r="K21" i="12"/>
  <c r="J21" i="12"/>
  <c r="G21" i="12"/>
  <c r="H21" i="12" s="1"/>
  <c r="E21" i="12"/>
  <c r="D21" i="12"/>
  <c r="G20" i="12"/>
  <c r="I20" i="12" s="1"/>
  <c r="E20" i="12"/>
  <c r="D20" i="12"/>
  <c r="G19" i="12"/>
  <c r="G18" i="12" s="1"/>
  <c r="F19" i="12"/>
  <c r="E19" i="12"/>
  <c r="E18" i="12" s="1"/>
  <c r="D19" i="12"/>
  <c r="D18" i="12" s="1"/>
  <c r="AG18" i="12"/>
  <c r="AF18" i="12"/>
  <c r="AE18" i="12"/>
  <c r="AD18" i="12"/>
  <c r="AC18" i="12"/>
  <c r="AB18" i="12"/>
  <c r="AA18" i="12"/>
  <c r="Z18" i="12"/>
  <c r="Y18" i="12"/>
  <c r="X18" i="12"/>
  <c r="W18" i="12"/>
  <c r="V18" i="12"/>
  <c r="U18" i="12"/>
  <c r="T18" i="12"/>
  <c r="S18" i="12"/>
  <c r="R18" i="12"/>
  <c r="Q18" i="12"/>
  <c r="P18" i="12"/>
  <c r="O18" i="12"/>
  <c r="N18" i="12"/>
  <c r="M18" i="12"/>
  <c r="L18" i="12"/>
  <c r="K18" i="12"/>
  <c r="J18" i="12"/>
  <c r="G17" i="12"/>
  <c r="G16" i="12" s="1"/>
  <c r="F17" i="12"/>
  <c r="F16" i="12" s="1"/>
  <c r="E17" i="12"/>
  <c r="E16" i="12" s="1"/>
  <c r="D17" i="12"/>
  <c r="D16" i="12" s="1"/>
  <c r="AG16" i="12"/>
  <c r="AF16" i="12"/>
  <c r="AE16" i="12"/>
  <c r="AD16" i="12"/>
  <c r="AC16" i="12"/>
  <c r="AB16" i="12"/>
  <c r="AA16" i="12"/>
  <c r="Z16" i="12"/>
  <c r="Y16" i="12"/>
  <c r="X16" i="12"/>
  <c r="W16" i="12"/>
  <c r="V16" i="12"/>
  <c r="U16" i="12"/>
  <c r="T16" i="12"/>
  <c r="S16" i="12"/>
  <c r="R16" i="12"/>
  <c r="Q16" i="12"/>
  <c r="P16" i="12"/>
  <c r="O16" i="12"/>
  <c r="N16" i="12"/>
  <c r="M16" i="12"/>
  <c r="L16" i="12"/>
  <c r="K16" i="12"/>
  <c r="J16" i="12"/>
  <c r="G15" i="12"/>
  <c r="H15" i="12" s="1"/>
  <c r="F15" i="12"/>
  <c r="E15" i="12"/>
  <c r="E13" i="12" s="1"/>
  <c r="D15" i="12"/>
  <c r="D13" i="12" s="1"/>
  <c r="G14" i="12"/>
  <c r="I14" i="12" s="1"/>
  <c r="E14" i="12"/>
  <c r="D14" i="12"/>
  <c r="AG13" i="12"/>
  <c r="AF13" i="12"/>
  <c r="AE13" i="12"/>
  <c r="AD13" i="12"/>
  <c r="AC13" i="12"/>
  <c r="AB13" i="12"/>
  <c r="AA13" i="12"/>
  <c r="Z13" i="12"/>
  <c r="Y13" i="12"/>
  <c r="X13" i="12"/>
  <c r="W13" i="12"/>
  <c r="V13" i="12"/>
  <c r="U13" i="12"/>
  <c r="T13" i="12"/>
  <c r="S13" i="12"/>
  <c r="R13" i="12"/>
  <c r="Q13" i="12"/>
  <c r="P13" i="12"/>
  <c r="O13" i="12"/>
  <c r="N13" i="12"/>
  <c r="M13" i="12"/>
  <c r="L13" i="12"/>
  <c r="K13" i="12"/>
  <c r="J13" i="12"/>
  <c r="AG11" i="12"/>
  <c r="AF11" i="12"/>
  <c r="AE11" i="12"/>
  <c r="AD11" i="12"/>
  <c r="AC11" i="12"/>
  <c r="AB11" i="12"/>
  <c r="AA11" i="12"/>
  <c r="Z11" i="12"/>
  <c r="Y11" i="12"/>
  <c r="X11" i="12"/>
  <c r="W11" i="12"/>
  <c r="V11" i="12"/>
  <c r="U11" i="12"/>
  <c r="T11" i="12"/>
  <c r="S11" i="12"/>
  <c r="R11" i="12"/>
  <c r="Q11" i="12"/>
  <c r="P11" i="12"/>
  <c r="O11" i="12"/>
  <c r="N11" i="12"/>
  <c r="M11" i="12"/>
  <c r="L11" i="12"/>
  <c r="K11" i="12"/>
  <c r="G11" i="12" s="1"/>
  <c r="J11" i="12"/>
  <c r="E11" i="12" s="1"/>
  <c r="AG10" i="12"/>
  <c r="AF10" i="12"/>
  <c r="AE10" i="12"/>
  <c r="AD10" i="12"/>
  <c r="AC10" i="12"/>
  <c r="AB10" i="12"/>
  <c r="AA10" i="12"/>
  <c r="Z10" i="12"/>
  <c r="Y10" i="12"/>
  <c r="X10" i="12"/>
  <c r="W10" i="12"/>
  <c r="V10" i="12"/>
  <c r="U10" i="12"/>
  <c r="T10" i="12"/>
  <c r="S10" i="12"/>
  <c r="R10" i="12"/>
  <c r="Q10" i="12"/>
  <c r="G10" i="12" s="1"/>
  <c r="P10" i="12"/>
  <c r="E10" i="12" s="1"/>
  <c r="O10" i="12"/>
  <c r="N10" i="12"/>
  <c r="M10" i="12"/>
  <c r="L10" i="12"/>
  <c r="K10" i="12"/>
  <c r="J10" i="12"/>
  <c r="D10" i="12"/>
  <c r="AG9" i="12"/>
  <c r="AF9" i="12"/>
  <c r="AE9" i="12"/>
  <c r="AD9" i="12"/>
  <c r="AC9" i="12"/>
  <c r="AB9" i="12"/>
  <c r="AA9" i="12"/>
  <c r="AA8" i="12" s="1"/>
  <c r="Z9" i="12"/>
  <c r="Z8" i="12" s="1"/>
  <c r="Y9" i="12"/>
  <c r="Y8" i="12" s="1"/>
  <c r="X9" i="12"/>
  <c r="X8" i="12" s="1"/>
  <c r="W9" i="12"/>
  <c r="W8" i="12" s="1"/>
  <c r="V9" i="12"/>
  <c r="V8" i="12" s="1"/>
  <c r="U9" i="12"/>
  <c r="T9" i="12"/>
  <c r="S9" i="12"/>
  <c r="R9" i="12"/>
  <c r="Q9" i="12"/>
  <c r="P9" i="12"/>
  <c r="O9" i="12"/>
  <c r="O8" i="12" s="1"/>
  <c r="N9" i="12"/>
  <c r="N8" i="12" s="1"/>
  <c r="M9" i="12"/>
  <c r="M8" i="12" s="1"/>
  <c r="L9" i="12"/>
  <c r="L8" i="12" s="1"/>
  <c r="K9" i="12"/>
  <c r="G9" i="12" s="1"/>
  <c r="J9" i="12"/>
  <c r="D9" i="12" s="1"/>
  <c r="AG8" i="12"/>
  <c r="AF8" i="12"/>
  <c r="AE8" i="12"/>
  <c r="AD8" i="12"/>
  <c r="AC8" i="12"/>
  <c r="AB8" i="12"/>
  <c r="U8" i="12"/>
  <c r="T8" i="12"/>
  <c r="S8" i="12"/>
  <c r="R8" i="12"/>
  <c r="Q8" i="12"/>
  <c r="P8" i="12"/>
  <c r="H10" i="12" l="1"/>
  <c r="I10" i="12"/>
  <c r="F10" i="12"/>
  <c r="I9" i="12"/>
  <c r="H9" i="12"/>
  <c r="G8" i="12"/>
  <c r="F9" i="12"/>
  <c r="I11" i="12"/>
  <c r="H11" i="12"/>
  <c r="F11" i="12"/>
  <c r="I16" i="12"/>
  <c r="H16" i="12"/>
  <c r="I18" i="12"/>
  <c r="H18" i="12"/>
  <c r="F18" i="12"/>
  <c r="H32" i="12"/>
  <c r="I21" i="12"/>
  <c r="J8" i="12"/>
  <c r="H37" i="12"/>
  <c r="I15" i="12"/>
  <c r="I17" i="12"/>
  <c r="I23" i="12"/>
  <c r="I34" i="12"/>
  <c r="K8" i="12"/>
  <c r="F14" i="12"/>
  <c r="F13" i="12" s="1"/>
  <c r="F20" i="12"/>
  <c r="F22" i="12"/>
  <c r="F21" i="12" s="1"/>
  <c r="F24" i="12"/>
  <c r="F23" i="12" s="1"/>
  <c r="F26" i="12"/>
  <c r="F25" i="12" s="1"/>
  <c r="F29" i="12"/>
  <c r="F28" i="12" s="1"/>
  <c r="F31" i="12"/>
  <c r="F30" i="12" s="1"/>
  <c r="F33" i="12"/>
  <c r="F32" i="12" s="1"/>
  <c r="F35" i="12"/>
  <c r="F34" i="12" s="1"/>
  <c r="F38" i="12"/>
  <c r="F37" i="12" s="1"/>
  <c r="G13" i="12"/>
  <c r="H19" i="12"/>
  <c r="I19" i="12"/>
  <c r="I25" i="12"/>
  <c r="E9" i="12"/>
  <c r="E8" i="12" s="1"/>
  <c r="H17" i="12"/>
  <c r="H28" i="12"/>
  <c r="I30" i="12"/>
  <c r="D11" i="12"/>
  <c r="D8" i="12" s="1"/>
  <c r="H14" i="12"/>
  <c r="H20" i="12"/>
  <c r="H22" i="12"/>
  <c r="H24" i="12"/>
  <c r="H26" i="12"/>
  <c r="H29" i="12"/>
  <c r="H31" i="12"/>
  <c r="H33" i="12"/>
  <c r="H35" i="12"/>
  <c r="H38" i="12"/>
  <c r="I8" i="12" l="1"/>
  <c r="H8" i="12"/>
  <c r="F8" i="12"/>
  <c r="I13" i="12"/>
  <c r="H13" i="12"/>
</calcChain>
</file>

<file path=xl/sharedStrings.xml><?xml version="1.0" encoding="utf-8"?>
<sst xmlns="http://schemas.openxmlformats.org/spreadsheetml/2006/main" count="118" uniqueCount="71">
  <si>
    <t xml:space="preserve">Отчет о ходе реализации муниципальной программы </t>
  </si>
  <si>
    <t xml:space="preserve"> "Профилактика правонарушений и обеспечение отдельных прав граждан в городе Когалыме"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</si>
  <si>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</si>
  <si>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</si>
  <si>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</si>
  <si>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</si>
  <si>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</si>
  <si>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</si>
  <si>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</si>
  <si>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</si>
  <si>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</si>
  <si>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</si>
  <si>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</si>
  <si>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</si>
  <si>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</si>
  <si>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</si>
  <si>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</si>
  <si>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</si>
  <si>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</si>
  <si>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</si>
  <si>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</si>
  <si>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</si>
  <si>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</si>
  <si>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</si>
  <si>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</si>
  <si>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</si>
  <si>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</si>
  <si>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</si>
  <si>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</si>
  <si>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федеральный бюджет</t>
  </si>
  <si>
    <t>бюджет автономного округа</t>
  </si>
  <si>
    <t>бюджет города Когалыма</t>
  </si>
  <si>
    <t>1.</t>
  </si>
  <si>
    <t>Направление (подпрограмма) «Профилактика правонарушений»</t>
  </si>
  <si>
    <t xml:space="preserve"> 1.1.</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</si>
  <si>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</si>
  <si>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</si>
  <si>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</si>
  <si>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</si>
  <si>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</si>
  <si>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</si>
  <si>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</si>
  <si>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</si>
  <si>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</si>
  <si>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</si>
  <si>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</si>
  <si>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2.</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</si>
  <si>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</si>
  <si>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2.1.</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</si>
  <si>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</si>
  <si>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2.2.</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</si>
  <si>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</si>
  <si>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</si>
  <si>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</si>
  <si>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</si>
  <si>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</si>
  <si>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3.</t>
  </si>
  <si>
    <t>Структурные элементы, не входящие в направления (подпрограммы)</t>
  </si>
  <si>
    <t>3.1.</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</si>
  <si>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</si>
  <si>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 xml:space="preserve">Неисполнение по заработной плате и начислениям по оплате труда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t>
  </si>
  <si>
    <t xml:space="preserve">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Неисполнение по прочим выплатам персоналу (гарантии) сложилось в связи с тем, что сотрудники за текущий период не воспользовались  правом на частичную компенсацию стоимости оздоровительных и санаторно-курортных путевок (оплата будет произведена в последующих месяцах).
</t>
  </si>
  <si>
    <t xml:space="preserve">В народной дружине на 01.11.2025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</si>
  <si>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Заключен МК ЭС1902000064/25 от 13.12.2024 года, оказание
коммунальных услуг по поставке электрической энергии (камеры ИТКБ,
камеры Одиссей, здание МКУ "ЕДДС").
Заключен МК №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 01873000137240001380001 от 08.07.2024 года, на
оказание услуг связи. Отклонение сложилось  в результате оплаты электрической энергии согласно показанию счетчиков по факту.</t>
  </si>
  <si>
    <t>Произведена трансляция видеороликов напарвленных на профилатику мошенничества.</t>
  </si>
  <si>
    <t xml:space="preserve">                                                                                                     </t>
  </si>
  <si>
    <t xml:space="preserve"> Обучение. по прогр"Совр. техн.профилактики зависимого повед.подрост.и молод.":                    СОШ №1-21,48; СОШ №3-21,48, СОШ №5-21,48, СОШ №6-21,48, СОШ №7-21,48, СОШ №8-21,48, СОШ №10-21,48;   </t>
  </si>
  <si>
    <t>Произведена трансляция видеороликов напарвленных на профилатику наркомании</t>
  </si>
  <si>
    <t>Школа безопасности СОШ №7-170,0</t>
  </si>
  <si>
    <t>Неисполнение по начислениям по оплате труда (оплата досрочно страховых взносов с зарплаты за  2025г).</t>
  </si>
  <si>
    <t xml:space="preserve">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</si>
</sst>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2"/>
      <name val="Times New Roman"/>
      <family val="1"/>
      <charset val="204"/>
    </font>
    <font>
      <sz val="11"/>
      <name val="Calibri"/>
      <family val="2"/>
      <charset val="204"/>
      <scheme val="minor"/>
    </font>
    <font>
      <b/>
      <sz val="12"/>
      <name val="Calibri"/>
      <family val="2"/>
      <charset val="204"/>
      <scheme val="minor"/>
    </font>
    <font>
      <b/>
      <sz val="11"/>
      <name val="Calibri"/>
      <family val="2"/>
      <charset val="204"/>
      <scheme val="minor"/>
    </font>
    <font>
      <sz val="11"/>
      <name val="Times New Roman"/>
      <family val="1"/>
      <charset val="204"/>
    </font>
    <font>
      <sz val="16"/>
      <name val="Calibri"/>
      <family val="2"/>
      <charset val="204"/>
      <scheme val="minor"/>
    </font>
    <font>
      <sz val="16"/>
      <color rgb="FFFF0000"/>
      <name val="Calibri"/>
      <family val="2"/>
      <charset val="204"/>
      <scheme val="minor"/>
    </font>
    <font>
      <b/>
      <sz val="11"/>
      <color rgb="FFFF0000"/>
      <name val="Calibri"/>
      <family val="2"/>
      <charset val="204"/>
      <scheme val="minor"/>
    </font>
    <font>
      <sz val="12"/>
      <color theme="1"/>
      <name val="Times New Roman"/>
      <family val="1"/>
      <charset val="204"/>
    </font>
    <font>
      <b/>
      <sz val="12"/>
      <color theme="1"/>
      <name val="Times New Roman"/>
      <family val="1"/>
      <charset val="204"/>
    </font>
  </fonts>
  <fills count="19">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7030A0"/>
        <bgColor indexed="64"/>
      </patternFill>
    </fill>
    <fill>
      <patternFill patternType="solid">
        <fgColor theme="7" tint="0.39997558519241921"/>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3">
    <xf numFmtId="0" fontId="0" fillId="0" borderId="0" xfId="0"/>
    <xf numFmtId="0" fontId="12" fillId="0" borderId="0" xfId="11" applyFont="1" applyProtection="1"/>
    <xf numFmtId="0" fontId="13" fillId="0" borderId="0" xfId="11" applyFont="1" applyAlignment="1" applyProtection="1">
      <alignment horizontal="left" vertical="top" wrapText="1"/>
    </xf>
    <xf numFmtId="0" fontId="13" fillId="0" borderId="0" xfId="11" applyFont="1" applyAlignment="1" applyProtection="1">
      <alignment horizontal="justify" vertical="center" wrapText="1"/>
    </xf>
    <xf numFmtId="0" fontId="26" fillId="16" borderId="0" xfId="11" applyFont="1" applyFill="1" applyAlignment="1" applyProtection="1">
      <alignment horizontal="justify" vertical="center" wrapText="1"/>
    </xf>
    <xf numFmtId="0" fontId="26" fillId="0" borderId="0" xfId="11" applyFont="1" applyAlignment="1" applyProtection="1">
      <alignment horizontal="justify" vertical="center" wrapText="1"/>
    </xf>
    <xf numFmtId="0" fontId="13" fillId="0" borderId="0" xfId="11" applyFont="1" applyAlignment="1" applyProtection="1">
      <alignment vertical="center" wrapText="1"/>
    </xf>
    <xf numFmtId="0" fontId="13" fillId="2" borderId="0" xfId="11" applyFont="1" applyFill="1" applyAlignment="1" applyProtection="1">
      <alignment vertical="center" wrapText="1"/>
    </xf>
    <xf numFmtId="0" fontId="13" fillId="12" borderId="0" xfId="11" applyFont="1" applyFill="1" applyAlignment="1" applyProtection="1">
      <alignment vertical="center" wrapText="1"/>
    </xf>
    <xf numFmtId="0" fontId="13" fillId="13" borderId="0" xfId="11" applyFont="1" applyFill="1" applyAlignment="1" applyProtection="1">
      <alignment vertical="center" wrapText="1"/>
    </xf>
    <xf numFmtId="0" fontId="13" fillId="5" borderId="0" xfId="11" applyFont="1" applyFill="1" applyAlignment="1" applyProtection="1">
      <alignment vertical="center" wrapText="1"/>
    </xf>
    <xf numFmtId="0" fontId="13" fillId="14" borderId="0" xfId="11" applyFont="1" applyFill="1" applyAlignment="1" applyProtection="1">
      <alignment vertical="center" wrapText="1"/>
    </xf>
    <xf numFmtId="164" fontId="13" fillId="0" borderId="0" xfId="11" applyNumberFormat="1" applyFont="1" applyAlignment="1" applyProtection="1">
      <alignment vertical="center" wrapText="1"/>
    </xf>
    <xf numFmtId="164" fontId="13" fillId="10" borderId="0" xfId="11" applyNumberFormat="1" applyFont="1" applyFill="1" applyAlignment="1" applyProtection="1">
      <alignment vertical="center" wrapText="1"/>
    </xf>
    <xf numFmtId="164" fontId="13" fillId="15" borderId="0" xfId="11" applyNumberFormat="1" applyFont="1" applyFill="1" applyAlignment="1" applyProtection="1">
      <alignment vertical="center" wrapText="1"/>
    </xf>
    <xf numFmtId="164" fontId="13" fillId="17" borderId="0" xfId="11" applyNumberFormat="1" applyFont="1" applyFill="1" applyAlignment="1" applyProtection="1">
      <alignment vertical="center" wrapText="1"/>
    </xf>
    <xf numFmtId="164" fontId="13" fillId="18" borderId="0" xfId="11" applyNumberFormat="1" applyFont="1" applyFill="1" applyAlignment="1" applyProtection="1">
      <alignment vertical="center" wrapText="1"/>
    </xf>
    <xf numFmtId="164" fontId="14" fillId="0" borderId="0" xfId="11" applyNumberFormat="1" applyFont="1" applyAlignment="1" applyProtection="1">
      <alignment horizontal="left" vertical="center" wrapText="1"/>
    </xf>
    <xf numFmtId="0" fontId="15" fillId="0" borderId="0" xfId="11" applyFont="1" applyAlignment="1" applyProtection="1">
      <alignment vertical="center" wrapText="1"/>
    </xf>
    <xf numFmtId="0" fontId="16" fillId="0" borderId="0" xfId="11" applyFont="1" applyFill="1" applyProtection="1"/>
    <xf numFmtId="164" fontId="17" fillId="0" borderId="0" xfId="11" applyNumberFormat="1" applyFont="1" applyFill="1" applyAlignment="1" applyProtection="1">
      <alignment horizontal="center" vertical="center" wrapText="1"/>
    </xf>
    <xf numFmtId="164" fontId="17" fillId="0" borderId="0" xfId="11" applyNumberFormat="1" applyFont="1" applyFill="1" applyAlignment="1" applyProtection="1">
      <alignment vertical="center" wrapText="1"/>
    </xf>
    <xf numFmtId="164" fontId="17" fillId="10" borderId="0" xfId="11" applyNumberFormat="1" applyFont="1" applyFill="1" applyAlignment="1" applyProtection="1">
      <alignment vertical="center" wrapText="1"/>
    </xf>
    <xf numFmtId="164" fontId="17" fillId="15" borderId="0" xfId="11" applyNumberFormat="1" applyFont="1" applyFill="1" applyAlignment="1" applyProtection="1">
      <alignment vertical="center" wrapText="1"/>
    </xf>
    <xf numFmtId="164" fontId="17" fillId="17" borderId="0" xfId="11" applyNumberFormat="1" applyFont="1" applyFill="1" applyAlignment="1" applyProtection="1">
      <alignment vertical="center" wrapText="1"/>
    </xf>
    <xf numFmtId="164" fontId="17" fillId="18" borderId="0" xfId="11" applyNumberFormat="1" applyFont="1" applyFill="1" applyAlignment="1" applyProtection="1">
      <alignment vertical="center" wrapText="1"/>
    </xf>
    <xf numFmtId="164" fontId="17" fillId="0" borderId="1" xfId="11" applyNumberFormat="1" applyFont="1" applyFill="1" applyBorder="1" applyAlignment="1" applyProtection="1">
      <alignment horizontal="center" vertical="center" wrapText="1"/>
    </xf>
    <xf numFmtId="164" fontId="17" fillId="0" borderId="1" xfId="11" applyNumberFormat="1" applyFont="1" applyFill="1" applyBorder="1" applyAlignment="1" applyProtection="1">
      <alignment vertical="center" wrapText="1"/>
    </xf>
    <xf numFmtId="164" fontId="17" fillId="10" borderId="1" xfId="11" applyNumberFormat="1" applyFont="1" applyFill="1" applyBorder="1" applyAlignment="1" applyProtection="1">
      <alignment vertical="center" wrapText="1"/>
    </xf>
    <xf numFmtId="164" fontId="17" fillId="15" borderId="1" xfId="11" applyNumberFormat="1" applyFont="1" applyFill="1" applyBorder="1" applyAlignment="1" applyProtection="1">
      <alignment vertical="center" wrapText="1"/>
    </xf>
    <xf numFmtId="164" fontId="17" fillId="17" borderId="1" xfId="11" applyNumberFormat="1" applyFont="1" applyFill="1" applyBorder="1" applyAlignment="1" applyProtection="1">
      <alignment vertical="center" wrapText="1"/>
    </xf>
    <xf numFmtId="164" fontId="17" fillId="18" borderId="1" xfId="11" applyNumberFormat="1" applyFont="1" applyFill="1" applyBorder="1" applyAlignment="1" applyProtection="1">
      <alignment vertical="center" wrapText="1"/>
    </xf>
    <xf numFmtId="164" fontId="18" fillId="0" borderId="1" xfId="11" applyNumberFormat="1" applyFont="1" applyFill="1" applyBorder="1" applyAlignment="1" applyProtection="1">
      <alignment horizontal="right" vertical="center" wrapText="1"/>
    </xf>
    <xf numFmtId="0" fontId="17" fillId="0" borderId="2" xfId="11" applyFont="1" applyFill="1" applyBorder="1" applyAlignment="1" applyProtection="1">
      <alignment horizontal="left" vertical="top" wrapText="1"/>
    </xf>
    <xf numFmtId="0" fontId="17" fillId="0" borderId="2" xfId="11" applyFont="1" applyFill="1" applyBorder="1" applyAlignment="1" applyProtection="1">
      <alignment horizontal="center" vertical="top" wrapText="1"/>
    </xf>
    <xf numFmtId="164" fontId="17" fillId="0" borderId="2" xfId="11" applyNumberFormat="1" applyFont="1" applyFill="1" applyBorder="1" applyAlignment="1" applyProtection="1">
      <alignment horizontal="center" vertical="center" wrapText="1"/>
    </xf>
    <xf numFmtId="164" fontId="27" fillId="16" borderId="2" xfId="11" applyNumberFormat="1" applyFont="1" applyFill="1" applyBorder="1" applyAlignment="1" applyProtection="1">
      <alignment horizontal="center" vertical="center" wrapText="1"/>
    </xf>
    <xf numFmtId="164" fontId="27" fillId="0" borderId="2" xfId="11" applyNumberFormat="1" applyFont="1" applyFill="1" applyBorder="1" applyAlignment="1" applyProtection="1">
      <alignment horizontal="center" vertical="center" wrapText="1"/>
    </xf>
    <xf numFmtId="164" fontId="17" fillId="0" borderId="3" xfId="11" applyNumberFormat="1" applyFont="1" applyFill="1" applyBorder="1" applyAlignment="1" applyProtection="1">
      <alignment horizontal="center" vertical="center" wrapText="1"/>
    </xf>
    <xf numFmtId="164" fontId="17" fillId="0" borderId="4" xfId="11" applyNumberFormat="1" applyFont="1" applyFill="1" applyBorder="1" applyAlignment="1" applyProtection="1">
      <alignment horizontal="center" vertical="center" wrapText="1"/>
    </xf>
    <xf numFmtId="0" fontId="17" fillId="0" borderId="2" xfId="11" applyFont="1" applyFill="1" applyBorder="1" applyAlignment="1" applyProtection="1">
      <alignment horizontal="center" vertical="center" wrapText="1"/>
    </xf>
    <xf numFmtId="0" fontId="19" fillId="0" borderId="0" xfId="11" applyFont="1" applyProtection="1"/>
    <xf numFmtId="0" fontId="17" fillId="0" borderId="5" xfId="11" applyFont="1" applyFill="1" applyBorder="1" applyAlignment="1" applyProtection="1">
      <alignment horizontal="left" vertical="top" wrapText="1"/>
    </xf>
    <xf numFmtId="0" fontId="17" fillId="0" borderId="5" xfId="11" applyFont="1" applyFill="1" applyBorder="1" applyAlignment="1" applyProtection="1">
      <alignment horizontal="center" vertical="top" wrapText="1"/>
    </xf>
    <xf numFmtId="164" fontId="17" fillId="0" borderId="5" xfId="11" applyNumberFormat="1" applyFont="1" applyFill="1" applyBorder="1" applyAlignment="1" applyProtection="1">
      <alignment horizontal="center" vertical="center" wrapText="1"/>
    </xf>
    <xf numFmtId="164" fontId="27" fillId="16" borderId="5" xfId="11" applyNumberFormat="1" applyFont="1" applyFill="1" applyBorder="1" applyAlignment="1" applyProtection="1">
      <alignment horizontal="center" vertical="center" wrapText="1"/>
    </xf>
    <xf numFmtId="164" fontId="27" fillId="0" borderId="5" xfId="11" applyNumberFormat="1" applyFont="1" applyFill="1" applyBorder="1" applyAlignment="1" applyProtection="1">
      <alignment horizontal="center" vertical="center" wrapText="1"/>
    </xf>
    <xf numFmtId="164" fontId="17" fillId="0" borderId="6" xfId="11" applyNumberFormat="1" applyFont="1" applyFill="1" applyBorder="1" applyAlignment="1" applyProtection="1">
      <alignment horizontal="center" vertical="center" wrapText="1"/>
    </xf>
    <xf numFmtId="164" fontId="17" fillId="0" borderId="7" xfId="11" applyNumberFormat="1" applyFont="1" applyFill="1" applyBorder="1" applyAlignment="1" applyProtection="1">
      <alignment horizontal="center" vertical="center" wrapText="1"/>
    </xf>
    <xf numFmtId="0" fontId="17" fillId="0" borderId="5" xfId="11" applyFont="1" applyFill="1" applyBorder="1" applyAlignment="1" applyProtection="1">
      <alignment horizontal="center" vertical="center" wrapText="1"/>
    </xf>
    <xf numFmtId="0" fontId="17" fillId="0" borderId="8" xfId="11" applyFont="1" applyFill="1" applyBorder="1" applyAlignment="1" applyProtection="1">
      <alignment horizontal="left" vertical="top" wrapText="1"/>
    </xf>
    <xf numFmtId="0" fontId="17" fillId="0" borderId="8" xfId="11" applyFont="1" applyFill="1" applyBorder="1" applyAlignment="1" applyProtection="1">
      <alignment horizontal="center" vertical="top" wrapText="1"/>
    </xf>
    <xf numFmtId="0" fontId="17" fillId="0" borderId="9" xfId="11" applyFont="1" applyFill="1" applyBorder="1" applyAlignment="1" applyProtection="1">
      <alignment horizontal="center" vertical="center" wrapText="1"/>
    </xf>
    <xf numFmtId="14" fontId="27" fillId="16" borderId="9" xfId="11" applyNumberFormat="1" applyFont="1" applyFill="1" applyBorder="1" applyAlignment="1" applyProtection="1">
      <alignment horizontal="center" vertical="center" wrapText="1"/>
    </xf>
    <xf numFmtId="14" fontId="17" fillId="0" borderId="9" xfId="11" applyNumberFormat="1" applyFont="1" applyFill="1" applyBorder="1" applyAlignment="1" applyProtection="1">
      <alignment horizontal="center" vertical="center" wrapText="1"/>
    </xf>
    <xf numFmtId="14" fontId="27" fillId="0" borderId="9" xfId="11" applyNumberFormat="1" applyFont="1" applyFill="1" applyBorder="1" applyAlignment="1" applyProtection="1">
      <alignment horizontal="center" vertical="center" wrapText="1"/>
    </xf>
    <xf numFmtId="49" fontId="17" fillId="0" borderId="9" xfId="11" applyNumberFormat="1" applyFont="1" applyFill="1" applyBorder="1" applyAlignment="1" applyProtection="1">
      <alignment horizontal="center" vertical="center" wrapText="1"/>
    </xf>
    <xf numFmtId="49" fontId="17" fillId="2" borderId="9" xfId="11" applyNumberFormat="1" applyFont="1" applyFill="1" applyBorder="1" applyAlignment="1" applyProtection="1">
      <alignment horizontal="center" vertical="center" wrapText="1"/>
    </xf>
    <xf numFmtId="49" fontId="17" fillId="12" borderId="9" xfId="11" applyNumberFormat="1" applyFont="1" applyFill="1" applyBorder="1" applyAlignment="1" applyProtection="1">
      <alignment horizontal="center" vertical="center" wrapText="1"/>
    </xf>
    <xf numFmtId="49" fontId="17" fillId="13" borderId="9" xfId="11" applyNumberFormat="1" applyFont="1" applyFill="1" applyBorder="1" applyAlignment="1" applyProtection="1">
      <alignment horizontal="center" vertical="center" wrapText="1"/>
    </xf>
    <xf numFmtId="49" fontId="17" fillId="5" borderId="9" xfId="11" applyNumberFormat="1" applyFont="1" applyFill="1" applyBorder="1" applyAlignment="1" applyProtection="1">
      <alignment horizontal="center" vertical="center" wrapText="1"/>
    </xf>
    <xf numFmtId="49" fontId="17" fillId="14" borderId="9" xfId="11" applyNumberFormat="1" applyFont="1" applyFill="1" applyBorder="1" applyAlignment="1" applyProtection="1">
      <alignment horizontal="center" vertical="center" wrapText="1"/>
    </xf>
    <xf numFmtId="49" fontId="17" fillId="10" borderId="9" xfId="11" applyNumberFormat="1" applyFont="1" applyFill="1" applyBorder="1" applyAlignment="1" applyProtection="1">
      <alignment horizontal="center" vertical="center" wrapText="1"/>
    </xf>
    <xf numFmtId="49" fontId="17" fillId="15" borderId="9" xfId="11" applyNumberFormat="1" applyFont="1" applyFill="1" applyBorder="1" applyAlignment="1" applyProtection="1">
      <alignment horizontal="center" vertical="center" wrapText="1"/>
    </xf>
    <xf numFmtId="49" fontId="17" fillId="17" borderId="9" xfId="11" applyNumberFormat="1" applyFont="1" applyFill="1" applyBorder="1" applyAlignment="1" applyProtection="1">
      <alignment horizontal="center" vertical="center" wrapText="1"/>
    </xf>
    <xf numFmtId="49" fontId="17" fillId="18" borderId="9" xfId="11" applyNumberFormat="1" applyFont="1" applyFill="1" applyBorder="1" applyAlignment="1" applyProtection="1">
      <alignment horizontal="center" vertical="center" wrapText="1"/>
    </xf>
    <xf numFmtId="0" fontId="17" fillId="0" borderId="8" xfId="11" applyFont="1" applyFill="1" applyBorder="1" applyAlignment="1" applyProtection="1">
      <alignment horizontal="center" vertical="center" wrapText="1"/>
    </xf>
    <xf numFmtId="165" fontId="18" fillId="0" borderId="9" xfId="11" applyNumberFormat="1" applyFont="1" applyFill="1" applyBorder="1" applyAlignment="1" applyProtection="1">
      <alignment horizontal="center" vertical="center" wrapText="1"/>
    </xf>
    <xf numFmtId="165" fontId="26" fillId="16" borderId="9" xfId="11" applyNumberFormat="1" applyFont="1" applyFill="1" applyBorder="1" applyAlignment="1" applyProtection="1">
      <alignment horizontal="center" vertical="center" wrapText="1"/>
    </xf>
    <xf numFmtId="165" fontId="26" fillId="0" borderId="9" xfId="11" applyNumberFormat="1" applyFont="1" applyFill="1" applyBorder="1" applyAlignment="1" applyProtection="1">
      <alignment horizontal="center" vertical="center" wrapText="1"/>
    </xf>
    <xf numFmtId="165" fontId="18" fillId="2" borderId="9" xfId="11" applyNumberFormat="1" applyFont="1" applyFill="1" applyBorder="1" applyAlignment="1" applyProtection="1">
      <alignment horizontal="center" vertical="center" wrapText="1"/>
    </xf>
    <xf numFmtId="165" fontId="18" fillId="12" borderId="9" xfId="11" applyNumberFormat="1" applyFont="1" applyFill="1" applyBorder="1" applyAlignment="1" applyProtection="1">
      <alignment horizontal="center" vertical="center" wrapText="1"/>
    </xf>
    <xf numFmtId="165" fontId="18" fillId="13" borderId="9" xfId="11" applyNumberFormat="1" applyFont="1" applyFill="1" applyBorder="1" applyAlignment="1" applyProtection="1">
      <alignment horizontal="center" vertical="center" wrapText="1"/>
    </xf>
    <xf numFmtId="165" fontId="18" fillId="5" borderId="9" xfId="11" applyNumberFormat="1" applyFont="1" applyFill="1" applyBorder="1" applyAlignment="1" applyProtection="1">
      <alignment horizontal="center" vertical="center" wrapText="1"/>
    </xf>
    <xf numFmtId="165" fontId="18" fillId="14" borderId="9" xfId="11" applyNumberFormat="1" applyFont="1" applyFill="1" applyBorder="1" applyAlignment="1" applyProtection="1">
      <alignment horizontal="center" vertical="center" wrapText="1"/>
    </xf>
    <xf numFmtId="165" fontId="18" fillId="10" borderId="9" xfId="11" applyNumberFormat="1" applyFont="1" applyFill="1" applyBorder="1" applyAlignment="1" applyProtection="1">
      <alignment horizontal="center" vertical="center" wrapText="1"/>
    </xf>
    <xf numFmtId="165" fontId="18" fillId="15" borderId="9" xfId="11" applyNumberFormat="1" applyFont="1" applyFill="1" applyBorder="1" applyAlignment="1" applyProtection="1">
      <alignment horizontal="center" vertical="center" wrapText="1"/>
    </xf>
    <xf numFmtId="165" fontId="18" fillId="17" borderId="9" xfId="11" applyNumberFormat="1" applyFont="1" applyFill="1" applyBorder="1" applyAlignment="1" applyProtection="1">
      <alignment horizontal="center" vertical="center" wrapText="1"/>
    </xf>
    <xf numFmtId="165" fontId="18" fillId="18" borderId="9" xfId="11" applyNumberFormat="1" applyFont="1" applyFill="1" applyBorder="1" applyAlignment="1" applyProtection="1">
      <alignment horizontal="center" vertical="center" wrapText="1"/>
    </xf>
    <xf numFmtId="0" fontId="20" fillId="0" borderId="2" xfId="11" applyFont="1" applyFill="1" applyBorder="1" applyAlignment="1" applyProtection="1">
      <alignment horizontal="center" vertical="center"/>
    </xf>
    <xf numFmtId="0" fontId="17" fillId="0" borderId="9" xfId="11" applyFont="1" applyFill="1" applyBorder="1" applyAlignment="1" applyProtection="1">
      <alignment horizontal="left" vertical="center" wrapText="1"/>
    </xf>
    <xf numFmtId="166" fontId="17" fillId="0" borderId="9" xfId="11" applyNumberFormat="1" applyFont="1" applyFill="1" applyBorder="1" applyAlignment="1" applyProtection="1">
      <alignment horizontal="center" vertical="center"/>
    </xf>
    <xf numFmtId="166" fontId="27" fillId="16" borderId="9" xfId="11" applyNumberFormat="1" applyFont="1" applyFill="1" applyBorder="1" applyAlignment="1" applyProtection="1">
      <alignment horizontal="center" vertical="center"/>
    </xf>
    <xf numFmtId="166" fontId="27" fillId="0" borderId="9" xfId="11" applyNumberFormat="1" applyFont="1" applyFill="1" applyBorder="1" applyAlignment="1" applyProtection="1">
      <alignment horizontal="center" vertical="center"/>
    </xf>
    <xf numFmtId="166" fontId="17" fillId="0" borderId="9" xfId="11" applyNumberFormat="1" applyFont="1" applyFill="1" applyBorder="1" applyAlignment="1" applyProtection="1">
      <alignment horizontal="center" vertical="center"/>
      <protection locked="0"/>
    </xf>
    <xf numFmtId="166" fontId="17" fillId="2" borderId="9" xfId="11" applyNumberFormat="1" applyFont="1" applyFill="1" applyBorder="1" applyAlignment="1" applyProtection="1">
      <alignment horizontal="center" vertical="center"/>
      <protection locked="0"/>
    </xf>
    <xf numFmtId="166" fontId="17" fillId="12" borderId="9" xfId="11" applyNumberFormat="1" applyFont="1" applyFill="1" applyBorder="1" applyAlignment="1" applyProtection="1">
      <alignment horizontal="center" vertical="center"/>
      <protection locked="0"/>
    </xf>
    <xf numFmtId="166" fontId="17" fillId="13" borderId="9" xfId="11" applyNumberFormat="1" applyFont="1" applyFill="1" applyBorder="1" applyAlignment="1" applyProtection="1">
      <alignment horizontal="center" vertical="center"/>
      <protection locked="0"/>
    </xf>
    <xf numFmtId="166" fontId="17" fillId="5" borderId="9" xfId="11" applyNumberFormat="1" applyFont="1" applyFill="1" applyBorder="1" applyAlignment="1" applyProtection="1">
      <alignment horizontal="center" vertical="center"/>
      <protection locked="0"/>
    </xf>
    <xf numFmtId="166" fontId="17" fillId="14" borderId="9" xfId="11" applyNumberFormat="1" applyFont="1" applyFill="1" applyBorder="1" applyAlignment="1" applyProtection="1">
      <alignment horizontal="center" vertical="center"/>
      <protection locked="0"/>
    </xf>
    <xf numFmtId="166" fontId="17" fillId="10" borderId="9" xfId="11" applyNumberFormat="1" applyFont="1" applyFill="1" applyBorder="1" applyAlignment="1" applyProtection="1">
      <alignment horizontal="center" vertical="center"/>
      <protection locked="0"/>
    </xf>
    <xf numFmtId="166" fontId="17" fillId="15" borderId="9" xfId="11" applyNumberFormat="1" applyFont="1" applyFill="1" applyBorder="1" applyAlignment="1" applyProtection="1">
      <alignment horizontal="center" vertical="center"/>
      <protection locked="0"/>
    </xf>
    <xf numFmtId="166" fontId="17" fillId="17" borderId="9" xfId="11" applyNumberFormat="1" applyFont="1" applyFill="1" applyBorder="1" applyAlignment="1" applyProtection="1">
      <alignment horizontal="center" vertical="center"/>
      <protection locked="0"/>
    </xf>
    <xf numFmtId="166" fontId="17" fillId="18" borderId="9" xfId="11" applyNumberFormat="1" applyFont="1" applyFill="1" applyBorder="1" applyAlignment="1" applyProtection="1">
      <alignment horizontal="center" vertical="center"/>
      <protection locked="0"/>
    </xf>
    <xf numFmtId="0" fontId="17" fillId="0" borderId="9" xfId="11" applyFont="1" applyFill="1" applyBorder="1" applyAlignment="1" applyProtection="1">
      <alignment vertical="center" wrapText="1"/>
    </xf>
    <xf numFmtId="0" fontId="21" fillId="0" borderId="0" xfId="11" applyFont="1" applyAlignment="1" applyProtection="1">
      <alignment vertical="center"/>
    </xf>
    <xf numFmtId="0" fontId="20" fillId="0" borderId="5" xfId="11" applyFont="1" applyFill="1" applyBorder="1" applyAlignment="1" applyProtection="1">
      <alignment horizontal="center" vertical="center"/>
    </xf>
    <xf numFmtId="0" fontId="22" fillId="0" borderId="9" xfId="11" applyFont="1" applyFill="1" applyBorder="1" applyAlignment="1" applyProtection="1">
      <alignment horizontal="left" vertical="center" wrapText="1"/>
    </xf>
    <xf numFmtId="0" fontId="18" fillId="0" borderId="9" xfId="11" applyFont="1" applyFill="1" applyBorder="1" applyAlignment="1" applyProtection="1">
      <alignment horizontal="left" vertical="center" wrapText="1"/>
    </xf>
    <xf numFmtId="166" fontId="17" fillId="2" borderId="9" xfId="11" applyNumberFormat="1" applyFont="1" applyFill="1" applyBorder="1" applyAlignment="1" applyProtection="1">
      <alignment horizontal="center" vertical="center"/>
    </xf>
    <xf numFmtId="166" fontId="17" fillId="12" borderId="9" xfId="11" applyNumberFormat="1" applyFont="1" applyFill="1" applyBorder="1" applyAlignment="1" applyProtection="1">
      <alignment horizontal="center" vertical="center"/>
    </xf>
    <xf numFmtId="166" fontId="17" fillId="13" borderId="9" xfId="11" applyNumberFormat="1" applyFont="1" applyFill="1" applyBorder="1" applyAlignment="1" applyProtection="1">
      <alignment horizontal="center" vertical="center"/>
    </xf>
    <xf numFmtId="166" fontId="17" fillId="5" borderId="9" xfId="11" applyNumberFormat="1" applyFont="1" applyFill="1" applyBorder="1" applyAlignment="1" applyProtection="1">
      <alignment horizontal="center" vertical="center"/>
    </xf>
    <xf numFmtId="166" fontId="17" fillId="14" borderId="9" xfId="11" applyNumberFormat="1" applyFont="1" applyFill="1" applyBorder="1" applyAlignment="1" applyProtection="1">
      <alignment horizontal="center" vertical="center"/>
    </xf>
    <xf numFmtId="166" fontId="17" fillId="10" borderId="9" xfId="11" applyNumberFormat="1" applyFont="1" applyFill="1" applyBorder="1" applyAlignment="1" applyProtection="1">
      <alignment horizontal="center" vertical="center"/>
    </xf>
    <xf numFmtId="166" fontId="17" fillId="15" borderId="9" xfId="11" applyNumberFormat="1" applyFont="1" applyFill="1" applyBorder="1" applyAlignment="1" applyProtection="1">
      <alignment horizontal="center" vertical="center"/>
    </xf>
    <xf numFmtId="166" fontId="17" fillId="17" borderId="9" xfId="11" applyNumberFormat="1" applyFont="1" applyFill="1" applyBorder="1" applyAlignment="1" applyProtection="1">
      <alignment horizontal="center" vertical="center"/>
    </xf>
    <xf numFmtId="166" fontId="17" fillId="18" borderId="9" xfId="11" applyNumberFormat="1" applyFont="1" applyFill="1" applyBorder="1" applyAlignment="1" applyProtection="1">
      <alignment horizontal="center" vertical="center"/>
    </xf>
    <xf numFmtId="0" fontId="18" fillId="0" borderId="9" xfId="11" applyFont="1" applyFill="1" applyBorder="1" applyAlignment="1" applyProtection="1">
      <alignment vertical="center" wrapText="1"/>
    </xf>
    <xf numFmtId="0" fontId="19" fillId="0" borderId="0" xfId="11" applyFont="1" applyAlignment="1" applyProtection="1">
      <alignment vertical="center"/>
    </xf>
    <xf numFmtId="0" fontId="20" fillId="0" borderId="9" xfId="11" applyFont="1" applyFill="1" applyBorder="1" applyAlignment="1" applyProtection="1">
      <alignment horizontal="center" vertical="center"/>
    </xf>
    <xf numFmtId="0" fontId="18" fillId="0" borderId="10" xfId="11" applyFont="1" applyFill="1" applyBorder="1" applyAlignment="1" applyProtection="1">
      <alignment horizontal="left" vertical="center" wrapText="1"/>
    </xf>
    <xf numFmtId="0" fontId="18" fillId="0" borderId="11" xfId="11" applyFont="1" applyFill="1" applyBorder="1" applyAlignment="1" applyProtection="1">
      <alignment horizontal="left" vertical="center" wrapText="1"/>
    </xf>
    <xf numFmtId="0" fontId="18" fillId="0" borderId="12" xfId="11" applyFont="1" applyFill="1" applyBorder="1" applyAlignment="1" applyProtection="1">
      <alignment horizontal="left" vertical="center" wrapText="1"/>
    </xf>
    <xf numFmtId="0" fontId="17" fillId="0" borderId="2" xfId="11" applyFont="1" applyFill="1" applyBorder="1" applyAlignment="1" applyProtection="1">
      <alignment horizontal="left" vertical="center" wrapText="1"/>
    </xf>
    <xf numFmtId="0" fontId="17" fillId="3" borderId="9" xfId="11" applyFont="1" applyFill="1" applyBorder="1" applyAlignment="1" applyProtection="1">
      <alignment horizontal="left" vertical="center" wrapText="1"/>
    </xf>
    <xf numFmtId="166" fontId="17" fillId="3" borderId="9" xfId="11" applyNumberFormat="1" applyFont="1" applyFill="1" applyBorder="1" applyAlignment="1" applyProtection="1">
      <alignment horizontal="center" vertical="center"/>
      <protection locked="0"/>
    </xf>
    <xf numFmtId="166" fontId="27" fillId="16" borderId="9" xfId="11" applyNumberFormat="1" applyFont="1" applyFill="1" applyBorder="1" applyAlignment="1" applyProtection="1">
      <alignment horizontal="center" vertical="center"/>
      <protection locked="0"/>
    </xf>
    <xf numFmtId="166" fontId="27" fillId="3" borderId="9" xfId="11" applyNumberFormat="1" applyFont="1" applyFill="1" applyBorder="1" applyAlignment="1" applyProtection="1">
      <alignment horizontal="center" vertical="center"/>
      <protection locked="0"/>
    </xf>
    <xf numFmtId="0" fontId="18" fillId="3" borderId="9" xfId="11" applyFont="1" applyFill="1" applyBorder="1" applyAlignment="1" applyProtection="1">
      <alignment horizontal="justify" vertical="center" wrapText="1"/>
    </xf>
    <xf numFmtId="166" fontId="21" fillId="3" borderId="0" xfId="11" applyNumberFormat="1" applyFont="1" applyFill="1" applyAlignment="1" applyProtection="1">
      <alignment vertical="center"/>
    </xf>
    <xf numFmtId="0" fontId="21" fillId="3" borderId="0" xfId="11" applyFont="1" applyFill="1" applyAlignment="1" applyProtection="1">
      <alignment vertical="center"/>
    </xf>
    <xf numFmtId="0" fontId="17" fillId="0" borderId="5" xfId="11" applyFont="1" applyFill="1" applyBorder="1" applyAlignment="1" applyProtection="1">
      <alignment horizontal="left" vertical="center" wrapText="1"/>
    </xf>
    <xf numFmtId="166" fontId="18" fillId="0" borderId="9" xfId="11" applyNumberFormat="1" applyFont="1" applyFill="1" applyBorder="1" applyAlignment="1" applyProtection="1">
      <alignment horizontal="center" vertical="center"/>
    </xf>
    <xf numFmtId="166" fontId="26" fillId="16" borderId="9" xfId="11" applyNumberFormat="1" applyFont="1" applyFill="1" applyBorder="1" applyAlignment="1" applyProtection="1">
      <alignment horizontal="center" vertical="center"/>
    </xf>
    <xf numFmtId="166" fontId="26" fillId="0" borderId="9" xfId="11" applyNumberFormat="1" applyFont="1" applyFill="1" applyBorder="1" applyAlignment="1" applyProtection="1">
      <alignment horizontal="center" vertical="center"/>
    </xf>
    <xf numFmtId="166" fontId="18" fillId="0" borderId="9" xfId="11" applyNumberFormat="1" applyFont="1" applyFill="1" applyBorder="1" applyAlignment="1" applyProtection="1">
      <alignment horizontal="center" vertical="center"/>
      <protection locked="0"/>
    </xf>
    <xf numFmtId="166" fontId="18" fillId="2" borderId="9" xfId="11" applyNumberFormat="1" applyFont="1" applyFill="1" applyBorder="1" applyAlignment="1" applyProtection="1">
      <alignment horizontal="center" vertical="center"/>
      <protection locked="0"/>
    </xf>
    <xf numFmtId="166" fontId="18" fillId="12" borderId="9" xfId="11" applyNumberFormat="1" applyFont="1" applyFill="1" applyBorder="1" applyAlignment="1" applyProtection="1">
      <alignment horizontal="center" vertical="center"/>
      <protection locked="0"/>
    </xf>
    <xf numFmtId="166" fontId="18" fillId="13" borderId="9" xfId="11" applyNumberFormat="1" applyFont="1" applyFill="1" applyBorder="1" applyAlignment="1" applyProtection="1">
      <alignment horizontal="center" vertical="center"/>
      <protection locked="0"/>
    </xf>
    <xf numFmtId="166" fontId="18" fillId="5" borderId="9" xfId="11" applyNumberFormat="1" applyFont="1" applyFill="1" applyBorder="1" applyAlignment="1" applyProtection="1">
      <alignment horizontal="center" vertical="center"/>
      <protection locked="0"/>
    </xf>
    <xf numFmtId="166" fontId="18" fillId="14" borderId="9" xfId="11" applyNumberFormat="1" applyFont="1" applyFill="1" applyBorder="1" applyAlignment="1" applyProtection="1">
      <alignment horizontal="center" vertical="center"/>
      <protection locked="0"/>
    </xf>
    <xf numFmtId="166" fontId="18" fillId="10" borderId="9" xfId="11" applyNumberFormat="1" applyFont="1" applyFill="1" applyBorder="1" applyAlignment="1" applyProtection="1">
      <alignment horizontal="center" vertical="center"/>
      <protection locked="0"/>
    </xf>
    <xf numFmtId="166" fontId="18" fillId="15" borderId="9" xfId="11" applyNumberFormat="1" applyFont="1" applyFill="1" applyBorder="1" applyAlignment="1" applyProtection="1">
      <alignment horizontal="center" vertical="center"/>
      <protection locked="0"/>
    </xf>
    <xf numFmtId="166" fontId="18" fillId="17" borderId="9" xfId="11" applyNumberFormat="1" applyFont="1" applyFill="1" applyBorder="1" applyAlignment="1" applyProtection="1">
      <alignment horizontal="center" vertical="center"/>
      <protection locked="0"/>
    </xf>
    <xf numFmtId="166" fontId="18" fillId="18" borderId="9" xfId="11" applyNumberFormat="1" applyFont="1" applyFill="1" applyBorder="1" applyAlignment="1" applyProtection="1">
      <alignment horizontal="center" vertical="center"/>
      <protection locked="0"/>
    </xf>
    <xf numFmtId="166" fontId="21" fillId="0" borderId="0" xfId="11" applyNumberFormat="1" applyFont="1" applyAlignment="1" applyProtection="1">
      <alignment vertical="center"/>
    </xf>
    <xf numFmtId="0" fontId="1" fillId="0" borderId="8" xfId="11" applyBorder="1" applyAlignment="1">
      <alignment horizontal="center" vertical="center"/>
    </xf>
    <xf numFmtId="0" fontId="19" fillId="0" borderId="8" xfId="11" applyFont="1" applyFill="1" applyBorder="1" applyAlignment="1">
      <alignment horizontal="left" vertical="center" wrapText="1"/>
    </xf>
    <xf numFmtId="0" fontId="17" fillId="4" borderId="9" xfId="11" applyFont="1" applyFill="1" applyBorder="1" applyAlignment="1" applyProtection="1">
      <alignment horizontal="left" vertical="center" wrapText="1"/>
    </xf>
    <xf numFmtId="166" fontId="17" fillId="4" borderId="9" xfId="11" applyNumberFormat="1" applyFont="1" applyFill="1" applyBorder="1" applyAlignment="1" applyProtection="1">
      <alignment horizontal="center" vertical="center"/>
    </xf>
    <xf numFmtId="166" fontId="27" fillId="4" borderId="9" xfId="11" applyNumberFormat="1" applyFont="1" applyFill="1" applyBorder="1" applyAlignment="1" applyProtection="1">
      <alignment horizontal="center" vertical="center"/>
    </xf>
    <xf numFmtId="166" fontId="17" fillId="4" borderId="9" xfId="11" applyNumberFormat="1" applyFont="1" applyFill="1" applyBorder="1" applyAlignment="1" applyProtection="1">
      <alignment horizontal="center" vertical="center"/>
      <protection locked="0"/>
    </xf>
    <xf numFmtId="0" fontId="18" fillId="4" borderId="9" xfId="11" applyFont="1" applyFill="1" applyBorder="1" applyAlignment="1" applyProtection="1">
      <alignment vertical="center" wrapText="1"/>
    </xf>
    <xf numFmtId="166" fontId="23" fillId="4" borderId="0" xfId="11" applyNumberFormat="1" applyFont="1" applyFill="1" applyAlignment="1" applyProtection="1">
      <alignment vertical="center"/>
    </xf>
    <xf numFmtId="0" fontId="21" fillId="4" borderId="0" xfId="11" applyFont="1" applyFill="1" applyAlignment="1" applyProtection="1">
      <alignment vertical="center"/>
    </xf>
    <xf numFmtId="0" fontId="20" fillId="0" borderId="8" xfId="11" applyFont="1" applyFill="1" applyBorder="1" applyAlignment="1" applyProtection="1">
      <alignment horizontal="center" vertical="center"/>
    </xf>
    <xf numFmtId="0" fontId="17" fillId="0" borderId="8" xfId="11" applyFont="1" applyFill="1" applyBorder="1" applyAlignment="1" applyProtection="1">
      <alignment horizontal="left" vertical="center" wrapText="1"/>
    </xf>
    <xf numFmtId="166" fontId="23" fillId="0" borderId="0" xfId="11" applyNumberFormat="1" applyFont="1" applyAlignment="1" applyProtection="1">
      <alignment vertical="center"/>
    </xf>
    <xf numFmtId="0" fontId="17" fillId="5" borderId="9" xfId="11" applyFont="1" applyFill="1" applyBorder="1" applyAlignment="1" applyProtection="1">
      <alignment horizontal="left" vertical="center" wrapText="1"/>
    </xf>
    <xf numFmtId="166" fontId="27" fillId="5" borderId="9" xfId="11" applyNumberFormat="1" applyFont="1" applyFill="1" applyBorder="1" applyAlignment="1" applyProtection="1">
      <alignment horizontal="center" vertical="center"/>
    </xf>
    <xf numFmtId="0" fontId="13" fillId="5" borderId="9" xfId="11" applyFont="1" applyFill="1" applyBorder="1" applyAlignment="1" applyProtection="1">
      <alignment vertical="center" wrapText="1"/>
    </xf>
    <xf numFmtId="166" fontId="23" fillId="5" borderId="0" xfId="11" applyNumberFormat="1" applyFont="1" applyFill="1" applyAlignment="1" applyProtection="1">
      <alignment vertical="center"/>
    </xf>
    <xf numFmtId="0" fontId="21" fillId="5" borderId="0" xfId="11" applyFont="1" applyFill="1" applyAlignment="1" applyProtection="1">
      <alignment vertical="center"/>
    </xf>
    <xf numFmtId="0" fontId="17" fillId="6" borderId="9" xfId="11" applyFont="1" applyFill="1" applyBorder="1" applyAlignment="1" applyProtection="1">
      <alignment horizontal="left" vertical="center" wrapText="1"/>
    </xf>
    <xf numFmtId="166" fontId="17" fillId="6" borderId="9" xfId="11" applyNumberFormat="1" applyFont="1" applyFill="1" applyBorder="1" applyAlignment="1" applyProtection="1">
      <alignment horizontal="center" vertical="center"/>
    </xf>
    <xf numFmtId="166" fontId="27" fillId="6" borderId="9" xfId="11" applyNumberFormat="1" applyFont="1" applyFill="1" applyBorder="1" applyAlignment="1" applyProtection="1">
      <alignment horizontal="center" vertical="center"/>
    </xf>
    <xf numFmtId="166" fontId="17" fillId="6" borderId="9" xfId="11" applyNumberFormat="1" applyFont="1" applyFill="1" applyBorder="1" applyAlignment="1" applyProtection="1">
      <alignment horizontal="center" vertical="center"/>
      <protection locked="0"/>
    </xf>
    <xf numFmtId="0" fontId="18" fillId="6" borderId="9" xfId="11" applyFont="1" applyFill="1" applyBorder="1" applyAlignment="1" applyProtection="1">
      <alignment vertical="center" wrapText="1"/>
    </xf>
    <xf numFmtId="166" fontId="23" fillId="6" borderId="0" xfId="11" applyNumberFormat="1" applyFont="1" applyFill="1" applyAlignment="1" applyProtection="1">
      <alignment vertical="center"/>
    </xf>
    <xf numFmtId="0" fontId="21" fillId="6" borderId="0" xfId="11" applyFont="1" applyFill="1" applyAlignment="1" applyProtection="1">
      <alignment vertical="center"/>
    </xf>
    <xf numFmtId="0" fontId="17" fillId="6" borderId="9" xfId="11" applyFont="1" applyFill="1" applyBorder="1" applyAlignment="1" applyProtection="1">
      <alignment vertical="center" wrapText="1"/>
    </xf>
    <xf numFmtId="166" fontId="24" fillId="6" borderId="0" xfId="11" applyNumberFormat="1" applyFont="1" applyFill="1" applyAlignment="1" applyProtection="1">
      <alignment vertical="center"/>
    </xf>
    <xf numFmtId="0" fontId="25" fillId="6" borderId="0" xfId="11" applyFont="1" applyFill="1" applyAlignment="1" applyProtection="1">
      <alignment vertical="center"/>
    </xf>
    <xf numFmtId="166" fontId="24" fillId="0" borderId="0" xfId="11" applyNumberFormat="1" applyFont="1" applyAlignment="1" applyProtection="1">
      <alignment vertical="center"/>
    </xf>
    <xf numFmtId="0" fontId="12" fillId="0" borderId="0" xfId="11" applyFont="1" applyAlignment="1" applyProtection="1">
      <alignment vertical="center"/>
    </xf>
    <xf numFmtId="0" fontId="17" fillId="7" borderId="9" xfId="11" applyFont="1" applyFill="1" applyBorder="1" applyAlignment="1" applyProtection="1">
      <alignment horizontal="left" vertical="center" wrapText="1"/>
    </xf>
    <xf numFmtId="166" fontId="27" fillId="7" borderId="9" xfId="11" applyNumberFormat="1" applyFont="1" applyFill="1" applyBorder="1" applyAlignment="1" applyProtection="1">
      <alignment horizontal="center" vertical="center"/>
    </xf>
    <xf numFmtId="166" fontId="17" fillId="7" borderId="9" xfId="11" applyNumberFormat="1" applyFont="1" applyFill="1" applyBorder="1" applyAlignment="1" applyProtection="1">
      <alignment horizontal="center" vertical="center"/>
    </xf>
    <xf numFmtId="166" fontId="17" fillId="7" borderId="9" xfId="11" applyNumberFormat="1" applyFont="1" applyFill="1" applyBorder="1" applyAlignment="1" applyProtection="1">
      <alignment horizontal="center" vertical="center"/>
      <protection locked="0"/>
    </xf>
    <xf numFmtId="0" fontId="18" fillId="0" borderId="2" xfId="11" applyFont="1" applyFill="1" applyBorder="1" applyAlignment="1" applyProtection="1">
      <alignment horizontal="left" vertical="top" wrapText="1"/>
    </xf>
    <xf numFmtId="166" fontId="24" fillId="7" borderId="0" xfId="11" applyNumberFormat="1" applyFont="1" applyFill="1" applyAlignment="1" applyProtection="1">
      <alignment vertical="center"/>
    </xf>
    <xf numFmtId="0" fontId="25" fillId="7" borderId="0" xfId="11" applyFont="1" applyFill="1" applyAlignment="1" applyProtection="1">
      <alignment vertical="center"/>
    </xf>
    <xf numFmtId="0" fontId="18" fillId="0" borderId="8" xfId="11" applyFont="1" applyFill="1" applyBorder="1" applyAlignment="1" applyProtection="1">
      <alignment horizontal="left" vertical="top" wrapText="1"/>
    </xf>
    <xf numFmtId="0" fontId="17" fillId="8" borderId="9" xfId="11" applyFont="1" applyFill="1" applyBorder="1" applyAlignment="1" applyProtection="1">
      <alignment horizontal="left" vertical="center" wrapText="1"/>
    </xf>
    <xf numFmtId="166" fontId="17" fillId="8" borderId="9" xfId="11" applyNumberFormat="1" applyFont="1" applyFill="1" applyBorder="1" applyAlignment="1" applyProtection="1">
      <alignment horizontal="center" vertical="center"/>
    </xf>
    <xf numFmtId="166" fontId="27" fillId="8" borderId="9" xfId="11" applyNumberFormat="1" applyFont="1" applyFill="1" applyBorder="1" applyAlignment="1" applyProtection="1">
      <alignment horizontal="center" vertical="center"/>
    </xf>
    <xf numFmtId="166" fontId="17" fillId="8" borderId="9" xfId="11" applyNumberFormat="1" applyFont="1" applyFill="1" applyBorder="1" applyAlignment="1" applyProtection="1">
      <alignment horizontal="center" vertical="center"/>
      <protection locked="0"/>
    </xf>
    <xf numFmtId="0" fontId="17" fillId="8" borderId="9" xfId="11" applyFont="1" applyFill="1" applyBorder="1" applyAlignment="1" applyProtection="1">
      <alignment vertical="center" wrapText="1"/>
    </xf>
    <xf numFmtId="166" fontId="24" fillId="8" borderId="0" xfId="11" applyNumberFormat="1" applyFont="1" applyFill="1" applyAlignment="1" applyProtection="1">
      <alignment vertical="center"/>
    </xf>
    <xf numFmtId="0" fontId="25" fillId="8" borderId="0" xfId="11" applyFont="1" applyFill="1" applyAlignment="1" applyProtection="1">
      <alignment vertical="center"/>
    </xf>
    <xf numFmtId="0" fontId="17" fillId="9" borderId="9" xfId="11" applyFont="1" applyFill="1" applyBorder="1" applyAlignment="1" applyProtection="1">
      <alignment horizontal="left" vertical="center" wrapText="1"/>
    </xf>
    <xf numFmtId="166" fontId="17" fillId="9" borderId="9" xfId="11" applyNumberFormat="1" applyFont="1" applyFill="1" applyBorder="1" applyAlignment="1" applyProtection="1">
      <alignment horizontal="center" vertical="center"/>
    </xf>
    <xf numFmtId="166" fontId="27" fillId="9" borderId="9" xfId="11" applyNumberFormat="1" applyFont="1" applyFill="1" applyBorder="1" applyAlignment="1" applyProtection="1">
      <alignment horizontal="center" vertical="center"/>
    </xf>
    <xf numFmtId="166" fontId="17" fillId="9" borderId="9" xfId="11" applyNumberFormat="1" applyFont="1" applyFill="1" applyBorder="1" applyAlignment="1" applyProtection="1">
      <alignment horizontal="center" vertical="center"/>
      <protection locked="0"/>
    </xf>
    <xf numFmtId="0" fontId="17" fillId="9" borderId="9" xfId="11" applyFont="1" applyFill="1" applyBorder="1" applyAlignment="1" applyProtection="1">
      <alignment vertical="center" wrapText="1"/>
    </xf>
    <xf numFmtId="166" fontId="24" fillId="9" borderId="0" xfId="11" applyNumberFormat="1" applyFont="1" applyFill="1" applyAlignment="1" applyProtection="1">
      <alignment vertical="center"/>
    </xf>
    <xf numFmtId="0" fontId="25" fillId="9" borderId="0" xfId="11" applyFont="1" applyFill="1" applyAlignment="1" applyProtection="1">
      <alignment vertical="center"/>
    </xf>
    <xf numFmtId="0" fontId="17" fillId="10" borderId="9" xfId="11" applyFont="1" applyFill="1" applyBorder="1" applyAlignment="1" applyProtection="1">
      <alignment horizontal="left" vertical="center" wrapText="1"/>
    </xf>
    <xf numFmtId="166" fontId="27" fillId="10" borderId="9" xfId="11" applyNumberFormat="1" applyFont="1" applyFill="1" applyBorder="1" applyAlignment="1" applyProtection="1">
      <alignment horizontal="center" vertical="center"/>
    </xf>
    <xf numFmtId="0" fontId="17" fillId="10" borderId="9" xfId="11" applyFont="1" applyFill="1" applyBorder="1" applyAlignment="1" applyProtection="1">
      <alignment vertical="center" wrapText="1"/>
    </xf>
    <xf numFmtId="166" fontId="23" fillId="10" borderId="0" xfId="11" applyNumberFormat="1" applyFont="1" applyFill="1" applyAlignment="1" applyProtection="1">
      <alignment vertical="center"/>
    </xf>
    <xf numFmtId="0" fontId="21" fillId="10" borderId="0" xfId="11" applyFont="1" applyFill="1" applyAlignment="1" applyProtection="1">
      <alignment vertical="center"/>
    </xf>
    <xf numFmtId="0" fontId="18" fillId="8" borderId="9" xfId="11" applyFont="1" applyFill="1" applyBorder="1" applyAlignment="1" applyProtection="1">
      <alignment horizontal="justify" vertical="center" wrapText="1"/>
    </xf>
    <xf numFmtId="0" fontId="17" fillId="11" borderId="9" xfId="11" applyFont="1" applyFill="1" applyBorder="1" applyAlignment="1" applyProtection="1">
      <alignment horizontal="left" vertical="center" wrapText="1"/>
    </xf>
    <xf numFmtId="166" fontId="17" fillId="11" borderId="9" xfId="11" applyNumberFormat="1" applyFont="1" applyFill="1" applyBorder="1" applyAlignment="1" applyProtection="1">
      <alignment horizontal="center" vertical="center"/>
    </xf>
    <xf numFmtId="166" fontId="27" fillId="11" borderId="9" xfId="11" applyNumberFormat="1" applyFont="1" applyFill="1" applyBorder="1" applyAlignment="1" applyProtection="1">
      <alignment horizontal="center" vertical="center"/>
    </xf>
    <xf numFmtId="166" fontId="17" fillId="11" borderId="9" xfId="11" applyNumberFormat="1" applyFont="1" applyFill="1" applyBorder="1" applyAlignment="1" applyProtection="1">
      <alignment horizontal="center" vertical="center"/>
      <protection locked="0"/>
    </xf>
    <xf numFmtId="0" fontId="18" fillId="11" borderId="9" xfId="11" applyFont="1" applyFill="1" applyBorder="1" applyAlignment="1" applyProtection="1">
      <alignment horizontal="justify" vertical="center" wrapText="1"/>
    </xf>
    <xf numFmtId="166" fontId="23" fillId="11" borderId="0" xfId="11" applyNumberFormat="1" applyFont="1" applyFill="1" applyAlignment="1" applyProtection="1">
      <alignment vertical="center"/>
    </xf>
    <xf numFmtId="0" fontId="21" fillId="11" borderId="0" xfId="11" applyFont="1" applyFill="1" applyAlignment="1" applyProtection="1">
      <alignment vertical="center"/>
    </xf>
    <xf numFmtId="0" fontId="12" fillId="0" borderId="0" xfId="11" applyFont="1" applyAlignment="1" applyProtection="1">
      <alignment vertical="top"/>
    </xf>
    <xf numFmtId="0" fontId="1" fillId="16" borderId="0" xfId="11" applyFont="1" applyFill="1" applyProtection="1"/>
    <xf numFmtId="0" fontId="1" fillId="0" borderId="0" xfId="11" applyFont="1" applyProtection="1"/>
    <xf numFmtId="0" fontId="12" fillId="2" borderId="0" xfId="11" applyFont="1" applyFill="1" applyProtection="1"/>
    <xf numFmtId="0" fontId="12" fillId="12" borderId="0" xfId="11" applyFont="1" applyFill="1" applyProtection="1"/>
    <xf numFmtId="0" fontId="12" fillId="13" borderId="0" xfId="11" applyFont="1" applyFill="1" applyProtection="1"/>
    <xf numFmtId="0" fontId="12" fillId="5" borderId="0" xfId="11" applyFont="1" applyFill="1" applyProtection="1"/>
    <xf numFmtId="0" fontId="12" fillId="14" borderId="0" xfId="11" applyFont="1" applyFill="1" applyProtection="1"/>
    <xf numFmtId="0" fontId="12" fillId="10" borderId="0" xfId="11" applyFont="1" applyFill="1" applyProtection="1"/>
    <xf numFmtId="0" fontId="12" fillId="15" borderId="0" xfId="11" applyFont="1" applyFill="1" applyProtection="1"/>
    <xf numFmtId="0" fontId="12" fillId="17" borderId="0" xfId="11" applyFont="1" applyFill="1" applyProtection="1"/>
    <xf numFmtId="0" fontId="12" fillId="18" borderId="0" xfId="11" applyFont="1" applyFill="1" applyProtection="1"/>
  </cellXfs>
  <cellStyles count="12">
    <cellStyle name="Обычный" xfId="0" builtinId="0"/>
    <cellStyle name="Обычный 3" xfId="1"/>
    <cellStyle name="Обычный 3 10" xfId="10"/>
    <cellStyle name="Обычный 3 11" xfId="11"/>
    <cellStyle name="Обычный 3 2" xfId="2"/>
    <cellStyle name="Обычный 3 3" xfId="3"/>
    <cellStyle name="Обычный 3 4" xfId="4"/>
    <cellStyle name="Обычный 3 5" xfId="5"/>
    <cellStyle name="Обычный 3 6" xfId="6"/>
    <cellStyle name="Обычный 3 7" xfId="7"/>
    <cellStyle name="Обычный 3 8" xfId="8"/>
    <cellStyle name="Обычный 3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tabSelected="1" zoomScale="80" zoomScaleNormal="70" workbookViewId="0">
      <pane xSplit="6" ySplit="7" topLeftCell="K8" activePane="bottomRight" state="frozen"/>
      <selection pane="topRight" activeCell="G1" sqref="G1"/>
      <selection pane="bottomLeft" activeCell="A8" sqref="A8"/>
      <selection pane="bottomRight" activeCell="AH16" sqref="AH16"/>
    </sheetView>
  </sheetViews>
  <sheetFormatPr defaultColWidth="9.140625" defaultRowHeight="15" x14ac:dyDescent="0.25"/>
  <cols>
    <col min="1" max="1" width="6.5703125" style="1" customWidth="1"/>
    <col min="2" max="2" width="46.28515625" style="1" customWidth="1"/>
    <col min="3" max="3" width="18.5703125" style="201" customWidth="1"/>
    <col min="4" max="4" width="18" style="1" customWidth="1"/>
    <col min="5" max="5" width="14.7109375" style="202" customWidth="1"/>
    <col min="6" max="6" width="17.140625" style="1" customWidth="1"/>
    <col min="7" max="7" width="17.85546875" style="203" customWidth="1"/>
    <col min="8" max="8" width="12.140625" style="1" customWidth="1"/>
    <col min="9" max="9" width="10.85546875" style="1" customWidth="1"/>
    <col min="10" max="10" width="14.28515625" style="1" customWidth="1"/>
    <col min="11" max="11" width="13.5703125" style="204" customWidth="1"/>
    <col min="12" max="12" width="13.85546875" style="1" customWidth="1"/>
    <col min="13" max="13" width="13" style="205" customWidth="1"/>
    <col min="14" max="14" width="13.42578125" style="1" customWidth="1"/>
    <col min="15" max="15" width="11.5703125" style="206" customWidth="1"/>
    <col min="16" max="16" width="13.42578125" style="1" customWidth="1"/>
    <col min="17" max="17" width="11.5703125" style="207" customWidth="1"/>
    <col min="18" max="18" width="13" style="1" customWidth="1"/>
    <col min="19" max="19" width="11.5703125" style="208" customWidth="1"/>
    <col min="20" max="20" width="13" style="1" customWidth="1"/>
    <col min="21" max="21" width="11.5703125" style="1" customWidth="1"/>
    <col min="22" max="22" width="14.28515625" style="1" customWidth="1"/>
    <col min="23" max="23" width="11.5703125" style="209" customWidth="1"/>
    <col min="24" max="24" width="13.5703125" style="1" customWidth="1"/>
    <col min="25" max="25" width="11.5703125" style="210" customWidth="1"/>
    <col min="26" max="26" width="13.5703125" style="1" customWidth="1"/>
    <col min="27" max="27" width="11.5703125" style="211" customWidth="1"/>
    <col min="28" max="28" width="13" style="1" customWidth="1"/>
    <col min="29" max="29" width="11.5703125" style="212" customWidth="1"/>
    <col min="30" max="30" width="13.42578125" style="1" customWidth="1"/>
    <col min="31" max="33" width="11.5703125" style="1" customWidth="1"/>
    <col min="34" max="34" width="38.5703125" style="1" customWidth="1"/>
    <col min="35" max="16384" width="9.140625" style="1"/>
  </cols>
  <sheetData>
    <row r="1" spans="1:35" ht="23.25" customHeight="1" x14ac:dyDescent="0.25">
      <c r="C1" s="2"/>
      <c r="D1" s="3"/>
      <c r="E1" s="4"/>
      <c r="F1" s="3"/>
      <c r="G1" s="5"/>
      <c r="H1" s="3"/>
      <c r="I1" s="3"/>
      <c r="J1" s="6"/>
      <c r="K1" s="7"/>
      <c r="L1" s="6"/>
      <c r="M1" s="8"/>
      <c r="N1" s="6"/>
      <c r="O1" s="9"/>
      <c r="P1" s="6"/>
      <c r="Q1" s="10"/>
      <c r="R1" s="6"/>
      <c r="S1" s="11"/>
      <c r="T1" s="6"/>
      <c r="U1" s="6"/>
      <c r="V1" s="12"/>
      <c r="W1" s="13"/>
      <c r="X1" s="12"/>
      <c r="Y1" s="14"/>
      <c r="Z1" s="12"/>
      <c r="AA1" s="15"/>
      <c r="AB1" s="12"/>
      <c r="AC1" s="16"/>
      <c r="AD1" s="17"/>
      <c r="AE1" s="17"/>
      <c r="AF1" s="17"/>
      <c r="AG1" s="6"/>
      <c r="AH1" s="18"/>
    </row>
    <row r="2" spans="1:35" ht="15.75" x14ac:dyDescent="0.25">
      <c r="A2" s="19"/>
      <c r="B2" s="19"/>
      <c r="C2" s="20" t="s">
        <v>0</v>
      </c>
      <c r="D2" s="20"/>
      <c r="E2" s="20"/>
      <c r="F2" s="20"/>
      <c r="G2" s="20"/>
      <c r="H2" s="20"/>
      <c r="I2" s="20"/>
      <c r="J2" s="20"/>
      <c r="K2" s="20"/>
      <c r="L2" s="20"/>
      <c r="M2" s="20"/>
      <c r="N2" s="20"/>
      <c r="O2" s="20"/>
      <c r="P2" s="20"/>
      <c r="Q2" s="20"/>
      <c r="R2" s="20"/>
      <c r="S2" s="20"/>
      <c r="T2" s="21"/>
      <c r="U2" s="21"/>
      <c r="V2" s="21"/>
      <c r="W2" s="22"/>
      <c r="X2" s="21"/>
      <c r="Y2" s="23"/>
      <c r="Z2" s="21"/>
      <c r="AA2" s="24"/>
      <c r="AB2" s="21"/>
      <c r="AC2" s="25"/>
      <c r="AD2" s="21"/>
      <c r="AE2" s="21"/>
      <c r="AF2" s="21"/>
      <c r="AG2" s="21"/>
      <c r="AH2" s="21"/>
    </row>
    <row r="3" spans="1:35" ht="36.75" customHeight="1" x14ac:dyDescent="0.25">
      <c r="A3" s="19"/>
      <c r="B3" s="19"/>
      <c r="C3" s="26" t="s">
        <v>1</v>
      </c>
      <c r="D3" s="26"/>
      <c r="E3" s="26"/>
      <c r="F3" s="26"/>
      <c r="G3" s="26"/>
      <c r="H3" s="26"/>
      <c r="I3" s="26"/>
      <c r="J3" s="26"/>
      <c r="K3" s="26"/>
      <c r="L3" s="26"/>
      <c r="M3" s="26"/>
      <c r="N3" s="26"/>
      <c r="O3" s="26"/>
      <c r="P3" s="26"/>
      <c r="Q3" s="26"/>
      <c r="R3" s="26"/>
      <c r="S3" s="26"/>
      <c r="T3" s="27"/>
      <c r="U3" s="27"/>
      <c r="V3" s="27"/>
      <c r="W3" s="28"/>
      <c r="X3" s="27"/>
      <c r="Y3" s="29"/>
      <c r="Z3" s="27"/>
      <c r="AA3" s="30"/>
      <c r="AB3" s="27"/>
      <c r="AC3" s="31"/>
      <c r="AD3" s="32"/>
      <c r="AE3" s="32"/>
      <c r="AF3" s="32"/>
      <c r="AG3" s="32" t="s">
        <v>2</v>
      </c>
      <c r="AH3" s="32"/>
    </row>
    <row r="4" spans="1:35" s="41" customFormat="1" ht="15" customHeight="1" x14ac:dyDescent="0.25">
      <c r="A4" s="33" t="s">
        <v>3</v>
      </c>
      <c r="B4" s="34" t="s">
        <v>4</v>
      </c>
      <c r="C4" s="34" t="s">
        <v>5</v>
      </c>
      <c r="D4" s="35" t="s">
        <v>6</v>
      </c>
      <c r="E4" s="36" t="s">
        <v>6</v>
      </c>
      <c r="F4" s="35" t="s">
        <v>7</v>
      </c>
      <c r="G4" s="37" t="s">
        <v>8</v>
      </c>
      <c r="H4" s="38" t="s">
        <v>9</v>
      </c>
      <c r="I4" s="39"/>
      <c r="J4" s="38" t="s">
        <v>10</v>
      </c>
      <c r="K4" s="39"/>
      <c r="L4" s="38" t="s">
        <v>11</v>
      </c>
      <c r="M4" s="39"/>
      <c r="N4" s="38" t="s">
        <v>12</v>
      </c>
      <c r="O4" s="39"/>
      <c r="P4" s="38" t="s">
        <v>13</v>
      </c>
      <c r="Q4" s="39"/>
      <c r="R4" s="38" t="s">
        <v>14</v>
      </c>
      <c r="S4" s="39"/>
      <c r="T4" s="38" t="s">
        <v>15</v>
      </c>
      <c r="U4" s="39"/>
      <c r="V4" s="38" t="s">
        <v>16</v>
      </c>
      <c r="W4" s="39"/>
      <c r="X4" s="38" t="s">
        <v>17</v>
      </c>
      <c r="Y4" s="39"/>
      <c r="Z4" s="38" t="s">
        <v>18</v>
      </c>
      <c r="AA4" s="39"/>
      <c r="AB4" s="38" t="s">
        <v>19</v>
      </c>
      <c r="AC4" s="39"/>
      <c r="AD4" s="38" t="s">
        <v>20</v>
      </c>
      <c r="AE4" s="39"/>
      <c r="AF4" s="38" t="s">
        <v>21</v>
      </c>
      <c r="AG4" s="39"/>
      <c r="AH4" s="40" t="s">
        <v>22</v>
      </c>
    </row>
    <row r="5" spans="1:35" s="41" customFormat="1" ht="39" customHeight="1" x14ac:dyDescent="0.25">
      <c r="A5" s="42"/>
      <c r="B5" s="43"/>
      <c r="C5" s="43"/>
      <c r="D5" s="44"/>
      <c r="E5" s="45"/>
      <c r="F5" s="44"/>
      <c r="G5" s="46"/>
      <c r="H5" s="47"/>
      <c r="I5" s="48"/>
      <c r="J5" s="47"/>
      <c r="K5" s="48"/>
      <c r="L5" s="47"/>
      <c r="M5" s="48"/>
      <c r="N5" s="47"/>
      <c r="O5" s="48"/>
      <c r="P5" s="47"/>
      <c r="Q5" s="48"/>
      <c r="R5" s="47"/>
      <c r="S5" s="48"/>
      <c r="T5" s="47"/>
      <c r="U5" s="48"/>
      <c r="V5" s="47"/>
      <c r="W5" s="48"/>
      <c r="X5" s="47"/>
      <c r="Y5" s="48"/>
      <c r="Z5" s="47"/>
      <c r="AA5" s="48"/>
      <c r="AB5" s="47"/>
      <c r="AC5" s="48"/>
      <c r="AD5" s="47"/>
      <c r="AE5" s="48"/>
      <c r="AF5" s="47"/>
      <c r="AG5" s="48"/>
      <c r="AH5" s="49"/>
    </row>
    <row r="6" spans="1:35" s="41" customFormat="1" ht="64.5" customHeight="1" x14ac:dyDescent="0.25">
      <c r="A6" s="50"/>
      <c r="B6" s="51"/>
      <c r="C6" s="51"/>
      <c r="D6" s="52">
        <v>2025</v>
      </c>
      <c r="E6" s="53">
        <v>45962</v>
      </c>
      <c r="F6" s="54">
        <v>45962</v>
      </c>
      <c r="G6" s="55">
        <v>45931</v>
      </c>
      <c r="H6" s="56" t="s">
        <v>23</v>
      </c>
      <c r="I6" s="56" t="s">
        <v>24</v>
      </c>
      <c r="J6" s="56" t="s">
        <v>25</v>
      </c>
      <c r="K6" s="57" t="s">
        <v>26</v>
      </c>
      <c r="L6" s="56" t="s">
        <v>25</v>
      </c>
      <c r="M6" s="58" t="s">
        <v>26</v>
      </c>
      <c r="N6" s="56" t="s">
        <v>25</v>
      </c>
      <c r="O6" s="59" t="s">
        <v>26</v>
      </c>
      <c r="P6" s="56" t="s">
        <v>25</v>
      </c>
      <c r="Q6" s="60" t="s">
        <v>26</v>
      </c>
      <c r="R6" s="56" t="s">
        <v>25</v>
      </c>
      <c r="S6" s="61" t="s">
        <v>26</v>
      </c>
      <c r="T6" s="56" t="s">
        <v>25</v>
      </c>
      <c r="U6" s="56" t="s">
        <v>26</v>
      </c>
      <c r="V6" s="56" t="s">
        <v>25</v>
      </c>
      <c r="W6" s="62" t="s">
        <v>26</v>
      </c>
      <c r="X6" s="56" t="s">
        <v>25</v>
      </c>
      <c r="Y6" s="63" t="s">
        <v>26</v>
      </c>
      <c r="Z6" s="56" t="s">
        <v>25</v>
      </c>
      <c r="AA6" s="64" t="s">
        <v>26</v>
      </c>
      <c r="AB6" s="56" t="s">
        <v>25</v>
      </c>
      <c r="AC6" s="65" t="s">
        <v>26</v>
      </c>
      <c r="AD6" s="56" t="s">
        <v>25</v>
      </c>
      <c r="AE6" s="56" t="s">
        <v>26</v>
      </c>
      <c r="AF6" s="56" t="s">
        <v>25</v>
      </c>
      <c r="AG6" s="56" t="s">
        <v>26</v>
      </c>
      <c r="AH6" s="66"/>
    </row>
    <row r="7" spans="1:35" s="41" customFormat="1" ht="15.75" x14ac:dyDescent="0.25">
      <c r="A7" s="67">
        <v>1</v>
      </c>
      <c r="B7" s="67">
        <v>2</v>
      </c>
      <c r="C7" s="67">
        <v>3</v>
      </c>
      <c r="D7" s="67">
        <v>4</v>
      </c>
      <c r="E7" s="68">
        <v>5</v>
      </c>
      <c r="F7" s="67">
        <v>6</v>
      </c>
      <c r="G7" s="69">
        <v>7</v>
      </c>
      <c r="H7" s="67">
        <v>8</v>
      </c>
      <c r="I7" s="67">
        <v>9</v>
      </c>
      <c r="J7" s="67">
        <v>10</v>
      </c>
      <c r="K7" s="70">
        <v>11</v>
      </c>
      <c r="L7" s="67">
        <v>12</v>
      </c>
      <c r="M7" s="71">
        <v>13</v>
      </c>
      <c r="N7" s="67">
        <v>14</v>
      </c>
      <c r="O7" s="72">
        <v>15</v>
      </c>
      <c r="P7" s="67">
        <v>16</v>
      </c>
      <c r="Q7" s="73">
        <v>17</v>
      </c>
      <c r="R7" s="67">
        <v>18</v>
      </c>
      <c r="S7" s="74">
        <v>19</v>
      </c>
      <c r="T7" s="67">
        <v>20</v>
      </c>
      <c r="U7" s="67">
        <v>21</v>
      </c>
      <c r="V7" s="67">
        <v>22</v>
      </c>
      <c r="W7" s="75">
        <v>23</v>
      </c>
      <c r="X7" s="67">
        <v>24</v>
      </c>
      <c r="Y7" s="76">
        <v>25</v>
      </c>
      <c r="Z7" s="67">
        <v>26</v>
      </c>
      <c r="AA7" s="77">
        <v>27</v>
      </c>
      <c r="AB7" s="67">
        <v>28</v>
      </c>
      <c r="AC7" s="78">
        <v>29</v>
      </c>
      <c r="AD7" s="67">
        <v>30</v>
      </c>
      <c r="AE7" s="67">
        <v>31</v>
      </c>
      <c r="AF7" s="67">
        <v>32</v>
      </c>
      <c r="AG7" s="67">
        <v>33</v>
      </c>
      <c r="AH7" s="67">
        <v>34</v>
      </c>
    </row>
    <row r="8" spans="1:35" s="95" customFormat="1" ht="31.5" customHeight="1" x14ac:dyDescent="0.25">
      <c r="A8" s="79"/>
      <c r="B8" s="40" t="s">
        <v>27</v>
      </c>
      <c r="C8" s="80" t="s">
        <v>28</v>
      </c>
      <c r="D8" s="81">
        <f>D9+D10+D11</f>
        <v>31437.379300000001</v>
      </c>
      <c r="E8" s="82">
        <f>E9+E10+E11</f>
        <v>25452.470300000001</v>
      </c>
      <c r="F8" s="81">
        <f>F9+F10+F11</f>
        <v>24146.860999999997</v>
      </c>
      <c r="G8" s="83">
        <f>G9+G10+G11</f>
        <v>24146.860999999997</v>
      </c>
      <c r="H8" s="81">
        <f>IFERROR(G8/D8*100,0)</f>
        <v>76.809395495635329</v>
      </c>
      <c r="I8" s="81">
        <f>IFERROR(G8/E8*100,0)</f>
        <v>94.870402422196307</v>
      </c>
      <c r="J8" s="84">
        <f t="shared" ref="J8:AF8" si="0">J9+J10+J11</f>
        <v>3176.6419999999998</v>
      </c>
      <c r="K8" s="85">
        <f t="shared" si="0"/>
        <v>1905.587</v>
      </c>
      <c r="L8" s="84">
        <f t="shared" si="0"/>
        <v>2926.279</v>
      </c>
      <c r="M8" s="86">
        <f t="shared" si="0"/>
        <v>3911.8990000000003</v>
      </c>
      <c r="N8" s="84">
        <f t="shared" si="0"/>
        <v>2040.452</v>
      </c>
      <c r="O8" s="87">
        <f t="shared" si="0"/>
        <v>1628.4370000000001</v>
      </c>
      <c r="P8" s="84">
        <f t="shared" si="0"/>
        <v>2920.9303</v>
      </c>
      <c r="Q8" s="88">
        <f t="shared" si="0"/>
        <v>2160.1549999999997</v>
      </c>
      <c r="R8" s="84">
        <f t="shared" si="0"/>
        <v>2459.6239999999998</v>
      </c>
      <c r="S8" s="89">
        <f t="shared" si="0"/>
        <v>2012.037</v>
      </c>
      <c r="T8" s="84">
        <f t="shared" si="0"/>
        <v>2130.902</v>
      </c>
      <c r="U8" s="84">
        <f t="shared" si="0"/>
        <v>2990.71</v>
      </c>
      <c r="V8" s="84">
        <f t="shared" si="0"/>
        <v>2978.2</v>
      </c>
      <c r="W8" s="90">
        <f t="shared" si="0"/>
        <v>2718.4050000000002</v>
      </c>
      <c r="X8" s="84">
        <f t="shared" si="0"/>
        <v>2314.9589999999998</v>
      </c>
      <c r="Y8" s="91">
        <f t="shared" si="0"/>
        <v>1764.7130000000002</v>
      </c>
      <c r="Z8" s="84">
        <f t="shared" si="0"/>
        <v>1996.318</v>
      </c>
      <c r="AA8" s="92">
        <f t="shared" si="0"/>
        <v>2233.3999999999996</v>
      </c>
      <c r="AB8" s="84">
        <f t="shared" si="0"/>
        <v>2508.1639999999998</v>
      </c>
      <c r="AC8" s="93">
        <f t="shared" si="0"/>
        <v>2821.518</v>
      </c>
      <c r="AD8" s="84">
        <f t="shared" si="0"/>
        <v>1944.9170000000001</v>
      </c>
      <c r="AE8" s="84">
        <f t="shared" si="0"/>
        <v>0</v>
      </c>
      <c r="AF8" s="84">
        <f t="shared" si="0"/>
        <v>4039.9919999999993</v>
      </c>
      <c r="AG8" s="84">
        <f>AG9+AG10+AG11</f>
        <v>0</v>
      </c>
      <c r="AH8" s="94"/>
    </row>
    <row r="9" spans="1:35" s="95" customFormat="1" ht="31.5" customHeight="1" x14ac:dyDescent="0.25">
      <c r="A9" s="96"/>
      <c r="B9" s="49"/>
      <c r="C9" s="97" t="s">
        <v>29</v>
      </c>
      <c r="D9" s="81">
        <f>SUM(J9,L9,N9,P9,R9,T9,V9,X9,Z9,AB9,AD9,AF9)</f>
        <v>4.5999999999999996</v>
      </c>
      <c r="E9" s="82">
        <f>J9+P9+N9+L9+R9+T9+V9+X9+Z9+AB9</f>
        <v>4.5999999999999996</v>
      </c>
      <c r="F9" s="81">
        <f>G9</f>
        <v>4.59</v>
      </c>
      <c r="G9" s="83">
        <f>SUM(K9,M9,O9,Q9,S9,U9,W9,Y9,AA9,AC9,AE9,AG9)</f>
        <v>4.59</v>
      </c>
      <c r="H9" s="81">
        <f>IFERROR(G9/D9*100,0)</f>
        <v>99.782608695652172</v>
      </c>
      <c r="I9" s="81">
        <f>IFERROR(G9/E9*100,0)</f>
        <v>99.782608695652172</v>
      </c>
      <c r="J9" s="84">
        <f t="shared" ref="J9:AF9" si="1">J22</f>
        <v>0</v>
      </c>
      <c r="K9" s="85">
        <f t="shared" si="1"/>
        <v>0</v>
      </c>
      <c r="L9" s="84">
        <f t="shared" si="1"/>
        <v>0</v>
      </c>
      <c r="M9" s="86">
        <f t="shared" si="1"/>
        <v>0</v>
      </c>
      <c r="N9" s="84">
        <f t="shared" si="1"/>
        <v>0</v>
      </c>
      <c r="O9" s="87">
        <f t="shared" si="1"/>
        <v>0</v>
      </c>
      <c r="P9" s="84">
        <f t="shared" si="1"/>
        <v>1.8</v>
      </c>
      <c r="Q9" s="88">
        <f t="shared" si="1"/>
        <v>1.8</v>
      </c>
      <c r="R9" s="84">
        <f t="shared" si="1"/>
        <v>0</v>
      </c>
      <c r="S9" s="89">
        <f t="shared" si="1"/>
        <v>0</v>
      </c>
      <c r="T9" s="84">
        <f t="shared" si="1"/>
        <v>0</v>
      </c>
      <c r="U9" s="84">
        <f t="shared" si="1"/>
        <v>0</v>
      </c>
      <c r="V9" s="84">
        <f t="shared" si="1"/>
        <v>0</v>
      </c>
      <c r="W9" s="90">
        <f t="shared" si="1"/>
        <v>0</v>
      </c>
      <c r="X9" s="84">
        <f t="shared" si="1"/>
        <v>0</v>
      </c>
      <c r="Y9" s="91">
        <f t="shared" si="1"/>
        <v>0</v>
      </c>
      <c r="Z9" s="84">
        <f t="shared" si="1"/>
        <v>0</v>
      </c>
      <c r="AA9" s="92">
        <f t="shared" si="1"/>
        <v>0</v>
      </c>
      <c r="AB9" s="84">
        <f t="shared" si="1"/>
        <v>2.8</v>
      </c>
      <c r="AC9" s="93">
        <f t="shared" si="1"/>
        <v>2.79</v>
      </c>
      <c r="AD9" s="84">
        <f t="shared" si="1"/>
        <v>0</v>
      </c>
      <c r="AE9" s="84">
        <f t="shared" si="1"/>
        <v>0</v>
      </c>
      <c r="AF9" s="84">
        <f t="shared" si="1"/>
        <v>0</v>
      </c>
      <c r="AG9" s="84">
        <f>AG22</f>
        <v>0</v>
      </c>
      <c r="AH9" s="94"/>
    </row>
    <row r="10" spans="1:35" s="95" customFormat="1" ht="31.5" customHeight="1" x14ac:dyDescent="0.25">
      <c r="A10" s="96"/>
      <c r="B10" s="49"/>
      <c r="C10" s="98" t="s">
        <v>30</v>
      </c>
      <c r="D10" s="81">
        <f>SUM(J10,L10,N10,P10,R10,T10,V10,X10,Z10,AB10,AD10,AF10)</f>
        <v>12820.499</v>
      </c>
      <c r="E10" s="82">
        <f>J10+L10+N10+P10+R10+T10+V10+X10+Z10+AB10</f>
        <v>10654.508</v>
      </c>
      <c r="F10" s="81">
        <f>G10</f>
        <v>9553.402</v>
      </c>
      <c r="G10" s="83">
        <f>SUM(K10,M10,O10,Q10,S10,U10,W10,Y10,AA10,AC10,AE10,AG10)</f>
        <v>9553.402</v>
      </c>
      <c r="H10" s="81">
        <f>IFERROR(G10/D10*100,0)</f>
        <v>74.516615928911975</v>
      </c>
      <c r="I10" s="81">
        <f>IFERROR(G10/E10*100,0)</f>
        <v>89.665351042019026</v>
      </c>
      <c r="J10" s="84">
        <f>J14+J19+J35</f>
        <v>1383.2259999999999</v>
      </c>
      <c r="K10" s="85">
        <f>K14+K19+K35</f>
        <v>757.19600000000003</v>
      </c>
      <c r="L10" s="84">
        <f t="shared" ref="L10:AF10" si="2">L14+L19+L35</f>
        <v>1010.528</v>
      </c>
      <c r="M10" s="86">
        <f t="shared" si="2"/>
        <v>1181.345</v>
      </c>
      <c r="N10" s="84">
        <f t="shared" si="2"/>
        <v>898.98299999999995</v>
      </c>
      <c r="O10" s="87">
        <f t="shared" si="2"/>
        <v>494.72199999999998</v>
      </c>
      <c r="P10" s="84">
        <f t="shared" si="2"/>
        <v>1372.7380000000001</v>
      </c>
      <c r="Q10" s="88">
        <f>Q14+Q19+Q35</f>
        <v>794.66199999999992</v>
      </c>
      <c r="R10" s="84">
        <f t="shared" si="2"/>
        <v>888.96100000000001</v>
      </c>
      <c r="S10" s="89">
        <f t="shared" si="2"/>
        <v>1000.4300000000001</v>
      </c>
      <c r="T10" s="84">
        <f t="shared" si="2"/>
        <v>952.7170000000001</v>
      </c>
      <c r="U10" s="84">
        <f t="shared" si="2"/>
        <v>1345.46</v>
      </c>
      <c r="V10" s="84">
        <f t="shared" si="2"/>
        <v>1430.952</v>
      </c>
      <c r="W10" s="90">
        <f t="shared" si="2"/>
        <v>1218.701</v>
      </c>
      <c r="X10" s="84">
        <f t="shared" si="2"/>
        <v>971.00700000000006</v>
      </c>
      <c r="Y10" s="91">
        <f t="shared" si="2"/>
        <v>627.68899999999996</v>
      </c>
      <c r="Z10" s="84">
        <f t="shared" si="2"/>
        <v>817.31</v>
      </c>
      <c r="AA10" s="92">
        <f t="shared" si="2"/>
        <v>827.51</v>
      </c>
      <c r="AB10" s="84">
        <f t="shared" si="2"/>
        <v>928.08600000000001</v>
      </c>
      <c r="AC10" s="93">
        <f t="shared" si="2"/>
        <v>1305.6869999999999</v>
      </c>
      <c r="AD10" s="84">
        <f t="shared" si="2"/>
        <v>781.66000000000008</v>
      </c>
      <c r="AE10" s="84">
        <f t="shared" si="2"/>
        <v>0</v>
      </c>
      <c r="AF10" s="84">
        <f t="shared" si="2"/>
        <v>1384.3309999999999</v>
      </c>
      <c r="AG10" s="84">
        <f>AG14+AG19+AG35</f>
        <v>0</v>
      </c>
      <c r="AH10" s="94"/>
    </row>
    <row r="11" spans="1:35" s="109" customFormat="1" ht="38.25" customHeight="1" x14ac:dyDescent="0.25">
      <c r="A11" s="96"/>
      <c r="B11" s="49"/>
      <c r="C11" s="98" t="s">
        <v>31</v>
      </c>
      <c r="D11" s="81">
        <f>SUM(J11,L11,N11,P11,R11,T11,V11,X11,Z11,AB11,AD11,AF11)</f>
        <v>18612.280299999999</v>
      </c>
      <c r="E11" s="82">
        <f>J11+L11+N11+P11+R11+T11+V11+X11+Z11+AB11</f>
        <v>14793.362299999999</v>
      </c>
      <c r="F11" s="81">
        <f>G11</f>
        <v>14588.868999999999</v>
      </c>
      <c r="G11" s="83">
        <f>SUM(K11,M11,O11,Q11,S11,U11,W11,Y11,AA11,AC11,AE11,AG11)</f>
        <v>14588.868999999999</v>
      </c>
      <c r="H11" s="81">
        <f>IFERROR(G11/D11*100,0)</f>
        <v>78.38302865017566</v>
      </c>
      <c r="I11" s="81">
        <f>IFERROR(G11/E11*100,0)</f>
        <v>98.617668547197013</v>
      </c>
      <c r="J11" s="81">
        <f>J15+J17+J20+J24+26+J29+J31+J33+J38</f>
        <v>1793.4160000000002</v>
      </c>
      <c r="K11" s="99">
        <f>K15+K17+K20+K24+K26+K29+K31+K33+K38</f>
        <v>1148.3910000000001</v>
      </c>
      <c r="L11" s="81">
        <f>L15+L17+L20+L24+L26+L29+L31+L33+L38</f>
        <v>1915.751</v>
      </c>
      <c r="M11" s="100">
        <f>M15+M17+M20+M24+M26+M29+M31+M33+M38</f>
        <v>2730.5540000000001</v>
      </c>
      <c r="N11" s="81">
        <f t="shared" ref="N11:AE11" si="3">N15+N17+N20+N24+N26+N29+N31+N33+N38</f>
        <v>1141.4690000000001</v>
      </c>
      <c r="O11" s="101">
        <f>O15+O17+O20+O24+O26+O29+O31+O33+O38</f>
        <v>1133.7150000000001</v>
      </c>
      <c r="P11" s="81">
        <f t="shared" si="3"/>
        <v>1546.3922999999998</v>
      </c>
      <c r="Q11" s="102">
        <f>Q15+Q17+Q20+Q24+Q26+Q29+Q31+Q33+Q38</f>
        <v>1363.693</v>
      </c>
      <c r="R11" s="81">
        <f>R15+R17+R20+R24+R26+R29+R31+R33+R38</f>
        <v>1570.663</v>
      </c>
      <c r="S11" s="103">
        <f>S15+S17+S20+S24+S26+S29+S31+S33+S38</f>
        <v>1011.607</v>
      </c>
      <c r="T11" s="81">
        <f t="shared" si="3"/>
        <v>1178.1849999999999</v>
      </c>
      <c r="U11" s="81">
        <f t="shared" si="3"/>
        <v>1645.25</v>
      </c>
      <c r="V11" s="81">
        <f t="shared" si="3"/>
        <v>1547.248</v>
      </c>
      <c r="W11" s="104">
        <f t="shared" si="3"/>
        <v>1499.7040000000002</v>
      </c>
      <c r="X11" s="81">
        <f t="shared" si="3"/>
        <v>1343.952</v>
      </c>
      <c r="Y11" s="105">
        <f t="shared" si="3"/>
        <v>1137.0240000000001</v>
      </c>
      <c r="Z11" s="81">
        <f t="shared" si="3"/>
        <v>1179.008</v>
      </c>
      <c r="AA11" s="106">
        <f>AA15+AA17+AA20+AA24+AA26+AA29+AA31+AA33+AA38</f>
        <v>1405.8899999999999</v>
      </c>
      <c r="AB11" s="81">
        <f t="shared" si="3"/>
        <v>1577.278</v>
      </c>
      <c r="AC11" s="107">
        <f t="shared" si="3"/>
        <v>1513.0410000000002</v>
      </c>
      <c r="AD11" s="81">
        <f t="shared" si="3"/>
        <v>1163.2570000000001</v>
      </c>
      <c r="AE11" s="81">
        <f t="shared" si="3"/>
        <v>0</v>
      </c>
      <c r="AF11" s="81">
        <f>AF15+AF17+AF20+AF24+AF26+AF29+AF31+AF33+AF38</f>
        <v>2655.6609999999996</v>
      </c>
      <c r="AG11" s="81">
        <f>AG15+AG17+AG20+AG24+AG26+AG29+AG31+AG33+AG38</f>
        <v>0</v>
      </c>
      <c r="AH11" s="108"/>
    </row>
    <row r="12" spans="1:35" s="109" customFormat="1" ht="18.75" customHeight="1" x14ac:dyDescent="0.25">
      <c r="A12" s="110" t="s">
        <v>32</v>
      </c>
      <c r="B12" s="111" t="s">
        <v>33</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3"/>
      <c r="AH12" s="108"/>
    </row>
    <row r="13" spans="1:35" s="121" customFormat="1" ht="102" customHeight="1" x14ac:dyDescent="0.25">
      <c r="A13" s="79" t="s">
        <v>34</v>
      </c>
      <c r="B13" s="114" t="s">
        <v>35</v>
      </c>
      <c r="C13" s="115" t="s">
        <v>28</v>
      </c>
      <c r="D13" s="116">
        <f>D14+D15</f>
        <v>645.1</v>
      </c>
      <c r="E13" s="117">
        <f>E14+E15</f>
        <v>486.07500000000005</v>
      </c>
      <c r="F13" s="116">
        <f t="shared" ref="F13:AF13" si="4">F14+F15</f>
        <v>392.774</v>
      </c>
      <c r="G13" s="118">
        <f>G14+G15</f>
        <v>392.774</v>
      </c>
      <c r="H13" s="116">
        <f t="shared" ref="H13:H26" si="5">IFERROR(G13/D13*100,0)</f>
        <v>60.885754146643933</v>
      </c>
      <c r="I13" s="116">
        <f t="shared" ref="I13:I26" si="6">IFERROR(G13/E13*100,0)</f>
        <v>80.80522553103944</v>
      </c>
      <c r="J13" s="116">
        <f t="shared" si="4"/>
        <v>0</v>
      </c>
      <c r="K13" s="116">
        <f t="shared" si="4"/>
        <v>0</v>
      </c>
      <c r="L13" s="116">
        <f t="shared" si="4"/>
        <v>0</v>
      </c>
      <c r="M13" s="86">
        <f t="shared" si="4"/>
        <v>0</v>
      </c>
      <c r="N13" s="116">
        <f t="shared" si="4"/>
        <v>7</v>
      </c>
      <c r="O13" s="87">
        <f t="shared" si="4"/>
        <v>0</v>
      </c>
      <c r="P13" s="116">
        <f t="shared" si="4"/>
        <v>159.02500000000001</v>
      </c>
      <c r="Q13" s="88">
        <f t="shared" si="4"/>
        <v>104.75999999999999</v>
      </c>
      <c r="R13" s="116">
        <f t="shared" si="4"/>
        <v>0</v>
      </c>
      <c r="S13" s="89">
        <f t="shared" si="4"/>
        <v>0</v>
      </c>
      <c r="T13" s="116">
        <f t="shared" si="4"/>
        <v>0</v>
      </c>
      <c r="U13" s="116">
        <f t="shared" si="4"/>
        <v>6.25</v>
      </c>
      <c r="V13" s="116">
        <f t="shared" si="4"/>
        <v>159.02500000000001</v>
      </c>
      <c r="W13" s="90">
        <f t="shared" si="4"/>
        <v>153.60400000000001</v>
      </c>
      <c r="X13" s="116">
        <f t="shared" si="4"/>
        <v>0</v>
      </c>
      <c r="Y13" s="91">
        <f t="shared" si="4"/>
        <v>0</v>
      </c>
      <c r="Z13" s="116">
        <f t="shared" si="4"/>
        <v>0</v>
      </c>
      <c r="AA13" s="92">
        <f t="shared" si="4"/>
        <v>0</v>
      </c>
      <c r="AB13" s="116">
        <f t="shared" si="4"/>
        <v>161.02500000000001</v>
      </c>
      <c r="AC13" s="93">
        <f t="shared" si="4"/>
        <v>128.16</v>
      </c>
      <c r="AD13" s="116">
        <f t="shared" si="4"/>
        <v>0</v>
      </c>
      <c r="AE13" s="116">
        <f t="shared" si="4"/>
        <v>0</v>
      </c>
      <c r="AF13" s="116">
        <f t="shared" si="4"/>
        <v>159.02500000000001</v>
      </c>
      <c r="AG13" s="116">
        <f>AG14+AG15</f>
        <v>0</v>
      </c>
      <c r="AH13" s="119" t="s">
        <v>62</v>
      </c>
      <c r="AI13" s="120"/>
    </row>
    <row r="14" spans="1:35" s="95" customFormat="1" ht="73.5" customHeight="1" x14ac:dyDescent="0.25">
      <c r="A14" s="96"/>
      <c r="B14" s="122"/>
      <c r="C14" s="98" t="s">
        <v>30</v>
      </c>
      <c r="D14" s="123">
        <f>SUM(J14,L14,N14,P14,R14,T14,V14,X14,Z14,AB14,AD14,AF14)</f>
        <v>147.4</v>
      </c>
      <c r="E14" s="124">
        <f>J14+L14+N14+P14+R14+T14+V14+X14+Z14+AB14+AD14</f>
        <v>110.55000000000001</v>
      </c>
      <c r="F14" s="123">
        <f>G14</f>
        <v>110.55000000000001</v>
      </c>
      <c r="G14" s="125">
        <f>SUM(K14,M14,O14,Q14,S14,U14,W14,Y14,AA14,AC14,AE14,AG14)</f>
        <v>110.55000000000001</v>
      </c>
      <c r="H14" s="123">
        <f t="shared" si="5"/>
        <v>75</v>
      </c>
      <c r="I14" s="123">
        <f t="shared" si="6"/>
        <v>100</v>
      </c>
      <c r="J14" s="126">
        <v>0</v>
      </c>
      <c r="K14" s="127">
        <v>0</v>
      </c>
      <c r="L14" s="126">
        <v>0</v>
      </c>
      <c r="M14" s="128">
        <v>0</v>
      </c>
      <c r="N14" s="126">
        <v>0</v>
      </c>
      <c r="O14" s="129">
        <v>0</v>
      </c>
      <c r="P14" s="126">
        <v>36.85</v>
      </c>
      <c r="Q14" s="130">
        <v>36.85</v>
      </c>
      <c r="R14" s="126">
        <v>0</v>
      </c>
      <c r="S14" s="131">
        <v>0</v>
      </c>
      <c r="T14" s="126">
        <v>0</v>
      </c>
      <c r="U14" s="126">
        <v>0</v>
      </c>
      <c r="V14" s="84">
        <v>36.85</v>
      </c>
      <c r="W14" s="132">
        <v>36.85</v>
      </c>
      <c r="X14" s="126">
        <v>0</v>
      </c>
      <c r="Y14" s="133">
        <v>0</v>
      </c>
      <c r="Z14" s="126">
        <v>0</v>
      </c>
      <c r="AA14" s="134">
        <v>0</v>
      </c>
      <c r="AB14" s="126">
        <v>36.85</v>
      </c>
      <c r="AC14" s="135">
        <v>36.85</v>
      </c>
      <c r="AD14" s="126">
        <v>0</v>
      </c>
      <c r="AE14" s="126">
        <v>0</v>
      </c>
      <c r="AF14" s="126">
        <v>36.85</v>
      </c>
      <c r="AG14" s="126">
        <v>0</v>
      </c>
      <c r="AH14" s="94"/>
      <c r="AI14" s="136"/>
    </row>
    <row r="15" spans="1:35" s="95" customFormat="1" ht="29.25" customHeight="1" x14ac:dyDescent="0.25">
      <c r="A15" s="137"/>
      <c r="B15" s="138"/>
      <c r="C15" s="98" t="s">
        <v>31</v>
      </c>
      <c r="D15" s="123">
        <f>SUM(J15,L15,N15,P15,R15,T15,V15,X15,Z15,AB15,AD15,AF15)</f>
        <v>497.70000000000005</v>
      </c>
      <c r="E15" s="124">
        <f>J15+L15+N15+P15+R15+T15+V15+X15+Z15+AB15+AD15</f>
        <v>375.52500000000003</v>
      </c>
      <c r="F15" s="123">
        <f>G15</f>
        <v>282.22399999999999</v>
      </c>
      <c r="G15" s="125">
        <f>SUM(K15,M15,O15,Q15,S15,U15,W15,Y15,AA15,AC15,AE15,AG15)</f>
        <v>282.22399999999999</v>
      </c>
      <c r="H15" s="123">
        <f t="shared" si="5"/>
        <v>56.705645971468755</v>
      </c>
      <c r="I15" s="123">
        <f t="shared" si="6"/>
        <v>75.154517009519992</v>
      </c>
      <c r="J15" s="126">
        <v>0</v>
      </c>
      <c r="K15" s="127">
        <v>0</v>
      </c>
      <c r="L15" s="126">
        <v>0</v>
      </c>
      <c r="M15" s="128">
        <v>0</v>
      </c>
      <c r="N15" s="126">
        <v>7</v>
      </c>
      <c r="O15" s="129">
        <v>0</v>
      </c>
      <c r="P15" s="126">
        <v>122.175</v>
      </c>
      <c r="Q15" s="130">
        <v>67.91</v>
      </c>
      <c r="R15" s="126">
        <v>0</v>
      </c>
      <c r="S15" s="131">
        <v>0</v>
      </c>
      <c r="T15" s="126">
        <v>0</v>
      </c>
      <c r="U15" s="126">
        <v>6.25</v>
      </c>
      <c r="V15" s="84">
        <v>122.175</v>
      </c>
      <c r="W15" s="132">
        <v>116.754</v>
      </c>
      <c r="X15" s="126">
        <v>0</v>
      </c>
      <c r="Y15" s="133">
        <v>0</v>
      </c>
      <c r="Z15" s="126">
        <v>0</v>
      </c>
      <c r="AA15" s="134">
        <v>0</v>
      </c>
      <c r="AB15" s="126">
        <v>124.175</v>
      </c>
      <c r="AC15" s="135">
        <v>91.31</v>
      </c>
      <c r="AD15" s="126">
        <v>0</v>
      </c>
      <c r="AE15" s="126">
        <v>0</v>
      </c>
      <c r="AF15" s="126">
        <v>122.175</v>
      </c>
      <c r="AG15" s="126">
        <v>0</v>
      </c>
      <c r="AH15" s="94"/>
      <c r="AI15" s="136"/>
    </row>
    <row r="16" spans="1:35" s="145" customFormat="1" ht="182.25" customHeight="1" x14ac:dyDescent="0.25">
      <c r="A16" s="79" t="s">
        <v>36</v>
      </c>
      <c r="B16" s="114" t="s">
        <v>37</v>
      </c>
      <c r="C16" s="139" t="s">
        <v>28</v>
      </c>
      <c r="D16" s="140">
        <f>D17</f>
        <v>9985.8989999999994</v>
      </c>
      <c r="E16" s="82">
        <f>E17</f>
        <v>7340.5679999999993</v>
      </c>
      <c r="F16" s="140">
        <f>F17</f>
        <v>7040.5379999999996</v>
      </c>
      <c r="G16" s="141">
        <f>G17</f>
        <v>7040.5379999999996</v>
      </c>
      <c r="H16" s="140">
        <f t="shared" si="5"/>
        <v>70.504798816811586</v>
      </c>
      <c r="I16" s="140">
        <f t="shared" si="6"/>
        <v>95.912714111496555</v>
      </c>
      <c r="J16" s="142">
        <f t="shared" ref="J16:AG16" si="7">J17</f>
        <v>829.63499999999999</v>
      </c>
      <c r="K16" s="142">
        <f t="shared" si="7"/>
        <v>645.41700000000003</v>
      </c>
      <c r="L16" s="142">
        <f t="shared" si="7"/>
        <v>723.43700000000001</v>
      </c>
      <c r="M16" s="86">
        <f t="shared" si="7"/>
        <v>709.16099999999994</v>
      </c>
      <c r="N16" s="142">
        <f t="shared" si="7"/>
        <v>723.43700000000001</v>
      </c>
      <c r="O16" s="87">
        <f t="shared" si="7"/>
        <v>710.47900000000004</v>
      </c>
      <c r="P16" s="142">
        <f t="shared" si="7"/>
        <v>723.43700000000001</v>
      </c>
      <c r="Q16" s="88">
        <f t="shared" si="7"/>
        <v>710.17399999999998</v>
      </c>
      <c r="R16" s="142">
        <f>R17</f>
        <v>723.43700000000001</v>
      </c>
      <c r="S16" s="89">
        <f t="shared" si="7"/>
        <v>710.84500000000003</v>
      </c>
      <c r="T16" s="142">
        <f>T17</f>
        <v>723.43700000000001</v>
      </c>
      <c r="U16" s="142">
        <f t="shared" si="7"/>
        <v>710.27</v>
      </c>
      <c r="V16" s="142">
        <f>V17</f>
        <v>723.43700000000001</v>
      </c>
      <c r="W16" s="90">
        <f t="shared" si="7"/>
        <v>709.67899999999997</v>
      </c>
      <c r="X16" s="142">
        <f>X17</f>
        <v>723.43700000000001</v>
      </c>
      <c r="Y16" s="91">
        <f t="shared" si="7"/>
        <v>710.01800000000003</v>
      </c>
      <c r="Z16" s="142">
        <f>Z17</f>
        <v>723.43700000000001</v>
      </c>
      <c r="AA16" s="92">
        <f t="shared" si="7"/>
        <v>715.82</v>
      </c>
      <c r="AB16" s="142">
        <f>AB17</f>
        <v>723.43700000000001</v>
      </c>
      <c r="AC16" s="93">
        <f t="shared" si="7"/>
        <v>708.67499999999995</v>
      </c>
      <c r="AD16" s="142">
        <f>AD17</f>
        <v>723.43700000000001</v>
      </c>
      <c r="AE16" s="142">
        <f t="shared" si="7"/>
        <v>0</v>
      </c>
      <c r="AF16" s="142">
        <f>AF17</f>
        <v>1921.894</v>
      </c>
      <c r="AG16" s="142">
        <f t="shared" si="7"/>
        <v>0</v>
      </c>
      <c r="AH16" s="143" t="s">
        <v>63</v>
      </c>
      <c r="AI16" s="144"/>
    </row>
    <row r="17" spans="1:35" s="109" customFormat="1" ht="56.25" customHeight="1" x14ac:dyDescent="0.25">
      <c r="A17" s="146"/>
      <c r="B17" s="147"/>
      <c r="C17" s="98" t="s">
        <v>31</v>
      </c>
      <c r="D17" s="123">
        <f>SUM(J17,L17,N17,P17,R17,T17,V17,X17,Z17,AB17,AD17,AF17)</f>
        <v>9985.8989999999994</v>
      </c>
      <c r="E17" s="124">
        <f>J17+L17+N17+P17+R17+T17+V17+X17+Z17+AB17</f>
        <v>7340.5679999999993</v>
      </c>
      <c r="F17" s="123">
        <f>G17</f>
        <v>7040.5379999999996</v>
      </c>
      <c r="G17" s="125">
        <f>SUM(K17,M17,O17,Q17,S17,U17,W17,Y17,AA17,AC17,AE17,AG17)</f>
        <v>7040.5379999999996</v>
      </c>
      <c r="H17" s="123">
        <f t="shared" si="5"/>
        <v>70.504798816811586</v>
      </c>
      <c r="I17" s="123">
        <f t="shared" si="6"/>
        <v>95.912714111496555</v>
      </c>
      <c r="J17" s="126">
        <v>829.63499999999999</v>
      </c>
      <c r="K17" s="127">
        <v>645.41700000000003</v>
      </c>
      <c r="L17" s="126">
        <v>723.43700000000001</v>
      </c>
      <c r="M17" s="128">
        <v>709.16099999999994</v>
      </c>
      <c r="N17" s="126">
        <v>723.43700000000001</v>
      </c>
      <c r="O17" s="129">
        <v>710.47900000000004</v>
      </c>
      <c r="P17" s="126">
        <v>723.43700000000001</v>
      </c>
      <c r="Q17" s="130">
        <v>710.17399999999998</v>
      </c>
      <c r="R17" s="126">
        <v>723.43700000000001</v>
      </c>
      <c r="S17" s="131">
        <v>710.84500000000003</v>
      </c>
      <c r="T17" s="126">
        <v>723.43700000000001</v>
      </c>
      <c r="U17" s="126">
        <v>710.27</v>
      </c>
      <c r="V17" s="126">
        <v>723.43700000000001</v>
      </c>
      <c r="W17" s="132">
        <v>709.67899999999997</v>
      </c>
      <c r="X17" s="126">
        <v>723.43700000000001</v>
      </c>
      <c r="Y17" s="133">
        <v>710.01800000000003</v>
      </c>
      <c r="Z17" s="126">
        <v>723.43700000000001</v>
      </c>
      <c r="AA17" s="134">
        <v>715.82</v>
      </c>
      <c r="AB17" s="126">
        <v>723.43700000000001</v>
      </c>
      <c r="AC17" s="135">
        <v>708.67499999999995</v>
      </c>
      <c r="AD17" s="126">
        <v>723.43700000000001</v>
      </c>
      <c r="AE17" s="126">
        <v>0</v>
      </c>
      <c r="AF17" s="126">
        <v>1921.894</v>
      </c>
      <c r="AG17" s="126">
        <v>0</v>
      </c>
      <c r="AH17" s="108"/>
      <c r="AI17" s="148"/>
    </row>
    <row r="18" spans="1:35" s="153" customFormat="1" ht="55.5" customHeight="1" x14ac:dyDescent="0.25">
      <c r="A18" s="79" t="s">
        <v>38</v>
      </c>
      <c r="B18" s="114" t="s">
        <v>39</v>
      </c>
      <c r="C18" s="149" t="s">
        <v>28</v>
      </c>
      <c r="D18" s="102">
        <f>D19+D20</f>
        <v>2482.8030000000003</v>
      </c>
      <c r="E18" s="82">
        <f>E19+E20</f>
        <v>2084.4610000000002</v>
      </c>
      <c r="F18" s="102">
        <f t="shared" ref="F18:H18" si="8">F19+F20</f>
        <v>1783.9930000000002</v>
      </c>
      <c r="G18" s="150">
        <f t="shared" si="8"/>
        <v>1783.9930000000002</v>
      </c>
      <c r="H18" s="102">
        <f t="shared" si="5"/>
        <v>71.85398922105378</v>
      </c>
      <c r="I18" s="102">
        <f t="shared" si="6"/>
        <v>85.585338368048141</v>
      </c>
      <c r="J18" s="88">
        <f t="shared" ref="J18:AF18" si="9">J19+J20</f>
        <v>254.137</v>
      </c>
      <c r="K18" s="88">
        <f>K19+K20</f>
        <v>146.232</v>
      </c>
      <c r="L18" s="88">
        <f t="shared" si="9"/>
        <v>180.916</v>
      </c>
      <c r="M18" s="86">
        <f t="shared" si="9"/>
        <v>206.92600000000002</v>
      </c>
      <c r="N18" s="88">
        <f t="shared" si="9"/>
        <v>208.024</v>
      </c>
      <c r="O18" s="87">
        <f t="shared" si="9"/>
        <v>0</v>
      </c>
      <c r="P18" s="88">
        <f t="shared" si="9"/>
        <v>168.93299999999999</v>
      </c>
      <c r="Q18" s="88">
        <f t="shared" si="9"/>
        <v>204.43299999999999</v>
      </c>
      <c r="R18" s="88">
        <f t="shared" si="9"/>
        <v>151.97900000000001</v>
      </c>
      <c r="S18" s="89">
        <f t="shared" si="9"/>
        <v>106.2</v>
      </c>
      <c r="T18" s="88">
        <f t="shared" si="9"/>
        <v>379.435</v>
      </c>
      <c r="U18" s="88">
        <f t="shared" si="9"/>
        <v>188.45</v>
      </c>
      <c r="V18" s="88">
        <f t="shared" si="9"/>
        <v>273.57</v>
      </c>
      <c r="W18" s="90">
        <f t="shared" si="9"/>
        <v>420.29</v>
      </c>
      <c r="X18" s="88">
        <f t="shared" si="9"/>
        <v>151.97800000000001</v>
      </c>
      <c r="Y18" s="91">
        <f t="shared" si="9"/>
        <v>117.736</v>
      </c>
      <c r="Z18" s="88">
        <f t="shared" si="9"/>
        <v>151.97800000000001</v>
      </c>
      <c r="AA18" s="92">
        <f t="shared" si="9"/>
        <v>185.91</v>
      </c>
      <c r="AB18" s="88">
        <f t="shared" si="9"/>
        <v>163.511</v>
      </c>
      <c r="AC18" s="93">
        <f t="shared" si="9"/>
        <v>207.816</v>
      </c>
      <c r="AD18" s="88">
        <f t="shared" si="9"/>
        <v>151.97800000000001</v>
      </c>
      <c r="AE18" s="88">
        <f t="shared" si="9"/>
        <v>0</v>
      </c>
      <c r="AF18" s="88">
        <f t="shared" si="9"/>
        <v>246.364</v>
      </c>
      <c r="AG18" s="88">
        <f>AG19+AG20</f>
        <v>0</v>
      </c>
      <c r="AH18" s="151" t="s">
        <v>60</v>
      </c>
      <c r="AI18" s="152"/>
    </row>
    <row r="19" spans="1:35" s="95" customFormat="1" ht="45" customHeight="1" x14ac:dyDescent="0.25">
      <c r="A19" s="96"/>
      <c r="B19" s="122"/>
      <c r="C19" s="98" t="s">
        <v>30</v>
      </c>
      <c r="D19" s="123">
        <f>SUM(J19,L19,N19,P19,R19,T19,V19,X19,Z19,AB19,AD19,AF19)</f>
        <v>2370.4010000000003</v>
      </c>
      <c r="E19" s="124">
        <f>J19+L19+N19+P19+R19+T19+V19+X19+Z19+AB19</f>
        <v>1972.0590000000004</v>
      </c>
      <c r="F19" s="123">
        <f>G19</f>
        <v>1708.7200000000003</v>
      </c>
      <c r="G19" s="125">
        <f>SUM(K19,M19,O19,Q19,S19,U19,W19,Y19,AA19,AC19,AE19,AG19)</f>
        <v>1708.7200000000003</v>
      </c>
      <c r="H19" s="123">
        <f t="shared" si="5"/>
        <v>72.085693517679076</v>
      </c>
      <c r="I19" s="123">
        <f t="shared" si="6"/>
        <v>86.646494856391215</v>
      </c>
      <c r="J19" s="126">
        <v>248.60900000000001</v>
      </c>
      <c r="K19" s="127">
        <v>140.70500000000001</v>
      </c>
      <c r="L19" s="126">
        <v>180.916</v>
      </c>
      <c r="M19" s="128">
        <v>206.376</v>
      </c>
      <c r="N19" s="126">
        <v>208.024</v>
      </c>
      <c r="O19" s="129">
        <v>0</v>
      </c>
      <c r="P19" s="126">
        <v>161.57499999999999</v>
      </c>
      <c r="Q19" s="130">
        <v>197.57</v>
      </c>
      <c r="R19" s="126">
        <v>151.97900000000001</v>
      </c>
      <c r="S19" s="131">
        <v>99.31</v>
      </c>
      <c r="T19" s="126">
        <v>323.03500000000003</v>
      </c>
      <c r="U19" s="126">
        <v>146.72999999999999</v>
      </c>
      <c r="V19" s="126">
        <v>237.81200000000001</v>
      </c>
      <c r="W19" s="132">
        <v>413.43</v>
      </c>
      <c r="X19" s="126">
        <v>151.97800000000001</v>
      </c>
      <c r="Y19" s="133">
        <v>117.736</v>
      </c>
      <c r="Z19" s="126">
        <v>151.97800000000001</v>
      </c>
      <c r="AA19" s="134">
        <v>185.91</v>
      </c>
      <c r="AB19" s="126">
        <v>156.15299999999999</v>
      </c>
      <c r="AC19" s="135">
        <v>200.953</v>
      </c>
      <c r="AD19" s="126">
        <v>151.97800000000001</v>
      </c>
      <c r="AE19" s="126">
        <v>0</v>
      </c>
      <c r="AF19" s="126">
        <v>246.364</v>
      </c>
      <c r="AG19" s="126">
        <v>0</v>
      </c>
      <c r="AH19" s="94"/>
      <c r="AI19" s="148"/>
    </row>
    <row r="20" spans="1:35" s="109" customFormat="1" ht="63" customHeight="1" x14ac:dyDescent="0.25">
      <c r="A20" s="146"/>
      <c r="B20" s="147"/>
      <c r="C20" s="98" t="s">
        <v>31</v>
      </c>
      <c r="D20" s="123">
        <f>SUM(J20,L20,N20,P20,R20,T20,V20,X20,Z20,AB20,AD20,AF20)</f>
        <v>112.40200000000002</v>
      </c>
      <c r="E20" s="124">
        <f>J20+L20+N20+P20+R20+T20+V20+X20+Z20+AB20</f>
        <v>112.40200000000002</v>
      </c>
      <c r="F20" s="123">
        <f>G20</f>
        <v>75.272999999999996</v>
      </c>
      <c r="G20" s="125">
        <f>SUM(K20,M20,O20,Q20,S20,U20,W20,Y20,AA20,AC20,AE20,AG20)</f>
        <v>75.272999999999996</v>
      </c>
      <c r="H20" s="123">
        <f t="shared" si="5"/>
        <v>66.967669614419663</v>
      </c>
      <c r="I20" s="123">
        <f t="shared" si="6"/>
        <v>66.967669614419663</v>
      </c>
      <c r="J20" s="126">
        <v>5.5279999999999996</v>
      </c>
      <c r="K20" s="127">
        <v>5.5270000000000001</v>
      </c>
      <c r="L20" s="126">
        <v>0</v>
      </c>
      <c r="M20" s="128">
        <v>0.55000000000000004</v>
      </c>
      <c r="N20" s="126">
        <v>0</v>
      </c>
      <c r="O20" s="129">
        <v>0</v>
      </c>
      <c r="P20" s="126">
        <v>7.3579999999999997</v>
      </c>
      <c r="Q20" s="130">
        <v>6.8630000000000004</v>
      </c>
      <c r="R20" s="126">
        <v>0</v>
      </c>
      <c r="S20" s="131">
        <v>6.89</v>
      </c>
      <c r="T20" s="126">
        <v>56.4</v>
      </c>
      <c r="U20" s="126">
        <v>41.72</v>
      </c>
      <c r="V20" s="126">
        <v>35.758000000000003</v>
      </c>
      <c r="W20" s="132">
        <v>6.86</v>
      </c>
      <c r="X20" s="126">
        <v>0</v>
      </c>
      <c r="Y20" s="133">
        <v>0</v>
      </c>
      <c r="Z20" s="126">
        <v>0</v>
      </c>
      <c r="AA20" s="134">
        <v>0</v>
      </c>
      <c r="AB20" s="126">
        <v>7.3579999999999997</v>
      </c>
      <c r="AC20" s="135">
        <v>6.8630000000000004</v>
      </c>
      <c r="AD20" s="126">
        <v>0</v>
      </c>
      <c r="AE20" s="126">
        <v>0</v>
      </c>
      <c r="AF20" s="126">
        <v>0</v>
      </c>
      <c r="AG20" s="126">
        <v>0</v>
      </c>
      <c r="AH20" s="108"/>
      <c r="AI20" s="148"/>
    </row>
    <row r="21" spans="1:35" s="160" customFormat="1" ht="84" customHeight="1" x14ac:dyDescent="0.25">
      <c r="A21" s="79" t="s">
        <v>40</v>
      </c>
      <c r="B21" s="114" t="s">
        <v>41</v>
      </c>
      <c r="C21" s="154" t="s">
        <v>28</v>
      </c>
      <c r="D21" s="155">
        <f>D22</f>
        <v>4.5999999999999996</v>
      </c>
      <c r="E21" s="82">
        <f>E22</f>
        <v>4.5999999999999996</v>
      </c>
      <c r="F21" s="155">
        <f t="shared" ref="E21:H37" si="10">F22</f>
        <v>4.59</v>
      </c>
      <c r="G21" s="156">
        <f t="shared" si="10"/>
        <v>4.59</v>
      </c>
      <c r="H21" s="155">
        <f t="shared" si="5"/>
        <v>99.782608695652172</v>
      </c>
      <c r="I21" s="155">
        <f t="shared" si="6"/>
        <v>99.782608695652172</v>
      </c>
      <c r="J21" s="157">
        <f t="shared" ref="J21:AG21" si="11">J22</f>
        <v>0</v>
      </c>
      <c r="K21" s="157">
        <f t="shared" si="11"/>
        <v>0</v>
      </c>
      <c r="L21" s="157">
        <f t="shared" si="11"/>
        <v>0</v>
      </c>
      <c r="M21" s="86">
        <f t="shared" si="11"/>
        <v>0</v>
      </c>
      <c r="N21" s="157">
        <f t="shared" si="11"/>
        <v>0</v>
      </c>
      <c r="O21" s="87">
        <f t="shared" si="11"/>
        <v>0</v>
      </c>
      <c r="P21" s="157">
        <f t="shared" si="11"/>
        <v>1.8</v>
      </c>
      <c r="Q21" s="88">
        <f t="shared" si="11"/>
        <v>1.8</v>
      </c>
      <c r="R21" s="157">
        <f t="shared" si="11"/>
        <v>0</v>
      </c>
      <c r="S21" s="89">
        <f t="shared" si="11"/>
        <v>0</v>
      </c>
      <c r="T21" s="157">
        <f t="shared" si="11"/>
        <v>0</v>
      </c>
      <c r="U21" s="157">
        <f t="shared" si="11"/>
        <v>0</v>
      </c>
      <c r="V21" s="157">
        <f t="shared" si="11"/>
        <v>0</v>
      </c>
      <c r="W21" s="90">
        <f t="shared" si="11"/>
        <v>0</v>
      </c>
      <c r="X21" s="157">
        <f t="shared" si="11"/>
        <v>0</v>
      </c>
      <c r="Y21" s="91">
        <f t="shared" si="11"/>
        <v>0</v>
      </c>
      <c r="Z21" s="157">
        <f t="shared" si="11"/>
        <v>0</v>
      </c>
      <c r="AA21" s="92">
        <f t="shared" si="11"/>
        <v>0</v>
      </c>
      <c r="AB21" s="157">
        <f t="shared" si="11"/>
        <v>2.8</v>
      </c>
      <c r="AC21" s="93">
        <f t="shared" si="11"/>
        <v>2.79</v>
      </c>
      <c r="AD21" s="157">
        <f t="shared" si="11"/>
        <v>0</v>
      </c>
      <c r="AE21" s="157">
        <f t="shared" si="11"/>
        <v>0</v>
      </c>
      <c r="AF21" s="157">
        <f t="shared" si="11"/>
        <v>0</v>
      </c>
      <c r="AG21" s="157">
        <f t="shared" si="11"/>
        <v>0</v>
      </c>
      <c r="AH21" s="158"/>
      <c r="AI21" s="159"/>
    </row>
    <row r="22" spans="1:35" s="109" customFormat="1" ht="64.5" customHeight="1" x14ac:dyDescent="0.25">
      <c r="A22" s="146"/>
      <c r="B22" s="147"/>
      <c r="C22" s="98" t="s">
        <v>29</v>
      </c>
      <c r="D22" s="123">
        <f>SUM(J22,L22,N22,P22,R22,T22,V22,X22,Z22,AB22,AD22,AF22)</f>
        <v>4.5999999999999996</v>
      </c>
      <c r="E22" s="124">
        <f>J22+L22+N22+P22+R22+T22+V22+X22+Z22+AB22</f>
        <v>4.5999999999999996</v>
      </c>
      <c r="F22" s="123">
        <f>G22</f>
        <v>4.59</v>
      </c>
      <c r="G22" s="125">
        <f>SUM(K22,M22,O22,Q22,S22,U22,W22,Y22,AA22,AC22,AE22,AG22)</f>
        <v>4.59</v>
      </c>
      <c r="H22" s="123">
        <f t="shared" si="5"/>
        <v>99.782608695652172</v>
      </c>
      <c r="I22" s="123">
        <f t="shared" si="6"/>
        <v>99.782608695652172</v>
      </c>
      <c r="J22" s="126">
        <v>0</v>
      </c>
      <c r="K22" s="127">
        <v>0</v>
      </c>
      <c r="L22" s="126">
        <v>0</v>
      </c>
      <c r="M22" s="128">
        <v>0</v>
      </c>
      <c r="N22" s="126">
        <v>0</v>
      </c>
      <c r="O22" s="129">
        <v>0</v>
      </c>
      <c r="P22" s="126">
        <v>1.8</v>
      </c>
      <c r="Q22" s="130">
        <v>1.8</v>
      </c>
      <c r="R22" s="126">
        <v>0</v>
      </c>
      <c r="S22" s="131">
        <v>0</v>
      </c>
      <c r="T22" s="126">
        <v>0</v>
      </c>
      <c r="U22" s="126">
        <v>0</v>
      </c>
      <c r="V22" s="126">
        <v>0</v>
      </c>
      <c r="W22" s="132">
        <v>0</v>
      </c>
      <c r="X22" s="126">
        <v>0</v>
      </c>
      <c r="Y22" s="133">
        <v>0</v>
      </c>
      <c r="Z22" s="126">
        <v>0</v>
      </c>
      <c r="AA22" s="134">
        <v>0</v>
      </c>
      <c r="AB22" s="126">
        <v>2.8</v>
      </c>
      <c r="AC22" s="135">
        <v>2.79</v>
      </c>
      <c r="AD22" s="126">
        <v>0</v>
      </c>
      <c r="AE22" s="126">
        <v>0</v>
      </c>
      <c r="AF22" s="126">
        <v>0</v>
      </c>
      <c r="AG22" s="126">
        <v>0</v>
      </c>
      <c r="AH22" s="108"/>
      <c r="AI22" s="148"/>
    </row>
    <row r="23" spans="1:35" s="163" customFormat="1" ht="96" customHeight="1" x14ac:dyDescent="0.25">
      <c r="A23" s="79" t="s">
        <v>42</v>
      </c>
      <c r="B23" s="114" t="s">
        <v>43</v>
      </c>
      <c r="C23" s="154" t="s">
        <v>28</v>
      </c>
      <c r="D23" s="155">
        <f>D24</f>
        <v>262.50000000000006</v>
      </c>
      <c r="E23" s="82">
        <f>E24</f>
        <v>258.26800000000003</v>
      </c>
      <c r="F23" s="155">
        <f t="shared" si="10"/>
        <v>959.41000000000008</v>
      </c>
      <c r="G23" s="156">
        <f t="shared" si="10"/>
        <v>959.41000000000008</v>
      </c>
      <c r="H23" s="155">
        <f t="shared" si="5"/>
        <v>365.48952380952375</v>
      </c>
      <c r="I23" s="155">
        <f t="shared" si="6"/>
        <v>371.47846423095388</v>
      </c>
      <c r="J23" s="157">
        <f t="shared" ref="J23:AG23" si="12">J24</f>
        <v>0</v>
      </c>
      <c r="K23" s="157">
        <f t="shared" si="12"/>
        <v>0</v>
      </c>
      <c r="L23" s="157">
        <f t="shared" si="12"/>
        <v>8.3520000000000003</v>
      </c>
      <c r="M23" s="86">
        <f t="shared" si="12"/>
        <v>886.77800000000002</v>
      </c>
      <c r="N23" s="157">
        <f t="shared" si="12"/>
        <v>8.3520000000000003</v>
      </c>
      <c r="O23" s="87">
        <f t="shared" si="12"/>
        <v>8.3520000000000003</v>
      </c>
      <c r="P23" s="157">
        <f t="shared" si="12"/>
        <v>8.3520000000000003</v>
      </c>
      <c r="Q23" s="88">
        <f t="shared" si="12"/>
        <v>8.35</v>
      </c>
      <c r="R23" s="157">
        <f t="shared" si="12"/>
        <v>8.3520000000000003</v>
      </c>
      <c r="S23" s="89">
        <f t="shared" si="12"/>
        <v>8.3520000000000003</v>
      </c>
      <c r="T23" s="157">
        <f t="shared" si="12"/>
        <v>8.3520000000000003</v>
      </c>
      <c r="U23" s="157">
        <f t="shared" si="12"/>
        <v>8.35</v>
      </c>
      <c r="V23" s="157">
        <f t="shared" si="12"/>
        <v>8.3520000000000003</v>
      </c>
      <c r="W23" s="90">
        <f t="shared" si="12"/>
        <v>8.35</v>
      </c>
      <c r="X23" s="157">
        <f t="shared" si="12"/>
        <v>8.3520000000000003</v>
      </c>
      <c r="Y23" s="91">
        <f t="shared" si="12"/>
        <v>8.3520000000000003</v>
      </c>
      <c r="Z23" s="157">
        <f t="shared" si="12"/>
        <v>8.3520000000000003</v>
      </c>
      <c r="AA23" s="92">
        <f t="shared" si="12"/>
        <v>8.35</v>
      </c>
      <c r="AB23" s="157">
        <f t="shared" si="12"/>
        <v>191.452</v>
      </c>
      <c r="AC23" s="93">
        <f t="shared" si="12"/>
        <v>14.176</v>
      </c>
      <c r="AD23" s="157">
        <f t="shared" si="12"/>
        <v>4.2320000000000002</v>
      </c>
      <c r="AE23" s="157">
        <f t="shared" si="12"/>
        <v>0</v>
      </c>
      <c r="AF23" s="157">
        <f t="shared" si="12"/>
        <v>0</v>
      </c>
      <c r="AG23" s="157">
        <f t="shared" si="12"/>
        <v>0</v>
      </c>
      <c r="AH23" s="161" t="s">
        <v>64</v>
      </c>
      <c r="AI23" s="162"/>
    </row>
    <row r="24" spans="1:35" s="165" customFormat="1" ht="107.25" customHeight="1" x14ac:dyDescent="0.25">
      <c r="A24" s="146"/>
      <c r="B24" s="147"/>
      <c r="C24" s="98" t="s">
        <v>31</v>
      </c>
      <c r="D24" s="123">
        <f>SUM(J24,L24,N24,P24,R24,T24,V24,X24,Z24,AB24,AD24,AF24)</f>
        <v>262.50000000000006</v>
      </c>
      <c r="E24" s="124">
        <f>J24+L24+N24+P24+R24+T24+V24+X24+Z24+AB24</f>
        <v>258.26800000000003</v>
      </c>
      <c r="F24" s="123">
        <f>G24</f>
        <v>959.41000000000008</v>
      </c>
      <c r="G24" s="125">
        <f>SUM(K24,M24,O24,Q24,S24,U24,W24,Y24,AA24,AC24,AE24,AG24)</f>
        <v>959.41000000000008</v>
      </c>
      <c r="H24" s="123">
        <f t="shared" si="5"/>
        <v>365.48952380952375</v>
      </c>
      <c r="I24" s="123">
        <f t="shared" si="6"/>
        <v>371.47846423095388</v>
      </c>
      <c r="J24" s="126">
        <v>0</v>
      </c>
      <c r="K24" s="127">
        <v>0</v>
      </c>
      <c r="L24" s="126">
        <v>8.3520000000000003</v>
      </c>
      <c r="M24" s="128">
        <v>886.77800000000002</v>
      </c>
      <c r="N24" s="126">
        <v>8.3520000000000003</v>
      </c>
      <c r="O24" s="129">
        <v>8.3520000000000003</v>
      </c>
      <c r="P24" s="126">
        <v>8.3520000000000003</v>
      </c>
      <c r="Q24" s="130">
        <v>8.35</v>
      </c>
      <c r="R24" s="126">
        <v>8.3520000000000003</v>
      </c>
      <c r="S24" s="131">
        <v>8.3520000000000003</v>
      </c>
      <c r="T24" s="126">
        <v>8.3520000000000003</v>
      </c>
      <c r="U24" s="126">
        <v>8.35</v>
      </c>
      <c r="V24" s="126">
        <v>8.3520000000000003</v>
      </c>
      <c r="W24" s="132">
        <v>8.35</v>
      </c>
      <c r="X24" s="126">
        <v>8.3520000000000003</v>
      </c>
      <c r="Y24" s="133">
        <v>8.3520000000000003</v>
      </c>
      <c r="Z24" s="126">
        <v>8.3520000000000003</v>
      </c>
      <c r="AA24" s="134">
        <v>8.35</v>
      </c>
      <c r="AB24" s="126">
        <v>191.452</v>
      </c>
      <c r="AC24" s="135">
        <v>14.176</v>
      </c>
      <c r="AD24" s="126">
        <v>4.2320000000000002</v>
      </c>
      <c r="AE24" s="126">
        <v>0</v>
      </c>
      <c r="AF24" s="126">
        <v>0</v>
      </c>
      <c r="AG24" s="126">
        <v>0</v>
      </c>
      <c r="AH24" s="108" t="s">
        <v>65</v>
      </c>
      <c r="AI24" s="164"/>
    </row>
    <row r="25" spans="1:35" s="172" customFormat="1" ht="97.5" customHeight="1" x14ac:dyDescent="0.25">
      <c r="A25" s="79" t="s">
        <v>44</v>
      </c>
      <c r="B25" s="114" t="s">
        <v>45</v>
      </c>
      <c r="C25" s="166" t="s">
        <v>28</v>
      </c>
      <c r="D25" s="167">
        <f>D26</f>
        <v>539.18000000000006</v>
      </c>
      <c r="E25" s="82">
        <f t="shared" si="10"/>
        <v>539.18000000000006</v>
      </c>
      <c r="F25" s="168">
        <f t="shared" si="10"/>
        <v>520</v>
      </c>
      <c r="G25" s="167">
        <f t="shared" si="10"/>
        <v>520</v>
      </c>
      <c r="H25" s="168">
        <f t="shared" si="5"/>
        <v>96.442746392670344</v>
      </c>
      <c r="I25" s="168">
        <f t="shared" si="6"/>
        <v>96.442746392670344</v>
      </c>
      <c r="J25" s="169">
        <f t="shared" ref="J25:AG25" si="13">J26</f>
        <v>15</v>
      </c>
      <c r="K25" s="169">
        <f t="shared" si="13"/>
        <v>0</v>
      </c>
      <c r="L25" s="169">
        <f t="shared" si="13"/>
        <v>237.3</v>
      </c>
      <c r="M25" s="86">
        <f t="shared" si="13"/>
        <v>77</v>
      </c>
      <c r="N25" s="169">
        <f t="shared" si="13"/>
        <v>0</v>
      </c>
      <c r="O25" s="87">
        <f t="shared" si="13"/>
        <v>0</v>
      </c>
      <c r="P25" s="169">
        <f t="shared" si="13"/>
        <v>33.299999999999997</v>
      </c>
      <c r="Q25" s="88">
        <f t="shared" si="13"/>
        <v>113</v>
      </c>
      <c r="R25" s="169">
        <f t="shared" si="13"/>
        <v>229</v>
      </c>
      <c r="S25" s="89">
        <f t="shared" si="13"/>
        <v>165</v>
      </c>
      <c r="T25" s="169">
        <f t="shared" si="13"/>
        <v>0</v>
      </c>
      <c r="U25" s="169">
        <f t="shared" si="13"/>
        <v>165</v>
      </c>
      <c r="V25" s="169">
        <f t="shared" si="13"/>
        <v>0</v>
      </c>
      <c r="W25" s="90">
        <f t="shared" si="13"/>
        <v>0</v>
      </c>
      <c r="X25" s="169">
        <f t="shared" si="13"/>
        <v>0</v>
      </c>
      <c r="Y25" s="91">
        <f t="shared" si="13"/>
        <v>0</v>
      </c>
      <c r="Z25" s="169">
        <f t="shared" si="13"/>
        <v>24.58</v>
      </c>
      <c r="AA25" s="92">
        <f t="shared" si="13"/>
        <v>0</v>
      </c>
      <c r="AB25" s="169">
        <f t="shared" si="13"/>
        <v>0</v>
      </c>
      <c r="AC25" s="93">
        <f t="shared" si="13"/>
        <v>0</v>
      </c>
      <c r="AD25" s="169">
        <f t="shared" si="13"/>
        <v>0</v>
      </c>
      <c r="AE25" s="169">
        <f t="shared" si="13"/>
        <v>0</v>
      </c>
      <c r="AF25" s="169">
        <f t="shared" si="13"/>
        <v>0</v>
      </c>
      <c r="AG25" s="169">
        <f t="shared" si="13"/>
        <v>0</v>
      </c>
      <c r="AH25" s="170" t="s">
        <v>70</v>
      </c>
      <c r="AI25" s="171"/>
    </row>
    <row r="26" spans="1:35" s="165" customFormat="1" ht="58.5" customHeight="1" x14ac:dyDescent="0.25">
      <c r="A26" s="146"/>
      <c r="B26" s="147"/>
      <c r="C26" s="98" t="s">
        <v>31</v>
      </c>
      <c r="D26" s="123">
        <f>SUM(J26,L26,N26,P26,R26,T26,V26,X26,Z26,AB26,AD26,AF26)</f>
        <v>539.18000000000006</v>
      </c>
      <c r="E26" s="124">
        <f>J26+L26+N26+P26+R26+T26+V26+X26+Z26+AB26</f>
        <v>539.18000000000006</v>
      </c>
      <c r="F26" s="123">
        <f>G26</f>
        <v>520</v>
      </c>
      <c r="G26" s="125">
        <f>SUM(K26,M26,O26,Q26,S26,U26,W26,Y26,AA26,AC26,AE26,AG26)</f>
        <v>520</v>
      </c>
      <c r="H26" s="123">
        <f t="shared" si="5"/>
        <v>96.442746392670344</v>
      </c>
      <c r="I26" s="123">
        <f t="shared" si="6"/>
        <v>96.442746392670344</v>
      </c>
      <c r="J26" s="126">
        <v>15</v>
      </c>
      <c r="K26" s="127">
        <v>0</v>
      </c>
      <c r="L26" s="126">
        <v>237.3</v>
      </c>
      <c r="M26" s="128">
        <v>77</v>
      </c>
      <c r="N26" s="126">
        <v>0</v>
      </c>
      <c r="O26" s="129">
        <v>0</v>
      </c>
      <c r="P26" s="126">
        <v>33.299999999999997</v>
      </c>
      <c r="Q26" s="130">
        <v>113</v>
      </c>
      <c r="R26" s="126">
        <v>229</v>
      </c>
      <c r="S26" s="131">
        <v>165</v>
      </c>
      <c r="T26" s="126">
        <v>0</v>
      </c>
      <c r="U26" s="126">
        <v>165</v>
      </c>
      <c r="V26" s="126">
        <v>0</v>
      </c>
      <c r="W26" s="132">
        <v>0</v>
      </c>
      <c r="X26" s="126">
        <v>0</v>
      </c>
      <c r="Y26" s="133">
        <v>0</v>
      </c>
      <c r="Z26" s="126">
        <v>24.58</v>
      </c>
      <c r="AA26" s="134">
        <v>0</v>
      </c>
      <c r="AB26" s="126">
        <v>0</v>
      </c>
      <c r="AC26" s="135">
        <v>0</v>
      </c>
      <c r="AD26" s="126">
        <v>0</v>
      </c>
      <c r="AE26" s="126">
        <v>0</v>
      </c>
      <c r="AF26" s="126">
        <v>0</v>
      </c>
      <c r="AG26" s="126">
        <v>0</v>
      </c>
      <c r="AH26" s="173"/>
      <c r="AI26" s="164"/>
    </row>
    <row r="27" spans="1:35" s="109" customFormat="1" ht="18.75" customHeight="1" x14ac:dyDescent="0.25">
      <c r="A27" s="110" t="s">
        <v>46</v>
      </c>
      <c r="B27" s="111" t="s">
        <v>47</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3"/>
      <c r="AH27" s="108"/>
    </row>
    <row r="28" spans="1:35" s="180" customFormat="1" ht="63.75" customHeight="1" x14ac:dyDescent="0.25">
      <c r="A28" s="79" t="s">
        <v>48</v>
      </c>
      <c r="B28" s="114" t="s">
        <v>49</v>
      </c>
      <c r="C28" s="174" t="s">
        <v>28</v>
      </c>
      <c r="D28" s="175">
        <f>D29</f>
        <v>150.39929999999998</v>
      </c>
      <c r="E28" s="82">
        <f t="shared" si="10"/>
        <v>150.39929999999998</v>
      </c>
      <c r="F28" s="175">
        <f>F29</f>
        <v>128.97</v>
      </c>
      <c r="G28" s="176">
        <f t="shared" si="10"/>
        <v>128.97</v>
      </c>
      <c r="H28" s="175">
        <f t="shared" ref="H28:H35" si="14">IFERROR(G28/D28*100,0)</f>
        <v>85.751728897674397</v>
      </c>
      <c r="I28" s="175">
        <f t="shared" ref="I28:I35" si="15">IFERROR(G28/E28*100,0)</f>
        <v>85.751728897674397</v>
      </c>
      <c r="J28" s="177">
        <f t="shared" ref="J28:AG28" si="16">J29</f>
        <v>21.484999999999999</v>
      </c>
      <c r="K28" s="177">
        <f t="shared" si="16"/>
        <v>0</v>
      </c>
      <c r="L28" s="177">
        <f t="shared" si="16"/>
        <v>128.91</v>
      </c>
      <c r="M28" s="86">
        <f t="shared" si="16"/>
        <v>128.97</v>
      </c>
      <c r="N28" s="177">
        <f t="shared" si="16"/>
        <v>0</v>
      </c>
      <c r="O28" s="87">
        <f t="shared" si="16"/>
        <v>0</v>
      </c>
      <c r="P28" s="177">
        <f t="shared" si="16"/>
        <v>4.3E-3</v>
      </c>
      <c r="Q28" s="88">
        <f t="shared" si="16"/>
        <v>0</v>
      </c>
      <c r="R28" s="177">
        <f t="shared" si="16"/>
        <v>0</v>
      </c>
      <c r="S28" s="89">
        <f t="shared" si="16"/>
        <v>0</v>
      </c>
      <c r="T28" s="177">
        <f t="shared" si="16"/>
        <v>0</v>
      </c>
      <c r="U28" s="177">
        <f t="shared" si="16"/>
        <v>0</v>
      </c>
      <c r="V28" s="177">
        <f t="shared" si="16"/>
        <v>0</v>
      </c>
      <c r="W28" s="90">
        <f t="shared" si="16"/>
        <v>0</v>
      </c>
      <c r="X28" s="177">
        <f t="shared" si="16"/>
        <v>0</v>
      </c>
      <c r="Y28" s="91">
        <f t="shared" si="16"/>
        <v>0</v>
      </c>
      <c r="Z28" s="177">
        <f t="shared" si="16"/>
        <v>0</v>
      </c>
      <c r="AA28" s="92">
        <f t="shared" si="16"/>
        <v>0</v>
      </c>
      <c r="AB28" s="177">
        <f t="shared" si="16"/>
        <v>0</v>
      </c>
      <c r="AC28" s="93">
        <f t="shared" si="16"/>
        <v>0</v>
      </c>
      <c r="AD28" s="177">
        <f t="shared" si="16"/>
        <v>0</v>
      </c>
      <c r="AE28" s="177">
        <f t="shared" si="16"/>
        <v>0</v>
      </c>
      <c r="AF28" s="177">
        <f t="shared" si="16"/>
        <v>0</v>
      </c>
      <c r="AG28" s="177">
        <f t="shared" si="16"/>
        <v>0</v>
      </c>
      <c r="AH28" s="178" t="s">
        <v>66</v>
      </c>
      <c r="AI28" s="179"/>
    </row>
    <row r="29" spans="1:35" s="165" customFormat="1" ht="61.5" customHeight="1" x14ac:dyDescent="0.25">
      <c r="A29" s="146"/>
      <c r="B29" s="147"/>
      <c r="C29" s="98" t="s">
        <v>31</v>
      </c>
      <c r="D29" s="123">
        <f>SUM(J29,L29,N29,P29,R29,T29,V29,X29,Z29,AB29,AD29,AF29)</f>
        <v>150.39929999999998</v>
      </c>
      <c r="E29" s="124">
        <f>J29+L29+N29+P29+R29+T29+V29+X29+Z29+AB29+AD29</f>
        <v>150.39929999999998</v>
      </c>
      <c r="F29" s="123">
        <f>G29</f>
        <v>128.97</v>
      </c>
      <c r="G29" s="125">
        <f>SUM(K29,M29,O29,Q29,S29,U29,W29,Y29,AA29,AC29,AE29,AG29)</f>
        <v>128.97</v>
      </c>
      <c r="H29" s="123">
        <f t="shared" si="14"/>
        <v>85.751728897674397</v>
      </c>
      <c r="I29" s="123">
        <f t="shared" si="15"/>
        <v>85.751728897674397</v>
      </c>
      <c r="J29" s="126">
        <v>21.484999999999999</v>
      </c>
      <c r="K29" s="127">
        <v>0</v>
      </c>
      <c r="L29" s="126">
        <v>128.91</v>
      </c>
      <c r="M29" s="128">
        <v>128.97</v>
      </c>
      <c r="N29" s="126">
        <v>0</v>
      </c>
      <c r="O29" s="129">
        <v>0</v>
      </c>
      <c r="P29" s="126">
        <v>4.3E-3</v>
      </c>
      <c r="Q29" s="130">
        <v>0</v>
      </c>
      <c r="R29" s="126">
        <v>0</v>
      </c>
      <c r="S29" s="131">
        <v>0</v>
      </c>
      <c r="T29" s="126">
        <v>0</v>
      </c>
      <c r="U29" s="126">
        <v>0</v>
      </c>
      <c r="V29" s="126">
        <v>0</v>
      </c>
      <c r="W29" s="132">
        <v>0</v>
      </c>
      <c r="X29" s="126">
        <v>0</v>
      </c>
      <c r="Y29" s="133">
        <v>0</v>
      </c>
      <c r="Z29" s="126">
        <v>0</v>
      </c>
      <c r="AA29" s="134">
        <v>0</v>
      </c>
      <c r="AB29" s="126">
        <v>0</v>
      </c>
      <c r="AC29" s="135">
        <v>0</v>
      </c>
      <c r="AD29" s="126">
        <v>0</v>
      </c>
      <c r="AE29" s="126">
        <v>0</v>
      </c>
      <c r="AF29" s="126">
        <v>0</v>
      </c>
      <c r="AG29" s="126">
        <v>0</v>
      </c>
      <c r="AH29" s="108"/>
      <c r="AI29" s="164"/>
    </row>
    <row r="30" spans="1:35" s="187" customFormat="1" ht="67.5" customHeight="1" x14ac:dyDescent="0.25">
      <c r="A30" s="79" t="s">
        <v>50</v>
      </c>
      <c r="B30" s="114" t="s">
        <v>51</v>
      </c>
      <c r="C30" s="181" t="s">
        <v>28</v>
      </c>
      <c r="D30" s="182">
        <f>D31</f>
        <v>83.6</v>
      </c>
      <c r="E30" s="82">
        <f t="shared" si="10"/>
        <v>69.11999999999999</v>
      </c>
      <c r="F30" s="182">
        <f t="shared" si="10"/>
        <v>63.36</v>
      </c>
      <c r="G30" s="183">
        <f t="shared" si="10"/>
        <v>63.36</v>
      </c>
      <c r="H30" s="182">
        <f t="shared" si="14"/>
        <v>75.789473684210535</v>
      </c>
      <c r="I30" s="182">
        <f t="shared" si="15"/>
        <v>91.666666666666671</v>
      </c>
      <c r="J30" s="184">
        <f t="shared" ref="J30:AG30" si="17">J31</f>
        <v>0</v>
      </c>
      <c r="K30" s="184">
        <f t="shared" si="17"/>
        <v>0</v>
      </c>
      <c r="L30" s="184">
        <f t="shared" si="17"/>
        <v>5.76</v>
      </c>
      <c r="M30" s="86">
        <f t="shared" si="17"/>
        <v>5.76</v>
      </c>
      <c r="N30" s="184">
        <f t="shared" si="17"/>
        <v>11.52</v>
      </c>
      <c r="O30" s="87">
        <f t="shared" si="17"/>
        <v>5.76</v>
      </c>
      <c r="P30" s="184">
        <f t="shared" si="17"/>
        <v>5.76</v>
      </c>
      <c r="Q30" s="88">
        <f t="shared" si="17"/>
        <v>5.76</v>
      </c>
      <c r="R30" s="184">
        <f t="shared" si="17"/>
        <v>5.76</v>
      </c>
      <c r="S30" s="89">
        <f t="shared" si="17"/>
        <v>11.52</v>
      </c>
      <c r="T30" s="184">
        <f t="shared" si="17"/>
        <v>5.76</v>
      </c>
      <c r="U30" s="184">
        <f t="shared" si="17"/>
        <v>5.76</v>
      </c>
      <c r="V30" s="184">
        <f t="shared" si="17"/>
        <v>11.52</v>
      </c>
      <c r="W30" s="90">
        <f t="shared" si="17"/>
        <v>5.76</v>
      </c>
      <c r="X30" s="184">
        <f t="shared" si="17"/>
        <v>5.76</v>
      </c>
      <c r="Y30" s="91">
        <f t="shared" si="17"/>
        <v>11.52</v>
      </c>
      <c r="Z30" s="184">
        <f t="shared" si="17"/>
        <v>5.76</v>
      </c>
      <c r="AA30" s="92">
        <f t="shared" si="17"/>
        <v>5.76</v>
      </c>
      <c r="AB30" s="184">
        <f t="shared" si="17"/>
        <v>11.52</v>
      </c>
      <c r="AC30" s="93">
        <f t="shared" si="17"/>
        <v>5.76</v>
      </c>
      <c r="AD30" s="184">
        <f t="shared" si="17"/>
        <v>5.76</v>
      </c>
      <c r="AE30" s="184">
        <f t="shared" si="17"/>
        <v>0</v>
      </c>
      <c r="AF30" s="184">
        <f t="shared" si="17"/>
        <v>8.7200000000000006</v>
      </c>
      <c r="AG30" s="184">
        <f t="shared" si="17"/>
        <v>0</v>
      </c>
      <c r="AH30" s="185" t="s">
        <v>67</v>
      </c>
      <c r="AI30" s="186"/>
    </row>
    <row r="31" spans="1:35" s="165" customFormat="1" ht="43.5" customHeight="1" x14ac:dyDescent="0.25">
      <c r="A31" s="146"/>
      <c r="B31" s="147"/>
      <c r="C31" s="98" t="s">
        <v>31</v>
      </c>
      <c r="D31" s="123">
        <f>SUM(J31,L31,N31,P31,R31,T31,V31,X31,Z31,AB31,AD31,AF31)</f>
        <v>83.6</v>
      </c>
      <c r="E31" s="124">
        <f>J31+L31+N31+P31+R31+T31+V31+X31+Z31+AB31</f>
        <v>69.11999999999999</v>
      </c>
      <c r="F31" s="123">
        <f>G31</f>
        <v>63.36</v>
      </c>
      <c r="G31" s="125">
        <f>SUM(K31,M31,O31,Q31,S31,U31,W31,Y31,AA31,AC31,AE31,AG31)</f>
        <v>63.36</v>
      </c>
      <c r="H31" s="123">
        <f t="shared" si="14"/>
        <v>75.789473684210535</v>
      </c>
      <c r="I31" s="123">
        <f t="shared" si="15"/>
        <v>91.666666666666671</v>
      </c>
      <c r="J31" s="126">
        <v>0</v>
      </c>
      <c r="K31" s="127">
        <v>0</v>
      </c>
      <c r="L31" s="126">
        <v>5.76</v>
      </c>
      <c r="M31" s="128">
        <v>5.76</v>
      </c>
      <c r="N31" s="126">
        <v>11.52</v>
      </c>
      <c r="O31" s="129">
        <v>5.76</v>
      </c>
      <c r="P31" s="126">
        <v>5.76</v>
      </c>
      <c r="Q31" s="130">
        <v>5.76</v>
      </c>
      <c r="R31" s="126">
        <v>5.76</v>
      </c>
      <c r="S31" s="131">
        <v>11.52</v>
      </c>
      <c r="T31" s="126">
        <v>5.76</v>
      </c>
      <c r="U31" s="126">
        <v>5.76</v>
      </c>
      <c r="V31" s="126">
        <v>11.52</v>
      </c>
      <c r="W31" s="132">
        <v>5.76</v>
      </c>
      <c r="X31" s="126">
        <v>5.76</v>
      </c>
      <c r="Y31" s="133">
        <v>11.52</v>
      </c>
      <c r="Z31" s="126">
        <v>5.76</v>
      </c>
      <c r="AA31" s="134">
        <v>5.76</v>
      </c>
      <c r="AB31" s="126">
        <v>11.52</v>
      </c>
      <c r="AC31" s="135">
        <v>5.76</v>
      </c>
      <c r="AD31" s="126">
        <v>5.76</v>
      </c>
      <c r="AE31" s="126">
        <v>0</v>
      </c>
      <c r="AF31" s="126">
        <v>8.7200000000000006</v>
      </c>
      <c r="AG31" s="126">
        <v>0</v>
      </c>
      <c r="AH31" s="108"/>
      <c r="AI31" s="164"/>
    </row>
    <row r="32" spans="1:35" s="192" customFormat="1" ht="63" customHeight="1" x14ac:dyDescent="0.25">
      <c r="A32" s="79" t="s">
        <v>52</v>
      </c>
      <c r="B32" s="114" t="s">
        <v>53</v>
      </c>
      <c r="C32" s="188" t="s">
        <v>28</v>
      </c>
      <c r="D32" s="189">
        <f>D33</f>
        <v>649.4</v>
      </c>
      <c r="E32" s="82">
        <f>E33</f>
        <v>500.88499999999999</v>
      </c>
      <c r="F32" s="104">
        <f t="shared" si="10"/>
        <v>494.73200000000003</v>
      </c>
      <c r="G32" s="189">
        <f t="shared" si="10"/>
        <v>494.73200000000003</v>
      </c>
      <c r="H32" s="104">
        <f t="shared" si="14"/>
        <v>76.18293809670466</v>
      </c>
      <c r="I32" s="104">
        <f t="shared" si="15"/>
        <v>98.771574313465166</v>
      </c>
      <c r="J32" s="90">
        <f t="shared" ref="J32:AG32" si="18">J33</f>
        <v>0</v>
      </c>
      <c r="K32" s="90">
        <f t="shared" si="18"/>
        <v>0</v>
      </c>
      <c r="L32" s="90">
        <f t="shared" si="18"/>
        <v>267.029</v>
      </c>
      <c r="M32" s="86">
        <f t="shared" si="18"/>
        <v>245.54400000000001</v>
      </c>
      <c r="N32" s="90">
        <f t="shared" si="18"/>
        <v>15.332000000000001</v>
      </c>
      <c r="O32" s="87">
        <f t="shared" si="18"/>
        <v>15.33</v>
      </c>
      <c r="P32" s="90">
        <f t="shared" si="18"/>
        <v>0</v>
      </c>
      <c r="Q32" s="88">
        <f t="shared" si="18"/>
        <v>15.33</v>
      </c>
      <c r="R32" s="90">
        <f t="shared" si="18"/>
        <v>109</v>
      </c>
      <c r="S32" s="89">
        <f t="shared" si="18"/>
        <v>109</v>
      </c>
      <c r="T32" s="90">
        <f t="shared" si="18"/>
        <v>8.4079999999999995</v>
      </c>
      <c r="U32" s="90">
        <f t="shared" si="18"/>
        <v>8.41</v>
      </c>
      <c r="V32" s="90">
        <f t="shared" si="18"/>
        <v>0</v>
      </c>
      <c r="W32" s="90">
        <f t="shared" si="18"/>
        <v>0</v>
      </c>
      <c r="X32" s="90">
        <f t="shared" si="18"/>
        <v>3.2</v>
      </c>
      <c r="Y32" s="91">
        <f t="shared" si="18"/>
        <v>3.2</v>
      </c>
      <c r="Z32" s="90">
        <f t="shared" si="18"/>
        <v>8.4079999999999995</v>
      </c>
      <c r="AA32" s="92">
        <f t="shared" si="18"/>
        <v>8.41</v>
      </c>
      <c r="AB32" s="90">
        <f t="shared" si="18"/>
        <v>89.507999999999996</v>
      </c>
      <c r="AC32" s="93">
        <f t="shared" si="18"/>
        <v>89.507999999999996</v>
      </c>
      <c r="AD32" s="90">
        <f t="shared" si="18"/>
        <v>0</v>
      </c>
      <c r="AE32" s="90">
        <f t="shared" si="18"/>
        <v>0</v>
      </c>
      <c r="AF32" s="90">
        <f t="shared" si="18"/>
        <v>148.51499999999999</v>
      </c>
      <c r="AG32" s="90">
        <f t="shared" si="18"/>
        <v>0</v>
      </c>
      <c r="AH32" s="190" t="s">
        <v>68</v>
      </c>
      <c r="AI32" s="191"/>
    </row>
    <row r="33" spans="1:35" s="109" customFormat="1" ht="48" customHeight="1" x14ac:dyDescent="0.25">
      <c r="A33" s="146"/>
      <c r="B33" s="147"/>
      <c r="C33" s="98" t="s">
        <v>31</v>
      </c>
      <c r="D33" s="123">
        <f>SUM(J33,L33,N33,P33,R33,T33,V33,X33,Z33,AB33,AD33,AF33)</f>
        <v>649.4</v>
      </c>
      <c r="E33" s="124">
        <f>J33+L33+N33+P33+R33+T33+V33+X33+Z33+AB33</f>
        <v>500.88499999999999</v>
      </c>
      <c r="F33" s="123">
        <f>G33</f>
        <v>494.73200000000003</v>
      </c>
      <c r="G33" s="125">
        <f>SUM(K33,M33,O33,Q33,S33,U33,W33,Y33,AA33,AC33,AE33,AG33)</f>
        <v>494.73200000000003</v>
      </c>
      <c r="H33" s="123">
        <f t="shared" si="14"/>
        <v>76.18293809670466</v>
      </c>
      <c r="I33" s="123">
        <f t="shared" si="15"/>
        <v>98.771574313465166</v>
      </c>
      <c r="J33" s="126">
        <v>0</v>
      </c>
      <c r="K33" s="127">
        <v>0</v>
      </c>
      <c r="L33" s="126">
        <v>267.029</v>
      </c>
      <c r="M33" s="128">
        <v>245.54400000000001</v>
      </c>
      <c r="N33" s="126">
        <v>15.332000000000001</v>
      </c>
      <c r="O33" s="129">
        <v>15.33</v>
      </c>
      <c r="P33" s="126">
        <v>0</v>
      </c>
      <c r="Q33" s="130">
        <v>15.33</v>
      </c>
      <c r="R33" s="126">
        <v>109</v>
      </c>
      <c r="S33" s="131">
        <v>109</v>
      </c>
      <c r="T33" s="126">
        <v>8.4079999999999995</v>
      </c>
      <c r="U33" s="126">
        <v>8.41</v>
      </c>
      <c r="V33" s="126">
        <v>0</v>
      </c>
      <c r="W33" s="132">
        <v>0</v>
      </c>
      <c r="X33" s="126">
        <v>3.2</v>
      </c>
      <c r="Y33" s="133">
        <v>3.2</v>
      </c>
      <c r="Z33" s="126">
        <v>8.4079999999999995</v>
      </c>
      <c r="AA33" s="134">
        <v>8.41</v>
      </c>
      <c r="AB33" s="126">
        <v>89.507999999999996</v>
      </c>
      <c r="AC33" s="135">
        <v>89.507999999999996</v>
      </c>
      <c r="AD33" s="126">
        <v>0</v>
      </c>
      <c r="AE33" s="126">
        <v>0</v>
      </c>
      <c r="AF33" s="126">
        <v>148.51499999999999</v>
      </c>
      <c r="AG33" s="126">
        <v>0</v>
      </c>
      <c r="AH33" s="108"/>
      <c r="AI33" s="148"/>
    </row>
    <row r="34" spans="1:35" s="180" customFormat="1" ht="202.5" customHeight="1" x14ac:dyDescent="0.25">
      <c r="A34" s="79" t="s">
        <v>54</v>
      </c>
      <c r="B34" s="114" t="s">
        <v>55</v>
      </c>
      <c r="C34" s="174" t="s">
        <v>28</v>
      </c>
      <c r="D34" s="175">
        <f>D35</f>
        <v>10302.698000000002</v>
      </c>
      <c r="E34" s="82">
        <f t="shared" si="10"/>
        <v>8571.8990000000013</v>
      </c>
      <c r="F34" s="175">
        <f t="shared" si="10"/>
        <v>7734.1319999999996</v>
      </c>
      <c r="G34" s="176">
        <f>G35</f>
        <v>7734.1319999999996</v>
      </c>
      <c r="H34" s="175">
        <f t="shared" si="14"/>
        <v>75.068996490045606</v>
      </c>
      <c r="I34" s="175">
        <f t="shared" si="15"/>
        <v>90.226588064091729</v>
      </c>
      <c r="J34" s="177">
        <f t="shared" ref="J34:AG34" si="19">J35</f>
        <v>1134.617</v>
      </c>
      <c r="K34" s="177">
        <f t="shared" si="19"/>
        <v>616.49099999999999</v>
      </c>
      <c r="L34" s="177">
        <f t="shared" si="19"/>
        <v>829.61199999999997</v>
      </c>
      <c r="M34" s="86">
        <f t="shared" si="19"/>
        <v>974.96900000000005</v>
      </c>
      <c r="N34" s="177">
        <f t="shared" si="19"/>
        <v>690.95899999999995</v>
      </c>
      <c r="O34" s="87">
        <f t="shared" si="19"/>
        <v>494.72199999999998</v>
      </c>
      <c r="P34" s="177">
        <f t="shared" si="19"/>
        <v>1174.3130000000001</v>
      </c>
      <c r="Q34" s="88">
        <f t="shared" si="19"/>
        <v>560.24199999999996</v>
      </c>
      <c r="R34" s="177">
        <f t="shared" si="19"/>
        <v>736.98199999999997</v>
      </c>
      <c r="S34" s="89">
        <f t="shared" si="19"/>
        <v>901.12</v>
      </c>
      <c r="T34" s="177">
        <f t="shared" si="19"/>
        <v>629.68200000000002</v>
      </c>
      <c r="U34" s="177">
        <f t="shared" si="19"/>
        <v>1198.73</v>
      </c>
      <c r="V34" s="177">
        <f t="shared" si="19"/>
        <v>1156.29</v>
      </c>
      <c r="W34" s="90">
        <f t="shared" si="19"/>
        <v>768.42100000000005</v>
      </c>
      <c r="X34" s="177">
        <f t="shared" si="19"/>
        <v>819.029</v>
      </c>
      <c r="Y34" s="91">
        <f t="shared" si="19"/>
        <v>509.95299999999997</v>
      </c>
      <c r="Z34" s="177">
        <f t="shared" si="19"/>
        <v>665.33199999999999</v>
      </c>
      <c r="AA34" s="92">
        <f t="shared" si="19"/>
        <v>641.6</v>
      </c>
      <c r="AB34" s="177">
        <f t="shared" si="19"/>
        <v>735.08299999999997</v>
      </c>
      <c r="AC34" s="93">
        <f t="shared" si="19"/>
        <v>1067.884</v>
      </c>
      <c r="AD34" s="177">
        <f t="shared" si="19"/>
        <v>629.68200000000002</v>
      </c>
      <c r="AE34" s="177">
        <f t="shared" si="19"/>
        <v>0</v>
      </c>
      <c r="AF34" s="177">
        <f t="shared" si="19"/>
        <v>1101.117</v>
      </c>
      <c r="AG34" s="177">
        <f t="shared" si="19"/>
        <v>0</v>
      </c>
      <c r="AH34" s="193" t="s">
        <v>61</v>
      </c>
      <c r="AI34" s="179"/>
    </row>
    <row r="35" spans="1:35" s="165" customFormat="1" ht="119.25" customHeight="1" x14ac:dyDescent="0.25">
      <c r="A35" s="146"/>
      <c r="B35" s="147"/>
      <c r="C35" s="98" t="s">
        <v>30</v>
      </c>
      <c r="D35" s="123">
        <f>SUM(J35,L35,N35,P35,R35,T35,V35,X35,Z35,AB35,AD35,AF35)</f>
        <v>10302.698000000002</v>
      </c>
      <c r="E35" s="124">
        <f>J35+L35+N35+P35+R35+T35+V35+X35+Z35+AB35</f>
        <v>8571.8990000000013</v>
      </c>
      <c r="F35" s="123">
        <f>G35</f>
        <v>7734.1319999999996</v>
      </c>
      <c r="G35" s="125">
        <f>SUM(K35,M35,O35,Q35,S35,U35,W35,Y35,AA35,AC35,AE35,AG35)</f>
        <v>7734.1319999999996</v>
      </c>
      <c r="H35" s="123">
        <f t="shared" si="14"/>
        <v>75.068996490045606</v>
      </c>
      <c r="I35" s="123">
        <f t="shared" si="15"/>
        <v>90.226588064091729</v>
      </c>
      <c r="J35" s="126">
        <v>1134.617</v>
      </c>
      <c r="K35" s="127">
        <v>616.49099999999999</v>
      </c>
      <c r="L35" s="126">
        <v>829.61199999999997</v>
      </c>
      <c r="M35" s="128">
        <v>974.96900000000005</v>
      </c>
      <c r="N35" s="126">
        <v>690.95899999999995</v>
      </c>
      <c r="O35" s="129">
        <v>494.72199999999998</v>
      </c>
      <c r="P35" s="126">
        <v>1174.3130000000001</v>
      </c>
      <c r="Q35" s="130">
        <v>560.24199999999996</v>
      </c>
      <c r="R35" s="126">
        <v>736.98199999999997</v>
      </c>
      <c r="S35" s="131">
        <v>901.12</v>
      </c>
      <c r="T35" s="126">
        <v>629.68200000000002</v>
      </c>
      <c r="U35" s="126">
        <v>1198.73</v>
      </c>
      <c r="V35" s="126">
        <v>1156.29</v>
      </c>
      <c r="W35" s="132">
        <v>768.42100000000005</v>
      </c>
      <c r="X35" s="126">
        <v>819.029</v>
      </c>
      <c r="Y35" s="133">
        <v>509.95299999999997</v>
      </c>
      <c r="Z35" s="126">
        <v>665.33199999999999</v>
      </c>
      <c r="AA35" s="134">
        <v>641.6</v>
      </c>
      <c r="AB35" s="126">
        <v>735.08299999999997</v>
      </c>
      <c r="AC35" s="135">
        <v>1067.884</v>
      </c>
      <c r="AD35" s="126">
        <v>629.68200000000002</v>
      </c>
      <c r="AE35" s="126">
        <v>0</v>
      </c>
      <c r="AF35" s="126">
        <v>1101.117</v>
      </c>
      <c r="AG35" s="126">
        <v>0</v>
      </c>
      <c r="AH35" s="108"/>
      <c r="AI35" s="164"/>
    </row>
    <row r="36" spans="1:35" s="109" customFormat="1" ht="18.75" customHeight="1" x14ac:dyDescent="0.25">
      <c r="A36" s="110" t="s">
        <v>56</v>
      </c>
      <c r="B36" s="111" t="s">
        <v>57</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3"/>
      <c r="AH36" s="108"/>
    </row>
    <row r="37" spans="1:35" s="200" customFormat="1" ht="82.5" customHeight="1" x14ac:dyDescent="0.25">
      <c r="A37" s="79" t="s">
        <v>58</v>
      </c>
      <c r="B37" s="114" t="s">
        <v>59</v>
      </c>
      <c r="C37" s="194" t="s">
        <v>28</v>
      </c>
      <c r="D37" s="195">
        <f>D38</f>
        <v>6320.1999999999989</v>
      </c>
      <c r="E37" s="82">
        <f t="shared" si="10"/>
        <v>5436.0149999999994</v>
      </c>
      <c r="F37" s="195">
        <f t="shared" si="10"/>
        <v>5024.3620000000001</v>
      </c>
      <c r="G37" s="196">
        <f t="shared" si="10"/>
        <v>5024.3620000000001</v>
      </c>
      <c r="H37" s="195">
        <f>IFERROR(G37/D37*100,0)</f>
        <v>79.49688301003134</v>
      </c>
      <c r="I37" s="195">
        <f>IFERROR(G37/E37*100,0)</f>
        <v>92.427301985001904</v>
      </c>
      <c r="J37" s="197">
        <f t="shared" ref="J37:AG37" si="20">J38</f>
        <v>910.76800000000003</v>
      </c>
      <c r="K37" s="197">
        <f t="shared" si="20"/>
        <v>497.447</v>
      </c>
      <c r="L37" s="197">
        <f t="shared" si="20"/>
        <v>544.96299999999997</v>
      </c>
      <c r="M37" s="86">
        <f t="shared" si="20"/>
        <v>676.79100000000005</v>
      </c>
      <c r="N37" s="197">
        <f t="shared" si="20"/>
        <v>375.82799999999997</v>
      </c>
      <c r="O37" s="87">
        <f t="shared" si="20"/>
        <v>393.79399999999998</v>
      </c>
      <c r="P37" s="197">
        <f t="shared" si="20"/>
        <v>646.00599999999997</v>
      </c>
      <c r="Q37" s="88">
        <f t="shared" si="20"/>
        <v>436.30599999999998</v>
      </c>
      <c r="R37" s="197">
        <f t="shared" si="20"/>
        <v>495.11399999999998</v>
      </c>
      <c r="S37" s="89">
        <f t="shared" si="20"/>
        <v>0</v>
      </c>
      <c r="T37" s="197">
        <f t="shared" si="20"/>
        <v>375.82799999999997</v>
      </c>
      <c r="U37" s="197">
        <f t="shared" si="20"/>
        <v>699.49</v>
      </c>
      <c r="V37" s="197">
        <f t="shared" si="20"/>
        <v>646.00599999999997</v>
      </c>
      <c r="W37" s="90">
        <f t="shared" si="20"/>
        <v>652.30100000000004</v>
      </c>
      <c r="X37" s="197">
        <f t="shared" si="20"/>
        <v>603.20299999999997</v>
      </c>
      <c r="Y37" s="91">
        <f t="shared" si="20"/>
        <v>403.93400000000003</v>
      </c>
      <c r="Z37" s="197">
        <f t="shared" si="20"/>
        <v>408.471</v>
      </c>
      <c r="AA37" s="92">
        <f t="shared" si="20"/>
        <v>667.55</v>
      </c>
      <c r="AB37" s="197">
        <f t="shared" si="20"/>
        <v>429.82799999999997</v>
      </c>
      <c r="AC37" s="93">
        <f t="shared" si="20"/>
        <v>596.74900000000002</v>
      </c>
      <c r="AD37" s="197">
        <f t="shared" si="20"/>
        <v>429.82799999999997</v>
      </c>
      <c r="AE37" s="197">
        <f t="shared" si="20"/>
        <v>0</v>
      </c>
      <c r="AF37" s="197">
        <f t="shared" si="20"/>
        <v>454.35700000000003</v>
      </c>
      <c r="AG37" s="197">
        <f t="shared" si="20"/>
        <v>0</v>
      </c>
      <c r="AH37" s="198" t="s">
        <v>69</v>
      </c>
      <c r="AI37" s="199"/>
    </row>
    <row r="38" spans="1:35" s="109" customFormat="1" ht="63.75" customHeight="1" x14ac:dyDescent="0.25">
      <c r="A38" s="146"/>
      <c r="B38" s="147"/>
      <c r="C38" s="98" t="s">
        <v>31</v>
      </c>
      <c r="D38" s="123">
        <f>SUM(J38,L38,N38,P38,R38,T38,V38,X38,Z38,AB38,AD38,AF38)</f>
        <v>6320.1999999999989</v>
      </c>
      <c r="E38" s="124">
        <f>J38+L38+N38+P38+R38+T38+V38+X38+Z38+AB38</f>
        <v>5436.0149999999994</v>
      </c>
      <c r="F38" s="123">
        <f>G38</f>
        <v>5024.3620000000001</v>
      </c>
      <c r="G38" s="125">
        <f>SUM(K38,M38,O38,Q38,S38,U38,W38,Y38,AA38,AC38,AE38,AG38)</f>
        <v>5024.3620000000001</v>
      </c>
      <c r="H38" s="123">
        <f>IFERROR(G38/D38*100,0)</f>
        <v>79.49688301003134</v>
      </c>
      <c r="I38" s="123">
        <f>IFERROR(G38/E38*100,0)</f>
        <v>92.427301985001904</v>
      </c>
      <c r="J38" s="126">
        <v>910.76800000000003</v>
      </c>
      <c r="K38" s="127">
        <v>497.447</v>
      </c>
      <c r="L38" s="126">
        <v>544.96299999999997</v>
      </c>
      <c r="M38" s="128">
        <v>676.79100000000005</v>
      </c>
      <c r="N38" s="126">
        <v>375.82799999999997</v>
      </c>
      <c r="O38" s="129">
        <v>393.79399999999998</v>
      </c>
      <c r="P38" s="126">
        <v>646.00599999999997</v>
      </c>
      <c r="Q38" s="130">
        <v>436.30599999999998</v>
      </c>
      <c r="R38" s="126">
        <v>495.11399999999998</v>
      </c>
      <c r="S38" s="131">
        <v>0</v>
      </c>
      <c r="T38" s="126">
        <v>375.82799999999997</v>
      </c>
      <c r="U38" s="126">
        <v>699.49</v>
      </c>
      <c r="V38" s="126">
        <v>646.00599999999997</v>
      </c>
      <c r="W38" s="132">
        <v>652.30100000000004</v>
      </c>
      <c r="X38" s="126">
        <v>603.20299999999997</v>
      </c>
      <c r="Y38" s="133">
        <v>403.93400000000003</v>
      </c>
      <c r="Z38" s="126">
        <v>408.471</v>
      </c>
      <c r="AA38" s="134">
        <v>667.55</v>
      </c>
      <c r="AB38" s="126">
        <v>429.82799999999997</v>
      </c>
      <c r="AC38" s="135">
        <v>596.74900000000002</v>
      </c>
      <c r="AD38" s="126">
        <v>429.82799999999997</v>
      </c>
      <c r="AE38" s="126">
        <v>0</v>
      </c>
      <c r="AF38" s="126">
        <v>454.35700000000003</v>
      </c>
      <c r="AG38" s="126">
        <v>0</v>
      </c>
      <c r="AH38" s="108"/>
      <c r="AI38" s="148"/>
    </row>
  </sheetData>
  <mergeCells count="50">
    <mergeCell ref="B36:AG36"/>
    <mergeCell ref="A37:A38"/>
    <mergeCell ref="B37:B38"/>
    <mergeCell ref="A30:A31"/>
    <mergeCell ref="B30:B31"/>
    <mergeCell ref="A32:A33"/>
    <mergeCell ref="B32:B33"/>
    <mergeCell ref="A34:A35"/>
    <mergeCell ref="B34:B35"/>
    <mergeCell ref="A23:A24"/>
    <mergeCell ref="B23:B24"/>
    <mergeCell ref="A25:A26"/>
    <mergeCell ref="B25:B26"/>
    <mergeCell ref="B27:AG27"/>
    <mergeCell ref="A28:A29"/>
    <mergeCell ref="B28:B29"/>
    <mergeCell ref="A16:A17"/>
    <mergeCell ref="B16:B17"/>
    <mergeCell ref="A18:A20"/>
    <mergeCell ref="B18:B20"/>
    <mergeCell ref="A21:A22"/>
    <mergeCell ref="B21:B22"/>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10.ПП (2)</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2025-11-06T12:13:29Z</dcterms:modified>
</cp:coreProperties>
</file>