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5. РФКиС\Январь\"/>
    </mc:Choice>
  </mc:AlternateContent>
  <bookViews>
    <workbookView xWindow="0" yWindow="0" windowWidth="28800" windowHeight="12180"/>
  </bookViews>
  <sheets>
    <sheet name="5.РФКиС" sheetId="1" r:id="rId1"/>
  </sheets>
  <definedNames>
    <definedName name="Z_133BB3F8_8DD4_4AEF_8CD6_A5FB1468132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0A05A62_CBE8_4538_BBC3_2AD9D3B8FAC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1E1D423_7B38_4272_8354_09B4DB62C9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940A182_D1A7_43C5_8D6E_965BED4371B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A5A11D4_90C6_4A3E_8165_7D7BD634B22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30B635D9_57DB_47D5_8A0F_4B30DD76996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4E221C17_6DAB_4FFA_B18C_35D4D85AF6E8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19948E4_0B24_465F_9D9E_44BE50D1D64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62453CE_35F5_40A3_AD14_6399D1197C9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DF2C78B_5EE4_439D_8D72_8D3A913B65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60A1F930_4BEC_460A_8E14_01E47F6DD055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7C5A2A36_3D69_43D9_9018_A52C27EC78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996EC2F0_F6EC_4E63_A83E_34865157BD8D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0E2FBF6_E560_4343_8BE6_217DC798135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4AF2100_C59D_4F60_9EAB_56D9103463F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7640BE7_6438_4196_9A67_AF5B992A1E7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B9978E4_895D_4050_8F07_2484E22632D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FADB96A_0516_43C1_9F1B_0604F3CAC04A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86A221_D885_4536_BEAC_E7F4BBC0215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B60ED6_A6CC_4DA7_A8CA_5E6DB52D5A8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BF6B43F_E0FC_43DF_B91C_674F6AB4B556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$77:$78,'5.РФКиС'!$80:$80,'5.РФКиС'!$83:$84</definedName>
    <definedName name="Z_C01DC081_B312_4391_B775_A8CE76216D7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282AA4E_1BB5_4296_9AC6_844C0F88E5FC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68436F4_AFB3_4D1D_A7C4_56D0C677D68E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7DC638A_7F60_46C9_A1FB_9ADEAE87F332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DAEDC989_02E7_4319_8354_59410ACF3F1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EA46B61D_849C_4795_A4FF_F8F1740022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F528EF6A_C113_49B5_B25F_D660F898CBF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O49" i="1" l="1"/>
  <c r="G85" i="1" l="1"/>
  <c r="F85" i="1" s="1"/>
  <c r="E85" i="1"/>
  <c r="D85" i="1"/>
  <c r="G84" i="1"/>
  <c r="F84" i="1" s="1"/>
  <c r="E84" i="1"/>
  <c r="D84" i="1"/>
  <c r="G83" i="1"/>
  <c r="I83" i="1" s="1"/>
  <c r="E83" i="1"/>
  <c r="D83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0" i="1"/>
  <c r="H80" i="1"/>
  <c r="G80" i="1"/>
  <c r="F80" i="1"/>
  <c r="E80" i="1"/>
  <c r="D80" i="1"/>
  <c r="G79" i="1"/>
  <c r="G76" i="1" s="1"/>
  <c r="E79" i="1"/>
  <c r="D79" i="1"/>
  <c r="G78" i="1"/>
  <c r="I78" i="1" s="1"/>
  <c r="E78" i="1"/>
  <c r="D78" i="1"/>
  <c r="H77" i="1"/>
  <c r="G77" i="1"/>
  <c r="I77" i="1" s="1"/>
  <c r="E77" i="1"/>
  <c r="D77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E76" i="1"/>
  <c r="G74" i="1"/>
  <c r="F74" i="1" s="1"/>
  <c r="E74" i="1"/>
  <c r="D74" i="1"/>
  <c r="Q63" i="1"/>
  <c r="G73" i="1"/>
  <c r="E73" i="1"/>
  <c r="D73" i="1"/>
  <c r="D72" i="1"/>
  <c r="G72" i="1"/>
  <c r="I72" i="1" s="1"/>
  <c r="E72" i="1"/>
  <c r="I71" i="1"/>
  <c r="G71" i="1"/>
  <c r="F71" i="1"/>
  <c r="E71" i="1"/>
  <c r="D71" i="1"/>
  <c r="H71" i="1" s="1"/>
  <c r="AG70" i="1"/>
  <c r="AF70" i="1"/>
  <c r="AE70" i="1"/>
  <c r="AD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69" i="1"/>
  <c r="G69" i="1"/>
  <c r="H69" i="1" s="1"/>
  <c r="F69" i="1"/>
  <c r="E69" i="1"/>
  <c r="D69" i="1"/>
  <c r="G68" i="1"/>
  <c r="E68" i="1"/>
  <c r="D68" i="1"/>
  <c r="D65" i="1" s="1"/>
  <c r="H67" i="1"/>
  <c r="G67" i="1"/>
  <c r="E67" i="1"/>
  <c r="D67" i="1"/>
  <c r="I66" i="1"/>
  <c r="H66" i="1"/>
  <c r="G66" i="1"/>
  <c r="F66" i="1"/>
  <c r="E66" i="1"/>
  <c r="D66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G64" i="1"/>
  <c r="E64" i="1"/>
  <c r="D64" i="1"/>
  <c r="AG63" i="1"/>
  <c r="AF63" i="1"/>
  <c r="AE63" i="1"/>
  <c r="AD63" i="1"/>
  <c r="AC63" i="1"/>
  <c r="AB63" i="1"/>
  <c r="AA63" i="1"/>
  <c r="Z63" i="1"/>
  <c r="Z60" i="1" s="1"/>
  <c r="Y63" i="1"/>
  <c r="X63" i="1"/>
  <c r="W63" i="1"/>
  <c r="V63" i="1"/>
  <c r="U63" i="1"/>
  <c r="U60" i="1" s="1"/>
  <c r="T63" i="1"/>
  <c r="S63" i="1"/>
  <c r="R63" i="1"/>
  <c r="R60" i="1" s="1"/>
  <c r="P63" i="1"/>
  <c r="O63" i="1"/>
  <c r="O60" i="1" s="1"/>
  <c r="N63" i="1"/>
  <c r="M63" i="1"/>
  <c r="L63" i="1"/>
  <c r="K63" i="1"/>
  <c r="J63" i="1"/>
  <c r="E63" i="1" s="1"/>
  <c r="E60" i="1" s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P60" i="1" s="1"/>
  <c r="O62" i="1"/>
  <c r="N62" i="1"/>
  <c r="M62" i="1"/>
  <c r="L62" i="1"/>
  <c r="K62" i="1"/>
  <c r="J62" i="1"/>
  <c r="E62" i="1"/>
  <c r="AG61" i="1"/>
  <c r="AG60" i="1" s="1"/>
  <c r="AF61" i="1"/>
  <c r="AE61" i="1"/>
  <c r="AD61" i="1"/>
  <c r="AC61" i="1"/>
  <c r="AB61" i="1"/>
  <c r="AA61" i="1"/>
  <c r="Z61" i="1"/>
  <c r="Y61" i="1"/>
  <c r="Y60" i="1" s="1"/>
  <c r="X61" i="1"/>
  <c r="W61" i="1"/>
  <c r="V61" i="1"/>
  <c r="U61" i="1"/>
  <c r="T61" i="1"/>
  <c r="T60" i="1" s="1"/>
  <c r="S61" i="1"/>
  <c r="R61" i="1"/>
  <c r="Q61" i="1"/>
  <c r="P61" i="1"/>
  <c r="O61" i="1"/>
  <c r="N61" i="1"/>
  <c r="M61" i="1"/>
  <c r="L61" i="1"/>
  <c r="K61" i="1"/>
  <c r="J61" i="1"/>
  <c r="E61" i="1"/>
  <c r="D61" i="1"/>
  <c r="AE60" i="1"/>
  <c r="H58" i="1"/>
  <c r="G58" i="1"/>
  <c r="I58" i="1" s="1"/>
  <c r="E58" i="1"/>
  <c r="D58" i="1"/>
  <c r="I57" i="1"/>
  <c r="G57" i="1"/>
  <c r="F57" i="1"/>
  <c r="E57" i="1"/>
  <c r="E54" i="1" s="1"/>
  <c r="D57" i="1"/>
  <c r="H57" i="1" s="1"/>
  <c r="I56" i="1"/>
  <c r="G56" i="1"/>
  <c r="G54" i="1" s="1"/>
  <c r="F56" i="1"/>
  <c r="E56" i="1"/>
  <c r="D56" i="1"/>
  <c r="D54" i="1" s="1"/>
  <c r="G55" i="1"/>
  <c r="E55" i="1"/>
  <c r="D55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3" i="1"/>
  <c r="H53" i="1"/>
  <c r="G53" i="1"/>
  <c r="F53" i="1"/>
  <c r="E53" i="1"/>
  <c r="D53" i="1"/>
  <c r="G52" i="1"/>
  <c r="F52" i="1" s="1"/>
  <c r="E52" i="1"/>
  <c r="D52" i="1"/>
  <c r="G51" i="1"/>
  <c r="E51" i="1"/>
  <c r="D51" i="1"/>
  <c r="H50" i="1"/>
  <c r="G50" i="1"/>
  <c r="E50" i="1"/>
  <c r="D50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N49" i="1"/>
  <c r="M49" i="1"/>
  <c r="L49" i="1"/>
  <c r="K49" i="1"/>
  <c r="J49" i="1"/>
  <c r="I48" i="1"/>
  <c r="G48" i="1"/>
  <c r="H48" i="1" s="1"/>
  <c r="F48" i="1"/>
  <c r="E48" i="1"/>
  <c r="D48" i="1"/>
  <c r="G47" i="1"/>
  <c r="I47" i="1" s="1"/>
  <c r="E47" i="1"/>
  <c r="D47" i="1"/>
  <c r="G46" i="1"/>
  <c r="E46" i="1"/>
  <c r="D46" i="1"/>
  <c r="G45" i="1"/>
  <c r="H45" i="1" s="1"/>
  <c r="E45" i="1"/>
  <c r="D45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3" i="1"/>
  <c r="G43" i="1"/>
  <c r="H43" i="1" s="1"/>
  <c r="F43" i="1"/>
  <c r="E43" i="1"/>
  <c r="D43" i="1"/>
  <c r="G42" i="1"/>
  <c r="E42" i="1"/>
  <c r="D42" i="1"/>
  <c r="H41" i="1"/>
  <c r="G41" i="1"/>
  <c r="I41" i="1" s="1"/>
  <c r="E41" i="1"/>
  <c r="D41" i="1"/>
  <c r="I40" i="1"/>
  <c r="H40" i="1"/>
  <c r="G40" i="1"/>
  <c r="F40" i="1"/>
  <c r="E40" i="1"/>
  <c r="E39" i="1" s="1"/>
  <c r="D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D39" i="1"/>
  <c r="G38" i="1"/>
  <c r="E38" i="1"/>
  <c r="D38" i="1"/>
  <c r="G37" i="1"/>
  <c r="G34" i="1" s="1"/>
  <c r="E37" i="1"/>
  <c r="E34" i="1" s="1"/>
  <c r="D37" i="1"/>
  <c r="I36" i="1"/>
  <c r="H36" i="1"/>
  <c r="G36" i="1"/>
  <c r="F36" i="1"/>
  <c r="E36" i="1"/>
  <c r="D36" i="1"/>
  <c r="I35" i="1"/>
  <c r="G35" i="1"/>
  <c r="H35" i="1" s="1"/>
  <c r="F35" i="1"/>
  <c r="E35" i="1"/>
  <c r="D35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G33" i="1"/>
  <c r="E33" i="1"/>
  <c r="D33" i="1"/>
  <c r="AF22" i="1"/>
  <c r="Z22" i="1"/>
  <c r="Z17" i="1" s="1"/>
  <c r="L29" i="1"/>
  <c r="E32" i="1"/>
  <c r="D32" i="1"/>
  <c r="G31" i="1"/>
  <c r="E31" i="1"/>
  <c r="D31" i="1"/>
  <c r="H30" i="1"/>
  <c r="G30" i="1"/>
  <c r="E30" i="1"/>
  <c r="D30" i="1"/>
  <c r="AG29" i="1"/>
  <c r="AF29" i="1"/>
  <c r="AE29" i="1"/>
  <c r="AD29" i="1"/>
  <c r="AC29" i="1"/>
  <c r="AB29" i="1"/>
  <c r="AA29" i="1"/>
  <c r="Y29" i="1"/>
  <c r="X29" i="1"/>
  <c r="W29" i="1"/>
  <c r="V29" i="1"/>
  <c r="T29" i="1"/>
  <c r="S29" i="1"/>
  <c r="R29" i="1"/>
  <c r="P29" i="1"/>
  <c r="O29" i="1"/>
  <c r="N29" i="1"/>
  <c r="M29" i="1"/>
  <c r="K29" i="1"/>
  <c r="J29" i="1"/>
  <c r="I28" i="1"/>
  <c r="G28" i="1"/>
  <c r="H28" i="1" s="1"/>
  <c r="F28" i="1"/>
  <c r="E28" i="1"/>
  <c r="D28" i="1"/>
  <c r="D27" i="1"/>
  <c r="G27" i="1"/>
  <c r="I27" i="1" s="1"/>
  <c r="E27" i="1"/>
  <c r="E24" i="1" s="1"/>
  <c r="I26" i="1"/>
  <c r="G26" i="1"/>
  <c r="F26" i="1"/>
  <c r="E26" i="1"/>
  <c r="D26" i="1"/>
  <c r="H26" i="1" s="1"/>
  <c r="G25" i="1"/>
  <c r="I25" i="1" s="1"/>
  <c r="E25" i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AG23" i="1"/>
  <c r="AF23" i="1"/>
  <c r="AF18" i="1" s="1"/>
  <c r="AE23" i="1"/>
  <c r="AD23" i="1"/>
  <c r="AD18" i="1" s="1"/>
  <c r="AD12" i="1" s="1"/>
  <c r="AC23" i="1"/>
  <c r="AB23" i="1"/>
  <c r="AB18" i="1" s="1"/>
  <c r="AB12" i="1" s="1"/>
  <c r="AA23" i="1"/>
  <c r="AA18" i="1" s="1"/>
  <c r="Z23" i="1"/>
  <c r="Z18" i="1" s="1"/>
  <c r="Z12" i="1" s="1"/>
  <c r="Y23" i="1"/>
  <c r="X23" i="1"/>
  <c r="X18" i="1" s="1"/>
  <c r="X12" i="1" s="1"/>
  <c r="W23" i="1"/>
  <c r="V23" i="1"/>
  <c r="V18" i="1" s="1"/>
  <c r="V12" i="1" s="1"/>
  <c r="U23" i="1"/>
  <c r="T23" i="1"/>
  <c r="T18" i="1" s="1"/>
  <c r="T12" i="1" s="1"/>
  <c r="S23" i="1"/>
  <c r="S18" i="1" s="1"/>
  <c r="R23" i="1"/>
  <c r="R18" i="1" s="1"/>
  <c r="R12" i="1" s="1"/>
  <c r="Q23" i="1"/>
  <c r="P23" i="1"/>
  <c r="P18" i="1" s="1"/>
  <c r="P12" i="1" s="1"/>
  <c r="O23" i="1"/>
  <c r="N23" i="1"/>
  <c r="N18" i="1" s="1"/>
  <c r="N12" i="1" s="1"/>
  <c r="M23" i="1"/>
  <c r="L23" i="1"/>
  <c r="L18" i="1" s="1"/>
  <c r="L12" i="1" s="1"/>
  <c r="K23" i="1"/>
  <c r="K18" i="1" s="1"/>
  <c r="J23" i="1"/>
  <c r="E23" i="1" s="1"/>
  <c r="AG22" i="1"/>
  <c r="AG17" i="1" s="1"/>
  <c r="AE22" i="1"/>
  <c r="AE17" i="1" s="1"/>
  <c r="AE11" i="1" s="1"/>
  <c r="AD22" i="1"/>
  <c r="AD17" i="1" s="1"/>
  <c r="AD11" i="1" s="1"/>
  <c r="AC22" i="1"/>
  <c r="AC17" i="1" s="1"/>
  <c r="AB22" i="1"/>
  <c r="AB17" i="1" s="1"/>
  <c r="AB11" i="1" s="1"/>
  <c r="AA22" i="1"/>
  <c r="AA17" i="1" s="1"/>
  <c r="Y22" i="1"/>
  <c r="Y17" i="1" s="1"/>
  <c r="X22" i="1"/>
  <c r="W22" i="1"/>
  <c r="W17" i="1" s="1"/>
  <c r="W11" i="1" s="1"/>
  <c r="V22" i="1"/>
  <c r="V17" i="1" s="1"/>
  <c r="T22" i="1"/>
  <c r="T17" i="1" s="1"/>
  <c r="S22" i="1"/>
  <c r="R22" i="1"/>
  <c r="R17" i="1" s="1"/>
  <c r="Q22" i="1"/>
  <c r="Q17" i="1" s="1"/>
  <c r="P22" i="1"/>
  <c r="P17" i="1" s="1"/>
  <c r="O22" i="1"/>
  <c r="O17" i="1" s="1"/>
  <c r="N22" i="1"/>
  <c r="M22" i="1"/>
  <c r="M17" i="1" s="1"/>
  <c r="L22" i="1"/>
  <c r="L17" i="1" s="1"/>
  <c r="K22" i="1"/>
  <c r="J22" i="1"/>
  <c r="J17" i="1" s="1"/>
  <c r="E17" i="1" s="1"/>
  <c r="AG21" i="1"/>
  <c r="AG16" i="1" s="1"/>
  <c r="AG10" i="1" s="1"/>
  <c r="AF21" i="1"/>
  <c r="AE21" i="1"/>
  <c r="AD21" i="1"/>
  <c r="AD16" i="1" s="1"/>
  <c r="AD10" i="1" s="1"/>
  <c r="AC21" i="1"/>
  <c r="AC16" i="1" s="1"/>
  <c r="AC10" i="1" s="1"/>
  <c r="AB21" i="1"/>
  <c r="AB16" i="1" s="1"/>
  <c r="AB10" i="1" s="1"/>
  <c r="AA21" i="1"/>
  <c r="AA16" i="1" s="1"/>
  <c r="Z21" i="1"/>
  <c r="Y21" i="1"/>
  <c r="Y16" i="1" s="1"/>
  <c r="X21" i="1"/>
  <c r="W21" i="1"/>
  <c r="V21" i="1"/>
  <c r="U21" i="1"/>
  <c r="T21" i="1"/>
  <c r="T16" i="1" s="1"/>
  <c r="T10" i="1" s="1"/>
  <c r="S21" i="1"/>
  <c r="S16" i="1" s="1"/>
  <c r="R21" i="1"/>
  <c r="Q21" i="1"/>
  <c r="Q16" i="1" s="1"/>
  <c r="P21" i="1"/>
  <c r="O21" i="1"/>
  <c r="N21" i="1"/>
  <c r="M21" i="1"/>
  <c r="M16" i="1" s="1"/>
  <c r="M10" i="1" s="1"/>
  <c r="L21" i="1"/>
  <c r="L16" i="1" s="1"/>
  <c r="L10" i="1" s="1"/>
  <c r="K21" i="1"/>
  <c r="K16" i="1" s="1"/>
  <c r="J21" i="1"/>
  <c r="E21" i="1" s="1"/>
  <c r="D21" i="1"/>
  <c r="AG20" i="1"/>
  <c r="G20" i="1" s="1"/>
  <c r="I20" i="1" s="1"/>
  <c r="E20" i="1"/>
  <c r="D20" i="1"/>
  <c r="AG18" i="1"/>
  <c r="AG12" i="1" s="1"/>
  <c r="AE18" i="1"/>
  <c r="AE12" i="1" s="1"/>
  <c r="AC18" i="1"/>
  <c r="Y18" i="1"/>
  <c r="Y12" i="1" s="1"/>
  <c r="W18" i="1"/>
  <c r="W12" i="1" s="1"/>
  <c r="U18" i="1"/>
  <c r="Q18" i="1"/>
  <c r="Q12" i="1" s="1"/>
  <c r="O18" i="1"/>
  <c r="O12" i="1" s="1"/>
  <c r="J18" i="1"/>
  <c r="E18" i="1" s="1"/>
  <c r="AF16" i="1"/>
  <c r="X16" i="1"/>
  <c r="V16" i="1"/>
  <c r="U16" i="1"/>
  <c r="U10" i="1" s="1"/>
  <c r="P16" i="1"/>
  <c r="N16" i="1"/>
  <c r="AF15" i="1"/>
  <c r="AE15" i="1"/>
  <c r="AD15" i="1"/>
  <c r="AC15" i="1"/>
  <c r="AB15" i="1"/>
  <c r="AB9" i="1" s="1"/>
  <c r="AA15" i="1"/>
  <c r="Z15" i="1"/>
  <c r="Y15" i="1"/>
  <c r="X15" i="1"/>
  <c r="W15" i="1"/>
  <c r="V15" i="1"/>
  <c r="U15" i="1"/>
  <c r="T15" i="1"/>
  <c r="T9" i="1" s="1"/>
  <c r="S15" i="1"/>
  <c r="R15" i="1"/>
  <c r="Q15" i="1"/>
  <c r="P15" i="1"/>
  <c r="O15" i="1"/>
  <c r="O9" i="1" s="1"/>
  <c r="N15" i="1"/>
  <c r="M15" i="1"/>
  <c r="L15" i="1"/>
  <c r="D15" i="1" s="1"/>
  <c r="K15" i="1"/>
  <c r="J15" i="1"/>
  <c r="E15" i="1"/>
  <c r="AF12" i="1"/>
  <c r="AC12" i="1"/>
  <c r="AA12" i="1"/>
  <c r="U12" i="1"/>
  <c r="S12" i="1"/>
  <c r="K12" i="1"/>
  <c r="V10" i="1"/>
  <c r="AF9" i="1"/>
  <c r="AE9" i="1"/>
  <c r="AC9" i="1"/>
  <c r="Z9" i="1"/>
  <c r="X9" i="1"/>
  <c r="W9" i="1"/>
  <c r="U9" i="1"/>
  <c r="R9" i="1"/>
  <c r="P9" i="1"/>
  <c r="M9" i="1"/>
  <c r="L9" i="1"/>
  <c r="J9" i="1"/>
  <c r="H33" i="1" l="1"/>
  <c r="J12" i="1"/>
  <c r="E12" i="1" s="1"/>
  <c r="H84" i="1"/>
  <c r="I84" i="1"/>
  <c r="D82" i="1"/>
  <c r="H85" i="1"/>
  <c r="I85" i="1"/>
  <c r="E82" i="1"/>
  <c r="F79" i="1"/>
  <c r="F76" i="1" s="1"/>
  <c r="I79" i="1"/>
  <c r="D76" i="1"/>
  <c r="H76" i="1" s="1"/>
  <c r="H74" i="1"/>
  <c r="I74" i="1"/>
  <c r="AG11" i="1"/>
  <c r="Y11" i="1"/>
  <c r="P11" i="1"/>
  <c r="O11" i="1"/>
  <c r="E70" i="1"/>
  <c r="AD60" i="1"/>
  <c r="AC60" i="1"/>
  <c r="AA10" i="1"/>
  <c r="Y10" i="1"/>
  <c r="W60" i="1"/>
  <c r="V60" i="1"/>
  <c r="S10" i="1"/>
  <c r="Q10" i="1"/>
  <c r="G62" i="1"/>
  <c r="I62" i="1" s="1"/>
  <c r="D62" i="1"/>
  <c r="N10" i="1"/>
  <c r="F72" i="1"/>
  <c r="M60" i="1"/>
  <c r="H72" i="1"/>
  <c r="G70" i="1"/>
  <c r="L11" i="1"/>
  <c r="L8" i="1" s="1"/>
  <c r="T11" i="1"/>
  <c r="T8" i="1" s="1"/>
  <c r="AA11" i="1"/>
  <c r="AF60" i="1"/>
  <c r="AB60" i="1"/>
  <c r="Z11" i="1"/>
  <c r="X60" i="1"/>
  <c r="R11" i="1"/>
  <c r="Q11" i="1"/>
  <c r="N60" i="1"/>
  <c r="I73" i="1"/>
  <c r="F73" i="1"/>
  <c r="AA60" i="1"/>
  <c r="V11" i="1"/>
  <c r="S60" i="1"/>
  <c r="M11" i="1"/>
  <c r="L60" i="1"/>
  <c r="D63" i="1"/>
  <c r="K60" i="1"/>
  <c r="E65" i="1"/>
  <c r="J60" i="1"/>
  <c r="D23" i="1"/>
  <c r="E29" i="1"/>
  <c r="F27" i="1"/>
  <c r="H27" i="1"/>
  <c r="M19" i="1"/>
  <c r="D29" i="1"/>
  <c r="H37" i="1"/>
  <c r="AG19" i="1"/>
  <c r="AG15" i="1"/>
  <c r="AG14" i="1" s="1"/>
  <c r="H20" i="1"/>
  <c r="N19" i="1"/>
  <c r="F20" i="1"/>
  <c r="X19" i="1"/>
  <c r="E44" i="1"/>
  <c r="AC14" i="1"/>
  <c r="E22" i="1"/>
  <c r="E19" i="1" s="1"/>
  <c r="D34" i="1"/>
  <c r="H34" i="1" s="1"/>
  <c r="AC19" i="1"/>
  <c r="R19" i="1"/>
  <c r="F47" i="1"/>
  <c r="G21" i="1"/>
  <c r="I21" i="1" s="1"/>
  <c r="H47" i="1"/>
  <c r="D44" i="1"/>
  <c r="Y19" i="1"/>
  <c r="X17" i="1"/>
  <c r="X11" i="1" s="1"/>
  <c r="I52" i="1"/>
  <c r="L19" i="1"/>
  <c r="E49" i="1"/>
  <c r="H52" i="1"/>
  <c r="D49" i="1"/>
  <c r="AB8" i="1"/>
  <c r="AG9" i="1"/>
  <c r="AG8" i="1" s="1"/>
  <c r="W19" i="1"/>
  <c r="W16" i="1"/>
  <c r="W10" i="1" s="1"/>
  <c r="W8" i="1" s="1"/>
  <c r="N9" i="1"/>
  <c r="D9" i="1" s="1"/>
  <c r="D18" i="1"/>
  <c r="U29" i="1"/>
  <c r="U22" i="1"/>
  <c r="AF10" i="1"/>
  <c r="AB19" i="1"/>
  <c r="I30" i="1"/>
  <c r="I33" i="1"/>
  <c r="I37" i="1"/>
  <c r="E9" i="1"/>
  <c r="AD19" i="1"/>
  <c r="K17" i="1"/>
  <c r="K14" i="1" s="1"/>
  <c r="K19" i="1"/>
  <c r="S19" i="1"/>
  <c r="S17" i="1"/>
  <c r="S11" i="1" s="1"/>
  <c r="F39" i="1"/>
  <c r="I55" i="1"/>
  <c r="H55" i="1"/>
  <c r="F55" i="1"/>
  <c r="I67" i="1"/>
  <c r="Q14" i="1"/>
  <c r="Q9" i="1"/>
  <c r="G39" i="1"/>
  <c r="I42" i="1"/>
  <c r="H42" i="1"/>
  <c r="F42" i="1"/>
  <c r="I45" i="1"/>
  <c r="I76" i="1"/>
  <c r="AB14" i="1"/>
  <c r="J11" i="1"/>
  <c r="I31" i="1"/>
  <c r="H31" i="1"/>
  <c r="F31" i="1"/>
  <c r="I34" i="1"/>
  <c r="I51" i="1"/>
  <c r="H51" i="1"/>
  <c r="F51" i="1"/>
  <c r="G61" i="1"/>
  <c r="Q60" i="1"/>
  <c r="L14" i="1"/>
  <c r="AA14" i="1"/>
  <c r="AC11" i="1"/>
  <c r="AC8" i="1" s="1"/>
  <c r="D22" i="1"/>
  <c r="N17" i="1"/>
  <c r="N11" i="1" s="1"/>
  <c r="I38" i="1"/>
  <c r="H38" i="1"/>
  <c r="F38" i="1"/>
  <c r="F54" i="1"/>
  <c r="T19" i="1"/>
  <c r="Z19" i="1"/>
  <c r="AF19" i="1"/>
  <c r="I54" i="1"/>
  <c r="H54" i="1"/>
  <c r="G65" i="1"/>
  <c r="I68" i="1"/>
  <c r="H68" i="1"/>
  <c r="F68" i="1"/>
  <c r="X10" i="1"/>
  <c r="Q19" i="1"/>
  <c r="G32" i="1"/>
  <c r="G29" i="1" s="1"/>
  <c r="K10" i="1"/>
  <c r="AF17" i="1"/>
  <c r="AF11" i="1" s="1"/>
  <c r="V19" i="1"/>
  <c r="P19" i="1"/>
  <c r="I50" i="1"/>
  <c r="G63" i="1"/>
  <c r="I64" i="1"/>
  <c r="H64" i="1"/>
  <c r="F64" i="1"/>
  <c r="O16" i="1"/>
  <c r="O10" i="1" s="1"/>
  <c r="O19" i="1"/>
  <c r="AD14" i="1"/>
  <c r="AD9" i="1"/>
  <c r="AD8" i="1" s="1"/>
  <c r="I46" i="1"/>
  <c r="H46" i="1"/>
  <c r="F46" i="1"/>
  <c r="Y14" i="1"/>
  <c r="Y9" i="1"/>
  <c r="AE16" i="1"/>
  <c r="AE10" i="1" s="1"/>
  <c r="AE8" i="1" s="1"/>
  <c r="AE19" i="1"/>
  <c r="T14" i="1"/>
  <c r="V14" i="1"/>
  <c r="V9" i="1"/>
  <c r="P14" i="1"/>
  <c r="P10" i="1"/>
  <c r="D24" i="1"/>
  <c r="M18" i="1"/>
  <c r="J16" i="1"/>
  <c r="R16" i="1"/>
  <c r="Z16" i="1"/>
  <c r="G23" i="1"/>
  <c r="Z29" i="1"/>
  <c r="H56" i="1"/>
  <c r="H73" i="1"/>
  <c r="F78" i="1"/>
  <c r="H79" i="1"/>
  <c r="F83" i="1"/>
  <c r="F82" i="1" s="1"/>
  <c r="J19" i="1"/>
  <c r="F30" i="1"/>
  <c r="F33" i="1"/>
  <c r="F37" i="1"/>
  <c r="F34" i="1" s="1"/>
  <c r="F41" i="1"/>
  <c r="F45" i="1"/>
  <c r="F50" i="1"/>
  <c r="F49" i="1" s="1"/>
  <c r="F58" i="1"/>
  <c r="F67" i="1"/>
  <c r="D70" i="1"/>
  <c r="F77" i="1"/>
  <c r="H78" i="1"/>
  <c r="H83" i="1"/>
  <c r="AA19" i="1"/>
  <c r="F25" i="1"/>
  <c r="F24" i="1" s="1"/>
  <c r="G82" i="1"/>
  <c r="K9" i="1"/>
  <c r="S9" i="1"/>
  <c r="AA9" i="1"/>
  <c r="H25" i="1"/>
  <c r="G44" i="1"/>
  <c r="G49" i="1"/>
  <c r="G24" i="1"/>
  <c r="Q29" i="1"/>
  <c r="D12" i="1" l="1"/>
  <c r="D19" i="1"/>
  <c r="AA8" i="1"/>
  <c r="Q8" i="1"/>
  <c r="I70" i="1"/>
  <c r="P8" i="1"/>
  <c r="O8" i="1"/>
  <c r="F62" i="1"/>
  <c r="Y8" i="1"/>
  <c r="H62" i="1"/>
  <c r="H70" i="1"/>
  <c r="D60" i="1"/>
  <c r="F70" i="1"/>
  <c r="V8" i="1"/>
  <c r="F65" i="1"/>
  <c r="X8" i="1"/>
  <c r="X14" i="1"/>
  <c r="G15" i="1"/>
  <c r="H15" i="1" s="1"/>
  <c r="S14" i="1"/>
  <c r="S8" i="1"/>
  <c r="D17" i="1"/>
  <c r="W14" i="1"/>
  <c r="F21" i="1"/>
  <c r="H21" i="1"/>
  <c r="U19" i="1"/>
  <c r="U17" i="1"/>
  <c r="G17" i="1" s="1"/>
  <c r="F23" i="1"/>
  <c r="I23" i="1"/>
  <c r="H23" i="1"/>
  <c r="H39" i="1"/>
  <c r="I39" i="1"/>
  <c r="G9" i="1"/>
  <c r="Z10" i="1"/>
  <c r="Z8" i="1" s="1"/>
  <c r="Z14" i="1"/>
  <c r="G10" i="1"/>
  <c r="AE14" i="1"/>
  <c r="H24" i="1"/>
  <c r="I24" i="1"/>
  <c r="I82" i="1"/>
  <c r="H82" i="1"/>
  <c r="R10" i="1"/>
  <c r="R8" i="1" s="1"/>
  <c r="R14" i="1"/>
  <c r="G16" i="1"/>
  <c r="N8" i="1"/>
  <c r="I49" i="1"/>
  <c r="H49" i="1"/>
  <c r="E16" i="1"/>
  <c r="E14" i="1" s="1"/>
  <c r="D16" i="1"/>
  <c r="J10" i="1"/>
  <c r="J14" i="1"/>
  <c r="F32" i="1"/>
  <c r="F29" i="1" s="1"/>
  <c r="H32" i="1"/>
  <c r="I32" i="1"/>
  <c r="H65" i="1"/>
  <c r="I65" i="1"/>
  <c r="N14" i="1"/>
  <c r="I44" i="1"/>
  <c r="H44" i="1"/>
  <c r="F44" i="1"/>
  <c r="M12" i="1"/>
  <c r="M14" i="1"/>
  <c r="G18" i="1"/>
  <c r="I63" i="1"/>
  <c r="H63" i="1"/>
  <c r="F63" i="1"/>
  <c r="F61" i="1"/>
  <c r="H61" i="1"/>
  <c r="I61" i="1"/>
  <c r="G60" i="1"/>
  <c r="K11" i="1"/>
  <c r="AF8" i="1"/>
  <c r="G22" i="1"/>
  <c r="H29" i="1"/>
  <c r="I29" i="1"/>
  <c r="O14" i="1"/>
  <c r="E11" i="1"/>
  <c r="D11" i="1"/>
  <c r="AF14" i="1"/>
  <c r="F15" i="1" l="1"/>
  <c r="I15" i="1"/>
  <c r="D14" i="1"/>
  <c r="G14" i="1"/>
  <c r="I14" i="1" s="1"/>
  <c r="F10" i="1"/>
  <c r="F60" i="1"/>
  <c r="I60" i="1"/>
  <c r="H60" i="1"/>
  <c r="M8" i="1"/>
  <c r="G12" i="1"/>
  <c r="I16" i="1"/>
  <c r="H16" i="1"/>
  <c r="F16" i="1"/>
  <c r="H22" i="1"/>
  <c r="I22" i="1"/>
  <c r="F22" i="1"/>
  <c r="F19" i="1" s="1"/>
  <c r="G19" i="1"/>
  <c r="E10" i="1"/>
  <c r="E8" i="1" s="1"/>
  <c r="D10" i="1"/>
  <c r="D8" i="1" s="1"/>
  <c r="J8" i="1"/>
  <c r="I9" i="1"/>
  <c r="H9" i="1"/>
  <c r="F9" i="1"/>
  <c r="K8" i="1"/>
  <c r="I17" i="1"/>
  <c r="F17" i="1"/>
  <c r="H17" i="1"/>
  <c r="I18" i="1"/>
  <c r="H18" i="1"/>
  <c r="F18" i="1"/>
  <c r="U11" i="1"/>
  <c r="U8" i="1" s="1"/>
  <c r="U14" i="1"/>
  <c r="I10" i="1" l="1"/>
  <c r="H14" i="1"/>
  <c r="F14" i="1"/>
  <c r="G11" i="1"/>
  <c r="G8" i="1" s="1"/>
  <c r="H19" i="1"/>
  <c r="I19" i="1"/>
  <c r="I12" i="1"/>
  <c r="F12" i="1"/>
  <c r="H12" i="1"/>
  <c r="H10" i="1"/>
  <c r="I8" i="1" l="1"/>
  <c r="H8" i="1"/>
  <c r="I11" i="1"/>
  <c r="H11" i="1"/>
  <c r="F11" i="1"/>
  <c r="F8" i="1" s="1"/>
</calcChain>
</file>

<file path=xl/sharedStrings.xml><?xml version="1.0" encoding="utf-8"?>
<sst xmlns="http://schemas.openxmlformats.org/spreadsheetml/2006/main" count="155" uniqueCount="64">
  <si>
    <t xml:space="preserve">Отчет о ходе реализации муниципальной программы </t>
  </si>
  <si>
    <t xml:space="preserve"> "Развитие физической культуры и спорта
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</si>
  <si>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</si>
  <si>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</si>
  <si>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</si>
  <si>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</si>
  <si>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</si>
  <si>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</si>
  <si>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</si>
  <si>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</si>
  <si>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</si>
  <si>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</si>
  <si>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</si>
  <si>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</si>
  <si>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</si>
  <si>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</si>
  <si>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</si>
  <si>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</si>
  <si>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</si>
  <si>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</si>
  <si>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</si>
  <si>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</si>
  <si>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</si>
  <si>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</si>
  <si>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</si>
  <si>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</si>
  <si>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</si>
  <si>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</si>
  <si>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</si>
  <si>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</si>
  <si>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</si>
  <si>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</si>
  <si>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</si>
  <si>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1.</t>
  </si>
  <si>
    <t>1.1.</t>
  </si>
  <si>
    <t>Комплекс процессных мероприятий «Развитие физической культуры, массового и детско-юношеского спорта», в том числе:</t>
  </si>
  <si>
    <t>внебюджетные источники финансирования</t>
  </si>
  <si>
    <t>1.1.1.</t>
  </si>
  <si>
    <t>Мероприятие (результат) "Реализованы мероприятия по развитию физической культуры и спорта", в том чисе:</t>
  </si>
  <si>
    <t>1.1.1. Организация и проведение спортивно-массовых мероприятий</t>
  </si>
  <si>
    <t>1.1.2. Содержание МАУ ДО «СШ «Дворец спорта»</t>
  </si>
  <si>
    <t>1.1.3.Проведение мероприятий по внедрению Всероссийского физкультурно-спортивного комплекса "Готов к труду и обороне"</t>
  </si>
  <si>
    <t>1.1.4. Организация работы по присвоению спортивных разрядов, квалификационных категорий</t>
  </si>
  <si>
    <t>1.1.5. Развитие материально-технической базы МАУ ДО «СШ «Дворец спорта»</t>
  </si>
  <si>
    <t>1.1.6. Организация полезного и содержательного досуга на дворовых игровых площадках и (или) на плоскостных спортивных сооружениях в летний период для детей, подростков и молодёжи, совершенствование условий для развития массовых видов спорта</t>
  </si>
  <si>
    <t>1.2.1.</t>
  </si>
  <si>
    <t>Мероприятие (результат) «Оказана поддержка некоммерческих организаций, реализующих проекты в сфере массовой физической культуры»</t>
  </si>
  <si>
    <t>2.</t>
  </si>
  <si>
    <t>Направление «Развитие спорта высших достижений и системы подготовки спортивного резерва»</t>
  </si>
  <si>
    <t>2.1.</t>
  </si>
  <si>
    <t>Комплекс процессных мероприятий «Развитие спорта высших достижений и системы подготовки спортивного резерва»</t>
  </si>
  <si>
    <t>2.1.1.</t>
  </si>
  <si>
    <t>Мероприятие (результат) «Организовано участие спортсменов города Когалыма в соревнованиях различного уровня окружного и всероссийского масштаба»</t>
  </si>
  <si>
    <t>2.1.2.</t>
  </si>
  <si>
    <t>Мероприятие (результат) «Обеспечена подготовка спортивного резерва и сборных команд города Когалыма по видам спорта»</t>
  </si>
  <si>
    <t>3.</t>
  </si>
  <si>
    <t>Направление «Укрепление общественного здоровья»</t>
  </si>
  <si>
    <t>3.1.</t>
  </si>
  <si>
    <t>Комплекс процессных мероприятий «Укрепление общественного здоровья», в том числе / Мероприятие (результат) «Организованы и проведены физкультурно-оздоровительные мероприятия»</t>
  </si>
  <si>
    <t>4.</t>
  </si>
  <si>
    <t>Структурные элементы, не входящие в направление (подпрограммы)</t>
  </si>
  <si>
    <t>4.1.</t>
  </si>
  <si>
    <t xml:space="preserve">Комплекс процессных мероприятий «Обеспечение деятельности органов местного самоуправления города Когалыма» / Мероприятие (результат) «Обеспечено функционирование управления культуры и спорта Администрации города Когалыма» </t>
  </si>
  <si>
    <t>Направление «Развитие физической культуры и массового спорта»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</si>
</sst>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#,##0.0_ ;[Red]\-#,##0.0\ "/>
    <numFmt numFmtId="166" formatCode="#,##0_ ;[Red]\-#,##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justify" vertical="center" wrapText="1"/>
    </xf>
    <xf numFmtId="0" fontId="4" fillId="0" borderId="0" xfId="1" applyFont="1" applyAlignment="1" applyProtection="1">
      <alignment horizontal="justify" vertical="center" wrapText="1"/>
    </xf>
    <xf numFmtId="164" fontId="4" fillId="0" borderId="0" xfId="1" applyNumberFormat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5" fontId="4" fillId="0" borderId="0" xfId="1" applyNumberFormat="1" applyFont="1" applyAlignment="1" applyProtection="1">
      <alignment vertical="center" wrapText="1"/>
    </xf>
    <xf numFmtId="165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2" fillId="0" borderId="0" xfId="1" applyFont="1" applyFill="1" applyProtection="1"/>
    <xf numFmtId="0" fontId="7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164" fontId="7" fillId="0" borderId="0" xfId="1" applyNumberFormat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164" fontId="8" fillId="0" borderId="0" xfId="1" applyNumberFormat="1" applyFont="1" applyAlignment="1" applyProtection="1">
      <alignment vertical="center"/>
    </xf>
    <xf numFmtId="164" fontId="8" fillId="0" borderId="0" xfId="1" applyNumberFormat="1" applyFont="1" applyFill="1" applyAlignment="1" applyProtection="1">
      <alignment vertical="center"/>
    </xf>
    <xf numFmtId="0" fontId="9" fillId="0" borderId="9" xfId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center" vertical="center" wrapText="1"/>
    </xf>
    <xf numFmtId="164" fontId="9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Font="1" applyFill="1" applyBorder="1" applyAlignment="1" applyProtection="1">
      <alignment horizontal="left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4" fontId="6" fillId="0" borderId="9" xfId="0" applyNumberFormat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vertical="center" wrapText="1"/>
    </xf>
    <xf numFmtId="164" fontId="7" fillId="2" borderId="0" xfId="1" applyNumberFormat="1" applyFont="1" applyFill="1" applyAlignment="1" applyProtection="1">
      <alignment vertical="center"/>
    </xf>
    <xf numFmtId="0" fontId="7" fillId="2" borderId="0" xfId="1" applyFont="1" applyFill="1" applyAlignment="1" applyProtection="1">
      <alignment vertical="center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166" fontId="3" fillId="0" borderId="9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vertical="center" wrapText="1"/>
    </xf>
    <xf numFmtId="0" fontId="2" fillId="0" borderId="0" xfId="1" applyFont="1" applyAlignment="1" applyProtection="1">
      <alignment vertical="top"/>
    </xf>
    <xf numFmtId="0" fontId="13" fillId="0" borderId="0" xfId="1" applyFont="1" applyFill="1" applyProtection="1"/>
    <xf numFmtId="165" fontId="9" fillId="0" borderId="0" xfId="1" applyNumberFormat="1" applyFont="1" applyFill="1" applyAlignment="1" applyProtection="1">
      <alignment vertical="center" wrapText="1"/>
    </xf>
    <xf numFmtId="165" fontId="9" fillId="0" borderId="1" xfId="1" applyNumberFormat="1" applyFont="1" applyFill="1" applyBorder="1" applyAlignment="1" applyProtection="1">
      <alignment vertical="center" wrapText="1"/>
    </xf>
    <xf numFmtId="165" fontId="4" fillId="0" borderId="1" xfId="1" applyNumberFormat="1" applyFont="1" applyFill="1" applyBorder="1" applyAlignment="1" applyProtection="1">
      <alignment horizontal="right" vertical="center" wrapText="1"/>
    </xf>
    <xf numFmtId="14" fontId="9" fillId="0" borderId="9" xfId="1" applyNumberFormat="1" applyFont="1" applyFill="1" applyBorder="1" applyAlignment="1" applyProtection="1">
      <alignment horizontal="center" vertical="center" wrapText="1"/>
    </xf>
    <xf numFmtId="49" fontId="9" fillId="0" borderId="9" xfId="1" applyNumberFormat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16" fontId="9" fillId="0" borderId="2" xfId="1" applyNumberFormat="1" applyFont="1" applyFill="1" applyBorder="1" applyAlignment="1" applyProtection="1">
      <alignment horizontal="center" vertical="center"/>
    </xf>
    <xf numFmtId="16" fontId="9" fillId="0" borderId="5" xfId="1" applyNumberFormat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right" vertical="center" wrapText="1"/>
    </xf>
    <xf numFmtId="0" fontId="4" fillId="0" borderId="5" xfId="1" applyFont="1" applyFill="1" applyBorder="1" applyAlignment="1" applyProtection="1">
      <alignment horizontal="right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right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11" fillId="0" borderId="2" xfId="1" applyFont="1" applyFill="1" applyBorder="1" applyAlignment="1" applyProtection="1">
      <alignment horizontal="right" vertical="center" wrapText="1"/>
    </xf>
    <xf numFmtId="0" fontId="11" fillId="0" borderId="5" xfId="1" applyFont="1" applyFill="1" applyBorder="1" applyAlignment="1" applyProtection="1">
      <alignment horizontal="right" vertical="center" wrapText="1"/>
    </xf>
    <xf numFmtId="0" fontId="11" fillId="0" borderId="8" xfId="1" applyFont="1" applyFill="1" applyBorder="1" applyAlignment="1" applyProtection="1">
      <alignment horizontal="right" vertical="center" wrapText="1"/>
    </xf>
    <xf numFmtId="14" fontId="9" fillId="0" borderId="2" xfId="1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 wrapText="1"/>
    </xf>
    <xf numFmtId="0" fontId="10" fillId="0" borderId="2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165" fontId="9" fillId="0" borderId="3" xfId="1" applyNumberFormat="1" applyFont="1" applyFill="1" applyBorder="1" applyAlignment="1" applyProtection="1">
      <alignment horizontal="center" vertical="center" wrapText="1"/>
    </xf>
    <xf numFmtId="165" fontId="9" fillId="0" borderId="4" xfId="1" applyNumberFormat="1" applyFont="1" applyFill="1" applyBorder="1" applyAlignment="1" applyProtection="1">
      <alignment horizontal="center" vertical="center" wrapText="1"/>
    </xf>
    <xf numFmtId="165" fontId="9" fillId="0" borderId="6" xfId="1" applyNumberFormat="1" applyFont="1" applyFill="1" applyBorder="1" applyAlignment="1" applyProtection="1">
      <alignment horizontal="center" vertical="center" wrapText="1"/>
    </xf>
    <xf numFmtId="165" fontId="9" fillId="0" borderId="7" xfId="1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Fill="1" applyAlignment="1" applyProtection="1">
      <alignment horizontal="center" vertical="center" wrapText="1"/>
    </xf>
    <xf numFmtId="165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top" wrapText="1"/>
    </xf>
    <xf numFmtId="0" fontId="9" fillId="0" borderId="5" xfId="1" applyFont="1" applyFill="1" applyBorder="1" applyAlignment="1" applyProtection="1">
      <alignment horizontal="left" vertical="top" wrapText="1"/>
    </xf>
    <xf numFmtId="0" fontId="9" fillId="0" borderId="8" xfId="1" applyFont="1" applyFill="1" applyBorder="1" applyAlignment="1" applyProtection="1">
      <alignment horizontal="left" vertical="top" wrapText="1"/>
    </xf>
    <xf numFmtId="0" fontId="9" fillId="0" borderId="2" xfId="1" applyFont="1" applyFill="1" applyBorder="1" applyAlignment="1" applyProtection="1">
      <alignment horizontal="center" vertical="top" wrapText="1"/>
    </xf>
    <xf numFmtId="0" fontId="9" fillId="0" borderId="5" xfId="1" applyFont="1" applyFill="1" applyBorder="1" applyAlignment="1" applyProtection="1">
      <alignment horizontal="center" vertical="top" wrapText="1"/>
    </xf>
    <xf numFmtId="0" fontId="9" fillId="0" borderId="8" xfId="1" applyFont="1" applyFill="1" applyBorder="1" applyAlignment="1" applyProtection="1">
      <alignment horizontal="center" vertical="top" wrapText="1"/>
    </xf>
    <xf numFmtId="0" fontId="12" fillId="0" borderId="2" xfId="1" applyFont="1" applyFill="1" applyBorder="1" applyAlignment="1" applyProtection="1">
      <alignment horizontal="center" vertical="top" wrapText="1"/>
    </xf>
    <xf numFmtId="0" fontId="12" fillId="0" borderId="5" xfId="1" applyFont="1" applyFill="1" applyBorder="1" applyAlignment="1" applyProtection="1">
      <alignment horizontal="center" vertical="top" wrapText="1"/>
    </xf>
    <xf numFmtId="0" fontId="12" fillId="0" borderId="8" xfId="1" applyFont="1" applyFill="1" applyBorder="1" applyAlignment="1" applyProtection="1">
      <alignment horizontal="center" vertical="top" wrapText="1"/>
    </xf>
    <xf numFmtId="165" fontId="9" fillId="0" borderId="2" xfId="1" applyNumberFormat="1" applyFont="1" applyFill="1" applyBorder="1" applyAlignment="1" applyProtection="1">
      <alignment horizontal="center" vertical="center" wrapText="1"/>
    </xf>
    <xf numFmtId="165" fontId="9" fillId="0" borderId="5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6"/>
  <sheetViews>
    <sheetView tabSelected="1" zoomScale="70" zoomScaleNormal="80" workbookViewId="0">
      <pane xSplit="6" ySplit="7" topLeftCell="G70" activePane="bottomRight" state="frozen"/>
      <selection pane="topRight" activeCell="G1" sqref="G1"/>
      <selection pane="bottomLeft" activeCell="A8" sqref="A8"/>
      <selection pane="bottomRight" activeCell="K82" sqref="K82"/>
    </sheetView>
  </sheetViews>
  <sheetFormatPr defaultColWidth="9.140625" defaultRowHeight="15" x14ac:dyDescent="0.25"/>
  <cols>
    <col min="1" max="1" width="6.5703125" style="1" customWidth="1"/>
    <col min="2" max="2" width="34.5703125" style="1" customWidth="1"/>
    <col min="3" max="3" width="20.85546875" style="32" customWidth="1"/>
    <col min="4" max="4" width="18" style="10" customWidth="1"/>
    <col min="5" max="5" width="14.7109375" style="1" customWidth="1"/>
    <col min="6" max="6" width="15" style="1" customWidth="1"/>
    <col min="7" max="7" width="13.85546875" style="1" customWidth="1"/>
    <col min="8" max="8" width="12.140625" style="1" customWidth="1"/>
    <col min="9" max="9" width="12.7109375" style="1" customWidth="1"/>
    <col min="10" max="10" width="14.28515625" style="1" customWidth="1"/>
    <col min="11" max="11" width="13.5703125" style="1" customWidth="1"/>
    <col min="12" max="12" width="15.140625" style="1" customWidth="1"/>
    <col min="13" max="13" width="13" style="1" customWidth="1"/>
    <col min="14" max="14" width="15.28515625" style="1" customWidth="1"/>
    <col min="15" max="15" width="11.5703125" style="1" customWidth="1"/>
    <col min="16" max="16" width="15" style="1" customWidth="1"/>
    <col min="17" max="17" width="11.5703125" style="1" customWidth="1"/>
    <col min="18" max="18" width="14.42578125" style="1" customWidth="1"/>
    <col min="19" max="19" width="11.5703125" style="1" customWidth="1"/>
    <col min="20" max="20" width="13.140625" style="1" customWidth="1"/>
    <col min="21" max="21" width="13" style="1" bestFit="1" customWidth="1"/>
    <col min="22" max="22" width="14.28515625" style="1" customWidth="1"/>
    <col min="23" max="23" width="11.5703125" style="1" customWidth="1"/>
    <col min="24" max="24" width="15" style="1" customWidth="1"/>
    <col min="25" max="25" width="11.5703125" style="1" customWidth="1"/>
    <col min="26" max="26" width="16.140625" style="1" customWidth="1"/>
    <col min="27" max="27" width="11.5703125" style="1" customWidth="1"/>
    <col min="28" max="28" width="14.85546875" style="1" customWidth="1"/>
    <col min="29" max="29" width="11.5703125" style="1" customWidth="1"/>
    <col min="30" max="30" width="13.42578125" style="1" customWidth="1"/>
    <col min="31" max="31" width="11.5703125" style="1" customWidth="1"/>
    <col min="32" max="32" width="13.7109375" style="1" customWidth="1"/>
    <col min="33" max="33" width="11.5703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4"/>
      <c r="F1" s="5"/>
      <c r="G1" s="4"/>
      <c r="H1" s="4"/>
      <c r="I1" s="4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6"/>
      <c r="AH1" s="9"/>
    </row>
    <row r="2" spans="1:35" ht="15.75" x14ac:dyDescent="0.25">
      <c r="A2" s="33"/>
      <c r="B2" s="33"/>
      <c r="C2" s="70" t="s">
        <v>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1:35" ht="30" customHeight="1" x14ac:dyDescent="0.25">
      <c r="A3" s="33"/>
      <c r="B3" s="33"/>
      <c r="C3" s="71" t="s">
        <v>1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35"/>
      <c r="U3" s="35"/>
      <c r="V3" s="35"/>
      <c r="W3" s="35"/>
      <c r="X3" s="35"/>
      <c r="Y3" s="35"/>
      <c r="Z3" s="35"/>
      <c r="AA3" s="35"/>
      <c r="AB3" s="35"/>
      <c r="AC3" s="35"/>
      <c r="AD3" s="36"/>
      <c r="AE3" s="36"/>
      <c r="AF3" s="36"/>
      <c r="AG3" s="36" t="s">
        <v>2</v>
      </c>
      <c r="AH3" s="36"/>
    </row>
    <row r="4" spans="1:35" ht="15" customHeight="1" x14ac:dyDescent="0.25">
      <c r="A4" s="72" t="s">
        <v>3</v>
      </c>
      <c r="B4" s="75" t="s">
        <v>4</v>
      </c>
      <c r="C4" s="78" t="s">
        <v>5</v>
      </c>
      <c r="D4" s="81" t="s">
        <v>6</v>
      </c>
      <c r="E4" s="81" t="s">
        <v>6</v>
      </c>
      <c r="F4" s="81" t="s">
        <v>7</v>
      </c>
      <c r="G4" s="81" t="s">
        <v>8</v>
      </c>
      <c r="H4" s="66" t="s">
        <v>9</v>
      </c>
      <c r="I4" s="67"/>
      <c r="J4" s="66" t="s">
        <v>10</v>
      </c>
      <c r="K4" s="67"/>
      <c r="L4" s="66" t="s">
        <v>11</v>
      </c>
      <c r="M4" s="67"/>
      <c r="N4" s="66" t="s">
        <v>12</v>
      </c>
      <c r="O4" s="67"/>
      <c r="P4" s="66" t="s">
        <v>13</v>
      </c>
      <c r="Q4" s="67"/>
      <c r="R4" s="66" t="s">
        <v>14</v>
      </c>
      <c r="S4" s="67"/>
      <c r="T4" s="66" t="s">
        <v>15</v>
      </c>
      <c r="U4" s="67"/>
      <c r="V4" s="66" t="s">
        <v>16</v>
      </c>
      <c r="W4" s="67"/>
      <c r="X4" s="66" t="s">
        <v>17</v>
      </c>
      <c r="Y4" s="67"/>
      <c r="Z4" s="66" t="s">
        <v>18</v>
      </c>
      <c r="AA4" s="67"/>
      <c r="AB4" s="66" t="s">
        <v>19</v>
      </c>
      <c r="AC4" s="67"/>
      <c r="AD4" s="66" t="s">
        <v>20</v>
      </c>
      <c r="AE4" s="67"/>
      <c r="AF4" s="66" t="s">
        <v>21</v>
      </c>
      <c r="AG4" s="67"/>
      <c r="AH4" s="46" t="s">
        <v>22</v>
      </c>
    </row>
    <row r="5" spans="1:35" ht="39" customHeight="1" x14ac:dyDescent="0.25">
      <c r="A5" s="73"/>
      <c r="B5" s="76"/>
      <c r="C5" s="79"/>
      <c r="D5" s="82"/>
      <c r="E5" s="82"/>
      <c r="F5" s="82"/>
      <c r="G5" s="82"/>
      <c r="H5" s="68"/>
      <c r="I5" s="69"/>
      <c r="J5" s="68"/>
      <c r="K5" s="69"/>
      <c r="L5" s="68"/>
      <c r="M5" s="69"/>
      <c r="N5" s="68"/>
      <c r="O5" s="69"/>
      <c r="P5" s="68"/>
      <c r="Q5" s="69"/>
      <c r="R5" s="68"/>
      <c r="S5" s="69"/>
      <c r="T5" s="68"/>
      <c r="U5" s="69"/>
      <c r="V5" s="68"/>
      <c r="W5" s="69"/>
      <c r="X5" s="68"/>
      <c r="Y5" s="69"/>
      <c r="Z5" s="68"/>
      <c r="AA5" s="69"/>
      <c r="AB5" s="68"/>
      <c r="AC5" s="69"/>
      <c r="AD5" s="68"/>
      <c r="AE5" s="69"/>
      <c r="AF5" s="68"/>
      <c r="AG5" s="69"/>
      <c r="AH5" s="47"/>
    </row>
    <row r="6" spans="1:35" ht="64.5" customHeight="1" x14ac:dyDescent="0.25">
      <c r="A6" s="74"/>
      <c r="B6" s="77"/>
      <c r="C6" s="80"/>
      <c r="D6" s="18">
        <v>2026</v>
      </c>
      <c r="E6" s="37">
        <v>46054</v>
      </c>
      <c r="F6" s="37">
        <v>46054</v>
      </c>
      <c r="G6" s="37">
        <v>46054</v>
      </c>
      <c r="H6" s="38" t="s">
        <v>23</v>
      </c>
      <c r="I6" s="38" t="s">
        <v>24</v>
      </c>
      <c r="J6" s="38" t="s">
        <v>25</v>
      </c>
      <c r="K6" s="38" t="s">
        <v>26</v>
      </c>
      <c r="L6" s="38" t="s">
        <v>25</v>
      </c>
      <c r="M6" s="38" t="s">
        <v>26</v>
      </c>
      <c r="N6" s="38" t="s">
        <v>25</v>
      </c>
      <c r="O6" s="38" t="s">
        <v>26</v>
      </c>
      <c r="P6" s="38" t="s">
        <v>25</v>
      </c>
      <c r="Q6" s="38" t="s">
        <v>26</v>
      </c>
      <c r="R6" s="38" t="s">
        <v>25</v>
      </c>
      <c r="S6" s="38" t="s">
        <v>26</v>
      </c>
      <c r="T6" s="38" t="s">
        <v>25</v>
      </c>
      <c r="U6" s="38" t="s">
        <v>26</v>
      </c>
      <c r="V6" s="38" t="s">
        <v>25</v>
      </c>
      <c r="W6" s="38" t="s">
        <v>26</v>
      </c>
      <c r="X6" s="38" t="s">
        <v>25</v>
      </c>
      <c r="Y6" s="38" t="s">
        <v>26</v>
      </c>
      <c r="Z6" s="38" t="s">
        <v>25</v>
      </c>
      <c r="AA6" s="38" t="s">
        <v>26</v>
      </c>
      <c r="AB6" s="38" t="s">
        <v>25</v>
      </c>
      <c r="AC6" s="38" t="s">
        <v>26</v>
      </c>
      <c r="AD6" s="38" t="s">
        <v>25</v>
      </c>
      <c r="AE6" s="38" t="s">
        <v>26</v>
      </c>
      <c r="AF6" s="38" t="s">
        <v>25</v>
      </c>
      <c r="AG6" s="38" t="s">
        <v>26</v>
      </c>
      <c r="AH6" s="48"/>
    </row>
    <row r="7" spans="1:35" s="10" customFormat="1" ht="15.75" x14ac:dyDescent="0.25">
      <c r="A7" s="19">
        <v>1</v>
      </c>
      <c r="B7" s="19">
        <v>2</v>
      </c>
      <c r="C7" s="30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  <c r="X7" s="19">
        <v>24</v>
      </c>
      <c r="Y7" s="19">
        <v>25</v>
      </c>
      <c r="Z7" s="19">
        <v>26</v>
      </c>
      <c r="AA7" s="19">
        <v>27</v>
      </c>
      <c r="AB7" s="19">
        <v>28</v>
      </c>
      <c r="AC7" s="19">
        <v>29</v>
      </c>
      <c r="AD7" s="19">
        <v>30</v>
      </c>
      <c r="AE7" s="19">
        <v>31</v>
      </c>
      <c r="AF7" s="19">
        <v>32</v>
      </c>
      <c r="AG7" s="19">
        <v>33</v>
      </c>
      <c r="AH7" s="19">
        <v>34</v>
      </c>
    </row>
    <row r="8" spans="1:35" s="11" customFormat="1" ht="31.5" customHeight="1" x14ac:dyDescent="0.25">
      <c r="A8" s="63"/>
      <c r="B8" s="46" t="s">
        <v>27</v>
      </c>
      <c r="C8" s="23" t="s">
        <v>28</v>
      </c>
      <c r="D8" s="20">
        <f>D9+D10+D12+D11</f>
        <v>447049.50799999991</v>
      </c>
      <c r="E8" s="20">
        <f t="shared" ref="E8:G8" si="0">E9+E10+E12+E11</f>
        <v>343164.772</v>
      </c>
      <c r="F8" s="20">
        <f t="shared" si="0"/>
        <v>17818.61</v>
      </c>
      <c r="G8" s="20">
        <f t="shared" si="0"/>
        <v>17818.61</v>
      </c>
      <c r="H8" s="20">
        <f>IFERROR(G8/D8*100,0)</f>
        <v>3.9858247646253986</v>
      </c>
      <c r="I8" s="20">
        <f>IFERROR(G8/E8*100,0)</f>
        <v>5.1924356617817402</v>
      </c>
      <c r="J8" s="29">
        <f t="shared" ref="J8:AG8" si="1">J9+J10+J12+J11</f>
        <v>343164.772</v>
      </c>
      <c r="K8" s="29">
        <f t="shared" si="1"/>
        <v>17818.61</v>
      </c>
      <c r="L8" s="29">
        <f t="shared" si="1"/>
        <v>14236.901999999998</v>
      </c>
      <c r="M8" s="29">
        <f t="shared" si="1"/>
        <v>0</v>
      </c>
      <c r="N8" s="29">
        <f t="shared" si="1"/>
        <v>7646.402</v>
      </c>
      <c r="O8" s="29">
        <f t="shared" si="1"/>
        <v>0</v>
      </c>
      <c r="P8" s="29">
        <f t="shared" si="1"/>
        <v>6931.2709999999988</v>
      </c>
      <c r="Q8" s="29">
        <f t="shared" si="1"/>
        <v>0</v>
      </c>
      <c r="R8" s="29">
        <f t="shared" si="1"/>
        <v>7340.95</v>
      </c>
      <c r="S8" s="29">
        <f t="shared" si="1"/>
        <v>0</v>
      </c>
      <c r="T8" s="29">
        <f t="shared" si="1"/>
        <v>5268.9750000000004</v>
      </c>
      <c r="U8" s="29">
        <f t="shared" si="1"/>
        <v>0</v>
      </c>
      <c r="V8" s="29">
        <f t="shared" si="1"/>
        <v>20555.321</v>
      </c>
      <c r="W8" s="29">
        <f t="shared" si="1"/>
        <v>0</v>
      </c>
      <c r="X8" s="29">
        <f t="shared" si="1"/>
        <v>4178.5750000000007</v>
      </c>
      <c r="Y8" s="29">
        <f t="shared" si="1"/>
        <v>0</v>
      </c>
      <c r="Z8" s="29">
        <f t="shared" si="1"/>
        <v>5841.56</v>
      </c>
      <c r="AA8" s="29">
        <f t="shared" si="1"/>
        <v>0</v>
      </c>
      <c r="AB8" s="29">
        <f t="shared" si="1"/>
        <v>22470.455000000002</v>
      </c>
      <c r="AC8" s="29">
        <f t="shared" si="1"/>
        <v>0</v>
      </c>
      <c r="AD8" s="29">
        <f t="shared" si="1"/>
        <v>4743.5959999999995</v>
      </c>
      <c r="AE8" s="29">
        <f t="shared" si="1"/>
        <v>0</v>
      </c>
      <c r="AF8" s="29">
        <f t="shared" si="1"/>
        <v>4670.7290000000003</v>
      </c>
      <c r="AG8" s="29">
        <f t="shared" si="1"/>
        <v>0</v>
      </c>
      <c r="AH8" s="26"/>
    </row>
    <row r="9" spans="1:35" s="12" customFormat="1" ht="26.25" hidden="1" customHeight="1" x14ac:dyDescent="0.25">
      <c r="A9" s="64"/>
      <c r="B9" s="47"/>
      <c r="C9" s="24" t="s">
        <v>29</v>
      </c>
      <c r="D9" s="21">
        <f>J9+L9+N9+P9+R9+T9+V9+X9+Z9+AB9+AD9+AF9</f>
        <v>0</v>
      </c>
      <c r="E9" s="21">
        <f>J9</f>
        <v>0</v>
      </c>
      <c r="F9" s="21">
        <f>G9</f>
        <v>0</v>
      </c>
      <c r="G9" s="21">
        <f>K9+M9+O9+Q9+S9+U9+W9+Y9+AA9+AC9+AE9+AG9</f>
        <v>0</v>
      </c>
      <c r="H9" s="21">
        <f t="shared" ref="H9" si="2">IFERROR(G9/D9*100,0)</f>
        <v>0</v>
      </c>
      <c r="I9" s="21">
        <f t="shared" ref="I9" si="3">IFERROR(G9/E9*100,0)</f>
        <v>0</v>
      </c>
      <c r="J9" s="21">
        <f t="shared" ref="J9:AG11" si="4">J15+J61+J77+J83</f>
        <v>0</v>
      </c>
      <c r="K9" s="21">
        <f t="shared" si="4"/>
        <v>0</v>
      </c>
      <c r="L9" s="21">
        <f t="shared" si="4"/>
        <v>0</v>
      </c>
      <c r="M9" s="21">
        <f t="shared" si="4"/>
        <v>0</v>
      </c>
      <c r="N9" s="21">
        <f t="shared" si="4"/>
        <v>0</v>
      </c>
      <c r="O9" s="21">
        <f t="shared" si="4"/>
        <v>0</v>
      </c>
      <c r="P9" s="21">
        <f t="shared" si="4"/>
        <v>0</v>
      </c>
      <c r="Q9" s="21">
        <f t="shared" si="4"/>
        <v>0</v>
      </c>
      <c r="R9" s="21">
        <f t="shared" si="4"/>
        <v>0</v>
      </c>
      <c r="S9" s="21">
        <f t="shared" si="4"/>
        <v>0</v>
      </c>
      <c r="T9" s="21">
        <f t="shared" si="4"/>
        <v>0</v>
      </c>
      <c r="U9" s="21">
        <f t="shared" si="4"/>
        <v>0</v>
      </c>
      <c r="V9" s="21">
        <f t="shared" si="4"/>
        <v>0</v>
      </c>
      <c r="W9" s="21">
        <f t="shared" si="4"/>
        <v>0</v>
      </c>
      <c r="X9" s="21">
        <f t="shared" si="4"/>
        <v>0</v>
      </c>
      <c r="Y9" s="21">
        <f t="shared" si="4"/>
        <v>0</v>
      </c>
      <c r="Z9" s="21">
        <f t="shared" si="4"/>
        <v>0</v>
      </c>
      <c r="AA9" s="21">
        <f t="shared" si="4"/>
        <v>0</v>
      </c>
      <c r="AB9" s="21">
        <f t="shared" si="4"/>
        <v>0</v>
      </c>
      <c r="AC9" s="21">
        <f t="shared" si="4"/>
        <v>0</v>
      </c>
      <c r="AD9" s="21">
        <f t="shared" si="4"/>
        <v>0</v>
      </c>
      <c r="AE9" s="21">
        <f t="shared" si="4"/>
        <v>0</v>
      </c>
      <c r="AF9" s="21">
        <f t="shared" si="4"/>
        <v>0</v>
      </c>
      <c r="AG9" s="21">
        <f t="shared" si="4"/>
        <v>0</v>
      </c>
      <c r="AH9" s="31"/>
    </row>
    <row r="10" spans="1:35" s="12" customFormat="1" ht="40.5" customHeight="1" x14ac:dyDescent="0.25">
      <c r="A10" s="64"/>
      <c r="B10" s="47"/>
      <c r="C10" s="24" t="s">
        <v>30</v>
      </c>
      <c r="D10" s="21">
        <f t="shared" ref="D10:D12" si="5">J10+L10+N10+P10+R10+T10+V10+X10+Z10+AB10+AD10+AF10</f>
        <v>15380.099999999999</v>
      </c>
      <c r="E10" s="21">
        <f t="shared" ref="E10:E12" si="6">J10</f>
        <v>0</v>
      </c>
      <c r="F10" s="21">
        <f t="shared" ref="F10:F12" si="7">G10</f>
        <v>0</v>
      </c>
      <c r="G10" s="21">
        <f t="shared" ref="G10:G12" si="8">K10+M10+O10+Q10+S10+U10+W10+Y10+AA10+AC10+AE10+AG10</f>
        <v>0</v>
      </c>
      <c r="H10" s="21">
        <f>IFERROR(G10/D10*100,0)</f>
        <v>0</v>
      </c>
      <c r="I10" s="21">
        <f>IFERROR(G10/E10*100,0)</f>
        <v>0</v>
      </c>
      <c r="J10" s="21">
        <f t="shared" si="4"/>
        <v>0</v>
      </c>
      <c r="K10" s="21">
        <f t="shared" si="4"/>
        <v>0</v>
      </c>
      <c r="L10" s="21">
        <f t="shared" si="4"/>
        <v>2650.31</v>
      </c>
      <c r="M10" s="21">
        <f t="shared" si="4"/>
        <v>0</v>
      </c>
      <c r="N10" s="21">
        <f t="shared" si="4"/>
        <v>1530.925</v>
      </c>
      <c r="O10" s="21">
        <f t="shared" si="4"/>
        <v>0</v>
      </c>
      <c r="P10" s="21">
        <f t="shared" si="4"/>
        <v>956.65</v>
      </c>
      <c r="Q10" s="21">
        <f t="shared" si="4"/>
        <v>0</v>
      </c>
      <c r="R10" s="21">
        <f t="shared" si="4"/>
        <v>1710.75</v>
      </c>
      <c r="S10" s="21">
        <f t="shared" si="4"/>
        <v>0</v>
      </c>
      <c r="T10" s="21">
        <f t="shared" si="4"/>
        <v>2232.433</v>
      </c>
      <c r="U10" s="21">
        <f t="shared" si="4"/>
        <v>0</v>
      </c>
      <c r="V10" s="21">
        <f t="shared" si="4"/>
        <v>209.76</v>
      </c>
      <c r="W10" s="21">
        <f t="shared" si="4"/>
        <v>0</v>
      </c>
      <c r="X10" s="21">
        <f t="shared" si="4"/>
        <v>2256.25</v>
      </c>
      <c r="Y10" s="21">
        <f t="shared" si="4"/>
        <v>0</v>
      </c>
      <c r="Z10" s="21">
        <f t="shared" si="4"/>
        <v>2387.8719999999998</v>
      </c>
      <c r="AA10" s="21">
        <f t="shared" si="4"/>
        <v>0</v>
      </c>
      <c r="AB10" s="21">
        <f t="shared" si="4"/>
        <v>1112.6400000000001</v>
      </c>
      <c r="AC10" s="21">
        <f t="shared" si="4"/>
        <v>0</v>
      </c>
      <c r="AD10" s="21">
        <f t="shared" si="4"/>
        <v>332.5</v>
      </c>
      <c r="AE10" s="21">
        <f t="shared" si="4"/>
        <v>0</v>
      </c>
      <c r="AF10" s="21">
        <f t="shared" si="4"/>
        <v>0.01</v>
      </c>
      <c r="AG10" s="21">
        <f t="shared" si="4"/>
        <v>0</v>
      </c>
      <c r="AH10" s="31"/>
    </row>
    <row r="11" spans="1:35" s="12" customFormat="1" ht="40.5" customHeight="1" x14ac:dyDescent="0.25">
      <c r="A11" s="64"/>
      <c r="B11" s="47"/>
      <c r="C11" s="24" t="s">
        <v>31</v>
      </c>
      <c r="D11" s="21">
        <f t="shared" si="5"/>
        <v>387814.91299999994</v>
      </c>
      <c r="E11" s="21">
        <f t="shared" si="6"/>
        <v>339246.72</v>
      </c>
      <c r="F11" s="21">
        <f t="shared" si="7"/>
        <v>17818.61</v>
      </c>
      <c r="G11" s="21">
        <f t="shared" si="8"/>
        <v>17818.61</v>
      </c>
      <c r="H11" s="21">
        <f>IFERROR(G11/D11*100,0)</f>
        <v>4.594617020310408</v>
      </c>
      <c r="I11" s="21">
        <f>IFERROR(G11/E11*100,0)</f>
        <v>5.2524045037192995</v>
      </c>
      <c r="J11" s="21">
        <f t="shared" si="4"/>
        <v>339246.72</v>
      </c>
      <c r="K11" s="21">
        <f t="shared" si="4"/>
        <v>17818.61</v>
      </c>
      <c r="L11" s="21">
        <f t="shared" si="4"/>
        <v>7229.5009999999993</v>
      </c>
      <c r="M11" s="21">
        <f t="shared" si="4"/>
        <v>0</v>
      </c>
      <c r="N11" s="21">
        <f t="shared" si="4"/>
        <v>545.41999999999996</v>
      </c>
      <c r="O11" s="21">
        <f t="shared" si="4"/>
        <v>0</v>
      </c>
      <c r="P11" s="21">
        <f t="shared" si="4"/>
        <v>770.45799999999997</v>
      </c>
      <c r="Q11" s="21">
        <f t="shared" si="4"/>
        <v>0</v>
      </c>
      <c r="R11" s="21">
        <f t="shared" si="4"/>
        <v>610.87400000000002</v>
      </c>
      <c r="S11" s="21">
        <f t="shared" si="4"/>
        <v>0</v>
      </c>
      <c r="T11" s="21">
        <f t="shared" si="4"/>
        <v>545.41999999999996</v>
      </c>
      <c r="U11" s="21">
        <f t="shared" si="4"/>
        <v>0</v>
      </c>
      <c r="V11" s="21">
        <f t="shared" si="4"/>
        <v>16945.101999999999</v>
      </c>
      <c r="W11" s="21">
        <f t="shared" si="4"/>
        <v>0</v>
      </c>
      <c r="X11" s="21">
        <f t="shared" si="4"/>
        <v>719.24300000000005</v>
      </c>
      <c r="Y11" s="21">
        <f t="shared" si="4"/>
        <v>0</v>
      </c>
      <c r="Z11" s="21">
        <f t="shared" si="4"/>
        <v>578.14700000000005</v>
      </c>
      <c r="AA11" s="21">
        <f t="shared" si="4"/>
        <v>0</v>
      </c>
      <c r="AB11" s="21">
        <f t="shared" si="4"/>
        <v>16646.52</v>
      </c>
      <c r="AC11" s="21">
        <f t="shared" si="4"/>
        <v>0</v>
      </c>
      <c r="AD11" s="21">
        <f t="shared" si="4"/>
        <v>545.41999999999996</v>
      </c>
      <c r="AE11" s="21">
        <f t="shared" si="4"/>
        <v>0</v>
      </c>
      <c r="AF11" s="21">
        <f t="shared" si="4"/>
        <v>3432.0880000000002</v>
      </c>
      <c r="AG11" s="21">
        <f t="shared" si="4"/>
        <v>0</v>
      </c>
      <c r="AH11" s="31"/>
    </row>
    <row r="12" spans="1:35" s="12" customFormat="1" ht="34.5" customHeight="1" x14ac:dyDescent="0.25">
      <c r="A12" s="65"/>
      <c r="B12" s="48"/>
      <c r="C12" s="24" t="s">
        <v>32</v>
      </c>
      <c r="D12" s="21">
        <f t="shared" si="5"/>
        <v>43854.494999999995</v>
      </c>
      <c r="E12" s="21">
        <f t="shared" si="6"/>
        <v>3918.0520000000001</v>
      </c>
      <c r="F12" s="21">
        <f t="shared" si="7"/>
        <v>0</v>
      </c>
      <c r="G12" s="21">
        <f t="shared" si="8"/>
        <v>0</v>
      </c>
      <c r="H12" s="21">
        <f>IFERROR(G12/D12*100,0)</f>
        <v>0</v>
      </c>
      <c r="I12" s="21">
        <f>IFERROR(G12/E12*100,0)</f>
        <v>0</v>
      </c>
      <c r="J12" s="21">
        <f t="shared" ref="J12:AG12" si="9">J18+J64+J80</f>
        <v>3918.0520000000001</v>
      </c>
      <c r="K12" s="21">
        <f t="shared" si="9"/>
        <v>0</v>
      </c>
      <c r="L12" s="21">
        <f t="shared" si="9"/>
        <v>4357.0910000000003</v>
      </c>
      <c r="M12" s="21">
        <f t="shared" si="9"/>
        <v>0</v>
      </c>
      <c r="N12" s="21">
        <f t="shared" si="9"/>
        <v>5570.0569999999998</v>
      </c>
      <c r="O12" s="21">
        <f t="shared" si="9"/>
        <v>0</v>
      </c>
      <c r="P12" s="21">
        <f t="shared" si="9"/>
        <v>5204.1629999999996</v>
      </c>
      <c r="Q12" s="21">
        <f t="shared" si="9"/>
        <v>0</v>
      </c>
      <c r="R12" s="21">
        <f t="shared" si="9"/>
        <v>5019.326</v>
      </c>
      <c r="S12" s="21">
        <f t="shared" si="9"/>
        <v>0</v>
      </c>
      <c r="T12" s="21">
        <f t="shared" si="9"/>
        <v>2491.1219999999998</v>
      </c>
      <c r="U12" s="21">
        <f t="shared" si="9"/>
        <v>0</v>
      </c>
      <c r="V12" s="21">
        <f t="shared" si="9"/>
        <v>3400.4589999999998</v>
      </c>
      <c r="W12" s="21">
        <f t="shared" si="9"/>
        <v>0</v>
      </c>
      <c r="X12" s="21">
        <f t="shared" si="9"/>
        <v>1203.0820000000001</v>
      </c>
      <c r="Y12" s="21">
        <f t="shared" si="9"/>
        <v>0</v>
      </c>
      <c r="Z12" s="21">
        <f t="shared" si="9"/>
        <v>2875.5410000000002</v>
      </c>
      <c r="AA12" s="21">
        <f t="shared" si="9"/>
        <v>0</v>
      </c>
      <c r="AB12" s="21">
        <f t="shared" si="9"/>
        <v>4711.2950000000001</v>
      </c>
      <c r="AC12" s="21">
        <f t="shared" si="9"/>
        <v>0</v>
      </c>
      <c r="AD12" s="21">
        <f t="shared" si="9"/>
        <v>3865.6759999999999</v>
      </c>
      <c r="AE12" s="21">
        <f t="shared" si="9"/>
        <v>0</v>
      </c>
      <c r="AF12" s="21">
        <f t="shared" si="9"/>
        <v>1238.6310000000001</v>
      </c>
      <c r="AG12" s="21">
        <f t="shared" si="9"/>
        <v>0</v>
      </c>
      <c r="AH12" s="31"/>
    </row>
    <row r="13" spans="1:35" s="13" customFormat="1" ht="18.75" customHeight="1" x14ac:dyDescent="0.25">
      <c r="A13" s="39" t="s">
        <v>33</v>
      </c>
      <c r="B13" s="40" t="s">
        <v>63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2"/>
      <c r="AH13" s="31"/>
    </row>
    <row r="14" spans="1:35" s="28" customFormat="1" ht="23.25" customHeight="1" x14ac:dyDescent="0.25">
      <c r="A14" s="52" t="s">
        <v>34</v>
      </c>
      <c r="B14" s="54" t="s">
        <v>35</v>
      </c>
      <c r="C14" s="23" t="s">
        <v>28</v>
      </c>
      <c r="D14" s="20">
        <f>D15+D17+D18+D16</f>
        <v>379009.40800000005</v>
      </c>
      <c r="E14" s="20">
        <f t="shared" ref="E14:G14" si="10">E15+E17+E18+E16</f>
        <v>297352.73500000004</v>
      </c>
      <c r="F14" s="20">
        <f t="shared" si="10"/>
        <v>13395.74</v>
      </c>
      <c r="G14" s="20">
        <f t="shared" si="10"/>
        <v>13395.74</v>
      </c>
      <c r="H14" s="20">
        <f t="shared" ref="H14:H77" si="11">IFERROR(G14/D14*100,0)</f>
        <v>3.5344083068249321</v>
      </c>
      <c r="I14" s="20">
        <f t="shared" ref="I14:I77" si="12">IFERROR(G14/E14*100,0)</f>
        <v>4.5049997606378156</v>
      </c>
      <c r="J14" s="20">
        <f t="shared" ref="J14:AF14" si="13">J15+J16+J17+J18</f>
        <v>297352.73500000004</v>
      </c>
      <c r="K14" s="20">
        <f t="shared" si="13"/>
        <v>13395.74</v>
      </c>
      <c r="L14" s="20">
        <f t="shared" si="13"/>
        <v>10912.491</v>
      </c>
      <c r="M14" s="20">
        <f t="shared" si="13"/>
        <v>0</v>
      </c>
      <c r="N14" s="20">
        <f t="shared" si="13"/>
        <v>5570.0569999999998</v>
      </c>
      <c r="O14" s="20">
        <f t="shared" si="13"/>
        <v>0</v>
      </c>
      <c r="P14" s="20">
        <f t="shared" si="13"/>
        <v>5212.4629999999997</v>
      </c>
      <c r="Q14" s="20">
        <f t="shared" si="13"/>
        <v>0</v>
      </c>
      <c r="R14" s="20">
        <f t="shared" si="13"/>
        <v>6639.826</v>
      </c>
      <c r="S14" s="20">
        <f t="shared" si="13"/>
        <v>0</v>
      </c>
      <c r="T14" s="20">
        <f t="shared" si="13"/>
        <v>2491.1219999999998</v>
      </c>
      <c r="U14" s="20">
        <f t="shared" si="13"/>
        <v>0</v>
      </c>
      <c r="V14" s="20">
        <f t="shared" si="13"/>
        <v>18124.875</v>
      </c>
      <c r="W14" s="20">
        <f t="shared" si="13"/>
        <v>0</v>
      </c>
      <c r="X14" s="20">
        <f t="shared" si="13"/>
        <v>1203.0820000000001</v>
      </c>
      <c r="Y14" s="20">
        <f t="shared" si="13"/>
        <v>0</v>
      </c>
      <c r="Z14" s="20">
        <f t="shared" si="13"/>
        <v>2875.5410000000002</v>
      </c>
      <c r="AA14" s="20">
        <f t="shared" si="13"/>
        <v>0</v>
      </c>
      <c r="AB14" s="20">
        <f t="shared" si="13"/>
        <v>20812.395</v>
      </c>
      <c r="AC14" s="20">
        <f t="shared" si="13"/>
        <v>0</v>
      </c>
      <c r="AD14" s="20">
        <f t="shared" si="13"/>
        <v>3865.6759999999999</v>
      </c>
      <c r="AE14" s="20">
        <f t="shared" si="13"/>
        <v>0</v>
      </c>
      <c r="AF14" s="20">
        <f t="shared" si="13"/>
        <v>3949.1450000000004</v>
      </c>
      <c r="AG14" s="20">
        <f>AG15+AG16+AG17+AG18</f>
        <v>0</v>
      </c>
      <c r="AH14" s="26"/>
      <c r="AI14" s="27"/>
    </row>
    <row r="15" spans="1:35" s="15" customFormat="1" ht="30.75" hidden="1" customHeight="1" x14ac:dyDescent="0.25">
      <c r="A15" s="49"/>
      <c r="B15" s="55"/>
      <c r="C15" s="24" t="s">
        <v>29</v>
      </c>
      <c r="D15" s="20">
        <f>SUM(J15,L15,N15,P15,R15,T15,V15,X15,Z15,AB15,AD15,AF15)</f>
        <v>0</v>
      </c>
      <c r="E15" s="20">
        <f>J15</f>
        <v>0</v>
      </c>
      <c r="F15" s="20">
        <f>G15</f>
        <v>0</v>
      </c>
      <c r="G15" s="20">
        <f>SUM(K15,M15,O15,Q15,S15,U15,W15,Y15,AA15,AC15,AE15,AG15)</f>
        <v>0</v>
      </c>
      <c r="H15" s="20">
        <f t="shared" si="11"/>
        <v>0</v>
      </c>
      <c r="I15" s="20">
        <f t="shared" si="12"/>
        <v>0</v>
      </c>
      <c r="J15" s="20">
        <f t="shared" ref="J15:AG18" si="14">J20+J55</f>
        <v>0</v>
      </c>
      <c r="K15" s="20">
        <f t="shared" si="14"/>
        <v>0</v>
      </c>
      <c r="L15" s="20">
        <f t="shared" si="14"/>
        <v>0</v>
      </c>
      <c r="M15" s="20">
        <f t="shared" si="14"/>
        <v>0</v>
      </c>
      <c r="N15" s="20">
        <f t="shared" si="14"/>
        <v>0</v>
      </c>
      <c r="O15" s="20">
        <f t="shared" si="14"/>
        <v>0</v>
      </c>
      <c r="P15" s="20">
        <f t="shared" si="14"/>
        <v>0</v>
      </c>
      <c r="Q15" s="20">
        <f t="shared" si="14"/>
        <v>0</v>
      </c>
      <c r="R15" s="20">
        <f t="shared" si="14"/>
        <v>0</v>
      </c>
      <c r="S15" s="20">
        <f t="shared" si="14"/>
        <v>0</v>
      </c>
      <c r="T15" s="20">
        <f t="shared" si="14"/>
        <v>0</v>
      </c>
      <c r="U15" s="20">
        <f t="shared" si="14"/>
        <v>0</v>
      </c>
      <c r="V15" s="20">
        <f t="shared" si="14"/>
        <v>0</v>
      </c>
      <c r="W15" s="20">
        <f t="shared" si="14"/>
        <v>0</v>
      </c>
      <c r="X15" s="20">
        <f t="shared" si="14"/>
        <v>0</v>
      </c>
      <c r="Y15" s="20">
        <f t="shared" si="14"/>
        <v>0</v>
      </c>
      <c r="Z15" s="20">
        <f t="shared" si="14"/>
        <v>0</v>
      </c>
      <c r="AA15" s="20">
        <f t="shared" si="14"/>
        <v>0</v>
      </c>
      <c r="AB15" s="20">
        <f t="shared" si="14"/>
        <v>0</v>
      </c>
      <c r="AC15" s="20">
        <f t="shared" si="14"/>
        <v>0</v>
      </c>
      <c r="AD15" s="20">
        <f t="shared" si="14"/>
        <v>0</v>
      </c>
      <c r="AE15" s="20">
        <f t="shared" si="14"/>
        <v>0</v>
      </c>
      <c r="AF15" s="20">
        <f t="shared" si="14"/>
        <v>0</v>
      </c>
      <c r="AG15" s="20">
        <f t="shared" si="14"/>
        <v>0</v>
      </c>
      <c r="AH15" s="26"/>
      <c r="AI15" s="14"/>
    </row>
    <row r="16" spans="1:35" s="15" customFormat="1" ht="33" customHeight="1" x14ac:dyDescent="0.25">
      <c r="A16" s="49"/>
      <c r="B16" s="55"/>
      <c r="C16" s="24" t="s">
        <v>30</v>
      </c>
      <c r="D16" s="21">
        <f>SUM(J16,L16,N16,P16,R16,T16,V16,X16,Z16,AB16,AD16,AF16)</f>
        <v>1620.5</v>
      </c>
      <c r="E16" s="21">
        <f>J16</f>
        <v>0</v>
      </c>
      <c r="F16" s="21">
        <f>G16</f>
        <v>0</v>
      </c>
      <c r="G16" s="21">
        <f>SUM(K16,M16,O16,Q16,S16,U16,W16,Y16,AA16,AC16,AE16,AG16)</f>
        <v>0</v>
      </c>
      <c r="H16" s="21">
        <f t="shared" si="11"/>
        <v>0</v>
      </c>
      <c r="I16" s="21">
        <f t="shared" si="12"/>
        <v>0</v>
      </c>
      <c r="J16" s="21">
        <f t="shared" si="14"/>
        <v>0</v>
      </c>
      <c r="K16" s="21">
        <f t="shared" si="14"/>
        <v>0</v>
      </c>
      <c r="L16" s="21">
        <f t="shared" si="14"/>
        <v>0</v>
      </c>
      <c r="M16" s="21">
        <f t="shared" si="14"/>
        <v>0</v>
      </c>
      <c r="N16" s="21">
        <f t="shared" si="14"/>
        <v>0</v>
      </c>
      <c r="O16" s="21">
        <f t="shared" si="14"/>
        <v>0</v>
      </c>
      <c r="P16" s="21">
        <f t="shared" si="14"/>
        <v>0</v>
      </c>
      <c r="Q16" s="21">
        <f t="shared" si="14"/>
        <v>0</v>
      </c>
      <c r="R16" s="21">
        <f t="shared" si="14"/>
        <v>1620.5</v>
      </c>
      <c r="S16" s="21">
        <f t="shared" si="14"/>
        <v>0</v>
      </c>
      <c r="T16" s="21">
        <f t="shared" si="14"/>
        <v>0</v>
      </c>
      <c r="U16" s="21">
        <f t="shared" si="14"/>
        <v>0</v>
      </c>
      <c r="V16" s="21">
        <f t="shared" si="14"/>
        <v>0</v>
      </c>
      <c r="W16" s="21">
        <f t="shared" si="14"/>
        <v>0</v>
      </c>
      <c r="X16" s="21">
        <f t="shared" si="14"/>
        <v>0</v>
      </c>
      <c r="Y16" s="21">
        <f t="shared" si="14"/>
        <v>0</v>
      </c>
      <c r="Z16" s="21">
        <f t="shared" si="14"/>
        <v>0</v>
      </c>
      <c r="AA16" s="21">
        <f t="shared" si="14"/>
        <v>0</v>
      </c>
      <c r="AB16" s="21">
        <f t="shared" si="14"/>
        <v>0</v>
      </c>
      <c r="AC16" s="21">
        <f t="shared" si="14"/>
        <v>0</v>
      </c>
      <c r="AD16" s="21">
        <f t="shared" si="14"/>
        <v>0</v>
      </c>
      <c r="AE16" s="21">
        <f t="shared" si="14"/>
        <v>0</v>
      </c>
      <c r="AF16" s="21">
        <f t="shared" si="14"/>
        <v>0</v>
      </c>
      <c r="AG16" s="21">
        <f t="shared" si="14"/>
        <v>0</v>
      </c>
      <c r="AH16" s="26"/>
      <c r="AI16" s="14"/>
    </row>
    <row r="17" spans="1:35" s="15" customFormat="1" ht="37.5" customHeight="1" x14ac:dyDescent="0.25">
      <c r="A17" s="49"/>
      <c r="B17" s="55"/>
      <c r="C17" s="24" t="s">
        <v>31</v>
      </c>
      <c r="D17" s="21">
        <f>SUM(J17,L17,N17,P17,R17,T17,V17,X17,Z17,AB17,AD17,AF17)</f>
        <v>333534.41300000006</v>
      </c>
      <c r="E17" s="21">
        <f>J17</f>
        <v>293434.68300000002</v>
      </c>
      <c r="F17" s="21">
        <f>G17</f>
        <v>13395.74</v>
      </c>
      <c r="G17" s="21">
        <f>SUM(K17,M17,O17,Q17,S17,U17,W17,Y17,AA17,AC17,AE17,AG17)</f>
        <v>13395.74</v>
      </c>
      <c r="H17" s="21">
        <f t="shared" si="11"/>
        <v>4.0162992116798444</v>
      </c>
      <c r="I17" s="21">
        <f t="shared" si="12"/>
        <v>4.5651522386670287</v>
      </c>
      <c r="J17" s="22">
        <f t="shared" si="14"/>
        <v>293434.68300000002</v>
      </c>
      <c r="K17" s="22">
        <f t="shared" si="14"/>
        <v>13395.74</v>
      </c>
      <c r="L17" s="22">
        <f t="shared" si="14"/>
        <v>6555.4</v>
      </c>
      <c r="M17" s="22">
        <f t="shared" si="14"/>
        <v>0</v>
      </c>
      <c r="N17" s="22">
        <f t="shared" si="14"/>
        <v>0</v>
      </c>
      <c r="O17" s="22">
        <f t="shared" si="14"/>
        <v>0</v>
      </c>
      <c r="P17" s="22">
        <f t="shared" si="14"/>
        <v>8.3000000000000007</v>
      </c>
      <c r="Q17" s="22">
        <f t="shared" si="14"/>
        <v>0</v>
      </c>
      <c r="R17" s="22">
        <f t="shared" si="14"/>
        <v>0</v>
      </c>
      <c r="S17" s="22">
        <f t="shared" si="14"/>
        <v>0</v>
      </c>
      <c r="T17" s="22">
        <f t="shared" si="14"/>
        <v>0</v>
      </c>
      <c r="U17" s="22">
        <f t="shared" si="14"/>
        <v>0</v>
      </c>
      <c r="V17" s="22">
        <f t="shared" si="14"/>
        <v>14724.415999999999</v>
      </c>
      <c r="W17" s="22">
        <f t="shared" si="14"/>
        <v>0</v>
      </c>
      <c r="X17" s="22">
        <f t="shared" si="14"/>
        <v>0</v>
      </c>
      <c r="Y17" s="22">
        <f t="shared" si="14"/>
        <v>0</v>
      </c>
      <c r="Z17" s="22">
        <f t="shared" si="14"/>
        <v>0</v>
      </c>
      <c r="AA17" s="22">
        <f t="shared" si="14"/>
        <v>0</v>
      </c>
      <c r="AB17" s="22">
        <f t="shared" si="14"/>
        <v>16101.1</v>
      </c>
      <c r="AC17" s="22">
        <f t="shared" si="14"/>
        <v>0</v>
      </c>
      <c r="AD17" s="22">
        <f t="shared" si="14"/>
        <v>0</v>
      </c>
      <c r="AE17" s="22">
        <f t="shared" si="14"/>
        <v>0</v>
      </c>
      <c r="AF17" s="22">
        <f t="shared" si="14"/>
        <v>2710.5140000000001</v>
      </c>
      <c r="AG17" s="22">
        <f t="shared" si="14"/>
        <v>0</v>
      </c>
      <c r="AH17" s="26"/>
      <c r="AI17" s="14"/>
    </row>
    <row r="18" spans="1:35" s="13" customFormat="1" ht="46.5" customHeight="1" x14ac:dyDescent="0.25">
      <c r="A18" s="45"/>
      <c r="B18" s="56"/>
      <c r="C18" s="24" t="s">
        <v>36</v>
      </c>
      <c r="D18" s="21">
        <f>SUM(J18,L18,N18,P18,R18,T18,V18,X18,Z18,AB18,AD18,AF18)</f>
        <v>43854.494999999995</v>
      </c>
      <c r="E18" s="21">
        <f>J18</f>
        <v>3918.0520000000001</v>
      </c>
      <c r="F18" s="21">
        <f>G18</f>
        <v>0</v>
      </c>
      <c r="G18" s="21">
        <f>SUM(K18,M18,O18,Q18,S18,U18,W18,Y18,AA18,AC18,AE18,AG18)</f>
        <v>0</v>
      </c>
      <c r="H18" s="21">
        <f t="shared" si="11"/>
        <v>0</v>
      </c>
      <c r="I18" s="21">
        <f t="shared" si="12"/>
        <v>0</v>
      </c>
      <c r="J18" s="22">
        <f t="shared" si="14"/>
        <v>3918.0520000000001</v>
      </c>
      <c r="K18" s="22">
        <f t="shared" si="14"/>
        <v>0</v>
      </c>
      <c r="L18" s="22">
        <f t="shared" si="14"/>
        <v>4357.0910000000003</v>
      </c>
      <c r="M18" s="22">
        <f t="shared" si="14"/>
        <v>0</v>
      </c>
      <c r="N18" s="22">
        <f t="shared" si="14"/>
        <v>5570.0569999999998</v>
      </c>
      <c r="O18" s="22">
        <f t="shared" si="14"/>
        <v>0</v>
      </c>
      <c r="P18" s="22">
        <f t="shared" si="14"/>
        <v>5204.1629999999996</v>
      </c>
      <c r="Q18" s="22">
        <f t="shared" si="14"/>
        <v>0</v>
      </c>
      <c r="R18" s="22">
        <f t="shared" si="14"/>
        <v>5019.326</v>
      </c>
      <c r="S18" s="22">
        <f t="shared" si="14"/>
        <v>0</v>
      </c>
      <c r="T18" s="22">
        <f t="shared" si="14"/>
        <v>2491.1219999999998</v>
      </c>
      <c r="U18" s="22">
        <f t="shared" si="14"/>
        <v>0</v>
      </c>
      <c r="V18" s="22">
        <f t="shared" si="14"/>
        <v>3400.4589999999998</v>
      </c>
      <c r="W18" s="22">
        <f t="shared" si="14"/>
        <v>0</v>
      </c>
      <c r="X18" s="22">
        <f t="shared" si="14"/>
        <v>1203.0820000000001</v>
      </c>
      <c r="Y18" s="22">
        <f t="shared" si="14"/>
        <v>0</v>
      </c>
      <c r="Z18" s="22">
        <f t="shared" si="14"/>
        <v>2875.5410000000002</v>
      </c>
      <c r="AA18" s="22">
        <f t="shared" si="14"/>
        <v>0</v>
      </c>
      <c r="AB18" s="22">
        <f t="shared" si="14"/>
        <v>4711.2950000000001</v>
      </c>
      <c r="AC18" s="22">
        <f t="shared" si="14"/>
        <v>0</v>
      </c>
      <c r="AD18" s="22">
        <f t="shared" si="14"/>
        <v>3865.6759999999999</v>
      </c>
      <c r="AE18" s="22">
        <f t="shared" si="14"/>
        <v>0</v>
      </c>
      <c r="AF18" s="22">
        <f t="shared" si="14"/>
        <v>1238.6310000000001</v>
      </c>
      <c r="AG18" s="22">
        <f t="shared" si="14"/>
        <v>0</v>
      </c>
      <c r="AH18" s="31"/>
      <c r="AI18" s="16"/>
    </row>
    <row r="19" spans="1:35" s="28" customFormat="1" ht="21" customHeight="1" x14ac:dyDescent="0.25">
      <c r="A19" s="52" t="s">
        <v>37</v>
      </c>
      <c r="B19" s="50" t="s">
        <v>38</v>
      </c>
      <c r="C19" s="23" t="s">
        <v>28</v>
      </c>
      <c r="D19" s="20">
        <f>D20+D21+D22+D23</f>
        <v>374787.10800000007</v>
      </c>
      <c r="E19" s="20">
        <f>E20+E21+E22+E23</f>
        <v>293130.43500000006</v>
      </c>
      <c r="F19" s="20">
        <f>F20+F21+F22+F23</f>
        <v>13395.74</v>
      </c>
      <c r="G19" s="20">
        <f>G20+G21+G22+G23</f>
        <v>13395.74</v>
      </c>
      <c r="H19" s="20">
        <f t="shared" si="11"/>
        <v>3.5742264645879969</v>
      </c>
      <c r="I19" s="20">
        <f t="shared" si="12"/>
        <v>4.5698905335435391</v>
      </c>
      <c r="J19" s="20">
        <f t="shared" ref="J19:AF19" si="15">J20+J21+J22+J23</f>
        <v>293130.43500000006</v>
      </c>
      <c r="K19" s="20">
        <f t="shared" si="15"/>
        <v>13395.74</v>
      </c>
      <c r="L19" s="20">
        <f t="shared" si="15"/>
        <v>10912.491</v>
      </c>
      <c r="M19" s="20">
        <f t="shared" si="15"/>
        <v>0</v>
      </c>
      <c r="N19" s="20">
        <f t="shared" si="15"/>
        <v>5570.0569999999998</v>
      </c>
      <c r="O19" s="20">
        <f t="shared" si="15"/>
        <v>0</v>
      </c>
      <c r="P19" s="20">
        <f t="shared" si="15"/>
        <v>5212.4629999999997</v>
      </c>
      <c r="Q19" s="20">
        <f t="shared" si="15"/>
        <v>0</v>
      </c>
      <c r="R19" s="20">
        <f t="shared" si="15"/>
        <v>6639.826</v>
      </c>
      <c r="S19" s="20">
        <f t="shared" si="15"/>
        <v>0</v>
      </c>
      <c r="T19" s="20">
        <f t="shared" si="15"/>
        <v>2491.1219999999998</v>
      </c>
      <c r="U19" s="20">
        <f t="shared" si="15"/>
        <v>0</v>
      </c>
      <c r="V19" s="20">
        <f t="shared" si="15"/>
        <v>18124.875</v>
      </c>
      <c r="W19" s="20">
        <f t="shared" si="15"/>
        <v>0</v>
      </c>
      <c r="X19" s="20">
        <f t="shared" si="15"/>
        <v>1203.0820000000001</v>
      </c>
      <c r="Y19" s="20">
        <f t="shared" si="15"/>
        <v>0</v>
      </c>
      <c r="Z19" s="20">
        <f t="shared" si="15"/>
        <v>2875.5410000000002</v>
      </c>
      <c r="AA19" s="20">
        <f t="shared" si="15"/>
        <v>0</v>
      </c>
      <c r="AB19" s="20">
        <f t="shared" si="15"/>
        <v>20812.395</v>
      </c>
      <c r="AC19" s="20">
        <f t="shared" si="15"/>
        <v>0</v>
      </c>
      <c r="AD19" s="20">
        <f t="shared" si="15"/>
        <v>3865.6759999999999</v>
      </c>
      <c r="AE19" s="20">
        <f t="shared" si="15"/>
        <v>0</v>
      </c>
      <c r="AF19" s="20">
        <f t="shared" si="15"/>
        <v>3949.1450000000004</v>
      </c>
      <c r="AG19" s="20">
        <f>AG20+AG21+AG22+AG23</f>
        <v>0</v>
      </c>
      <c r="AH19" s="26"/>
      <c r="AI19" s="27"/>
    </row>
    <row r="20" spans="1:35" s="15" customFormat="1" ht="23.25" hidden="1" customHeight="1" x14ac:dyDescent="0.25">
      <c r="A20" s="49"/>
      <c r="B20" s="51"/>
      <c r="C20" s="24" t="s">
        <v>29</v>
      </c>
      <c r="D20" s="21">
        <f>SUM(J20,L20,N20,P20,R20,T20,V20,X20,Z20,AB20,AD20,AF20)</f>
        <v>0</v>
      </c>
      <c r="E20" s="21">
        <f>J20</f>
        <v>0</v>
      </c>
      <c r="F20" s="21">
        <f>G20</f>
        <v>0</v>
      </c>
      <c r="G20" s="21">
        <f>SUM(K20,M20,O20,Q20,S20,U20,W20,Y20,AA20,AC20,AE20,AG20)</f>
        <v>0</v>
      </c>
      <c r="H20" s="21">
        <f t="shared" si="11"/>
        <v>0</v>
      </c>
      <c r="I20" s="21">
        <f t="shared" si="12"/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f>AG25+AG30+AG35+AG40+AG45+AG50</f>
        <v>0</v>
      </c>
      <c r="AH20" s="26"/>
      <c r="AI20" s="14"/>
    </row>
    <row r="21" spans="1:35" s="15" customFormat="1" ht="36.75" customHeight="1" x14ac:dyDescent="0.25">
      <c r="A21" s="49"/>
      <c r="B21" s="51"/>
      <c r="C21" s="24" t="s">
        <v>30</v>
      </c>
      <c r="D21" s="21">
        <f>SUM(J21,L21,N21,P21,R21,T21,V21,X21,Z21,AB21,AD21,AF21)</f>
        <v>1620.5</v>
      </c>
      <c r="E21" s="21">
        <f>J21</f>
        <v>0</v>
      </c>
      <c r="F21" s="21">
        <f>G21</f>
        <v>0</v>
      </c>
      <c r="G21" s="21">
        <f>SUM(K21,M21,O21,Q21,S21,U21,W21,Y21,AA21,AC21,AE21,AG21)</f>
        <v>0</v>
      </c>
      <c r="H21" s="21">
        <f t="shared" si="11"/>
        <v>0</v>
      </c>
      <c r="I21" s="21">
        <f t="shared" si="12"/>
        <v>0</v>
      </c>
      <c r="J21" s="22">
        <f t="shared" ref="J21:AF23" si="16">J26+J31+J36+J41+J46+J51</f>
        <v>0</v>
      </c>
      <c r="K21" s="22">
        <f t="shared" si="16"/>
        <v>0</v>
      </c>
      <c r="L21" s="22">
        <f t="shared" si="16"/>
        <v>0</v>
      </c>
      <c r="M21" s="22">
        <f t="shared" si="16"/>
        <v>0</v>
      </c>
      <c r="N21" s="22">
        <f t="shared" si="16"/>
        <v>0</v>
      </c>
      <c r="O21" s="22">
        <f t="shared" si="16"/>
        <v>0</v>
      </c>
      <c r="P21" s="22">
        <f t="shared" si="16"/>
        <v>0</v>
      </c>
      <c r="Q21" s="22">
        <f t="shared" si="16"/>
        <v>0</v>
      </c>
      <c r="R21" s="22">
        <f t="shared" si="16"/>
        <v>1620.5</v>
      </c>
      <c r="S21" s="22">
        <f t="shared" si="16"/>
        <v>0</v>
      </c>
      <c r="T21" s="22">
        <f t="shared" si="16"/>
        <v>0</v>
      </c>
      <c r="U21" s="22">
        <f t="shared" si="16"/>
        <v>0</v>
      </c>
      <c r="V21" s="22">
        <f t="shared" si="16"/>
        <v>0</v>
      </c>
      <c r="W21" s="22">
        <f t="shared" si="16"/>
        <v>0</v>
      </c>
      <c r="X21" s="22">
        <f t="shared" si="16"/>
        <v>0</v>
      </c>
      <c r="Y21" s="22">
        <f t="shared" si="16"/>
        <v>0</v>
      </c>
      <c r="Z21" s="22">
        <f t="shared" si="16"/>
        <v>0</v>
      </c>
      <c r="AA21" s="22">
        <f t="shared" si="16"/>
        <v>0</v>
      </c>
      <c r="AB21" s="22">
        <f t="shared" si="16"/>
        <v>0</v>
      </c>
      <c r="AC21" s="22">
        <f t="shared" si="16"/>
        <v>0</v>
      </c>
      <c r="AD21" s="22">
        <f t="shared" si="16"/>
        <v>0</v>
      </c>
      <c r="AE21" s="22">
        <f t="shared" si="16"/>
        <v>0</v>
      </c>
      <c r="AF21" s="22">
        <f t="shared" si="16"/>
        <v>0</v>
      </c>
      <c r="AG21" s="22">
        <f>AG26+AG31+AG36+AG41+AG46+AG51</f>
        <v>0</v>
      </c>
      <c r="AH21" s="26"/>
      <c r="AI21" s="14"/>
    </row>
    <row r="22" spans="1:35" s="15" customFormat="1" ht="36.75" customHeight="1" x14ac:dyDescent="0.25">
      <c r="A22" s="49"/>
      <c r="B22" s="51"/>
      <c r="C22" s="24" t="s">
        <v>31</v>
      </c>
      <c r="D22" s="21">
        <f>SUM(J22,L22,N22,P22,R22,T22,V22,X22,Z22,AB22,AD22,AF22)</f>
        <v>329312.11300000007</v>
      </c>
      <c r="E22" s="21">
        <f>J22</f>
        <v>289212.38300000003</v>
      </c>
      <c r="F22" s="21">
        <f>G22</f>
        <v>13395.74</v>
      </c>
      <c r="G22" s="21">
        <f>SUM(K22,M22,O22,Q22,S22,U22,W22,Y22,AA22,AC22,AE22,AG22)</f>
        <v>13395.74</v>
      </c>
      <c r="H22" s="21">
        <f t="shared" si="11"/>
        <v>4.0677944937907569</v>
      </c>
      <c r="I22" s="21">
        <f t="shared" si="12"/>
        <v>4.6318002918982897</v>
      </c>
      <c r="J22" s="22">
        <f t="shared" si="16"/>
        <v>289212.38300000003</v>
      </c>
      <c r="K22" s="22">
        <f t="shared" si="16"/>
        <v>13395.74</v>
      </c>
      <c r="L22" s="22">
        <f t="shared" si="16"/>
        <v>6555.4</v>
      </c>
      <c r="M22" s="22">
        <f t="shared" si="16"/>
        <v>0</v>
      </c>
      <c r="N22" s="22">
        <f t="shared" si="16"/>
        <v>0</v>
      </c>
      <c r="O22" s="22">
        <f t="shared" si="16"/>
        <v>0</v>
      </c>
      <c r="P22" s="22">
        <f t="shared" si="16"/>
        <v>8.3000000000000007</v>
      </c>
      <c r="Q22" s="22">
        <f t="shared" si="16"/>
        <v>0</v>
      </c>
      <c r="R22" s="22">
        <f t="shared" si="16"/>
        <v>0</v>
      </c>
      <c r="S22" s="22">
        <f t="shared" si="16"/>
        <v>0</v>
      </c>
      <c r="T22" s="22">
        <f t="shared" si="16"/>
        <v>0</v>
      </c>
      <c r="U22" s="22">
        <f t="shared" si="16"/>
        <v>0</v>
      </c>
      <c r="V22" s="22">
        <f t="shared" si="16"/>
        <v>14724.415999999999</v>
      </c>
      <c r="W22" s="22">
        <f t="shared" si="16"/>
        <v>0</v>
      </c>
      <c r="X22" s="22">
        <f t="shared" si="16"/>
        <v>0</v>
      </c>
      <c r="Y22" s="22">
        <f t="shared" si="16"/>
        <v>0</v>
      </c>
      <c r="Z22" s="22">
        <f t="shared" si="16"/>
        <v>0</v>
      </c>
      <c r="AA22" s="22">
        <f t="shared" si="16"/>
        <v>0</v>
      </c>
      <c r="AB22" s="22">
        <f t="shared" si="16"/>
        <v>16101.1</v>
      </c>
      <c r="AC22" s="22">
        <f t="shared" si="16"/>
        <v>0</v>
      </c>
      <c r="AD22" s="22">
        <f t="shared" si="16"/>
        <v>0</v>
      </c>
      <c r="AE22" s="22">
        <f t="shared" si="16"/>
        <v>0</v>
      </c>
      <c r="AF22" s="22">
        <f t="shared" si="16"/>
        <v>2710.5140000000001</v>
      </c>
      <c r="AG22" s="22">
        <f>AG27+AG32+AG37+AG42+AG47+AG52</f>
        <v>0</v>
      </c>
      <c r="AH22" s="26"/>
      <c r="AI22" s="14"/>
    </row>
    <row r="23" spans="1:35" s="13" customFormat="1" ht="65.25" customHeight="1" x14ac:dyDescent="0.25">
      <c r="A23" s="45"/>
      <c r="B23" s="53"/>
      <c r="C23" s="24" t="s">
        <v>36</v>
      </c>
      <c r="D23" s="21">
        <f>SUM(J23,L23,N23,P23,R23,T23,V23,X23,Z23,AB23,AD23,AF23)</f>
        <v>43854.494999999995</v>
      </c>
      <c r="E23" s="21">
        <f>J23</f>
        <v>3918.0520000000001</v>
      </c>
      <c r="F23" s="21">
        <f>G23</f>
        <v>0</v>
      </c>
      <c r="G23" s="21">
        <f>SUM(K23,M23,O23,Q23,S23,U23,W23,Y23,AA23,AC23,AE23,AG23)</f>
        <v>0</v>
      </c>
      <c r="H23" s="21">
        <f t="shared" si="11"/>
        <v>0</v>
      </c>
      <c r="I23" s="21">
        <f t="shared" si="12"/>
        <v>0</v>
      </c>
      <c r="J23" s="22">
        <f t="shared" si="16"/>
        <v>3918.0520000000001</v>
      </c>
      <c r="K23" s="22">
        <f t="shared" si="16"/>
        <v>0</v>
      </c>
      <c r="L23" s="22">
        <f t="shared" si="16"/>
        <v>4357.0910000000003</v>
      </c>
      <c r="M23" s="22">
        <f t="shared" si="16"/>
        <v>0</v>
      </c>
      <c r="N23" s="22">
        <f t="shared" si="16"/>
        <v>5570.0569999999998</v>
      </c>
      <c r="O23" s="22">
        <f t="shared" si="16"/>
        <v>0</v>
      </c>
      <c r="P23" s="22">
        <f t="shared" si="16"/>
        <v>5204.1629999999996</v>
      </c>
      <c r="Q23" s="22">
        <f t="shared" si="16"/>
        <v>0</v>
      </c>
      <c r="R23" s="22">
        <f t="shared" si="16"/>
        <v>5019.326</v>
      </c>
      <c r="S23" s="22">
        <f t="shared" si="16"/>
        <v>0</v>
      </c>
      <c r="T23" s="22">
        <f t="shared" si="16"/>
        <v>2491.1219999999998</v>
      </c>
      <c r="U23" s="22">
        <f t="shared" si="16"/>
        <v>0</v>
      </c>
      <c r="V23" s="22">
        <f t="shared" si="16"/>
        <v>3400.4589999999998</v>
      </c>
      <c r="W23" s="22">
        <f t="shared" si="16"/>
        <v>0</v>
      </c>
      <c r="X23" s="22">
        <f t="shared" si="16"/>
        <v>1203.0820000000001</v>
      </c>
      <c r="Y23" s="22">
        <f t="shared" si="16"/>
        <v>0</v>
      </c>
      <c r="Z23" s="22">
        <f t="shared" si="16"/>
        <v>2875.5410000000002</v>
      </c>
      <c r="AA23" s="22">
        <f t="shared" si="16"/>
        <v>0</v>
      </c>
      <c r="AB23" s="22">
        <f t="shared" si="16"/>
        <v>4711.2950000000001</v>
      </c>
      <c r="AC23" s="22">
        <f t="shared" si="16"/>
        <v>0</v>
      </c>
      <c r="AD23" s="22">
        <f t="shared" si="16"/>
        <v>3865.6759999999999</v>
      </c>
      <c r="AE23" s="22">
        <f t="shared" si="16"/>
        <v>0</v>
      </c>
      <c r="AF23" s="22">
        <f t="shared" si="16"/>
        <v>1238.6310000000001</v>
      </c>
      <c r="AG23" s="22">
        <f>AG28+AG33+AG38+AG43+AG48+AG53</f>
        <v>0</v>
      </c>
      <c r="AH23" s="31"/>
      <c r="AI23" s="16"/>
    </row>
    <row r="24" spans="1:35" s="15" customFormat="1" ht="32.25" customHeight="1" x14ac:dyDescent="0.25">
      <c r="A24" s="52"/>
      <c r="B24" s="57" t="s">
        <v>39</v>
      </c>
      <c r="C24" s="23" t="s">
        <v>28</v>
      </c>
      <c r="D24" s="20">
        <f>D25+D26+D27+D28</f>
        <v>6731.2000000000007</v>
      </c>
      <c r="E24" s="20">
        <f>E25+E26+E27+E28</f>
        <v>6274.6</v>
      </c>
      <c r="F24" s="20">
        <f>F25+F26+F27+F28</f>
        <v>152.08000000000001</v>
      </c>
      <c r="G24" s="20">
        <f>G25+G26+G27+G28</f>
        <v>152.08000000000001</v>
      </c>
      <c r="H24" s="20">
        <f t="shared" si="11"/>
        <v>2.2593296886142147</v>
      </c>
      <c r="I24" s="20">
        <f t="shared" si="12"/>
        <v>2.4237401587352183</v>
      </c>
      <c r="J24" s="20">
        <f t="shared" ref="J24:AF24" si="17">J25+J26+J27+J28</f>
        <v>6274.6</v>
      </c>
      <c r="K24" s="20">
        <f t="shared" si="17"/>
        <v>152.08000000000001</v>
      </c>
      <c r="L24" s="20">
        <f t="shared" si="17"/>
        <v>0</v>
      </c>
      <c r="M24" s="20">
        <f t="shared" si="17"/>
        <v>0</v>
      </c>
      <c r="N24" s="20">
        <f t="shared" si="17"/>
        <v>0</v>
      </c>
      <c r="O24" s="20">
        <f t="shared" si="17"/>
        <v>0</v>
      </c>
      <c r="P24" s="20">
        <f t="shared" si="17"/>
        <v>0</v>
      </c>
      <c r="Q24" s="20">
        <f t="shared" si="17"/>
        <v>0</v>
      </c>
      <c r="R24" s="20">
        <f t="shared" si="17"/>
        <v>0</v>
      </c>
      <c r="S24" s="20">
        <f t="shared" si="17"/>
        <v>0</v>
      </c>
      <c r="T24" s="20">
        <f t="shared" si="17"/>
        <v>0</v>
      </c>
      <c r="U24" s="20">
        <f t="shared" si="17"/>
        <v>0</v>
      </c>
      <c r="V24" s="20">
        <f t="shared" si="17"/>
        <v>456.6</v>
      </c>
      <c r="W24" s="20">
        <f t="shared" si="17"/>
        <v>0</v>
      </c>
      <c r="X24" s="20">
        <f t="shared" si="17"/>
        <v>0</v>
      </c>
      <c r="Y24" s="20">
        <f t="shared" si="17"/>
        <v>0</v>
      </c>
      <c r="Z24" s="20">
        <f t="shared" si="17"/>
        <v>0</v>
      </c>
      <c r="AA24" s="20">
        <f t="shared" si="17"/>
        <v>0</v>
      </c>
      <c r="AB24" s="20">
        <f t="shared" si="17"/>
        <v>0</v>
      </c>
      <c r="AC24" s="20">
        <f t="shared" si="17"/>
        <v>0</v>
      </c>
      <c r="AD24" s="20">
        <f t="shared" si="17"/>
        <v>0</v>
      </c>
      <c r="AE24" s="20">
        <f t="shared" si="17"/>
        <v>0</v>
      </c>
      <c r="AF24" s="20">
        <f t="shared" si="17"/>
        <v>0</v>
      </c>
      <c r="AG24" s="20">
        <f>AG25+AG26+AG27+AG28</f>
        <v>0</v>
      </c>
      <c r="AH24" s="26"/>
      <c r="AI24" s="14"/>
    </row>
    <row r="25" spans="1:35" s="15" customFormat="1" ht="36" hidden="1" customHeight="1" x14ac:dyDescent="0.25">
      <c r="A25" s="49"/>
      <c r="B25" s="58"/>
      <c r="C25" s="24" t="s">
        <v>29</v>
      </c>
      <c r="D25" s="21">
        <f>SUM(J25,L25,N25,P25,R25,T25,V25,X25,Z25,AB25,AD25,AF25)</f>
        <v>0</v>
      </c>
      <c r="E25" s="21">
        <f>J25</f>
        <v>0</v>
      </c>
      <c r="F25" s="21">
        <f>G25</f>
        <v>0</v>
      </c>
      <c r="G25" s="21">
        <f>SUM(K25,M25,O25,Q25,S25,U25,W25,Y25,AA25,AC25,AE25,AG25)</f>
        <v>0</v>
      </c>
      <c r="H25" s="21">
        <f t="shared" si="11"/>
        <v>0</v>
      </c>
      <c r="I25" s="21">
        <f t="shared" si="12"/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26"/>
      <c r="AI25" s="14"/>
    </row>
    <row r="26" spans="1:35" s="15" customFormat="1" ht="37.5" hidden="1" customHeight="1" x14ac:dyDescent="0.25">
      <c r="A26" s="49"/>
      <c r="B26" s="58"/>
      <c r="C26" s="24" t="s">
        <v>30</v>
      </c>
      <c r="D26" s="21">
        <f>SUM(J26,L26,N26,P26,R26,T26,V26,X26,Z26,AB26,AD26,AF26)</f>
        <v>0</v>
      </c>
      <c r="E26" s="21">
        <f>J26</f>
        <v>0</v>
      </c>
      <c r="F26" s="21">
        <f>G26</f>
        <v>0</v>
      </c>
      <c r="G26" s="21">
        <f>SUM(K26,M26,O26,Q26,S26,U26,W26,Y26,AA26,AC26,AE26,AG26)</f>
        <v>0</v>
      </c>
      <c r="H26" s="21">
        <f t="shared" si="11"/>
        <v>0</v>
      </c>
      <c r="I26" s="21">
        <f t="shared" si="12"/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6"/>
      <c r="AI26" s="14"/>
    </row>
    <row r="27" spans="1:35" s="13" customFormat="1" ht="48.75" customHeight="1" x14ac:dyDescent="0.25">
      <c r="A27" s="49"/>
      <c r="B27" s="58"/>
      <c r="C27" s="24" t="s">
        <v>31</v>
      </c>
      <c r="D27" s="21">
        <f>SUM(J27,L27,N27,P27,R27,T27,V27,X27,Z27,AB27,AD27,AF27)</f>
        <v>6731.2000000000007</v>
      </c>
      <c r="E27" s="21">
        <f>J27</f>
        <v>6274.6</v>
      </c>
      <c r="F27" s="21">
        <f>G27</f>
        <v>152.08000000000001</v>
      </c>
      <c r="G27" s="21">
        <f>SUM(K27,M27,O27,Q27,S27,U27,W27,Y27,AA27,AC27,AE27,AG27)</f>
        <v>152.08000000000001</v>
      </c>
      <c r="H27" s="21">
        <f t="shared" si="11"/>
        <v>2.2593296886142147</v>
      </c>
      <c r="I27" s="21">
        <f>IFERROR(G27/E27*100,0)</f>
        <v>2.4237401587352183</v>
      </c>
      <c r="J27" s="22">
        <v>6274.6</v>
      </c>
      <c r="K27" s="22">
        <v>152.08000000000001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456.6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31"/>
      <c r="AI27" s="16"/>
    </row>
    <row r="28" spans="1:35" s="13" customFormat="1" ht="65.25" hidden="1" customHeight="1" x14ac:dyDescent="0.25">
      <c r="A28" s="61"/>
      <c r="B28" s="62"/>
      <c r="C28" s="24" t="s">
        <v>36</v>
      </c>
      <c r="D28" s="21">
        <f>SUM(J28,L28,N28,P28,R28,T28,V28,X28,Z28,AB28,AD28,AF28)</f>
        <v>0</v>
      </c>
      <c r="E28" s="21">
        <f>J28</f>
        <v>0</v>
      </c>
      <c r="F28" s="21">
        <f>G28</f>
        <v>0</v>
      </c>
      <c r="G28" s="21">
        <f>SUM(K28,M28,O28,Q28,S28,U28,W28,Y28,AA28,AC28,AE28,AG28)</f>
        <v>0</v>
      </c>
      <c r="H28" s="21">
        <f t="shared" si="11"/>
        <v>0</v>
      </c>
      <c r="I28" s="21">
        <f t="shared" si="12"/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31"/>
      <c r="AI28" s="16"/>
    </row>
    <row r="29" spans="1:35" s="28" customFormat="1" ht="24.75" customHeight="1" x14ac:dyDescent="0.25">
      <c r="A29" s="52"/>
      <c r="B29" s="57" t="s">
        <v>40</v>
      </c>
      <c r="C29" s="23" t="s">
        <v>28</v>
      </c>
      <c r="D29" s="20">
        <f>D30+D31+D32+D33</f>
        <v>343735.19400000002</v>
      </c>
      <c r="E29" s="20">
        <f t="shared" ref="E29:G29" si="18">E30+E31+E32+E33</f>
        <v>283368.68100000004</v>
      </c>
      <c r="F29" s="20">
        <f t="shared" si="18"/>
        <v>13223.26</v>
      </c>
      <c r="G29" s="20">
        <f t="shared" si="18"/>
        <v>13223.26</v>
      </c>
      <c r="H29" s="20">
        <f t="shared" si="11"/>
        <v>3.846932240520009</v>
      </c>
      <c r="I29" s="20">
        <f t="shared" si="12"/>
        <v>4.6664507712480754</v>
      </c>
      <c r="J29" s="20">
        <f t="shared" ref="J29:AF29" si="19">J30+J31+J32+J33</f>
        <v>283368.68100000004</v>
      </c>
      <c r="K29" s="20">
        <f t="shared" si="19"/>
        <v>13223.26</v>
      </c>
      <c r="L29" s="20">
        <f t="shared" si="19"/>
        <v>10610.591</v>
      </c>
      <c r="M29" s="20">
        <f t="shared" si="19"/>
        <v>0</v>
      </c>
      <c r="N29" s="20">
        <f t="shared" si="19"/>
        <v>5570.0569999999998</v>
      </c>
      <c r="O29" s="20">
        <f t="shared" si="19"/>
        <v>0</v>
      </c>
      <c r="P29" s="20">
        <f t="shared" si="19"/>
        <v>5204.1629999999996</v>
      </c>
      <c r="Q29" s="20">
        <f t="shared" si="19"/>
        <v>0</v>
      </c>
      <c r="R29" s="20">
        <f t="shared" si="19"/>
        <v>5019.326</v>
      </c>
      <c r="S29" s="20">
        <f t="shared" si="19"/>
        <v>0</v>
      </c>
      <c r="T29" s="20">
        <f t="shared" si="19"/>
        <v>2491.1219999999998</v>
      </c>
      <c r="U29" s="20">
        <f t="shared" si="19"/>
        <v>0</v>
      </c>
      <c r="V29" s="20">
        <f t="shared" si="19"/>
        <v>17577.028999999999</v>
      </c>
      <c r="W29" s="20">
        <f t="shared" si="19"/>
        <v>0</v>
      </c>
      <c r="X29" s="20">
        <f t="shared" si="19"/>
        <v>1203.0820000000001</v>
      </c>
      <c r="Y29" s="20">
        <f t="shared" si="19"/>
        <v>0</v>
      </c>
      <c r="Z29" s="20">
        <f t="shared" si="19"/>
        <v>2875.5410000000002</v>
      </c>
      <c r="AA29" s="20">
        <f t="shared" si="19"/>
        <v>0</v>
      </c>
      <c r="AB29" s="20">
        <f t="shared" si="19"/>
        <v>4711.2950000000001</v>
      </c>
      <c r="AC29" s="20">
        <f t="shared" si="19"/>
        <v>0</v>
      </c>
      <c r="AD29" s="20">
        <f t="shared" si="19"/>
        <v>3865.6759999999999</v>
      </c>
      <c r="AE29" s="20">
        <f t="shared" si="19"/>
        <v>0</v>
      </c>
      <c r="AF29" s="20">
        <f t="shared" si="19"/>
        <v>1238.6310000000001</v>
      </c>
      <c r="AG29" s="20">
        <f>AG30+AG31+AG32+AG33</f>
        <v>0</v>
      </c>
      <c r="AH29" s="26"/>
      <c r="AI29" s="27"/>
    </row>
    <row r="30" spans="1:35" s="15" customFormat="1" ht="42.75" hidden="1" customHeight="1" x14ac:dyDescent="0.25">
      <c r="A30" s="49"/>
      <c r="B30" s="58"/>
      <c r="C30" s="24" t="s">
        <v>29</v>
      </c>
      <c r="D30" s="21">
        <f>SUM(J30,L30,N30,P30,R30,T30,V30,X30,Z30,AB30,AD30,AF30)</f>
        <v>0</v>
      </c>
      <c r="E30" s="21">
        <f>J30</f>
        <v>0</v>
      </c>
      <c r="F30" s="21">
        <f>G30</f>
        <v>0</v>
      </c>
      <c r="G30" s="21">
        <f>SUM(K30,M30,O30,Q30,S30,U30,W30,Y30,AA30,AC30,AE30,AG30)</f>
        <v>0</v>
      </c>
      <c r="H30" s="21">
        <f t="shared" si="11"/>
        <v>0</v>
      </c>
      <c r="I30" s="21">
        <f t="shared" si="12"/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6"/>
      <c r="AI30" s="14"/>
    </row>
    <row r="31" spans="1:35" s="15" customFormat="1" ht="48" hidden="1" customHeight="1" x14ac:dyDescent="0.25">
      <c r="A31" s="49"/>
      <c r="B31" s="58"/>
      <c r="C31" s="24" t="s">
        <v>30</v>
      </c>
      <c r="D31" s="21">
        <f>SUM(J31,L31,N31,P31,R31,T31,V31,X31,Z31,AB31,AD31,AF31)</f>
        <v>0</v>
      </c>
      <c r="E31" s="21">
        <f>J31</f>
        <v>0</v>
      </c>
      <c r="F31" s="21">
        <f>G31</f>
        <v>0</v>
      </c>
      <c r="G31" s="21">
        <f>SUM(K31,M31,O31,Q31,S31,U31,W31,Y31,AA31,AC31,AE31,AG31)</f>
        <v>0</v>
      </c>
      <c r="H31" s="21">
        <f t="shared" si="11"/>
        <v>0</v>
      </c>
      <c r="I31" s="21">
        <f t="shared" si="12"/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6"/>
      <c r="AI31" s="14"/>
    </row>
    <row r="32" spans="1:35" s="15" customFormat="1" ht="48" customHeight="1" x14ac:dyDescent="0.25">
      <c r="A32" s="49"/>
      <c r="B32" s="58"/>
      <c r="C32" s="24" t="s">
        <v>31</v>
      </c>
      <c r="D32" s="21">
        <f>SUM(J32,L32,N32,P32,R32,T32,V32,X32,Z32,AB32,AD32,AF32)</f>
        <v>299880.69900000002</v>
      </c>
      <c r="E32" s="21">
        <f>J32</f>
        <v>279450.62900000002</v>
      </c>
      <c r="F32" s="21">
        <f>G32</f>
        <v>13223.26</v>
      </c>
      <c r="G32" s="21">
        <f>SUM(K32,M32,O32,Q32,S32,U32,W32,Y32,AA32,AC32,AE32,AG32)</f>
        <v>13223.26</v>
      </c>
      <c r="H32" s="21">
        <f t="shared" si="11"/>
        <v>4.4095068619271158</v>
      </c>
      <c r="I32" s="21">
        <f t="shared" si="12"/>
        <v>4.731876985683936</v>
      </c>
      <c r="J32" s="22">
        <v>279450.62900000002</v>
      </c>
      <c r="K32" s="22">
        <f>10417.15+2806.11</f>
        <v>13223.26</v>
      </c>
      <c r="L32" s="22">
        <v>6253.5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14176.57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6"/>
      <c r="AI32" s="14"/>
    </row>
    <row r="33" spans="1:35" s="13" customFormat="1" ht="45" customHeight="1" x14ac:dyDescent="0.25">
      <c r="A33" s="45"/>
      <c r="B33" s="59"/>
      <c r="C33" s="24" t="s">
        <v>36</v>
      </c>
      <c r="D33" s="21">
        <f>SUM(J33,L33,N33,P33,R33,T33,V33,X33,Z33,AB33,AD33,AF33)</f>
        <v>43854.494999999995</v>
      </c>
      <c r="E33" s="21">
        <f>J33</f>
        <v>3918.0520000000001</v>
      </c>
      <c r="F33" s="21">
        <f>G33</f>
        <v>0</v>
      </c>
      <c r="G33" s="21">
        <f>SUM(K33,M33,O33,Q33,S33,U33,W33,Y33,AA33,AC33,AE33,AG33)</f>
        <v>0</v>
      </c>
      <c r="H33" s="21">
        <f t="shared" si="11"/>
        <v>0</v>
      </c>
      <c r="I33" s="21">
        <f t="shared" si="12"/>
        <v>0</v>
      </c>
      <c r="J33" s="22">
        <v>3918.0520000000001</v>
      </c>
      <c r="K33" s="22">
        <v>0</v>
      </c>
      <c r="L33" s="22">
        <v>4357.0910000000003</v>
      </c>
      <c r="M33" s="22">
        <v>0</v>
      </c>
      <c r="N33" s="22">
        <v>5570.0569999999998</v>
      </c>
      <c r="O33" s="22">
        <v>0</v>
      </c>
      <c r="P33" s="22">
        <v>5204.1629999999996</v>
      </c>
      <c r="Q33" s="22">
        <v>0</v>
      </c>
      <c r="R33" s="22">
        <v>5019.326</v>
      </c>
      <c r="S33" s="22">
        <v>0</v>
      </c>
      <c r="T33" s="22">
        <v>2491.1219999999998</v>
      </c>
      <c r="U33" s="22">
        <v>0</v>
      </c>
      <c r="V33" s="22">
        <v>3400.4589999999998</v>
      </c>
      <c r="W33" s="22">
        <v>0</v>
      </c>
      <c r="X33" s="22">
        <v>1203.0820000000001</v>
      </c>
      <c r="Y33" s="22">
        <v>0</v>
      </c>
      <c r="Z33" s="22">
        <v>2875.5410000000002</v>
      </c>
      <c r="AA33" s="22">
        <v>0</v>
      </c>
      <c r="AB33" s="22">
        <v>4711.2950000000001</v>
      </c>
      <c r="AC33" s="22">
        <v>0</v>
      </c>
      <c r="AD33" s="22">
        <v>3865.6759999999999</v>
      </c>
      <c r="AE33" s="22">
        <v>0</v>
      </c>
      <c r="AF33" s="22">
        <v>1238.6310000000001</v>
      </c>
      <c r="AG33" s="22">
        <v>0</v>
      </c>
      <c r="AH33" s="31"/>
      <c r="AI33" s="16"/>
    </row>
    <row r="34" spans="1:35" s="15" customFormat="1" ht="39.75" customHeight="1" x14ac:dyDescent="0.25">
      <c r="A34" s="52"/>
      <c r="B34" s="57" t="s">
        <v>41</v>
      </c>
      <c r="C34" s="23" t="s">
        <v>28</v>
      </c>
      <c r="D34" s="20">
        <f>D35+D36+D37+D38</f>
        <v>963.7</v>
      </c>
      <c r="E34" s="20">
        <f t="shared" ref="E34:G34" si="20">E35+E36+E37+E38</f>
        <v>963.7</v>
      </c>
      <c r="F34" s="20">
        <f t="shared" si="20"/>
        <v>20.399999999999999</v>
      </c>
      <c r="G34" s="20">
        <f t="shared" si="20"/>
        <v>20.399999999999999</v>
      </c>
      <c r="H34" s="20">
        <f t="shared" si="11"/>
        <v>2.1168413406661823</v>
      </c>
      <c r="I34" s="20">
        <f t="shared" si="12"/>
        <v>2.1168413406661823</v>
      </c>
      <c r="J34" s="20">
        <f t="shared" ref="J34:AF34" si="21">J35+J36+J37+J38</f>
        <v>963.7</v>
      </c>
      <c r="K34" s="20">
        <f t="shared" si="21"/>
        <v>20.399999999999999</v>
      </c>
      <c r="L34" s="20">
        <f t="shared" si="21"/>
        <v>0</v>
      </c>
      <c r="M34" s="20">
        <f t="shared" si="21"/>
        <v>0</v>
      </c>
      <c r="N34" s="20">
        <f t="shared" si="21"/>
        <v>0</v>
      </c>
      <c r="O34" s="20">
        <f t="shared" si="21"/>
        <v>0</v>
      </c>
      <c r="P34" s="20">
        <f t="shared" si="21"/>
        <v>0</v>
      </c>
      <c r="Q34" s="20">
        <f t="shared" si="21"/>
        <v>0</v>
      </c>
      <c r="R34" s="20">
        <f t="shared" si="21"/>
        <v>0</v>
      </c>
      <c r="S34" s="20">
        <f t="shared" si="21"/>
        <v>0</v>
      </c>
      <c r="T34" s="20">
        <f t="shared" si="21"/>
        <v>0</v>
      </c>
      <c r="U34" s="20">
        <f t="shared" si="21"/>
        <v>0</v>
      </c>
      <c r="V34" s="20">
        <f t="shared" si="21"/>
        <v>0</v>
      </c>
      <c r="W34" s="20">
        <f t="shared" si="21"/>
        <v>0</v>
      </c>
      <c r="X34" s="20">
        <f t="shared" si="21"/>
        <v>0</v>
      </c>
      <c r="Y34" s="20">
        <f t="shared" si="21"/>
        <v>0</v>
      </c>
      <c r="Z34" s="20">
        <f t="shared" si="21"/>
        <v>0</v>
      </c>
      <c r="AA34" s="20">
        <f t="shared" si="21"/>
        <v>0</v>
      </c>
      <c r="AB34" s="20">
        <f t="shared" si="21"/>
        <v>0</v>
      </c>
      <c r="AC34" s="20">
        <f t="shared" si="21"/>
        <v>0</v>
      </c>
      <c r="AD34" s="20">
        <f t="shared" si="21"/>
        <v>0</v>
      </c>
      <c r="AE34" s="20">
        <f t="shared" si="21"/>
        <v>0</v>
      </c>
      <c r="AF34" s="20">
        <f t="shared" si="21"/>
        <v>0</v>
      </c>
      <c r="AG34" s="20">
        <f>AG35+AG36+AG37+AG38</f>
        <v>0</v>
      </c>
      <c r="AH34" s="26"/>
      <c r="AI34" s="14"/>
    </row>
    <row r="35" spans="1:35" s="15" customFormat="1" ht="42.75" hidden="1" customHeight="1" x14ac:dyDescent="0.25">
      <c r="A35" s="49"/>
      <c r="B35" s="58"/>
      <c r="C35" s="24" t="s">
        <v>29</v>
      </c>
      <c r="D35" s="21">
        <f>SUM(J35,L35,N35,P35,R35,T35,V35,X35,Z35,AB35,AD35,AF35)</f>
        <v>0</v>
      </c>
      <c r="E35" s="21">
        <f>J35</f>
        <v>0</v>
      </c>
      <c r="F35" s="21">
        <f>G35</f>
        <v>0</v>
      </c>
      <c r="G35" s="21">
        <f>SUM(K35,M35,O35,Q35,S35,U35,W35,Y35,AA35,AC35,AE35,AG35)</f>
        <v>0</v>
      </c>
      <c r="H35" s="21">
        <f t="shared" si="11"/>
        <v>0</v>
      </c>
      <c r="I35" s="21">
        <f t="shared" si="12"/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6"/>
      <c r="AI35" s="14"/>
    </row>
    <row r="36" spans="1:35" s="15" customFormat="1" ht="48" hidden="1" customHeight="1" x14ac:dyDescent="0.25">
      <c r="A36" s="49"/>
      <c r="B36" s="58"/>
      <c r="C36" s="24" t="s">
        <v>30</v>
      </c>
      <c r="D36" s="21">
        <f>SUM(J36,L36,N36,P36,R36,T36,V36,X36,Z36,AB36,AD36,AF36)</f>
        <v>0</v>
      </c>
      <c r="E36" s="21">
        <f>J36</f>
        <v>0</v>
      </c>
      <c r="F36" s="21">
        <f>G36</f>
        <v>0</v>
      </c>
      <c r="G36" s="21">
        <f>SUM(K36,M36,O36,Q36,S36,U36,W36,Y36,AA36,AC36,AE36,AG36)</f>
        <v>0</v>
      </c>
      <c r="H36" s="21">
        <f t="shared" si="11"/>
        <v>0</v>
      </c>
      <c r="I36" s="21">
        <f t="shared" si="12"/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6"/>
      <c r="AI36" s="14"/>
    </row>
    <row r="37" spans="1:35" s="15" customFormat="1" ht="48" customHeight="1" x14ac:dyDescent="0.25">
      <c r="A37" s="49"/>
      <c r="B37" s="58"/>
      <c r="C37" s="24" t="s">
        <v>31</v>
      </c>
      <c r="D37" s="21">
        <f>SUM(J37,L37,N37,P37,R37,T37,V37,X37,Z37,AB37,AD37,AF37)</f>
        <v>963.7</v>
      </c>
      <c r="E37" s="21">
        <f>J37</f>
        <v>963.7</v>
      </c>
      <c r="F37" s="21">
        <f>G37</f>
        <v>20.399999999999999</v>
      </c>
      <c r="G37" s="21">
        <f>SUM(K37,M37,O37,Q37,S37,U37,W37,Y37,AA37,AC37,AE37,AG37)</f>
        <v>20.399999999999999</v>
      </c>
      <c r="H37" s="21">
        <f t="shared" si="11"/>
        <v>2.1168413406661823</v>
      </c>
      <c r="I37" s="21">
        <f t="shared" si="12"/>
        <v>2.1168413406661823</v>
      </c>
      <c r="J37" s="22">
        <v>963.7</v>
      </c>
      <c r="K37" s="22">
        <v>20.399999999999999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6"/>
      <c r="AI37" s="14"/>
    </row>
    <row r="38" spans="1:35" s="13" customFormat="1" ht="45" hidden="1" customHeight="1" x14ac:dyDescent="0.25">
      <c r="A38" s="45"/>
      <c r="B38" s="59"/>
      <c r="C38" s="24" t="s">
        <v>36</v>
      </c>
      <c r="D38" s="21">
        <f>SUM(J38,L38,N38,P38,R38,T38,V38,X38,Z38,AB38,AD38,AF38)</f>
        <v>0</v>
      </c>
      <c r="E38" s="21">
        <f>J38</f>
        <v>0</v>
      </c>
      <c r="F38" s="21">
        <f>G38</f>
        <v>0</v>
      </c>
      <c r="G38" s="21">
        <f>SUM(K38,M38,O38,Q38,S38,U38,W38,Y38,AA38,AC38,AE38,AG38)</f>
        <v>0</v>
      </c>
      <c r="H38" s="21">
        <f t="shared" si="11"/>
        <v>0</v>
      </c>
      <c r="I38" s="21">
        <f t="shared" si="12"/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31"/>
      <c r="AI38" s="16"/>
    </row>
    <row r="39" spans="1:35" s="15" customFormat="1" ht="24.75" customHeight="1" x14ac:dyDescent="0.25">
      <c r="A39" s="52"/>
      <c r="B39" s="57" t="s">
        <v>42</v>
      </c>
      <c r="C39" s="23" t="s">
        <v>28</v>
      </c>
      <c r="D39" s="20">
        <f>D40+D41+D42+D43</f>
        <v>8.3000000000000007</v>
      </c>
      <c r="E39" s="20">
        <f>E40+E41+E42+E43</f>
        <v>0</v>
      </c>
      <c r="F39" s="20">
        <f>F40+F41+F42+F43</f>
        <v>0</v>
      </c>
      <c r="G39" s="20">
        <f>G40+G41+G42+G43</f>
        <v>0</v>
      </c>
      <c r="H39" s="20">
        <f t="shared" si="11"/>
        <v>0</v>
      </c>
      <c r="I39" s="20">
        <f t="shared" si="12"/>
        <v>0</v>
      </c>
      <c r="J39" s="20">
        <f t="shared" ref="J39:AG39" si="22">J40+J41+J42+J43</f>
        <v>0</v>
      </c>
      <c r="K39" s="20">
        <f t="shared" si="22"/>
        <v>0</v>
      </c>
      <c r="L39" s="20">
        <f t="shared" si="22"/>
        <v>0</v>
      </c>
      <c r="M39" s="20">
        <f t="shared" si="22"/>
        <v>0</v>
      </c>
      <c r="N39" s="20">
        <f t="shared" si="22"/>
        <v>0</v>
      </c>
      <c r="O39" s="20">
        <f t="shared" si="22"/>
        <v>0</v>
      </c>
      <c r="P39" s="20">
        <f t="shared" si="22"/>
        <v>8.3000000000000007</v>
      </c>
      <c r="Q39" s="20">
        <f t="shared" si="22"/>
        <v>0</v>
      </c>
      <c r="R39" s="20">
        <f t="shared" si="22"/>
        <v>0</v>
      </c>
      <c r="S39" s="20">
        <f t="shared" si="22"/>
        <v>0</v>
      </c>
      <c r="T39" s="20">
        <f t="shared" si="22"/>
        <v>0</v>
      </c>
      <c r="U39" s="20">
        <f t="shared" si="22"/>
        <v>0</v>
      </c>
      <c r="V39" s="20">
        <f t="shared" si="22"/>
        <v>0</v>
      </c>
      <c r="W39" s="20">
        <f t="shared" si="22"/>
        <v>0</v>
      </c>
      <c r="X39" s="20">
        <f t="shared" si="22"/>
        <v>0</v>
      </c>
      <c r="Y39" s="20">
        <f t="shared" si="22"/>
        <v>0</v>
      </c>
      <c r="Z39" s="20">
        <f t="shared" si="22"/>
        <v>0</v>
      </c>
      <c r="AA39" s="20">
        <f t="shared" si="22"/>
        <v>0</v>
      </c>
      <c r="AB39" s="20">
        <f t="shared" si="22"/>
        <v>0</v>
      </c>
      <c r="AC39" s="20">
        <f t="shared" si="22"/>
        <v>0</v>
      </c>
      <c r="AD39" s="20">
        <f t="shared" si="22"/>
        <v>0</v>
      </c>
      <c r="AE39" s="20">
        <f t="shared" si="22"/>
        <v>0</v>
      </c>
      <c r="AF39" s="20">
        <f t="shared" si="22"/>
        <v>0</v>
      </c>
      <c r="AG39" s="20">
        <f t="shared" si="22"/>
        <v>0</v>
      </c>
      <c r="AH39" s="26"/>
      <c r="AI39" s="14"/>
    </row>
    <row r="40" spans="1:35" s="15" customFormat="1" ht="42.75" hidden="1" customHeight="1" x14ac:dyDescent="0.25">
      <c r="A40" s="49"/>
      <c r="B40" s="58"/>
      <c r="C40" s="24" t="s">
        <v>29</v>
      </c>
      <c r="D40" s="21">
        <f>SUM(J40,L40,N40,P40,R40,T40,V40,X40,Z40,AB40,AD40,AF40)</f>
        <v>0</v>
      </c>
      <c r="E40" s="21">
        <f>J40</f>
        <v>0</v>
      </c>
      <c r="F40" s="21">
        <f>G40</f>
        <v>0</v>
      </c>
      <c r="G40" s="21">
        <f>SUM(K40,M40,O40,Q40,S40,U40,W40,Y40,AA40,AC40,AE40,AG40)</f>
        <v>0</v>
      </c>
      <c r="H40" s="21">
        <f t="shared" si="11"/>
        <v>0</v>
      </c>
      <c r="I40" s="21">
        <f t="shared" si="12"/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26"/>
      <c r="AI40" s="14"/>
    </row>
    <row r="41" spans="1:35" s="15" customFormat="1" ht="48" hidden="1" customHeight="1" x14ac:dyDescent="0.25">
      <c r="A41" s="49"/>
      <c r="B41" s="58"/>
      <c r="C41" s="24" t="s">
        <v>30</v>
      </c>
      <c r="D41" s="21">
        <f>SUM(J41,L41,N41,P41,R41,T41,V41,X41,Z41,AB41,AD41,AF41)</f>
        <v>0</v>
      </c>
      <c r="E41" s="21">
        <f>J41</f>
        <v>0</v>
      </c>
      <c r="F41" s="21">
        <f>G41</f>
        <v>0</v>
      </c>
      <c r="G41" s="21">
        <f>SUM(K41,M41,O41,Q41,S41,U41,W41,Y41,AA41,AC41,AE41,AG41)</f>
        <v>0</v>
      </c>
      <c r="H41" s="21">
        <f t="shared" si="11"/>
        <v>0</v>
      </c>
      <c r="I41" s="21">
        <f t="shared" si="12"/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6"/>
      <c r="AI41" s="14"/>
    </row>
    <row r="42" spans="1:35" s="15" customFormat="1" ht="48" customHeight="1" x14ac:dyDescent="0.25">
      <c r="A42" s="49"/>
      <c r="B42" s="58"/>
      <c r="C42" s="24" t="s">
        <v>31</v>
      </c>
      <c r="D42" s="21">
        <f>SUM(J42,L42,N42,P42,R42,T42,V42,X42,Z42,AB42,AD42,AF42)</f>
        <v>8.3000000000000007</v>
      </c>
      <c r="E42" s="21">
        <f>J42</f>
        <v>0</v>
      </c>
      <c r="F42" s="21">
        <f>G42</f>
        <v>0</v>
      </c>
      <c r="G42" s="21">
        <f>SUM(K42,M42,O42,Q42,S42,U42,W42,Y42,AA42,AC42,AE42,AG42)</f>
        <v>0</v>
      </c>
      <c r="H42" s="21">
        <f t="shared" si="11"/>
        <v>0</v>
      </c>
      <c r="I42" s="21">
        <f t="shared" si="12"/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8.3000000000000007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6"/>
      <c r="AI42" s="14"/>
    </row>
    <row r="43" spans="1:35" s="13" customFormat="1" ht="45" hidden="1" customHeight="1" x14ac:dyDescent="0.25">
      <c r="A43" s="45"/>
      <c r="B43" s="59"/>
      <c r="C43" s="24" t="s">
        <v>36</v>
      </c>
      <c r="D43" s="21">
        <f>SUM(J43,L43,N43,P43,R43,T43,V43,X43,Z43,AB43,AD43,AF43)</f>
        <v>0</v>
      </c>
      <c r="E43" s="21">
        <f>J43</f>
        <v>0</v>
      </c>
      <c r="F43" s="21">
        <f>G43</f>
        <v>0</v>
      </c>
      <c r="G43" s="21">
        <f>SUM(K43,M43,O43,Q43,S43,U43,W43,Y43,AA43,AC43,AE43,AG43)</f>
        <v>0</v>
      </c>
      <c r="H43" s="21">
        <f t="shared" si="11"/>
        <v>0</v>
      </c>
      <c r="I43" s="21">
        <f t="shared" si="12"/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31"/>
      <c r="AI43" s="16"/>
    </row>
    <row r="44" spans="1:35" s="15" customFormat="1" ht="24.75" customHeight="1" x14ac:dyDescent="0.25">
      <c r="A44" s="52"/>
      <c r="B44" s="57" t="s">
        <v>43</v>
      </c>
      <c r="C44" s="23" t="s">
        <v>28</v>
      </c>
      <c r="D44" s="20">
        <f>D45+D46+D47+D48</f>
        <v>21223.914000000001</v>
      </c>
      <c r="E44" s="20">
        <f t="shared" ref="E44:G44" si="23">E45+E46+E47+E48</f>
        <v>700.55399999999997</v>
      </c>
      <c r="F44" s="20">
        <f t="shared" si="23"/>
        <v>0</v>
      </c>
      <c r="G44" s="20">
        <f t="shared" si="23"/>
        <v>0</v>
      </c>
      <c r="H44" s="20">
        <f t="shared" si="11"/>
        <v>0</v>
      </c>
      <c r="I44" s="20">
        <f t="shared" si="12"/>
        <v>0</v>
      </c>
      <c r="J44" s="20">
        <f t="shared" ref="J44:AF44" si="24">J45+J46+J47+J48</f>
        <v>700.55399999999997</v>
      </c>
      <c r="K44" s="20">
        <f t="shared" si="24"/>
        <v>0</v>
      </c>
      <c r="L44" s="20">
        <f t="shared" si="24"/>
        <v>0</v>
      </c>
      <c r="M44" s="20">
        <f t="shared" si="24"/>
        <v>0</v>
      </c>
      <c r="N44" s="20">
        <f t="shared" si="24"/>
        <v>0</v>
      </c>
      <c r="O44" s="20">
        <f t="shared" si="24"/>
        <v>0</v>
      </c>
      <c r="P44" s="20">
        <f t="shared" si="24"/>
        <v>0</v>
      </c>
      <c r="Q44" s="20">
        <f t="shared" si="24"/>
        <v>0</v>
      </c>
      <c r="R44" s="20">
        <f t="shared" si="24"/>
        <v>1620.5</v>
      </c>
      <c r="S44" s="20">
        <f t="shared" si="24"/>
        <v>0</v>
      </c>
      <c r="T44" s="20">
        <f t="shared" si="24"/>
        <v>0</v>
      </c>
      <c r="U44" s="20">
        <f t="shared" si="24"/>
        <v>0</v>
      </c>
      <c r="V44" s="20">
        <f t="shared" si="24"/>
        <v>91.245999999999995</v>
      </c>
      <c r="W44" s="20">
        <f t="shared" si="24"/>
        <v>0</v>
      </c>
      <c r="X44" s="20">
        <f t="shared" si="24"/>
        <v>0</v>
      </c>
      <c r="Y44" s="20">
        <f t="shared" si="24"/>
        <v>0</v>
      </c>
      <c r="Z44" s="20">
        <f t="shared" si="24"/>
        <v>0</v>
      </c>
      <c r="AA44" s="20">
        <f t="shared" si="24"/>
        <v>0</v>
      </c>
      <c r="AB44" s="20">
        <f t="shared" si="24"/>
        <v>16101.1</v>
      </c>
      <c r="AC44" s="20">
        <f t="shared" si="24"/>
        <v>0</v>
      </c>
      <c r="AD44" s="20">
        <f t="shared" si="24"/>
        <v>0</v>
      </c>
      <c r="AE44" s="20">
        <f t="shared" si="24"/>
        <v>0</v>
      </c>
      <c r="AF44" s="20">
        <f t="shared" si="24"/>
        <v>2710.5140000000001</v>
      </c>
      <c r="AG44" s="20">
        <f>AG45+AG46+AG47+AG48</f>
        <v>0</v>
      </c>
      <c r="AH44" s="26"/>
      <c r="AI44" s="14"/>
    </row>
    <row r="45" spans="1:35" s="15" customFormat="1" ht="42.75" hidden="1" customHeight="1" x14ac:dyDescent="0.25">
      <c r="A45" s="49"/>
      <c r="B45" s="58"/>
      <c r="C45" s="24" t="s">
        <v>29</v>
      </c>
      <c r="D45" s="21">
        <f>SUM(J45,L45,N45,P45,R45,T45,V45,X45,Z45,AB45,AD45,AF45)</f>
        <v>0</v>
      </c>
      <c r="E45" s="21">
        <f>J45</f>
        <v>0</v>
      </c>
      <c r="F45" s="21">
        <f>G45</f>
        <v>0</v>
      </c>
      <c r="G45" s="21">
        <f>SUM(K45,M45,O45,Q45,S45,U45,W45,Y45,AA45,AC45,AE45,AG45)</f>
        <v>0</v>
      </c>
      <c r="H45" s="21">
        <f t="shared" si="11"/>
        <v>0</v>
      </c>
      <c r="I45" s="21">
        <f t="shared" si="12"/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1">
        <v>0</v>
      </c>
      <c r="AH45" s="26"/>
      <c r="AI45" s="14"/>
    </row>
    <row r="46" spans="1:35" s="15" customFormat="1" ht="48" customHeight="1" x14ac:dyDescent="0.25">
      <c r="A46" s="49"/>
      <c r="B46" s="58"/>
      <c r="C46" s="24" t="s">
        <v>30</v>
      </c>
      <c r="D46" s="21">
        <f>SUM(J46,L46,N46,P46,R46,T46,V46,X46,Z46,AB46,AD46,AF46)</f>
        <v>1620.5</v>
      </c>
      <c r="E46" s="21">
        <f>J46</f>
        <v>0</v>
      </c>
      <c r="F46" s="21">
        <f>G46</f>
        <v>0</v>
      </c>
      <c r="G46" s="21">
        <f>SUM(K46,M46,O46,Q46,S46,U46,W46,Y46,AA46,AC46,AE46,AG46)</f>
        <v>0</v>
      </c>
      <c r="H46" s="21">
        <f t="shared" si="11"/>
        <v>0</v>
      </c>
      <c r="I46" s="21">
        <f t="shared" si="12"/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1620.5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6"/>
      <c r="AI46" s="14"/>
    </row>
    <row r="47" spans="1:35" s="15" customFormat="1" ht="48" customHeight="1" x14ac:dyDescent="0.25">
      <c r="A47" s="49"/>
      <c r="B47" s="58"/>
      <c r="C47" s="24" t="s">
        <v>31</v>
      </c>
      <c r="D47" s="21">
        <f>SUM(J47,L47,N47,P47,R47,T47,V47,X47,Z47,AB47,AD47,AF47)</f>
        <v>19603.414000000001</v>
      </c>
      <c r="E47" s="21">
        <f>J47</f>
        <v>700.55399999999997</v>
      </c>
      <c r="F47" s="21">
        <f>G47</f>
        <v>0</v>
      </c>
      <c r="G47" s="21">
        <f>SUM(K47,M47,O47,Q47,S47,U47,W47,Y47,AA47,AC47,AE47,AG47)</f>
        <v>0</v>
      </c>
      <c r="H47" s="21">
        <f t="shared" si="11"/>
        <v>0</v>
      </c>
      <c r="I47" s="21">
        <f t="shared" si="12"/>
        <v>0</v>
      </c>
      <c r="J47" s="22">
        <v>700.55399999999997</v>
      </c>
      <c r="K47" s="22">
        <v>0</v>
      </c>
      <c r="L47" s="22">
        <v>0</v>
      </c>
      <c r="M47" s="25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91.245999999999995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16101.1</v>
      </c>
      <c r="AC47" s="22">
        <v>0</v>
      </c>
      <c r="AD47" s="22">
        <v>0</v>
      </c>
      <c r="AE47" s="22">
        <v>0</v>
      </c>
      <c r="AF47" s="22">
        <v>2710.5140000000001</v>
      </c>
      <c r="AG47" s="22">
        <v>0</v>
      </c>
      <c r="AH47" s="31"/>
      <c r="AI47" s="14"/>
    </row>
    <row r="48" spans="1:35" s="13" customFormat="1" ht="51.75" hidden="1" customHeight="1" x14ac:dyDescent="0.25">
      <c r="A48" s="45"/>
      <c r="B48" s="59"/>
      <c r="C48" s="24" t="s">
        <v>36</v>
      </c>
      <c r="D48" s="21">
        <f>SUM(J48,L48,N48,P48,R48,T48,V48,X48,Z48,AB48,AD48,AF48)</f>
        <v>0</v>
      </c>
      <c r="E48" s="21">
        <f>J48</f>
        <v>0</v>
      </c>
      <c r="F48" s="21">
        <f>G48</f>
        <v>0</v>
      </c>
      <c r="G48" s="21">
        <f>SUM(K48,M48,O48,Q48,S48,U48,W48,Y48,AA48,AC48,AE48,AG48)</f>
        <v>0</v>
      </c>
      <c r="H48" s="21">
        <f t="shared" si="11"/>
        <v>0</v>
      </c>
      <c r="I48" s="21">
        <f t="shared" si="12"/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31"/>
      <c r="AI48" s="16"/>
    </row>
    <row r="49" spans="1:35" s="15" customFormat="1" ht="52.5" customHeight="1" x14ac:dyDescent="0.25">
      <c r="A49" s="52"/>
      <c r="B49" s="57" t="s">
        <v>44</v>
      </c>
      <c r="C49" s="23" t="s">
        <v>28</v>
      </c>
      <c r="D49" s="20">
        <f>D50+D51+D52+D53</f>
        <v>2124.8000000000002</v>
      </c>
      <c r="E49" s="20">
        <f t="shared" ref="E49:G49" si="25">E50+E51+E52+E53</f>
        <v>1822.9</v>
      </c>
      <c r="F49" s="20">
        <f t="shared" si="25"/>
        <v>0</v>
      </c>
      <c r="G49" s="20">
        <f t="shared" si="25"/>
        <v>0</v>
      </c>
      <c r="H49" s="20">
        <f t="shared" si="11"/>
        <v>0</v>
      </c>
      <c r="I49" s="20">
        <f t="shared" si="12"/>
        <v>0</v>
      </c>
      <c r="J49" s="20">
        <f t="shared" ref="J49:AF49" si="26">J50+J51+J52+J53</f>
        <v>1822.9</v>
      </c>
      <c r="K49" s="20">
        <f t="shared" si="26"/>
        <v>0</v>
      </c>
      <c r="L49" s="20">
        <f t="shared" si="26"/>
        <v>301.89999999999998</v>
      </c>
      <c r="M49" s="20">
        <f t="shared" si="26"/>
        <v>0</v>
      </c>
      <c r="N49" s="20">
        <f t="shared" si="26"/>
        <v>0</v>
      </c>
      <c r="O49" s="20">
        <f t="shared" si="26"/>
        <v>0</v>
      </c>
      <c r="P49" s="20">
        <f t="shared" si="26"/>
        <v>0</v>
      </c>
      <c r="Q49" s="20">
        <f t="shared" si="26"/>
        <v>0</v>
      </c>
      <c r="R49" s="20">
        <f t="shared" si="26"/>
        <v>0</v>
      </c>
      <c r="S49" s="20">
        <f t="shared" si="26"/>
        <v>0</v>
      </c>
      <c r="T49" s="20">
        <f t="shared" si="26"/>
        <v>0</v>
      </c>
      <c r="U49" s="20">
        <f t="shared" si="26"/>
        <v>0</v>
      </c>
      <c r="V49" s="20">
        <f t="shared" si="26"/>
        <v>0</v>
      </c>
      <c r="W49" s="20">
        <f t="shared" si="26"/>
        <v>0</v>
      </c>
      <c r="X49" s="20">
        <f t="shared" si="26"/>
        <v>0</v>
      </c>
      <c r="Y49" s="20">
        <f t="shared" si="26"/>
        <v>0</v>
      </c>
      <c r="Z49" s="20">
        <f t="shared" si="26"/>
        <v>0</v>
      </c>
      <c r="AA49" s="20">
        <f t="shared" si="26"/>
        <v>0</v>
      </c>
      <c r="AB49" s="20">
        <f t="shared" si="26"/>
        <v>0</v>
      </c>
      <c r="AC49" s="20">
        <f t="shared" si="26"/>
        <v>0</v>
      </c>
      <c r="AD49" s="20">
        <f t="shared" si="26"/>
        <v>0</v>
      </c>
      <c r="AE49" s="20">
        <f t="shared" si="26"/>
        <v>0</v>
      </c>
      <c r="AF49" s="20">
        <f t="shared" si="26"/>
        <v>0</v>
      </c>
      <c r="AG49" s="20">
        <f>AG50+AG51+AG52+AG53</f>
        <v>0</v>
      </c>
      <c r="AH49" s="26"/>
      <c r="AI49" s="14"/>
    </row>
    <row r="50" spans="1:35" s="15" customFormat="1" ht="42.75" hidden="1" customHeight="1" x14ac:dyDescent="0.25">
      <c r="A50" s="49"/>
      <c r="B50" s="58"/>
      <c r="C50" s="24" t="s">
        <v>29</v>
      </c>
      <c r="D50" s="21">
        <f>SUM(J50,L50,N50,P50,R50,T50,V50,X50,Z50,AB50,AD50,AF50)</f>
        <v>0</v>
      </c>
      <c r="E50" s="21">
        <f>J50</f>
        <v>0</v>
      </c>
      <c r="F50" s="21">
        <f>G50</f>
        <v>0</v>
      </c>
      <c r="G50" s="21">
        <f>SUM(K50,M50,O50,Q50,S50,U50,W50,Y50,AA50,AC50,AE50,AG50)</f>
        <v>0</v>
      </c>
      <c r="H50" s="21">
        <f t="shared" si="11"/>
        <v>0</v>
      </c>
      <c r="I50" s="21">
        <f t="shared" si="12"/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26"/>
      <c r="AI50" s="14"/>
    </row>
    <row r="51" spans="1:35" s="15" customFormat="1" ht="54" hidden="1" customHeight="1" x14ac:dyDescent="0.25">
      <c r="A51" s="49"/>
      <c r="B51" s="58"/>
      <c r="C51" s="24" t="s">
        <v>30</v>
      </c>
      <c r="D51" s="21">
        <f>SUM(J51,L51,N51,P51,R51,T51,V51,X51,Z51,AB51,AD51,AF51)</f>
        <v>0</v>
      </c>
      <c r="E51" s="21">
        <f>J51</f>
        <v>0</v>
      </c>
      <c r="F51" s="21">
        <f>G51</f>
        <v>0</v>
      </c>
      <c r="G51" s="21">
        <f>SUM(K51,M51,O51,Q51,S51,U51,W51,Y51,AA51,AC51,AE51,AG51)</f>
        <v>0</v>
      </c>
      <c r="H51" s="21">
        <f t="shared" si="11"/>
        <v>0</v>
      </c>
      <c r="I51" s="21">
        <f t="shared" si="12"/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6"/>
      <c r="AI51" s="14"/>
    </row>
    <row r="52" spans="1:35" s="15" customFormat="1" ht="119.25" customHeight="1" x14ac:dyDescent="0.25">
      <c r="A52" s="49"/>
      <c r="B52" s="58"/>
      <c r="C52" s="24" t="s">
        <v>31</v>
      </c>
      <c r="D52" s="21">
        <f>SUM(J52,L52,N52,P52,R52,T52,V52,X52,Z52,AB52,AD52,AF52)</f>
        <v>2124.8000000000002</v>
      </c>
      <c r="E52" s="21">
        <f>J52</f>
        <v>1822.9</v>
      </c>
      <c r="F52" s="21">
        <f>G52</f>
        <v>0</v>
      </c>
      <c r="G52" s="21">
        <f>SUM(K52,M52,O52,Q52,S52,U52,W52,Y52,AA52,AC52,AE52,AG52)</f>
        <v>0</v>
      </c>
      <c r="H52" s="21">
        <f t="shared" si="11"/>
        <v>0</v>
      </c>
      <c r="I52" s="21">
        <f t="shared" si="12"/>
        <v>0</v>
      </c>
      <c r="J52" s="22">
        <v>1822.9</v>
      </c>
      <c r="K52" s="22">
        <v>0</v>
      </c>
      <c r="L52" s="22">
        <v>301.89999999999998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6"/>
      <c r="AI52" s="14"/>
    </row>
    <row r="53" spans="1:35" s="13" customFormat="1" ht="51" hidden="1" customHeight="1" x14ac:dyDescent="0.25">
      <c r="A53" s="45"/>
      <c r="B53" s="59"/>
      <c r="C53" s="24" t="s">
        <v>36</v>
      </c>
      <c r="D53" s="21">
        <f>SUM(J53,L53,N53,P53,R53,T53,V53,X53,Z53,AB53,AD53,AF53)</f>
        <v>0</v>
      </c>
      <c r="E53" s="21">
        <f>J53</f>
        <v>0</v>
      </c>
      <c r="F53" s="21">
        <f>G53</f>
        <v>0</v>
      </c>
      <c r="G53" s="21">
        <f>SUM(K53,M53,O53,Q53,S53,U53,W53,Y53,AA53,AC53,AE53,AG53)</f>
        <v>0</v>
      </c>
      <c r="H53" s="21">
        <f t="shared" si="11"/>
        <v>0</v>
      </c>
      <c r="I53" s="21">
        <f t="shared" si="12"/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31"/>
      <c r="AI53" s="16"/>
    </row>
    <row r="54" spans="1:35" s="15" customFormat="1" ht="40.5" customHeight="1" x14ac:dyDescent="0.25">
      <c r="A54" s="60" t="s">
        <v>45</v>
      </c>
      <c r="B54" s="50" t="s">
        <v>46</v>
      </c>
      <c r="C54" s="23" t="s">
        <v>28</v>
      </c>
      <c r="D54" s="20">
        <f>D56+D57+D55+D58</f>
        <v>4222.3</v>
      </c>
      <c r="E54" s="20">
        <f t="shared" ref="E54:G54" si="27">E56+E57+E55+E58</f>
        <v>4222.3</v>
      </c>
      <c r="F54" s="20">
        <f t="shared" si="27"/>
        <v>0</v>
      </c>
      <c r="G54" s="20">
        <f t="shared" si="27"/>
        <v>0</v>
      </c>
      <c r="H54" s="20">
        <f t="shared" si="11"/>
        <v>0</v>
      </c>
      <c r="I54" s="20">
        <f t="shared" si="12"/>
        <v>0</v>
      </c>
      <c r="J54" s="20">
        <f t="shared" ref="J54:AF54" si="28">J55+J56+J57+J58</f>
        <v>4222.3</v>
      </c>
      <c r="K54" s="20">
        <f t="shared" si="28"/>
        <v>0</v>
      </c>
      <c r="L54" s="20">
        <f t="shared" si="28"/>
        <v>0</v>
      </c>
      <c r="M54" s="20">
        <f t="shared" si="28"/>
        <v>0</v>
      </c>
      <c r="N54" s="20">
        <f t="shared" si="28"/>
        <v>0</v>
      </c>
      <c r="O54" s="20">
        <f t="shared" si="28"/>
        <v>0</v>
      </c>
      <c r="P54" s="20">
        <f t="shared" si="28"/>
        <v>0</v>
      </c>
      <c r="Q54" s="20">
        <f t="shared" si="28"/>
        <v>0</v>
      </c>
      <c r="R54" s="20">
        <f t="shared" si="28"/>
        <v>0</v>
      </c>
      <c r="S54" s="20">
        <f t="shared" si="28"/>
        <v>0</v>
      </c>
      <c r="T54" s="20">
        <f t="shared" si="28"/>
        <v>0</v>
      </c>
      <c r="U54" s="20">
        <f t="shared" si="28"/>
        <v>0</v>
      </c>
      <c r="V54" s="20">
        <f t="shared" si="28"/>
        <v>0</v>
      </c>
      <c r="W54" s="20">
        <f t="shared" si="28"/>
        <v>0</v>
      </c>
      <c r="X54" s="20">
        <f t="shared" si="28"/>
        <v>0</v>
      </c>
      <c r="Y54" s="20">
        <f t="shared" si="28"/>
        <v>0</v>
      </c>
      <c r="Z54" s="20">
        <f t="shared" si="28"/>
        <v>0</v>
      </c>
      <c r="AA54" s="20">
        <f t="shared" si="28"/>
        <v>0</v>
      </c>
      <c r="AB54" s="20">
        <f t="shared" si="28"/>
        <v>0</v>
      </c>
      <c r="AC54" s="20">
        <f t="shared" si="28"/>
        <v>0</v>
      </c>
      <c r="AD54" s="20">
        <f t="shared" si="28"/>
        <v>0</v>
      </c>
      <c r="AE54" s="20">
        <f t="shared" si="28"/>
        <v>0</v>
      </c>
      <c r="AF54" s="20">
        <f t="shared" si="28"/>
        <v>0</v>
      </c>
      <c r="AG54" s="20">
        <f>AG55+AG56+AG57+AG58</f>
        <v>0</v>
      </c>
      <c r="AH54" s="26"/>
      <c r="AI54" s="14"/>
    </row>
    <row r="55" spans="1:35" s="15" customFormat="1" ht="42.75" hidden="1" customHeight="1" x14ac:dyDescent="0.25">
      <c r="A55" s="49"/>
      <c r="B55" s="51"/>
      <c r="C55" s="24" t="s">
        <v>29</v>
      </c>
      <c r="D55" s="21">
        <f>SUM(J55,L55,N55,P55,R55,T55,V55,X55,Z55,AB55,AD55,AF55)</f>
        <v>0</v>
      </c>
      <c r="E55" s="21">
        <f>J55</f>
        <v>0</v>
      </c>
      <c r="F55" s="21">
        <f>G55</f>
        <v>0</v>
      </c>
      <c r="G55" s="21">
        <f>SUM(K55,M55,O55,Q55,S55,U55,W55,Y55,AA55,AC55,AE55,AG55)</f>
        <v>0</v>
      </c>
      <c r="H55" s="21">
        <f t="shared" si="11"/>
        <v>0</v>
      </c>
      <c r="I55" s="21">
        <f t="shared" si="12"/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6"/>
      <c r="AI55" s="14"/>
    </row>
    <row r="56" spans="1:35" s="15" customFormat="1" ht="48.75" hidden="1" customHeight="1" x14ac:dyDescent="0.25">
      <c r="A56" s="49"/>
      <c r="B56" s="51"/>
      <c r="C56" s="24" t="s">
        <v>30</v>
      </c>
      <c r="D56" s="21">
        <f>SUM(J56,L56,N56,P56,R56,T56,V56,X56,Z56,AB56,AD56,AF56)</f>
        <v>0</v>
      </c>
      <c r="E56" s="21">
        <f>J56</f>
        <v>0</v>
      </c>
      <c r="F56" s="21">
        <f>G56</f>
        <v>0</v>
      </c>
      <c r="G56" s="21">
        <f>SUM(K56,M56,O56,Q56,S56,U56,W56,Y56,AA56,AC56,AE56,AG56)</f>
        <v>0</v>
      </c>
      <c r="H56" s="21">
        <f t="shared" si="11"/>
        <v>0</v>
      </c>
      <c r="I56" s="21">
        <f t="shared" si="12"/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6"/>
      <c r="AI56" s="14"/>
    </row>
    <row r="57" spans="1:35" s="13" customFormat="1" ht="78.75" customHeight="1" x14ac:dyDescent="0.25">
      <c r="A57" s="49"/>
      <c r="B57" s="51"/>
      <c r="C57" s="24" t="s">
        <v>31</v>
      </c>
      <c r="D57" s="21">
        <f>SUM(J57,L57,N57,P57,R57,T57,V57,X57,Z57,AB57,AD57,AF57)</f>
        <v>4222.3</v>
      </c>
      <c r="E57" s="21">
        <f>J57</f>
        <v>4222.3</v>
      </c>
      <c r="F57" s="21">
        <f>G57</f>
        <v>0</v>
      </c>
      <c r="G57" s="21">
        <f>SUM(K57,M57,O57,Q57,S57,U57,W57,Y57,AA57,AC57,AE57,AG57)</f>
        <v>0</v>
      </c>
      <c r="H57" s="21">
        <f t="shared" si="11"/>
        <v>0</v>
      </c>
      <c r="I57" s="21">
        <f t="shared" si="12"/>
        <v>0</v>
      </c>
      <c r="J57" s="22">
        <v>4222.3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31"/>
      <c r="AI57" s="16"/>
    </row>
    <row r="58" spans="1:35" s="13" customFormat="1" ht="46.5" hidden="1" customHeight="1" x14ac:dyDescent="0.25">
      <c r="A58" s="61"/>
      <c r="B58" s="62"/>
      <c r="C58" s="24" t="s">
        <v>36</v>
      </c>
      <c r="D58" s="21">
        <f>SUM(J58,L58,N58,P58,R58,T58,V58,X58,Z58,AB58,AD58,AF58)</f>
        <v>0</v>
      </c>
      <c r="E58" s="21">
        <f>J58</f>
        <v>0</v>
      </c>
      <c r="F58" s="21">
        <f>G58</f>
        <v>0</v>
      </c>
      <c r="G58" s="21">
        <f>SUM(K58,M58,O58,Q58,S58,U58,W58,Y58,AA58,AC58,AE58,AG58)</f>
        <v>0</v>
      </c>
      <c r="H58" s="21">
        <f t="shared" si="11"/>
        <v>0</v>
      </c>
      <c r="I58" s="21">
        <f t="shared" si="12"/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31"/>
      <c r="AI58" s="16"/>
    </row>
    <row r="59" spans="1:35" s="13" customFormat="1" ht="18.75" customHeight="1" x14ac:dyDescent="0.25">
      <c r="A59" s="39" t="s">
        <v>47</v>
      </c>
      <c r="B59" s="40" t="s">
        <v>48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2"/>
      <c r="AH59" s="31"/>
    </row>
    <row r="60" spans="1:35" s="15" customFormat="1" ht="21" customHeight="1" x14ac:dyDescent="0.25">
      <c r="A60" s="52" t="s">
        <v>49</v>
      </c>
      <c r="B60" s="54" t="s">
        <v>50</v>
      </c>
      <c r="C60" s="23" t="s">
        <v>28</v>
      </c>
      <c r="D60" s="20">
        <f>D61+D62+D63+D64</f>
        <v>49528.399999999994</v>
      </c>
      <c r="E60" s="20">
        <f t="shared" ref="E60:G60" si="29">E61+E62+E63+E64</f>
        <v>34310.271999999997</v>
      </c>
      <c r="F60" s="20">
        <f t="shared" si="29"/>
        <v>3937.63</v>
      </c>
      <c r="G60" s="20">
        <f t="shared" si="29"/>
        <v>3937.63</v>
      </c>
      <c r="H60" s="20">
        <f t="shared" si="11"/>
        <v>7.9502467271302946</v>
      </c>
      <c r="I60" s="20">
        <f t="shared" si="12"/>
        <v>11.476533907979512</v>
      </c>
      <c r="J60" s="20">
        <f t="shared" ref="J60:AF60" si="30">J61+J62+J63+J64</f>
        <v>34310.271999999997</v>
      </c>
      <c r="K60" s="20">
        <f t="shared" si="30"/>
        <v>3937.63</v>
      </c>
      <c r="L60" s="20">
        <f t="shared" si="30"/>
        <v>2650.31</v>
      </c>
      <c r="M60" s="20">
        <f t="shared" si="30"/>
        <v>0</v>
      </c>
      <c r="N60" s="20">
        <f t="shared" si="30"/>
        <v>1530.925</v>
      </c>
      <c r="O60" s="20">
        <f t="shared" si="30"/>
        <v>0</v>
      </c>
      <c r="P60" s="20">
        <f t="shared" si="30"/>
        <v>956.65</v>
      </c>
      <c r="Q60" s="20">
        <f t="shared" si="30"/>
        <v>0</v>
      </c>
      <c r="R60" s="20">
        <f t="shared" si="30"/>
        <v>90.25</v>
      </c>
      <c r="S60" s="20">
        <f t="shared" si="30"/>
        <v>0</v>
      </c>
      <c r="T60" s="20">
        <f t="shared" si="30"/>
        <v>2232.433</v>
      </c>
      <c r="U60" s="20">
        <f t="shared" si="30"/>
        <v>0</v>
      </c>
      <c r="V60" s="20">
        <f t="shared" si="30"/>
        <v>1668.288</v>
      </c>
      <c r="W60" s="20">
        <f t="shared" si="30"/>
        <v>0</v>
      </c>
      <c r="X60" s="20">
        <f t="shared" si="30"/>
        <v>2256.25</v>
      </c>
      <c r="Y60" s="20">
        <f t="shared" si="30"/>
        <v>0</v>
      </c>
      <c r="Z60" s="20">
        <f t="shared" si="30"/>
        <v>2387.8719999999998</v>
      </c>
      <c r="AA60" s="20">
        <f t="shared" si="30"/>
        <v>0</v>
      </c>
      <c r="AB60" s="20">
        <f t="shared" si="30"/>
        <v>1112.6400000000001</v>
      </c>
      <c r="AC60" s="20">
        <f t="shared" si="30"/>
        <v>0</v>
      </c>
      <c r="AD60" s="20">
        <f t="shared" si="30"/>
        <v>332.5</v>
      </c>
      <c r="AE60" s="20">
        <f t="shared" si="30"/>
        <v>0</v>
      </c>
      <c r="AF60" s="20">
        <f t="shared" si="30"/>
        <v>0.01</v>
      </c>
      <c r="AG60" s="20">
        <f>AG61+AG62+AG63+AG64</f>
        <v>0</v>
      </c>
      <c r="AH60" s="26"/>
      <c r="AI60" s="14"/>
    </row>
    <row r="61" spans="1:35" s="15" customFormat="1" ht="21" hidden="1" customHeight="1" x14ac:dyDescent="0.25">
      <c r="A61" s="49"/>
      <c r="B61" s="55"/>
      <c r="C61" s="24" t="s">
        <v>29</v>
      </c>
      <c r="D61" s="20">
        <f>SUM(J61,L61,N61,P61,R61,T61,V61,X61,Z61,AB61,AD61,AF61)</f>
        <v>0</v>
      </c>
      <c r="E61" s="20">
        <f>J61</f>
        <v>0</v>
      </c>
      <c r="F61" s="20">
        <f>G61</f>
        <v>0</v>
      </c>
      <c r="G61" s="20">
        <f>SUM(K61,M61,O61,Q61,S61,U61,W61,Y61,AA61,AC61,AE61,AG61)</f>
        <v>0</v>
      </c>
      <c r="H61" s="20">
        <f t="shared" si="11"/>
        <v>0</v>
      </c>
      <c r="I61" s="20">
        <f t="shared" si="12"/>
        <v>0</v>
      </c>
      <c r="J61" s="20">
        <f t="shared" ref="J61:AG63" si="31">J66+J71</f>
        <v>0</v>
      </c>
      <c r="K61" s="20">
        <f t="shared" si="31"/>
        <v>0</v>
      </c>
      <c r="L61" s="20">
        <f t="shared" si="31"/>
        <v>0</v>
      </c>
      <c r="M61" s="20">
        <f t="shared" si="31"/>
        <v>0</v>
      </c>
      <c r="N61" s="20">
        <f t="shared" si="31"/>
        <v>0</v>
      </c>
      <c r="O61" s="20">
        <f t="shared" si="31"/>
        <v>0</v>
      </c>
      <c r="P61" s="20">
        <f t="shared" si="31"/>
        <v>0</v>
      </c>
      <c r="Q61" s="20">
        <f t="shared" si="31"/>
        <v>0</v>
      </c>
      <c r="R61" s="20">
        <f t="shared" si="31"/>
        <v>0</v>
      </c>
      <c r="S61" s="20">
        <f t="shared" si="31"/>
        <v>0</v>
      </c>
      <c r="T61" s="20">
        <f t="shared" si="31"/>
        <v>0</v>
      </c>
      <c r="U61" s="20">
        <f t="shared" si="31"/>
        <v>0</v>
      </c>
      <c r="V61" s="20">
        <f t="shared" si="31"/>
        <v>0</v>
      </c>
      <c r="W61" s="20">
        <f t="shared" si="31"/>
        <v>0</v>
      </c>
      <c r="X61" s="20">
        <f t="shared" si="31"/>
        <v>0</v>
      </c>
      <c r="Y61" s="20">
        <f t="shared" si="31"/>
        <v>0</v>
      </c>
      <c r="Z61" s="20">
        <f t="shared" si="31"/>
        <v>0</v>
      </c>
      <c r="AA61" s="20">
        <f t="shared" si="31"/>
        <v>0</v>
      </c>
      <c r="AB61" s="20">
        <f t="shared" si="31"/>
        <v>0</v>
      </c>
      <c r="AC61" s="20">
        <f t="shared" si="31"/>
        <v>0</v>
      </c>
      <c r="AD61" s="20">
        <f t="shared" si="31"/>
        <v>0</v>
      </c>
      <c r="AE61" s="20">
        <f t="shared" si="31"/>
        <v>0</v>
      </c>
      <c r="AF61" s="20">
        <f t="shared" si="31"/>
        <v>0</v>
      </c>
      <c r="AG61" s="20">
        <f t="shared" si="31"/>
        <v>0</v>
      </c>
      <c r="AH61" s="26"/>
      <c r="AI61" s="14"/>
    </row>
    <row r="62" spans="1:35" s="15" customFormat="1" ht="34.5" customHeight="1" x14ac:dyDescent="0.25">
      <c r="A62" s="49"/>
      <c r="B62" s="55"/>
      <c r="C62" s="24" t="s">
        <v>30</v>
      </c>
      <c r="D62" s="21">
        <f>SUM(J62,L62,N62,P62,R62,T62,V62,X62,Z62,AB62,AD62,AF62)</f>
        <v>13759.599999999999</v>
      </c>
      <c r="E62" s="21">
        <f>J62</f>
        <v>0</v>
      </c>
      <c r="F62" s="21">
        <f>G62</f>
        <v>0</v>
      </c>
      <c r="G62" s="21">
        <f>SUM(K62,M62,O62,Q62,S62,U62,W62,Y62,AA62,AC62,AE62,AG62)</f>
        <v>0</v>
      </c>
      <c r="H62" s="21">
        <f t="shared" si="11"/>
        <v>0</v>
      </c>
      <c r="I62" s="21">
        <f t="shared" si="12"/>
        <v>0</v>
      </c>
      <c r="J62" s="21">
        <f t="shared" si="31"/>
        <v>0</v>
      </c>
      <c r="K62" s="21">
        <f t="shared" si="31"/>
        <v>0</v>
      </c>
      <c r="L62" s="21">
        <f t="shared" si="31"/>
        <v>2650.31</v>
      </c>
      <c r="M62" s="21">
        <f t="shared" si="31"/>
        <v>0</v>
      </c>
      <c r="N62" s="21">
        <f t="shared" si="31"/>
        <v>1530.925</v>
      </c>
      <c r="O62" s="21">
        <f t="shared" si="31"/>
        <v>0</v>
      </c>
      <c r="P62" s="21">
        <f t="shared" si="31"/>
        <v>956.65</v>
      </c>
      <c r="Q62" s="21">
        <f t="shared" si="31"/>
        <v>0</v>
      </c>
      <c r="R62" s="21">
        <f t="shared" si="31"/>
        <v>90.25</v>
      </c>
      <c r="S62" s="21">
        <f t="shared" si="31"/>
        <v>0</v>
      </c>
      <c r="T62" s="21">
        <f t="shared" si="31"/>
        <v>2232.433</v>
      </c>
      <c r="U62" s="21">
        <f t="shared" si="31"/>
        <v>0</v>
      </c>
      <c r="V62" s="21">
        <f t="shared" si="31"/>
        <v>209.76</v>
      </c>
      <c r="W62" s="21">
        <f t="shared" si="31"/>
        <v>0</v>
      </c>
      <c r="X62" s="21">
        <f t="shared" si="31"/>
        <v>2256.25</v>
      </c>
      <c r="Y62" s="21">
        <f t="shared" si="31"/>
        <v>0</v>
      </c>
      <c r="Z62" s="21">
        <f t="shared" si="31"/>
        <v>2387.8719999999998</v>
      </c>
      <c r="AA62" s="21">
        <f t="shared" si="31"/>
        <v>0</v>
      </c>
      <c r="AB62" s="21">
        <f t="shared" si="31"/>
        <v>1112.6400000000001</v>
      </c>
      <c r="AC62" s="21">
        <f t="shared" si="31"/>
        <v>0</v>
      </c>
      <c r="AD62" s="21">
        <f t="shared" si="31"/>
        <v>332.5</v>
      </c>
      <c r="AE62" s="21">
        <f t="shared" si="31"/>
        <v>0</v>
      </c>
      <c r="AF62" s="21">
        <f t="shared" si="31"/>
        <v>0.01</v>
      </c>
      <c r="AG62" s="21">
        <f t="shared" si="31"/>
        <v>0</v>
      </c>
      <c r="AH62" s="26"/>
      <c r="AI62" s="14"/>
    </row>
    <row r="63" spans="1:35" s="15" customFormat="1" ht="45" customHeight="1" x14ac:dyDescent="0.25">
      <c r="A63" s="49"/>
      <c r="B63" s="55"/>
      <c r="C63" s="24" t="s">
        <v>31</v>
      </c>
      <c r="D63" s="21">
        <f>SUM(J63,L63,N63,P63,R63,T63,V63,X63,Z63,AB63,AD63,AF63)</f>
        <v>35768.799999999996</v>
      </c>
      <c r="E63" s="21">
        <f>J63</f>
        <v>34310.271999999997</v>
      </c>
      <c r="F63" s="21">
        <f>G63</f>
        <v>3937.63</v>
      </c>
      <c r="G63" s="21">
        <f>SUM(K63,M63,O63,Q63,S63,U63,W63,Y63,AA63,AC63,AE63,AG63)</f>
        <v>3937.63</v>
      </c>
      <c r="H63" s="21">
        <f t="shared" si="11"/>
        <v>11.008560533202122</v>
      </c>
      <c r="I63" s="21">
        <f t="shared" si="12"/>
        <v>11.476533907979512</v>
      </c>
      <c r="J63" s="22">
        <f t="shared" si="31"/>
        <v>34310.271999999997</v>
      </c>
      <c r="K63" s="22">
        <f t="shared" si="31"/>
        <v>3937.63</v>
      </c>
      <c r="L63" s="22">
        <f t="shared" si="31"/>
        <v>0</v>
      </c>
      <c r="M63" s="22">
        <f t="shared" si="31"/>
        <v>0</v>
      </c>
      <c r="N63" s="22">
        <f t="shared" si="31"/>
        <v>0</v>
      </c>
      <c r="O63" s="22">
        <f t="shared" si="31"/>
        <v>0</v>
      </c>
      <c r="P63" s="22">
        <f t="shared" si="31"/>
        <v>0</v>
      </c>
      <c r="Q63" s="22">
        <f t="shared" si="31"/>
        <v>0</v>
      </c>
      <c r="R63" s="22">
        <f t="shared" si="31"/>
        <v>0</v>
      </c>
      <c r="S63" s="22">
        <f t="shared" si="31"/>
        <v>0</v>
      </c>
      <c r="T63" s="22">
        <f t="shared" si="31"/>
        <v>0</v>
      </c>
      <c r="U63" s="22">
        <f t="shared" si="31"/>
        <v>0</v>
      </c>
      <c r="V63" s="22">
        <f t="shared" si="31"/>
        <v>1458.528</v>
      </c>
      <c r="W63" s="22">
        <f t="shared" si="31"/>
        <v>0</v>
      </c>
      <c r="X63" s="22">
        <f t="shared" si="31"/>
        <v>0</v>
      </c>
      <c r="Y63" s="22">
        <f t="shared" si="31"/>
        <v>0</v>
      </c>
      <c r="Z63" s="22">
        <f t="shared" si="31"/>
        <v>0</v>
      </c>
      <c r="AA63" s="22">
        <f t="shared" si="31"/>
        <v>0</v>
      </c>
      <c r="AB63" s="22">
        <f t="shared" si="31"/>
        <v>0</v>
      </c>
      <c r="AC63" s="22">
        <f t="shared" si="31"/>
        <v>0</v>
      </c>
      <c r="AD63" s="22">
        <f t="shared" si="31"/>
        <v>0</v>
      </c>
      <c r="AE63" s="22">
        <f t="shared" si="31"/>
        <v>0</v>
      </c>
      <c r="AF63" s="22">
        <f t="shared" si="31"/>
        <v>0</v>
      </c>
      <c r="AG63" s="22">
        <f t="shared" si="31"/>
        <v>0</v>
      </c>
      <c r="AH63" s="26"/>
      <c r="AI63" s="14"/>
    </row>
    <row r="64" spans="1:35" s="12" customFormat="1" ht="43.5" hidden="1" customHeight="1" x14ac:dyDescent="0.25">
      <c r="A64" s="45"/>
      <c r="B64" s="56"/>
      <c r="C64" s="24" t="s">
        <v>36</v>
      </c>
      <c r="D64" s="21">
        <f>SUM(J64,L64,N64,P64,R64,T64,V64,X64,Z64,AB64,AD64,AF64)</f>
        <v>0</v>
      </c>
      <c r="E64" s="21">
        <f>J64</f>
        <v>0</v>
      </c>
      <c r="F64" s="21">
        <f>G64</f>
        <v>0</v>
      </c>
      <c r="G64" s="21">
        <f>SUM(K64,M64,O64,Q64,S64,U64,W64,Y64,AA64,AC64,AE64,AG64)</f>
        <v>0</v>
      </c>
      <c r="H64" s="21">
        <f t="shared" si="11"/>
        <v>0</v>
      </c>
      <c r="I64" s="21">
        <f t="shared" si="12"/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</v>
      </c>
      <c r="AH64" s="31"/>
      <c r="AI64" s="17"/>
    </row>
    <row r="65" spans="1:35" s="13" customFormat="1" ht="30.75" customHeight="1" x14ac:dyDescent="0.25">
      <c r="A65" s="43" t="s">
        <v>51</v>
      </c>
      <c r="B65" s="50" t="s">
        <v>52</v>
      </c>
      <c r="C65" s="23" t="s">
        <v>28</v>
      </c>
      <c r="D65" s="20">
        <f>D66+D67+D68+D69</f>
        <v>17149.599999999999</v>
      </c>
      <c r="E65" s="20">
        <f t="shared" ref="E65:G65" si="32">E66+E67+E68+E69</f>
        <v>16120.96</v>
      </c>
      <c r="F65" s="20">
        <f t="shared" si="32"/>
        <v>2641.1</v>
      </c>
      <c r="G65" s="20">
        <f t="shared" si="32"/>
        <v>2641.1</v>
      </c>
      <c r="H65" s="20">
        <f t="shared" si="11"/>
        <v>15.400359192051127</v>
      </c>
      <c r="I65" s="20">
        <f t="shared" si="12"/>
        <v>16.383019373536069</v>
      </c>
      <c r="J65" s="29">
        <f t="shared" ref="J65:AF65" si="33">J66+J67+J68+J69</f>
        <v>16120.96</v>
      </c>
      <c r="K65" s="29">
        <f t="shared" si="33"/>
        <v>2641.1</v>
      </c>
      <c r="L65" s="29">
        <f t="shared" si="33"/>
        <v>0</v>
      </c>
      <c r="M65" s="29">
        <f t="shared" si="33"/>
        <v>0</v>
      </c>
      <c r="N65" s="29">
        <f t="shared" si="33"/>
        <v>0</v>
      </c>
      <c r="O65" s="29">
        <f t="shared" si="33"/>
        <v>0</v>
      </c>
      <c r="P65" s="29">
        <f t="shared" si="33"/>
        <v>0</v>
      </c>
      <c r="Q65" s="29">
        <f t="shared" si="33"/>
        <v>0</v>
      </c>
      <c r="R65" s="29">
        <f t="shared" si="33"/>
        <v>0</v>
      </c>
      <c r="S65" s="29">
        <f t="shared" si="33"/>
        <v>0</v>
      </c>
      <c r="T65" s="29">
        <f t="shared" si="33"/>
        <v>0</v>
      </c>
      <c r="U65" s="29">
        <f t="shared" si="33"/>
        <v>0</v>
      </c>
      <c r="V65" s="29">
        <f t="shared" si="33"/>
        <v>1028.6400000000001</v>
      </c>
      <c r="W65" s="29">
        <f t="shared" si="33"/>
        <v>0</v>
      </c>
      <c r="X65" s="29">
        <f t="shared" si="33"/>
        <v>0</v>
      </c>
      <c r="Y65" s="29">
        <f t="shared" si="33"/>
        <v>0</v>
      </c>
      <c r="Z65" s="29">
        <f t="shared" si="33"/>
        <v>0</v>
      </c>
      <c r="AA65" s="29">
        <f t="shared" si="33"/>
        <v>0</v>
      </c>
      <c r="AB65" s="29">
        <f t="shared" si="33"/>
        <v>0</v>
      </c>
      <c r="AC65" s="29">
        <f t="shared" si="33"/>
        <v>0</v>
      </c>
      <c r="AD65" s="29">
        <f t="shared" si="33"/>
        <v>0</v>
      </c>
      <c r="AE65" s="29">
        <f t="shared" si="33"/>
        <v>0</v>
      </c>
      <c r="AF65" s="29">
        <f t="shared" si="33"/>
        <v>0</v>
      </c>
      <c r="AG65" s="29">
        <f>AG66+AG67+AG68+AG69</f>
        <v>0</v>
      </c>
      <c r="AH65" s="26"/>
      <c r="AI65" s="16"/>
    </row>
    <row r="66" spans="1:35" s="13" customFormat="1" ht="30.75" hidden="1" customHeight="1" x14ac:dyDescent="0.25">
      <c r="A66" s="44"/>
      <c r="B66" s="51"/>
      <c r="C66" s="24" t="s">
        <v>29</v>
      </c>
      <c r="D66" s="21">
        <f>SUM(J66,L66,N66,P66,R66,T66,V66,X66,Z66,AB66,AD66,AF66)</f>
        <v>0</v>
      </c>
      <c r="E66" s="21">
        <f>J66</f>
        <v>0</v>
      </c>
      <c r="F66" s="21">
        <f>G66</f>
        <v>0</v>
      </c>
      <c r="G66" s="21">
        <f>SUM(K66,M66,O66,Q66,S66,U66,W66,Y66,AA66,AC66,AE66,AG66)</f>
        <v>0</v>
      </c>
      <c r="H66" s="21">
        <f>IFERROR(G66/D66*100,0)</f>
        <v>0</v>
      </c>
      <c r="I66" s="21">
        <f>IFERROR(G66/E66*100,0)</f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6"/>
      <c r="AI66" s="16"/>
    </row>
    <row r="67" spans="1:35" s="13" customFormat="1" ht="30.75" customHeight="1" x14ac:dyDescent="0.25">
      <c r="A67" s="44"/>
      <c r="B67" s="51"/>
      <c r="C67" s="24" t="s">
        <v>30</v>
      </c>
      <c r="D67" s="21">
        <f>SUM(J67,L67,N67,P67,R67,T67,V67,X67,Z67,AB67,AD67,AF67)</f>
        <v>0</v>
      </c>
      <c r="E67" s="21">
        <f>J67</f>
        <v>0</v>
      </c>
      <c r="F67" s="21">
        <f>G67</f>
        <v>0</v>
      </c>
      <c r="G67" s="21">
        <f>SUM(K67,M67,O67,Q67,S67,U67,W67,Y67,AA67,AC67,AE67,AG67)</f>
        <v>0</v>
      </c>
      <c r="H67" s="21">
        <f>IFERROR(G67/D67*100,0)</f>
        <v>0</v>
      </c>
      <c r="I67" s="21">
        <f>IFERROR(G67/E67*100,0)</f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>
        <v>0</v>
      </c>
      <c r="AG67" s="22">
        <v>0</v>
      </c>
      <c r="AH67" s="26"/>
      <c r="AI67" s="16"/>
    </row>
    <row r="68" spans="1:35" s="13" customFormat="1" ht="54" customHeight="1" x14ac:dyDescent="0.25">
      <c r="A68" s="44"/>
      <c r="B68" s="51"/>
      <c r="C68" s="24" t="s">
        <v>31</v>
      </c>
      <c r="D68" s="21">
        <f>SUM(J68,L68,N68,P68,R68,T68,V68,X68,Z68,AB68,AD68,AF68)</f>
        <v>17149.599999999999</v>
      </c>
      <c r="E68" s="21">
        <f>J68</f>
        <v>16120.96</v>
      </c>
      <c r="F68" s="21">
        <f>G68</f>
        <v>2641.1</v>
      </c>
      <c r="G68" s="21">
        <f>SUM(K68,M68,O68,Q68,S68,U68,W68,Y68,AA68,AC68,AE68,AG68)</f>
        <v>2641.1</v>
      </c>
      <c r="H68" s="21">
        <f>IFERROR(G68/D68*100,0)</f>
        <v>15.400359192051127</v>
      </c>
      <c r="I68" s="21">
        <f>IFERROR(G68/E68*100,0)</f>
        <v>16.383019373536069</v>
      </c>
      <c r="J68" s="22">
        <v>16120.96</v>
      </c>
      <c r="K68" s="22">
        <v>2641.1</v>
      </c>
      <c r="L68" s="22">
        <v>0</v>
      </c>
      <c r="M68" s="25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1028.6400000000001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6"/>
      <c r="AI68" s="16"/>
    </row>
    <row r="69" spans="1:35" s="13" customFormat="1" ht="46.5" hidden="1" customHeight="1" x14ac:dyDescent="0.25">
      <c r="A69" s="49"/>
      <c r="B69" s="51"/>
      <c r="C69" s="24" t="s">
        <v>32</v>
      </c>
      <c r="D69" s="21">
        <f>SUM(J69,L69,N69,P69,R69,T69,V69,X69,Z69,AB69,AD69,AF69)</f>
        <v>0</v>
      </c>
      <c r="E69" s="21">
        <f>J69</f>
        <v>0</v>
      </c>
      <c r="F69" s="21">
        <f>G69</f>
        <v>0</v>
      </c>
      <c r="G69" s="21">
        <f>SUM(K69,M69,O69,Q69,S69,U69,W69,Y69,AA69,AC69,AE69,AG69)</f>
        <v>0</v>
      </c>
      <c r="H69" s="21">
        <f>IFERROR(G69/D69*100,0)</f>
        <v>0</v>
      </c>
      <c r="I69" s="21">
        <f>IFERROR(G69/E69*100,0)</f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22">
        <v>0</v>
      </c>
      <c r="AH69" s="26"/>
      <c r="AI69" s="16"/>
    </row>
    <row r="70" spans="1:35" s="15" customFormat="1" ht="33.75" customHeight="1" x14ac:dyDescent="0.25">
      <c r="A70" s="52" t="s">
        <v>53</v>
      </c>
      <c r="B70" s="50" t="s">
        <v>54</v>
      </c>
      <c r="C70" s="23" t="s">
        <v>28</v>
      </c>
      <c r="D70" s="20">
        <f>D71+D72+D73+D74</f>
        <v>32378.799999999999</v>
      </c>
      <c r="E70" s="20">
        <f>E71+E72+E73+E74</f>
        <v>18189.312000000002</v>
      </c>
      <c r="F70" s="20">
        <f>F71+F72+F73+F74</f>
        <v>1296.53</v>
      </c>
      <c r="G70" s="20">
        <f>G71+G72+G73+G74</f>
        <v>1296.53</v>
      </c>
      <c r="H70" s="20">
        <f t="shared" ref="H70:H74" si="34">IFERROR(G70/D70*100,0)</f>
        <v>4.0042558711255509</v>
      </c>
      <c r="I70" s="20">
        <f t="shared" ref="I70:I74" si="35">IFERROR(G70/E70*100,0)</f>
        <v>7.1279771329448849</v>
      </c>
      <c r="J70" s="20">
        <f t="shared" ref="J70:AG70" si="36">J71+J72+J73+J74</f>
        <v>18189.312000000002</v>
      </c>
      <c r="K70" s="20">
        <f t="shared" si="36"/>
        <v>1296.53</v>
      </c>
      <c r="L70" s="20">
        <f t="shared" si="36"/>
        <v>2650.31</v>
      </c>
      <c r="M70" s="20">
        <f t="shared" si="36"/>
        <v>0</v>
      </c>
      <c r="N70" s="20">
        <f t="shared" si="36"/>
        <v>1530.925</v>
      </c>
      <c r="O70" s="20">
        <f t="shared" si="36"/>
        <v>0</v>
      </c>
      <c r="P70" s="20">
        <f t="shared" si="36"/>
        <v>956.65</v>
      </c>
      <c r="Q70" s="20">
        <f t="shared" si="36"/>
        <v>0</v>
      </c>
      <c r="R70" s="20">
        <f t="shared" si="36"/>
        <v>90.25</v>
      </c>
      <c r="S70" s="20">
        <f t="shared" si="36"/>
        <v>0</v>
      </c>
      <c r="T70" s="20">
        <f t="shared" si="36"/>
        <v>2232.433</v>
      </c>
      <c r="U70" s="20">
        <f t="shared" si="36"/>
        <v>0</v>
      </c>
      <c r="V70" s="20">
        <f t="shared" si="36"/>
        <v>639.64799999999991</v>
      </c>
      <c r="W70" s="20">
        <f t="shared" si="36"/>
        <v>0</v>
      </c>
      <c r="X70" s="20">
        <f t="shared" si="36"/>
        <v>2256.25</v>
      </c>
      <c r="Y70" s="20">
        <f t="shared" si="36"/>
        <v>0</v>
      </c>
      <c r="Z70" s="20">
        <f t="shared" si="36"/>
        <v>2387.8719999999998</v>
      </c>
      <c r="AA70" s="20">
        <f t="shared" si="36"/>
        <v>0</v>
      </c>
      <c r="AB70" s="20">
        <f t="shared" si="36"/>
        <v>1112.6400000000001</v>
      </c>
      <c r="AC70" s="20">
        <v>0</v>
      </c>
      <c r="AD70" s="20">
        <f t="shared" si="36"/>
        <v>332.5</v>
      </c>
      <c r="AE70" s="20">
        <f t="shared" si="36"/>
        <v>0</v>
      </c>
      <c r="AF70" s="20">
        <f t="shared" si="36"/>
        <v>0.01</v>
      </c>
      <c r="AG70" s="20">
        <f t="shared" si="36"/>
        <v>0</v>
      </c>
      <c r="AH70" s="26"/>
      <c r="AI70" s="14"/>
    </row>
    <row r="71" spans="1:35" s="15" customFormat="1" ht="36" hidden="1" customHeight="1" x14ac:dyDescent="0.25">
      <c r="A71" s="49"/>
      <c r="B71" s="51"/>
      <c r="C71" s="24" t="s">
        <v>29</v>
      </c>
      <c r="D71" s="21">
        <f>SUM(J71,L71,N71,P71,R71,T71,V71,X71,Z71,AB71,AD71,AF71)</f>
        <v>0</v>
      </c>
      <c r="E71" s="21">
        <f>J71</f>
        <v>0</v>
      </c>
      <c r="F71" s="21">
        <f>G71</f>
        <v>0</v>
      </c>
      <c r="G71" s="21">
        <f>SUM(K71,M71,O71,Q71,S71,U71,W71,Y71,AA71,AC71,AE71,AG71)</f>
        <v>0</v>
      </c>
      <c r="H71" s="21">
        <f t="shared" si="34"/>
        <v>0</v>
      </c>
      <c r="I71" s="21">
        <f t="shared" si="35"/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0</v>
      </c>
      <c r="AE71" s="21">
        <v>0</v>
      </c>
      <c r="AF71" s="21">
        <v>0</v>
      </c>
      <c r="AG71" s="21">
        <v>0</v>
      </c>
      <c r="AH71" s="26"/>
      <c r="AI71" s="14"/>
    </row>
    <row r="72" spans="1:35" s="15" customFormat="1" ht="37.5" customHeight="1" x14ac:dyDescent="0.25">
      <c r="A72" s="49"/>
      <c r="B72" s="51"/>
      <c r="C72" s="24" t="s">
        <v>30</v>
      </c>
      <c r="D72" s="21">
        <f>SUM(J72,L72,N72,P72,R72,T72,V72,X72,Z72,AB72,AD72,AF72)</f>
        <v>13759.599999999999</v>
      </c>
      <c r="E72" s="21">
        <f>J72</f>
        <v>0</v>
      </c>
      <c r="F72" s="21">
        <f>G72</f>
        <v>0</v>
      </c>
      <c r="G72" s="21">
        <f>SUM(K72,M72,O72,Q72,S72,U72,W72,Y72,AA72,AC72,AE72,AG72)</f>
        <v>0</v>
      </c>
      <c r="H72" s="21">
        <f t="shared" si="34"/>
        <v>0</v>
      </c>
      <c r="I72" s="21">
        <f t="shared" si="35"/>
        <v>0</v>
      </c>
      <c r="J72" s="22">
        <v>0</v>
      </c>
      <c r="K72" s="22">
        <v>0</v>
      </c>
      <c r="L72" s="22">
        <v>2650.31</v>
      </c>
      <c r="M72" s="25">
        <v>0</v>
      </c>
      <c r="N72" s="22">
        <v>1530.925</v>
      </c>
      <c r="O72" s="22">
        <v>0</v>
      </c>
      <c r="P72" s="22">
        <v>956.65</v>
      </c>
      <c r="Q72" s="22">
        <v>0</v>
      </c>
      <c r="R72" s="22">
        <v>90.25</v>
      </c>
      <c r="S72" s="22">
        <v>0</v>
      </c>
      <c r="T72" s="22">
        <v>2232.433</v>
      </c>
      <c r="U72" s="22">
        <v>0</v>
      </c>
      <c r="V72" s="22">
        <v>209.76</v>
      </c>
      <c r="W72" s="22">
        <v>0</v>
      </c>
      <c r="X72" s="22">
        <v>2256.25</v>
      </c>
      <c r="Y72" s="22">
        <v>0</v>
      </c>
      <c r="Z72" s="22">
        <v>2387.8719999999998</v>
      </c>
      <c r="AA72" s="22">
        <v>0</v>
      </c>
      <c r="AB72" s="22">
        <v>1112.6400000000001</v>
      </c>
      <c r="AC72" s="22">
        <v>0</v>
      </c>
      <c r="AD72" s="22">
        <v>332.5</v>
      </c>
      <c r="AE72" s="22">
        <v>0</v>
      </c>
      <c r="AF72" s="22">
        <v>0.01</v>
      </c>
      <c r="AG72" s="22">
        <v>0</v>
      </c>
      <c r="AH72" s="26"/>
      <c r="AI72" s="14"/>
    </row>
    <row r="73" spans="1:35" s="15" customFormat="1" ht="37.5" customHeight="1" x14ac:dyDescent="0.25">
      <c r="A73" s="49"/>
      <c r="B73" s="51"/>
      <c r="C73" s="24" t="s">
        <v>31</v>
      </c>
      <c r="D73" s="21">
        <f>SUM(J73,L73,N73,P73,R73,T73,V73,X73,Z73,AB73,AD73,AF73)</f>
        <v>18619.2</v>
      </c>
      <c r="E73" s="21">
        <f>J73</f>
        <v>18189.312000000002</v>
      </c>
      <c r="F73" s="21">
        <f>G73</f>
        <v>1296.53</v>
      </c>
      <c r="G73" s="21">
        <f>SUM(K73,M73,O73,Q73,S73,U73,W73,Y73,AA73,AC73,AE73,AG73)</f>
        <v>1296.53</v>
      </c>
      <c r="H73" s="21">
        <f>IFERROR(G73/D73*100,0)</f>
        <v>6.963403368565781</v>
      </c>
      <c r="I73" s="21">
        <f>IFERROR(G73/E73*100,0)</f>
        <v>7.1279771329448849</v>
      </c>
      <c r="J73" s="22">
        <v>18189.312000000002</v>
      </c>
      <c r="K73" s="22">
        <v>1296.53</v>
      </c>
      <c r="L73" s="22">
        <v>0</v>
      </c>
      <c r="M73" s="25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429.88799999999998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  <c r="AG73" s="22">
        <v>0</v>
      </c>
      <c r="AH73" s="26"/>
      <c r="AI73" s="14"/>
    </row>
    <row r="74" spans="1:35" s="13" customFormat="1" ht="36.75" customHeight="1" x14ac:dyDescent="0.25">
      <c r="A74" s="45"/>
      <c r="B74" s="53"/>
      <c r="C74" s="24" t="s">
        <v>32</v>
      </c>
      <c r="D74" s="21">
        <f>SUM(J74,L74,N74,P74,R74,T74,V74,X74,Z74,AB74,AD74,AF74)</f>
        <v>0</v>
      </c>
      <c r="E74" s="21">
        <f>J74</f>
        <v>0</v>
      </c>
      <c r="F74" s="21">
        <f>G74</f>
        <v>0</v>
      </c>
      <c r="G74" s="21">
        <f>SUM(K74,M74,O74,Q74,S74,U74,W74,Y74,AA74,AC74,AE74,AG74)</f>
        <v>0</v>
      </c>
      <c r="H74" s="21">
        <f t="shared" si="34"/>
        <v>0</v>
      </c>
      <c r="I74" s="21">
        <f t="shared" si="35"/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31"/>
      <c r="AI74" s="16"/>
    </row>
    <row r="75" spans="1:35" s="13" customFormat="1" ht="18.75" customHeight="1" x14ac:dyDescent="0.25">
      <c r="A75" s="39" t="s">
        <v>55</v>
      </c>
      <c r="B75" s="40" t="s">
        <v>56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2"/>
      <c r="AH75" s="31"/>
    </row>
    <row r="76" spans="1:35" s="13" customFormat="1" ht="63" customHeight="1" x14ac:dyDescent="0.25">
      <c r="A76" s="43" t="s">
        <v>57</v>
      </c>
      <c r="B76" s="46" t="s">
        <v>58</v>
      </c>
      <c r="C76" s="23" t="s">
        <v>28</v>
      </c>
      <c r="D76" s="20">
        <f>D77+D78+D79+D80</f>
        <v>10433.6</v>
      </c>
      <c r="E76" s="20">
        <f t="shared" ref="E76:G76" si="37">E80+E79</f>
        <v>10433.6</v>
      </c>
      <c r="F76" s="20">
        <f t="shared" si="37"/>
        <v>0</v>
      </c>
      <c r="G76" s="20">
        <f t="shared" si="37"/>
        <v>0</v>
      </c>
      <c r="H76" s="20">
        <f t="shared" si="11"/>
        <v>0</v>
      </c>
      <c r="I76" s="20">
        <f t="shared" si="12"/>
        <v>0</v>
      </c>
      <c r="J76" s="29">
        <f t="shared" ref="J76:AF76" si="38">J77+J78+J79+J80</f>
        <v>10433.6</v>
      </c>
      <c r="K76" s="29">
        <f t="shared" si="38"/>
        <v>0</v>
      </c>
      <c r="L76" s="29">
        <f t="shared" si="38"/>
        <v>0</v>
      </c>
      <c r="M76" s="29">
        <f t="shared" si="38"/>
        <v>0</v>
      </c>
      <c r="N76" s="29">
        <f t="shared" si="38"/>
        <v>0</v>
      </c>
      <c r="O76" s="29">
        <f>O77+O78+O79+O80</f>
        <v>0</v>
      </c>
      <c r="P76" s="29">
        <f t="shared" si="38"/>
        <v>0</v>
      </c>
      <c r="Q76" s="29">
        <f t="shared" si="38"/>
        <v>0</v>
      </c>
      <c r="R76" s="29">
        <f t="shared" si="38"/>
        <v>0</v>
      </c>
      <c r="S76" s="29">
        <f t="shared" si="38"/>
        <v>0</v>
      </c>
      <c r="T76" s="29">
        <f t="shared" si="38"/>
        <v>0</v>
      </c>
      <c r="U76" s="29">
        <f t="shared" si="38"/>
        <v>0</v>
      </c>
      <c r="V76" s="29">
        <f t="shared" si="38"/>
        <v>0</v>
      </c>
      <c r="W76" s="29">
        <f t="shared" si="38"/>
        <v>0</v>
      </c>
      <c r="X76" s="29">
        <f t="shared" si="38"/>
        <v>0</v>
      </c>
      <c r="Y76" s="29">
        <f t="shared" si="38"/>
        <v>0</v>
      </c>
      <c r="Z76" s="29">
        <f t="shared" si="38"/>
        <v>0</v>
      </c>
      <c r="AA76" s="29">
        <f t="shared" si="38"/>
        <v>0</v>
      </c>
      <c r="AB76" s="29">
        <f t="shared" si="38"/>
        <v>0</v>
      </c>
      <c r="AC76" s="29">
        <f t="shared" si="38"/>
        <v>0</v>
      </c>
      <c r="AD76" s="29">
        <f t="shared" si="38"/>
        <v>0</v>
      </c>
      <c r="AE76" s="29">
        <f t="shared" si="38"/>
        <v>0</v>
      </c>
      <c r="AF76" s="29">
        <f t="shared" si="38"/>
        <v>0</v>
      </c>
      <c r="AG76" s="29">
        <f>AG77+AG78+AG79+AG80</f>
        <v>0</v>
      </c>
      <c r="AH76" s="26"/>
      <c r="AI76" s="16"/>
    </row>
    <row r="77" spans="1:35" s="13" customFormat="1" ht="28.5" hidden="1" customHeight="1" x14ac:dyDescent="0.25">
      <c r="A77" s="44"/>
      <c r="B77" s="47"/>
      <c r="C77" s="24" t="s">
        <v>29</v>
      </c>
      <c r="D77" s="21">
        <f>SUM(J77,L77,N77,P77,R77,T77,V77,X77,Z77,AB77,AD77,AF77)</f>
        <v>0</v>
      </c>
      <c r="E77" s="21">
        <f>J77</f>
        <v>0</v>
      </c>
      <c r="F77" s="21">
        <f>G77</f>
        <v>0</v>
      </c>
      <c r="G77" s="21">
        <f>SUM(K77,M77,O77,Q77,S77,U77,W77,Y77,AA77,AC77,AE77,AG77)</f>
        <v>0</v>
      </c>
      <c r="H77" s="21">
        <f t="shared" si="11"/>
        <v>0</v>
      </c>
      <c r="I77" s="21">
        <f t="shared" si="12"/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31"/>
      <c r="AI77" s="16"/>
    </row>
    <row r="78" spans="1:35" s="13" customFormat="1" ht="28.5" hidden="1" customHeight="1" x14ac:dyDescent="0.25">
      <c r="A78" s="44"/>
      <c r="B78" s="47"/>
      <c r="C78" s="24" t="s">
        <v>30</v>
      </c>
      <c r="D78" s="21">
        <f>SUM(J78,L78,N78,P78,R78,T78,V78,X78,Z78,AB78,AD78,AF78)</f>
        <v>0</v>
      </c>
      <c r="E78" s="21">
        <f>J78</f>
        <v>0</v>
      </c>
      <c r="F78" s="21">
        <f>G78</f>
        <v>0</v>
      </c>
      <c r="G78" s="21">
        <f>SUM(K78,M78,O78,Q78,S78,U78,W78,Y78,AA78,AC78,AE78,AG78)</f>
        <v>0</v>
      </c>
      <c r="H78" s="21">
        <f t="shared" ref="H78" si="39">IFERROR(G78/D78*100,0)</f>
        <v>0</v>
      </c>
      <c r="I78" s="21">
        <f t="shared" ref="I78" si="40">IFERROR(G78/E78*100,0)</f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  <c r="AG78" s="22">
        <v>0</v>
      </c>
      <c r="AH78" s="31"/>
      <c r="AI78" s="16"/>
    </row>
    <row r="79" spans="1:35" s="12" customFormat="1" ht="75" customHeight="1" x14ac:dyDescent="0.25">
      <c r="A79" s="44"/>
      <c r="B79" s="47"/>
      <c r="C79" s="24" t="s">
        <v>31</v>
      </c>
      <c r="D79" s="21">
        <f>SUM(J79,L79,N79,P79,R79,T79,V79,X79,Z79,AB79,AD79,AF79)</f>
        <v>10433.6</v>
      </c>
      <c r="E79" s="21">
        <f>J79</f>
        <v>10433.6</v>
      </c>
      <c r="F79" s="21">
        <f>G79</f>
        <v>0</v>
      </c>
      <c r="G79" s="21">
        <f>SUM(K79,M79,O79,Q79,S79,U79,W79,Y79,AA79,AC79,AE79,AG79)</f>
        <v>0</v>
      </c>
      <c r="H79" s="21">
        <f>IFERROR(G79/D79*100,0)</f>
        <v>0</v>
      </c>
      <c r="I79" s="21">
        <f>IFERROR(G79/E79*100,0)</f>
        <v>0</v>
      </c>
      <c r="J79" s="22">
        <v>10433.6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6"/>
      <c r="AI79" s="17"/>
    </row>
    <row r="80" spans="1:35" s="12" customFormat="1" ht="37.5" hidden="1" customHeight="1" x14ac:dyDescent="0.25">
      <c r="A80" s="49"/>
      <c r="B80" s="47"/>
      <c r="C80" s="24" t="s">
        <v>32</v>
      </c>
      <c r="D80" s="21">
        <f>SUM(J80,L80,N80,P80,R80,T80,V80,X80,Z80,AB80,AD80,AF80)</f>
        <v>0</v>
      </c>
      <c r="E80" s="21">
        <f>J80</f>
        <v>0</v>
      </c>
      <c r="F80" s="21">
        <f>G80</f>
        <v>0</v>
      </c>
      <c r="G80" s="21">
        <f>SUM(K80,M80,O80,Q80,S80,U80,W80,Y80,AA80,AC80,AE80,AG80)</f>
        <v>0</v>
      </c>
      <c r="H80" s="21">
        <f t="shared" ref="H80" si="41">IFERROR(G80/D80*100,0)</f>
        <v>0</v>
      </c>
      <c r="I80" s="21">
        <f t="shared" ref="I80" si="42">IFERROR(G80/E80*100,0)</f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6"/>
      <c r="AI80" s="17"/>
    </row>
    <row r="81" spans="1:35" s="13" customFormat="1" ht="18.75" customHeight="1" x14ac:dyDescent="0.25">
      <c r="A81" s="39" t="s">
        <v>59</v>
      </c>
      <c r="B81" s="40" t="s">
        <v>60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2"/>
      <c r="AH81" s="31"/>
    </row>
    <row r="82" spans="1:35" s="13" customFormat="1" ht="51.75" customHeight="1" x14ac:dyDescent="0.25">
      <c r="A82" s="43" t="s">
        <v>61</v>
      </c>
      <c r="B82" s="46" t="s">
        <v>62</v>
      </c>
      <c r="C82" s="23" t="s">
        <v>28</v>
      </c>
      <c r="D82" s="20">
        <f>D83+D84+D85</f>
        <v>8078.1</v>
      </c>
      <c r="E82" s="20">
        <f t="shared" ref="E82:G82" si="43">E83+E84+E85</f>
        <v>1068.165</v>
      </c>
      <c r="F82" s="20">
        <f t="shared" si="43"/>
        <v>485.24</v>
      </c>
      <c r="G82" s="20">
        <f t="shared" si="43"/>
        <v>485.24</v>
      </c>
      <c r="H82" s="20">
        <f t="shared" ref="H82:H83" si="44">IFERROR(G82/D82*100,0)</f>
        <v>6.0068580483034371</v>
      </c>
      <c r="I82" s="20">
        <f t="shared" ref="I82:I83" si="45">IFERROR(G82/E82*100,0)</f>
        <v>45.427438644778668</v>
      </c>
      <c r="J82" s="29">
        <f t="shared" ref="J82:AF82" si="46">J83+J84+J85</f>
        <v>1068.165</v>
      </c>
      <c r="K82" s="29">
        <f t="shared" si="46"/>
        <v>485.24</v>
      </c>
      <c r="L82" s="29">
        <f t="shared" si="46"/>
        <v>674.101</v>
      </c>
      <c r="M82" s="29">
        <f t="shared" si="46"/>
        <v>0</v>
      </c>
      <c r="N82" s="29">
        <f t="shared" si="46"/>
        <v>545.41999999999996</v>
      </c>
      <c r="O82" s="29">
        <f t="shared" si="46"/>
        <v>0</v>
      </c>
      <c r="P82" s="29">
        <f t="shared" si="46"/>
        <v>762.15800000000002</v>
      </c>
      <c r="Q82" s="29">
        <f t="shared" si="46"/>
        <v>0</v>
      </c>
      <c r="R82" s="29">
        <f t="shared" si="46"/>
        <v>610.87400000000002</v>
      </c>
      <c r="S82" s="29">
        <f t="shared" si="46"/>
        <v>0</v>
      </c>
      <c r="T82" s="29">
        <f t="shared" si="46"/>
        <v>545.41999999999996</v>
      </c>
      <c r="U82" s="29">
        <f t="shared" si="46"/>
        <v>0</v>
      </c>
      <c r="V82" s="29">
        <f t="shared" si="46"/>
        <v>762.15800000000002</v>
      </c>
      <c r="W82" s="29">
        <f t="shared" si="46"/>
        <v>0</v>
      </c>
      <c r="X82" s="29">
        <f t="shared" si="46"/>
        <v>719.24300000000005</v>
      </c>
      <c r="Y82" s="29">
        <f t="shared" si="46"/>
        <v>0</v>
      </c>
      <c r="Z82" s="29">
        <f t="shared" si="46"/>
        <v>578.14700000000005</v>
      </c>
      <c r="AA82" s="29">
        <f t="shared" si="46"/>
        <v>0</v>
      </c>
      <c r="AB82" s="29">
        <f t="shared" si="46"/>
        <v>545.41999999999996</v>
      </c>
      <c r="AC82" s="29">
        <f t="shared" si="46"/>
        <v>0</v>
      </c>
      <c r="AD82" s="29">
        <f t="shared" si="46"/>
        <v>545.41999999999996</v>
      </c>
      <c r="AE82" s="29">
        <f t="shared" si="46"/>
        <v>0</v>
      </c>
      <c r="AF82" s="29">
        <f t="shared" si="46"/>
        <v>721.57399999999996</v>
      </c>
      <c r="AG82" s="29">
        <f>AG83+AG84+AG85</f>
        <v>0</v>
      </c>
      <c r="AH82" s="26"/>
      <c r="AI82" s="16"/>
    </row>
    <row r="83" spans="1:35" s="13" customFormat="1" ht="28.5" hidden="1" customHeight="1" x14ac:dyDescent="0.25">
      <c r="A83" s="44"/>
      <c r="B83" s="47"/>
      <c r="C83" s="24" t="s">
        <v>29</v>
      </c>
      <c r="D83" s="21">
        <f>SUM(J83,L83,N83,P83,R83,T83,V83,X83,Z83,AB83,AD83,AF83)</f>
        <v>0</v>
      </c>
      <c r="E83" s="21">
        <f>J83</f>
        <v>0</v>
      </c>
      <c r="F83" s="21">
        <f>G83</f>
        <v>0</v>
      </c>
      <c r="G83" s="21">
        <f>SUM(K83,M83,O83,Q83,S83,U83,W83,Y83,AA83,AC83,AE83,AG83)</f>
        <v>0</v>
      </c>
      <c r="H83" s="21">
        <f t="shared" si="44"/>
        <v>0</v>
      </c>
      <c r="I83" s="21">
        <f t="shared" si="45"/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6"/>
      <c r="AI83" s="16"/>
    </row>
    <row r="84" spans="1:35" s="12" customFormat="1" ht="59.25" hidden="1" customHeight="1" x14ac:dyDescent="0.25">
      <c r="A84" s="44"/>
      <c r="B84" s="47"/>
      <c r="C84" s="24" t="s">
        <v>30</v>
      </c>
      <c r="D84" s="21">
        <f>SUM(J84,L84,N84,P84,R84,T84,V84,X84,Z84,AB84,AD84,AF84)</f>
        <v>0</v>
      </c>
      <c r="E84" s="21">
        <f>J84</f>
        <v>0</v>
      </c>
      <c r="F84" s="21">
        <f>G84</f>
        <v>0</v>
      </c>
      <c r="G84" s="21">
        <f>SUM(K84,M84,O84,Q84,S84,U84,W84,Y84,AA84,AC84,AE84,AG84)</f>
        <v>0</v>
      </c>
      <c r="H84" s="21">
        <f>IFERROR(G84/D84*100,0)</f>
        <v>0</v>
      </c>
      <c r="I84" s="21">
        <f>IFERROR(G84/E84*100,0)</f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22">
        <v>0</v>
      </c>
      <c r="AG84" s="22">
        <v>0</v>
      </c>
      <c r="AH84" s="26"/>
      <c r="AI84" s="17"/>
    </row>
    <row r="85" spans="1:35" s="12" customFormat="1" ht="127.5" customHeight="1" x14ac:dyDescent="0.25">
      <c r="A85" s="45"/>
      <c r="B85" s="48"/>
      <c r="C85" s="24" t="s">
        <v>31</v>
      </c>
      <c r="D85" s="21">
        <f>SUM(J85,L85,N85,P85,R85,T85,V85,X85,Z85,AB85,AD85,AF85)</f>
        <v>8078.1</v>
      </c>
      <c r="E85" s="21">
        <f>J85</f>
        <v>1068.165</v>
      </c>
      <c r="F85" s="21">
        <f>G85</f>
        <v>485.24</v>
      </c>
      <c r="G85" s="21">
        <f>SUM(K85,M85,O85,Q85,S85,U85,W85,Y85,AA85,AC85,AE85,AG85)</f>
        <v>485.24</v>
      </c>
      <c r="H85" s="21">
        <f>IFERROR(G85/D85*100,0)</f>
        <v>6.0068580483034371</v>
      </c>
      <c r="I85" s="21">
        <f>IFERROR(G85/E85*100,0)</f>
        <v>45.427438644778668</v>
      </c>
      <c r="J85" s="22">
        <v>1068.165</v>
      </c>
      <c r="K85" s="22">
        <v>485.24</v>
      </c>
      <c r="L85" s="22">
        <v>674.101</v>
      </c>
      <c r="M85" s="22">
        <v>0</v>
      </c>
      <c r="N85" s="22">
        <v>545.41999999999996</v>
      </c>
      <c r="O85" s="22">
        <v>0</v>
      </c>
      <c r="P85" s="22">
        <v>762.15800000000002</v>
      </c>
      <c r="Q85" s="22">
        <v>0</v>
      </c>
      <c r="R85" s="22">
        <v>610.87400000000002</v>
      </c>
      <c r="S85" s="22">
        <v>0</v>
      </c>
      <c r="T85" s="22">
        <v>545.41999999999996</v>
      </c>
      <c r="U85" s="22">
        <v>0</v>
      </c>
      <c r="V85" s="22">
        <v>762.15800000000002</v>
      </c>
      <c r="W85" s="22">
        <v>0</v>
      </c>
      <c r="X85" s="22">
        <v>719.24300000000005</v>
      </c>
      <c r="Y85" s="22">
        <v>0</v>
      </c>
      <c r="Z85" s="22">
        <v>578.14700000000005</v>
      </c>
      <c r="AA85" s="22">
        <v>0</v>
      </c>
      <c r="AB85" s="22">
        <v>545.41999999999996</v>
      </c>
      <c r="AC85" s="22">
        <v>0</v>
      </c>
      <c r="AD85" s="22">
        <v>545.41999999999996</v>
      </c>
      <c r="AE85" s="22">
        <v>0</v>
      </c>
      <c r="AF85" s="22">
        <v>721.57399999999996</v>
      </c>
      <c r="AG85" s="22">
        <v>0</v>
      </c>
      <c r="AH85" s="26"/>
      <c r="AI85" s="17"/>
    </row>
    <row r="86" spans="1:35" ht="94.5" customHeight="1" x14ac:dyDescent="0.25"/>
  </sheetData>
  <mergeCells count="57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9:A23"/>
    <mergeCell ref="B19:B23"/>
    <mergeCell ref="A24:A28"/>
    <mergeCell ref="B24:B28"/>
    <mergeCell ref="A29:A33"/>
    <mergeCell ref="B29:B33"/>
    <mergeCell ref="A60:A64"/>
    <mergeCell ref="B60:B64"/>
    <mergeCell ref="A34:A38"/>
    <mergeCell ref="B34:B38"/>
    <mergeCell ref="A39:A43"/>
    <mergeCell ref="B39:B43"/>
    <mergeCell ref="A44:A48"/>
    <mergeCell ref="B44:B48"/>
    <mergeCell ref="A49:A53"/>
    <mergeCell ref="B49:B53"/>
    <mergeCell ref="A54:A58"/>
    <mergeCell ref="B54:B58"/>
    <mergeCell ref="B59:AG59"/>
    <mergeCell ref="B81:AG81"/>
    <mergeCell ref="A82:A85"/>
    <mergeCell ref="B82:B85"/>
    <mergeCell ref="A65:A69"/>
    <mergeCell ref="B65:B69"/>
    <mergeCell ref="A70:A74"/>
    <mergeCell ref="B70:B74"/>
    <mergeCell ref="B75:AG75"/>
    <mergeCell ref="A76:A80"/>
    <mergeCell ref="B76:B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5.РФКиС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Мягкова Оксана Викторовна</cp:lastModifiedBy>
  <dcterms:created xsi:type="dcterms:W3CDTF">2026-02-11T11:11:06Z</dcterms:created>
  <dcterms:modified xsi:type="dcterms:W3CDTF">2026-04-14T10:09:26Z</dcterms:modified>
</cp:coreProperties>
</file>