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545" windowWidth="15990" windowHeight="8715"/>
  </bookViews>
  <sheets>
    <sheet name="на 01.01.2024" sheetId="50" r:id="rId1"/>
  </sheets>
  <calcPr calcId="162913"/>
</workbook>
</file>

<file path=xl/calcChain.xml><?xml version="1.0" encoding="utf-8"?>
<calcChain xmlns="http://schemas.openxmlformats.org/spreadsheetml/2006/main">
  <c r="AE182" i="50" l="1"/>
  <c r="AE194" i="50" s="1"/>
  <c r="AE189" i="50" s="1"/>
  <c r="AA155" i="50"/>
  <c r="Y155" i="50"/>
  <c r="W155" i="50"/>
  <c r="U155" i="50"/>
  <c r="S155" i="50"/>
  <c r="Q155" i="50"/>
  <c r="O155" i="50"/>
  <c r="M155" i="50"/>
  <c r="K155" i="50"/>
  <c r="I155" i="50"/>
  <c r="AC204" i="50"/>
  <c r="AB204" i="50"/>
  <c r="AE201" i="50"/>
  <c r="AD201" i="50"/>
  <c r="AA201" i="50"/>
  <c r="Z201" i="50"/>
  <c r="Y201" i="50"/>
  <c r="X201" i="50"/>
  <c r="W201" i="50"/>
  <c r="V201" i="50"/>
  <c r="U201" i="50"/>
  <c r="T201" i="50"/>
  <c r="S201" i="50"/>
  <c r="R201" i="50"/>
  <c r="Q201" i="50"/>
  <c r="P201" i="50"/>
  <c r="O201" i="50"/>
  <c r="N201" i="50"/>
  <c r="M201" i="50"/>
  <c r="L201" i="50"/>
  <c r="K201" i="50"/>
  <c r="J201" i="50"/>
  <c r="I201" i="50"/>
  <c r="H201" i="50"/>
  <c r="AC189" i="50"/>
  <c r="AB189" i="50"/>
  <c r="AA189" i="50"/>
  <c r="Z189" i="50"/>
  <c r="Y189" i="50"/>
  <c r="X189" i="50"/>
  <c r="W189" i="50"/>
  <c r="V189" i="50"/>
  <c r="U189" i="50"/>
  <c r="T189" i="50"/>
  <c r="S189" i="50"/>
  <c r="R189" i="50"/>
  <c r="Q189" i="50"/>
  <c r="P189" i="50"/>
  <c r="O189" i="50"/>
  <c r="N189" i="50"/>
  <c r="M189" i="50"/>
  <c r="L189" i="50"/>
  <c r="K189" i="50"/>
  <c r="J189" i="50"/>
  <c r="I189" i="50"/>
  <c r="H189" i="50"/>
  <c r="E188" i="50"/>
  <c r="E183" i="50" s="1"/>
  <c r="C188" i="50"/>
  <c r="C183" i="50" s="1"/>
  <c r="B188" i="50"/>
  <c r="B183" i="50" s="1"/>
  <c r="AE183" i="50"/>
  <c r="AD183" i="50"/>
  <c r="AC183" i="50"/>
  <c r="AB183" i="50"/>
  <c r="AA183" i="50"/>
  <c r="Z183" i="50"/>
  <c r="Y183" i="50"/>
  <c r="X183" i="50"/>
  <c r="W183" i="50"/>
  <c r="V183" i="50"/>
  <c r="U183" i="50"/>
  <c r="T183" i="50"/>
  <c r="S183" i="50"/>
  <c r="R183" i="50"/>
  <c r="Q183" i="50"/>
  <c r="P183" i="50"/>
  <c r="O183" i="50"/>
  <c r="N183" i="50"/>
  <c r="M183" i="50"/>
  <c r="L183" i="50"/>
  <c r="K183" i="50"/>
  <c r="J183" i="50"/>
  <c r="I183" i="50"/>
  <c r="H183" i="50"/>
  <c r="AD182" i="50"/>
  <c r="E182" i="50"/>
  <c r="B182" i="50"/>
  <c r="AE177" i="50"/>
  <c r="AD177" i="50"/>
  <c r="AC177" i="50"/>
  <c r="AB177" i="50"/>
  <c r="AA177" i="50"/>
  <c r="Z177" i="50"/>
  <c r="Y177" i="50"/>
  <c r="X177" i="50"/>
  <c r="W177" i="50"/>
  <c r="V177" i="50"/>
  <c r="U177" i="50"/>
  <c r="T177" i="50"/>
  <c r="S177" i="50"/>
  <c r="R177" i="50"/>
  <c r="Q177" i="50"/>
  <c r="P177" i="50"/>
  <c r="O177" i="50"/>
  <c r="N177" i="50"/>
  <c r="M177" i="50"/>
  <c r="L177" i="50"/>
  <c r="K177" i="50"/>
  <c r="J177" i="50"/>
  <c r="I177" i="50"/>
  <c r="H177" i="50"/>
  <c r="AE172" i="50"/>
  <c r="AE169" i="50" s="1"/>
  <c r="AD172" i="50"/>
  <c r="AD169" i="50" s="1"/>
  <c r="AC172" i="50"/>
  <c r="AC169" i="50" s="1"/>
  <c r="AB172" i="50"/>
  <c r="AB169" i="50" s="1"/>
  <c r="AA172" i="50"/>
  <c r="AA169" i="50" s="1"/>
  <c r="Z172" i="50"/>
  <c r="Z169" i="50" s="1"/>
  <c r="Y172" i="50"/>
  <c r="Y169" i="50" s="1"/>
  <c r="X172" i="50"/>
  <c r="X169" i="50" s="1"/>
  <c r="W172" i="50"/>
  <c r="W169" i="50" s="1"/>
  <c r="V172" i="50"/>
  <c r="U172" i="50"/>
  <c r="U169" i="50" s="1"/>
  <c r="T172" i="50"/>
  <c r="T169" i="50" s="1"/>
  <c r="S172" i="50"/>
  <c r="S169" i="50" s="1"/>
  <c r="R172" i="50"/>
  <c r="R169" i="50" s="1"/>
  <c r="Q172" i="50"/>
  <c r="Q169" i="50" s="1"/>
  <c r="P172" i="50"/>
  <c r="P169" i="50" s="1"/>
  <c r="O172" i="50"/>
  <c r="O169" i="50" s="1"/>
  <c r="N172" i="50"/>
  <c r="N169" i="50" s="1"/>
  <c r="M172" i="50"/>
  <c r="M169" i="50" s="1"/>
  <c r="L172" i="50"/>
  <c r="L169" i="50" s="1"/>
  <c r="K172" i="50"/>
  <c r="K169" i="50" s="1"/>
  <c r="J172" i="50"/>
  <c r="J169" i="50" s="1"/>
  <c r="I172" i="50"/>
  <c r="H172" i="50"/>
  <c r="V169" i="50"/>
  <c r="E166" i="50"/>
  <c r="C166" i="50"/>
  <c r="B166" i="50"/>
  <c r="B163" i="50" s="1"/>
  <c r="AE163" i="50"/>
  <c r="AD163" i="50"/>
  <c r="AC163" i="50"/>
  <c r="AB163" i="50"/>
  <c r="AA163" i="50"/>
  <c r="Z163" i="50"/>
  <c r="Y163" i="50"/>
  <c r="X163" i="50"/>
  <c r="W163" i="50"/>
  <c r="V163" i="50"/>
  <c r="U163" i="50"/>
  <c r="T163" i="50"/>
  <c r="S163" i="50"/>
  <c r="R163" i="50"/>
  <c r="Q163" i="50"/>
  <c r="P163" i="50"/>
  <c r="O163" i="50"/>
  <c r="N163" i="50"/>
  <c r="M163" i="50"/>
  <c r="L163" i="50"/>
  <c r="K163" i="50"/>
  <c r="J163" i="50"/>
  <c r="I163" i="50"/>
  <c r="H163" i="50"/>
  <c r="AE160" i="50"/>
  <c r="AE157" i="50" s="1"/>
  <c r="AD160" i="50"/>
  <c r="AD157" i="50" s="1"/>
  <c r="AC160" i="50"/>
  <c r="AC157" i="50" s="1"/>
  <c r="AB160" i="50"/>
  <c r="AB157" i="50" s="1"/>
  <c r="AA160" i="50"/>
  <c r="AA157" i="50" s="1"/>
  <c r="Z160" i="50"/>
  <c r="Z157" i="50" s="1"/>
  <c r="Y160" i="50"/>
  <c r="Y157" i="50" s="1"/>
  <c r="X160" i="50"/>
  <c r="X157" i="50" s="1"/>
  <c r="W160" i="50"/>
  <c r="W157" i="50" s="1"/>
  <c r="V160" i="50"/>
  <c r="V157" i="50" s="1"/>
  <c r="U160" i="50"/>
  <c r="U157" i="50" s="1"/>
  <c r="T160" i="50"/>
  <c r="T157" i="50" s="1"/>
  <c r="S160" i="50"/>
  <c r="S157" i="50" s="1"/>
  <c r="R160" i="50"/>
  <c r="R157" i="50" s="1"/>
  <c r="Q160" i="50"/>
  <c r="P160" i="50"/>
  <c r="P157" i="50" s="1"/>
  <c r="O160" i="50"/>
  <c r="O157" i="50" s="1"/>
  <c r="N160" i="50"/>
  <c r="N157" i="50" s="1"/>
  <c r="M160" i="50"/>
  <c r="M157" i="50" s="1"/>
  <c r="L160" i="50"/>
  <c r="L157" i="50" s="1"/>
  <c r="K160" i="50"/>
  <c r="K157" i="50" s="1"/>
  <c r="J160" i="50"/>
  <c r="J157" i="50" s="1"/>
  <c r="I160" i="50"/>
  <c r="I157" i="50" s="1"/>
  <c r="H160" i="50"/>
  <c r="H157" i="50" s="1"/>
  <c r="Q157" i="50"/>
  <c r="E147" i="50"/>
  <c r="D147" i="50" s="1"/>
  <c r="D144" i="50" s="1"/>
  <c r="C147" i="50"/>
  <c r="C144" i="50" s="1"/>
  <c r="B147" i="50"/>
  <c r="B144" i="50" s="1"/>
  <c r="AE144" i="50"/>
  <c r="AD144" i="50"/>
  <c r="AC144" i="50"/>
  <c r="AB144" i="50"/>
  <c r="AA144" i="50"/>
  <c r="Z144" i="50"/>
  <c r="Y144" i="50"/>
  <c r="X144" i="50"/>
  <c r="W144" i="50"/>
  <c r="V144" i="50"/>
  <c r="U144" i="50"/>
  <c r="T144" i="50"/>
  <c r="S144" i="50"/>
  <c r="R144" i="50"/>
  <c r="Q144" i="50"/>
  <c r="P144" i="50"/>
  <c r="O144" i="50"/>
  <c r="N144" i="50"/>
  <c r="M144" i="50"/>
  <c r="L144" i="50"/>
  <c r="K144" i="50"/>
  <c r="J144" i="50"/>
  <c r="I144" i="50"/>
  <c r="H144" i="50"/>
  <c r="E141" i="50"/>
  <c r="C141" i="50"/>
  <c r="C138" i="50" s="1"/>
  <c r="B141" i="50"/>
  <c r="B138" i="50" s="1"/>
  <c r="AE138" i="50"/>
  <c r="AD138" i="50"/>
  <c r="AC138" i="50"/>
  <c r="AB138" i="50"/>
  <c r="AA138" i="50"/>
  <c r="Z138" i="50"/>
  <c r="Y138" i="50"/>
  <c r="X138" i="50"/>
  <c r="W138" i="50"/>
  <c r="V138" i="50"/>
  <c r="U138" i="50"/>
  <c r="T138" i="50"/>
  <c r="S138" i="50"/>
  <c r="R138" i="50"/>
  <c r="Q138" i="50"/>
  <c r="P138" i="50"/>
  <c r="O138" i="50"/>
  <c r="N138" i="50"/>
  <c r="M138" i="50"/>
  <c r="L138" i="50"/>
  <c r="K138" i="50"/>
  <c r="J138" i="50"/>
  <c r="I138" i="50"/>
  <c r="H138" i="50"/>
  <c r="E135" i="50"/>
  <c r="D135" i="50" s="1"/>
  <c r="D132" i="50" s="1"/>
  <c r="C135" i="50"/>
  <c r="C132" i="50" s="1"/>
  <c r="B135" i="50"/>
  <c r="B132" i="50" s="1"/>
  <c r="AE132" i="50"/>
  <c r="AD132" i="50"/>
  <c r="AC132" i="50"/>
  <c r="AB132" i="50"/>
  <c r="AA132" i="50"/>
  <c r="Z132" i="50"/>
  <c r="Y132" i="50"/>
  <c r="X132" i="50"/>
  <c r="W132" i="50"/>
  <c r="V132" i="50"/>
  <c r="U132" i="50"/>
  <c r="T132" i="50"/>
  <c r="S132" i="50"/>
  <c r="R132" i="50"/>
  <c r="Q132" i="50"/>
  <c r="P132" i="50"/>
  <c r="O132" i="50"/>
  <c r="N132" i="50"/>
  <c r="M132" i="50"/>
  <c r="L132" i="50"/>
  <c r="K132" i="50"/>
  <c r="J132" i="50"/>
  <c r="I132" i="50"/>
  <c r="H132" i="50"/>
  <c r="E129" i="50"/>
  <c r="C129" i="50"/>
  <c r="C126" i="50" s="1"/>
  <c r="B129" i="50"/>
  <c r="B126" i="50" s="1"/>
  <c r="AE126" i="50"/>
  <c r="AD126" i="50"/>
  <c r="AC126" i="50"/>
  <c r="AB126" i="50"/>
  <c r="AA126" i="50"/>
  <c r="Z126" i="50"/>
  <c r="Y126" i="50"/>
  <c r="X126" i="50"/>
  <c r="W126" i="50"/>
  <c r="V126" i="50"/>
  <c r="U126" i="50"/>
  <c r="T126" i="50"/>
  <c r="S126" i="50"/>
  <c r="R126" i="50"/>
  <c r="Q126" i="50"/>
  <c r="P126" i="50"/>
  <c r="O126" i="50"/>
  <c r="N126" i="50"/>
  <c r="M126" i="50"/>
  <c r="L126" i="50"/>
  <c r="K126" i="50"/>
  <c r="J126" i="50"/>
  <c r="I126" i="50"/>
  <c r="H126" i="50"/>
  <c r="E123" i="50"/>
  <c r="E120" i="50" s="1"/>
  <c r="C123" i="50"/>
  <c r="C120" i="50" s="1"/>
  <c r="B123" i="50"/>
  <c r="B120" i="50" s="1"/>
  <c r="AE120" i="50"/>
  <c r="AD120" i="50"/>
  <c r="AC120" i="50"/>
  <c r="AB120" i="50"/>
  <c r="AA120" i="50"/>
  <c r="Z120" i="50"/>
  <c r="Y120" i="50"/>
  <c r="X120" i="50"/>
  <c r="W120" i="50"/>
  <c r="V120" i="50"/>
  <c r="U120" i="50"/>
  <c r="T120" i="50"/>
  <c r="S120" i="50"/>
  <c r="R120" i="50"/>
  <c r="Q120" i="50"/>
  <c r="P120" i="50"/>
  <c r="O120" i="50"/>
  <c r="N120" i="50"/>
  <c r="M120" i="50"/>
  <c r="L120" i="50"/>
  <c r="K120" i="50"/>
  <c r="J120" i="50"/>
  <c r="I120" i="50"/>
  <c r="H120" i="50"/>
  <c r="AE117" i="50"/>
  <c r="AE99" i="50" s="1"/>
  <c r="AE93" i="50" s="1"/>
  <c r="AE90" i="50" s="1"/>
  <c r="AB117" i="50"/>
  <c r="C117" i="50" s="1"/>
  <c r="C114" i="50" s="1"/>
  <c r="AD114" i="50"/>
  <c r="AC114" i="50"/>
  <c r="AA114" i="50"/>
  <c r="Z114" i="50"/>
  <c r="Y114" i="50"/>
  <c r="X114" i="50"/>
  <c r="W114" i="50"/>
  <c r="V114" i="50"/>
  <c r="U114" i="50"/>
  <c r="T114" i="50"/>
  <c r="S114" i="50"/>
  <c r="R114" i="50"/>
  <c r="Q114" i="50"/>
  <c r="P114" i="50"/>
  <c r="O114" i="50"/>
  <c r="N114" i="50"/>
  <c r="M114" i="50"/>
  <c r="L114" i="50"/>
  <c r="K114" i="50"/>
  <c r="J114" i="50"/>
  <c r="I114" i="50"/>
  <c r="H114" i="50"/>
  <c r="E111" i="50"/>
  <c r="D111" i="50" s="1"/>
  <c r="D108" i="50" s="1"/>
  <c r="C111" i="50"/>
  <c r="C108" i="50" s="1"/>
  <c r="B111" i="50"/>
  <c r="B108" i="50" s="1"/>
  <c r="AE108" i="50"/>
  <c r="AD108" i="50"/>
  <c r="AC108" i="50"/>
  <c r="AB108" i="50"/>
  <c r="AA108" i="50"/>
  <c r="Z108" i="50"/>
  <c r="Y108" i="50"/>
  <c r="X108" i="50"/>
  <c r="W108" i="50"/>
  <c r="V108" i="50"/>
  <c r="U108" i="50"/>
  <c r="T108" i="50"/>
  <c r="S108" i="50"/>
  <c r="R108" i="50"/>
  <c r="Q108" i="50"/>
  <c r="P108" i="50"/>
  <c r="O108" i="50"/>
  <c r="N108" i="50"/>
  <c r="M108" i="50"/>
  <c r="L108" i="50"/>
  <c r="K108" i="50"/>
  <c r="J108" i="50"/>
  <c r="I108" i="50"/>
  <c r="H108" i="50"/>
  <c r="E105" i="50"/>
  <c r="C105" i="50"/>
  <c r="C102" i="50" s="1"/>
  <c r="B105" i="50"/>
  <c r="B102" i="50" s="1"/>
  <c r="AE102" i="50"/>
  <c r="AD102" i="50"/>
  <c r="AC102" i="50"/>
  <c r="AB102" i="50"/>
  <c r="AA102" i="50"/>
  <c r="Z102" i="50"/>
  <c r="Y102" i="50"/>
  <c r="X102" i="50"/>
  <c r="W102" i="50"/>
  <c r="V102" i="50"/>
  <c r="U102" i="50"/>
  <c r="T102" i="50"/>
  <c r="S102" i="50"/>
  <c r="R102" i="50"/>
  <c r="Q102" i="50"/>
  <c r="P102" i="50"/>
  <c r="O102" i="50"/>
  <c r="N102" i="50"/>
  <c r="M102" i="50"/>
  <c r="L102" i="50"/>
  <c r="K102" i="50"/>
  <c r="J102" i="50"/>
  <c r="I102" i="50"/>
  <c r="H102" i="50"/>
  <c r="AD99" i="50"/>
  <c r="AD96" i="50" s="1"/>
  <c r="AC99" i="50"/>
  <c r="AC96" i="50" s="1"/>
  <c r="AA99" i="50"/>
  <c r="AA96" i="50" s="1"/>
  <c r="Z99" i="50"/>
  <c r="Z96" i="50" s="1"/>
  <c r="Y99" i="50"/>
  <c r="Y96" i="50" s="1"/>
  <c r="X99" i="50"/>
  <c r="X96" i="50" s="1"/>
  <c r="W99" i="50"/>
  <c r="W96" i="50" s="1"/>
  <c r="V99" i="50"/>
  <c r="V96" i="50" s="1"/>
  <c r="U99" i="50"/>
  <c r="U93" i="50" s="1"/>
  <c r="U90" i="50" s="1"/>
  <c r="T99" i="50"/>
  <c r="T96" i="50" s="1"/>
  <c r="S99" i="50"/>
  <c r="S96" i="50" s="1"/>
  <c r="R99" i="50"/>
  <c r="R96" i="50" s="1"/>
  <c r="Q99" i="50"/>
  <c r="Q96" i="50" s="1"/>
  <c r="P99" i="50"/>
  <c r="P93" i="50" s="1"/>
  <c r="P90" i="50" s="1"/>
  <c r="O99" i="50"/>
  <c r="O96" i="50" s="1"/>
  <c r="N99" i="50"/>
  <c r="N96" i="50" s="1"/>
  <c r="M99" i="50"/>
  <c r="M93" i="50" s="1"/>
  <c r="M90" i="50" s="1"/>
  <c r="L99" i="50"/>
  <c r="L96" i="50" s="1"/>
  <c r="K99" i="50"/>
  <c r="K96" i="50" s="1"/>
  <c r="J99" i="50"/>
  <c r="J93" i="50" s="1"/>
  <c r="I99" i="50"/>
  <c r="I96" i="50" s="1"/>
  <c r="H99" i="50"/>
  <c r="H96" i="50" s="1"/>
  <c r="U96" i="50"/>
  <c r="K93" i="50"/>
  <c r="K90" i="50" s="1"/>
  <c r="E86" i="50"/>
  <c r="E83" i="50" s="1"/>
  <c r="C86" i="50"/>
  <c r="C83" i="50" s="1"/>
  <c r="B86" i="50"/>
  <c r="B83" i="50" s="1"/>
  <c r="AE83" i="50"/>
  <c r="AD83" i="50"/>
  <c r="AC83" i="50"/>
  <c r="AB83" i="50"/>
  <c r="AA83" i="50"/>
  <c r="Z83" i="50"/>
  <c r="Y83" i="50"/>
  <c r="X83" i="50"/>
  <c r="W83" i="50"/>
  <c r="V83" i="50"/>
  <c r="U83" i="50"/>
  <c r="T83" i="50"/>
  <c r="S83" i="50"/>
  <c r="R83" i="50"/>
  <c r="Q83" i="50"/>
  <c r="P83" i="50"/>
  <c r="O83" i="50"/>
  <c r="N83" i="50"/>
  <c r="M83" i="50"/>
  <c r="L83" i="50"/>
  <c r="K83" i="50"/>
  <c r="J83" i="50"/>
  <c r="I83" i="50"/>
  <c r="H83" i="50"/>
  <c r="E81" i="50"/>
  <c r="C81" i="50"/>
  <c r="B81" i="50"/>
  <c r="B78" i="50" s="1"/>
  <c r="AE78" i="50"/>
  <c r="AD78" i="50"/>
  <c r="AC78" i="50"/>
  <c r="AB78" i="50"/>
  <c r="AA78" i="50"/>
  <c r="Z78" i="50"/>
  <c r="Y78" i="50"/>
  <c r="X78" i="50"/>
  <c r="W78" i="50"/>
  <c r="V78" i="50"/>
  <c r="U78" i="50"/>
  <c r="T78" i="50"/>
  <c r="S78" i="50"/>
  <c r="R78" i="50"/>
  <c r="Q78" i="50"/>
  <c r="P78" i="50"/>
  <c r="O78" i="50"/>
  <c r="N78" i="50"/>
  <c r="M78" i="50"/>
  <c r="L78" i="50"/>
  <c r="K78" i="50"/>
  <c r="J78" i="50"/>
  <c r="I78" i="50"/>
  <c r="H78" i="50"/>
  <c r="E75" i="50"/>
  <c r="C75" i="50"/>
  <c r="C72" i="50" s="1"/>
  <c r="B75" i="50"/>
  <c r="B72" i="50" s="1"/>
  <c r="AE72" i="50"/>
  <c r="AD72" i="50"/>
  <c r="AC72" i="50"/>
  <c r="AB72" i="50"/>
  <c r="AA72" i="50"/>
  <c r="Z72" i="50"/>
  <c r="Y72" i="50"/>
  <c r="X72" i="50"/>
  <c r="W72" i="50"/>
  <c r="V72" i="50"/>
  <c r="U72" i="50"/>
  <c r="T72" i="50"/>
  <c r="S72" i="50"/>
  <c r="R72" i="50"/>
  <c r="Q72" i="50"/>
  <c r="P72" i="50"/>
  <c r="O72" i="50"/>
  <c r="N72" i="50"/>
  <c r="M72" i="50"/>
  <c r="L72" i="50"/>
  <c r="K72" i="50"/>
  <c r="J72" i="50"/>
  <c r="I72" i="50"/>
  <c r="H72" i="50"/>
  <c r="AE69" i="50"/>
  <c r="AE66" i="50" s="1"/>
  <c r="AD69" i="50"/>
  <c r="AD66" i="50" s="1"/>
  <c r="AC69" i="50"/>
  <c r="AB69" i="50"/>
  <c r="AB66" i="50" s="1"/>
  <c r="AA69" i="50"/>
  <c r="AA66" i="50" s="1"/>
  <c r="Z69" i="50"/>
  <c r="Z66" i="50" s="1"/>
  <c r="Y69" i="50"/>
  <c r="Y66" i="50" s="1"/>
  <c r="X69" i="50"/>
  <c r="W69" i="50"/>
  <c r="W66" i="50" s="1"/>
  <c r="V69" i="50"/>
  <c r="V66" i="50" s="1"/>
  <c r="U69" i="50"/>
  <c r="T69" i="50"/>
  <c r="T66" i="50" s="1"/>
  <c r="S69" i="50"/>
  <c r="S66" i="50" s="1"/>
  <c r="R69" i="50"/>
  <c r="Q69" i="50"/>
  <c r="Q66" i="50" s="1"/>
  <c r="P69" i="50"/>
  <c r="O69" i="50"/>
  <c r="O66" i="50" s="1"/>
  <c r="N69" i="50"/>
  <c r="N66" i="50" s="1"/>
  <c r="M69" i="50"/>
  <c r="M66" i="50" s="1"/>
  <c r="L69" i="50"/>
  <c r="K69" i="50"/>
  <c r="K66" i="50" s="1"/>
  <c r="J69" i="50"/>
  <c r="I69" i="50"/>
  <c r="H69" i="50"/>
  <c r="E65" i="50"/>
  <c r="C65" i="50"/>
  <c r="B65" i="50"/>
  <c r="E63" i="50"/>
  <c r="C63" i="50"/>
  <c r="B63" i="50"/>
  <c r="E62" i="50"/>
  <c r="C62" i="50"/>
  <c r="B62" i="50"/>
  <c r="AE60" i="50"/>
  <c r="AD60" i="50"/>
  <c r="AC60" i="50"/>
  <c r="AB60" i="50"/>
  <c r="AA60" i="50"/>
  <c r="Z60" i="50"/>
  <c r="Y60" i="50"/>
  <c r="X60" i="50"/>
  <c r="W60" i="50"/>
  <c r="V60" i="50"/>
  <c r="U60" i="50"/>
  <c r="T60" i="50"/>
  <c r="S60" i="50"/>
  <c r="R60" i="50"/>
  <c r="Q60" i="50"/>
  <c r="P60" i="50"/>
  <c r="O60" i="50"/>
  <c r="N60" i="50"/>
  <c r="M60" i="50"/>
  <c r="L60" i="50"/>
  <c r="K60" i="50"/>
  <c r="J60" i="50"/>
  <c r="I60" i="50"/>
  <c r="H60" i="50"/>
  <c r="E59" i="50"/>
  <c r="C59" i="50"/>
  <c r="B59" i="50"/>
  <c r="E57" i="50"/>
  <c r="C57" i="50"/>
  <c r="B57" i="50"/>
  <c r="E56" i="50"/>
  <c r="C56" i="50"/>
  <c r="B56" i="50"/>
  <c r="AE54" i="50"/>
  <c r="AD54" i="50"/>
  <c r="AC54" i="50"/>
  <c r="AB54" i="50"/>
  <c r="AA54" i="50"/>
  <c r="Z54" i="50"/>
  <c r="Y54" i="50"/>
  <c r="X54" i="50"/>
  <c r="W54" i="50"/>
  <c r="V54" i="50"/>
  <c r="U54" i="50"/>
  <c r="T54" i="50"/>
  <c r="S54" i="50"/>
  <c r="R54" i="50"/>
  <c r="Q54" i="50"/>
  <c r="P54" i="50"/>
  <c r="O54" i="50"/>
  <c r="N54" i="50"/>
  <c r="M54" i="50"/>
  <c r="L54" i="50"/>
  <c r="K54" i="50"/>
  <c r="J54" i="50"/>
  <c r="I54" i="50"/>
  <c r="H54" i="50"/>
  <c r="E51" i="50"/>
  <c r="C51" i="50"/>
  <c r="C48" i="50" s="1"/>
  <c r="B51" i="50"/>
  <c r="B48" i="50" s="1"/>
  <c r="AE48" i="50"/>
  <c r="AD48" i="50"/>
  <c r="AC48" i="50"/>
  <c r="AB48" i="50"/>
  <c r="AA48" i="50"/>
  <c r="Z48" i="50"/>
  <c r="Y48" i="50"/>
  <c r="X48" i="50"/>
  <c r="W48" i="50"/>
  <c r="V48" i="50"/>
  <c r="U48" i="50"/>
  <c r="T48" i="50"/>
  <c r="S48" i="50"/>
  <c r="R48" i="50"/>
  <c r="Q48" i="50"/>
  <c r="P48" i="50"/>
  <c r="O48" i="50"/>
  <c r="N48" i="50"/>
  <c r="M48" i="50"/>
  <c r="L48" i="50"/>
  <c r="K48" i="50"/>
  <c r="J48" i="50"/>
  <c r="I48" i="50"/>
  <c r="H48" i="50"/>
  <c r="E45" i="50"/>
  <c r="C45" i="50"/>
  <c r="C42" i="50" s="1"/>
  <c r="B45" i="50"/>
  <c r="B42" i="50" s="1"/>
  <c r="AE42" i="50"/>
  <c r="AD42" i="50"/>
  <c r="AC42" i="50"/>
  <c r="AB42" i="50"/>
  <c r="AA42" i="50"/>
  <c r="Z42" i="50"/>
  <c r="Y42" i="50"/>
  <c r="X42" i="50"/>
  <c r="W42" i="50"/>
  <c r="V42" i="50"/>
  <c r="U42" i="50"/>
  <c r="T42" i="50"/>
  <c r="S42" i="50"/>
  <c r="R42" i="50"/>
  <c r="Q42" i="50"/>
  <c r="P42" i="50"/>
  <c r="O42" i="50"/>
  <c r="N42" i="50"/>
  <c r="M42" i="50"/>
  <c r="L42" i="50"/>
  <c r="K42" i="50"/>
  <c r="J42" i="50"/>
  <c r="I42" i="50"/>
  <c r="H42" i="50"/>
  <c r="E39" i="50"/>
  <c r="C39" i="50"/>
  <c r="B39" i="50"/>
  <c r="B36" i="50" s="1"/>
  <c r="AE36" i="50"/>
  <c r="AD36" i="50"/>
  <c r="AC36" i="50"/>
  <c r="AB36" i="50"/>
  <c r="AA36" i="50"/>
  <c r="Z36" i="50"/>
  <c r="Y36" i="50"/>
  <c r="X36" i="50"/>
  <c r="W36" i="50"/>
  <c r="V36" i="50"/>
  <c r="U36" i="50"/>
  <c r="T36" i="50"/>
  <c r="S36" i="50"/>
  <c r="R36" i="50"/>
  <c r="Q36" i="50"/>
  <c r="P36" i="50"/>
  <c r="O36" i="50"/>
  <c r="N36" i="50"/>
  <c r="M36" i="50"/>
  <c r="L36" i="50"/>
  <c r="K36" i="50"/>
  <c r="J36" i="50"/>
  <c r="I36" i="50"/>
  <c r="H36" i="50"/>
  <c r="AE35" i="50"/>
  <c r="AD35" i="50"/>
  <c r="AC35" i="50"/>
  <c r="AC155" i="50" s="1"/>
  <c r="AB35" i="50"/>
  <c r="AB155" i="50" s="1"/>
  <c r="AA35" i="50"/>
  <c r="Z35" i="50"/>
  <c r="Y35" i="50"/>
  <c r="X35" i="50"/>
  <c r="W35" i="50"/>
  <c r="V35" i="50"/>
  <c r="U35" i="50"/>
  <c r="T35" i="50"/>
  <c r="T155" i="50" s="1"/>
  <c r="S35" i="50"/>
  <c r="R35" i="50"/>
  <c r="R155" i="50" s="1"/>
  <c r="Q35" i="50"/>
  <c r="P35" i="50"/>
  <c r="P155" i="50" s="1"/>
  <c r="O35" i="50"/>
  <c r="N35" i="50"/>
  <c r="N155" i="50" s="1"/>
  <c r="M35" i="50"/>
  <c r="L35" i="50"/>
  <c r="L155" i="50" s="1"/>
  <c r="K35" i="50"/>
  <c r="J35" i="50"/>
  <c r="I35" i="50"/>
  <c r="H35" i="50"/>
  <c r="H155" i="50" s="1"/>
  <c r="AE33" i="50"/>
  <c r="AD33" i="50"/>
  <c r="AC33" i="50"/>
  <c r="AB33" i="50"/>
  <c r="AA33" i="50"/>
  <c r="Z33" i="50"/>
  <c r="Y33" i="50"/>
  <c r="X33" i="50"/>
  <c r="W33" i="50"/>
  <c r="V33" i="50"/>
  <c r="U33" i="50"/>
  <c r="T33" i="50"/>
  <c r="S33" i="50"/>
  <c r="R33" i="50"/>
  <c r="Q33" i="50"/>
  <c r="P33" i="50"/>
  <c r="O33" i="50"/>
  <c r="N33" i="50"/>
  <c r="M33" i="50"/>
  <c r="L33" i="50"/>
  <c r="K33" i="50"/>
  <c r="J33" i="50"/>
  <c r="I33" i="50"/>
  <c r="H33" i="50"/>
  <c r="AE32" i="50"/>
  <c r="AE209" i="50" s="1"/>
  <c r="AD32" i="50"/>
  <c r="AC32" i="50"/>
  <c r="AC152" i="50" s="1"/>
  <c r="AB32" i="50"/>
  <c r="AA32" i="50"/>
  <c r="AA152" i="50" s="1"/>
  <c r="Z32" i="50"/>
  <c r="Y32" i="50"/>
  <c r="Y209" i="50" s="1"/>
  <c r="X32" i="50"/>
  <c r="X209" i="50" s="1"/>
  <c r="X197" i="50" s="1"/>
  <c r="W32" i="50"/>
  <c r="W152" i="50" s="1"/>
  <c r="V32" i="50"/>
  <c r="U32" i="50"/>
  <c r="U152" i="50" s="1"/>
  <c r="T32" i="50"/>
  <c r="T152" i="50" s="1"/>
  <c r="S32" i="50"/>
  <c r="S152" i="50" s="1"/>
  <c r="R32" i="50"/>
  <c r="Q32" i="50"/>
  <c r="Q152" i="50" s="1"/>
  <c r="P32" i="50"/>
  <c r="P152" i="50" s="1"/>
  <c r="O32" i="50"/>
  <c r="O152" i="50" s="1"/>
  <c r="N32" i="50"/>
  <c r="N152" i="50" s="1"/>
  <c r="M32" i="50"/>
  <c r="M152" i="50" s="1"/>
  <c r="L32" i="50"/>
  <c r="L152" i="50" s="1"/>
  <c r="K32" i="50"/>
  <c r="K152" i="50" s="1"/>
  <c r="J32" i="50"/>
  <c r="I32" i="50"/>
  <c r="I152" i="50" s="1"/>
  <c r="H32" i="50"/>
  <c r="H152" i="50" s="1"/>
  <c r="AE25" i="50"/>
  <c r="AE22" i="50" s="1"/>
  <c r="AD25" i="50"/>
  <c r="AD22" i="50" s="1"/>
  <c r="AC25" i="50"/>
  <c r="AC22" i="50" s="1"/>
  <c r="AB25" i="50"/>
  <c r="AB22" i="50" s="1"/>
  <c r="AA25" i="50"/>
  <c r="AA22" i="50" s="1"/>
  <c r="Z25" i="50"/>
  <c r="Z22" i="50" s="1"/>
  <c r="Y25" i="50"/>
  <c r="Y22" i="50" s="1"/>
  <c r="X25" i="50"/>
  <c r="X22" i="50" s="1"/>
  <c r="W25" i="50"/>
  <c r="W22" i="50" s="1"/>
  <c r="V25" i="50"/>
  <c r="V22" i="50" s="1"/>
  <c r="U25" i="50"/>
  <c r="U22" i="50" s="1"/>
  <c r="T25" i="50"/>
  <c r="T22" i="50" s="1"/>
  <c r="S25" i="50"/>
  <c r="S22" i="50" s="1"/>
  <c r="R25" i="50"/>
  <c r="R22" i="50" s="1"/>
  <c r="Q25" i="50"/>
  <c r="Q22" i="50" s="1"/>
  <c r="P25" i="50"/>
  <c r="P22" i="50" s="1"/>
  <c r="O25" i="50"/>
  <c r="N25" i="50"/>
  <c r="N22" i="50" s="1"/>
  <c r="M25" i="50"/>
  <c r="M22" i="50" s="1"/>
  <c r="L25" i="50"/>
  <c r="K25" i="50"/>
  <c r="K22" i="50" s="1"/>
  <c r="J25" i="50"/>
  <c r="J22" i="50" s="1"/>
  <c r="I25" i="50"/>
  <c r="H25" i="50"/>
  <c r="H22" i="50" s="1"/>
  <c r="O22" i="50"/>
  <c r="E19" i="50"/>
  <c r="D19" i="50" s="1"/>
  <c r="D16" i="50" s="1"/>
  <c r="D15" i="50" s="1"/>
  <c r="C19" i="50"/>
  <c r="C16" i="50" s="1"/>
  <c r="C15" i="50" s="1"/>
  <c r="B19" i="50"/>
  <c r="AE16" i="50"/>
  <c r="AE15" i="50" s="1"/>
  <c r="AD16" i="50"/>
  <c r="AD15" i="50" s="1"/>
  <c r="AC16" i="50"/>
  <c r="AC15" i="50" s="1"/>
  <c r="AB16" i="50"/>
  <c r="AB15" i="50" s="1"/>
  <c r="AA16" i="50"/>
  <c r="AA15" i="50" s="1"/>
  <c r="Z16" i="50"/>
  <c r="Z15" i="50" s="1"/>
  <c r="Y16" i="50"/>
  <c r="Y15" i="50" s="1"/>
  <c r="X16" i="50"/>
  <c r="X15" i="50" s="1"/>
  <c r="W16" i="50"/>
  <c r="W15" i="50" s="1"/>
  <c r="V16" i="50"/>
  <c r="V15" i="50" s="1"/>
  <c r="U16" i="50"/>
  <c r="U15" i="50" s="1"/>
  <c r="T16" i="50"/>
  <c r="T15" i="50" s="1"/>
  <c r="S16" i="50"/>
  <c r="S15" i="50" s="1"/>
  <c r="R16" i="50"/>
  <c r="R15" i="50" s="1"/>
  <c r="Q16" i="50"/>
  <c r="Q15" i="50" s="1"/>
  <c r="P16" i="50"/>
  <c r="P15" i="50" s="1"/>
  <c r="O16" i="50"/>
  <c r="O15" i="50" s="1"/>
  <c r="N16" i="50"/>
  <c r="N15" i="50" s="1"/>
  <c r="M16" i="50"/>
  <c r="M15" i="50" s="1"/>
  <c r="L16" i="50"/>
  <c r="L15" i="50" s="1"/>
  <c r="K16" i="50"/>
  <c r="K15" i="50" s="1"/>
  <c r="J16" i="50"/>
  <c r="J15" i="50" s="1"/>
  <c r="I16" i="50"/>
  <c r="I15" i="50" s="1"/>
  <c r="H16" i="50"/>
  <c r="H15" i="50" s="1"/>
  <c r="E11" i="50"/>
  <c r="E204" i="50" s="1"/>
  <c r="E201" i="50" s="1"/>
  <c r="C11" i="50"/>
  <c r="C204" i="50" s="1"/>
  <c r="C201" i="50" s="1"/>
  <c r="B11" i="50"/>
  <c r="B204" i="50" s="1"/>
  <c r="B201" i="50" s="1"/>
  <c r="AE8" i="50"/>
  <c r="AD8" i="50"/>
  <c r="AC8" i="50"/>
  <c r="AB8" i="50"/>
  <c r="AA8" i="50"/>
  <c r="Z8" i="50"/>
  <c r="Y8" i="50"/>
  <c r="X8" i="50"/>
  <c r="W8" i="50"/>
  <c r="V8" i="50"/>
  <c r="U8" i="50"/>
  <c r="T8" i="50"/>
  <c r="S8" i="50"/>
  <c r="R8" i="50"/>
  <c r="Q8" i="50"/>
  <c r="P8" i="50"/>
  <c r="O8" i="50"/>
  <c r="N8" i="50"/>
  <c r="M8" i="50"/>
  <c r="L8" i="50"/>
  <c r="K8" i="50"/>
  <c r="J8" i="50"/>
  <c r="I8" i="50"/>
  <c r="H8" i="50"/>
  <c r="Y93" i="50" l="1"/>
  <c r="Y90" i="50" s="1"/>
  <c r="Y152" i="50"/>
  <c r="E16" i="50"/>
  <c r="Q93" i="50"/>
  <c r="Q90" i="50" s="1"/>
  <c r="M96" i="50"/>
  <c r="C8" i="50"/>
  <c r="T93" i="50"/>
  <c r="T90" i="50" s="1"/>
  <c r="B117" i="50"/>
  <c r="B114" i="50" s="1"/>
  <c r="S30" i="50"/>
  <c r="AE114" i="50"/>
  <c r="AD30" i="50"/>
  <c r="I93" i="50"/>
  <c r="I90" i="50" s="1"/>
  <c r="AB99" i="50"/>
  <c r="AB114" i="50"/>
  <c r="N30" i="50"/>
  <c r="P96" i="50"/>
  <c r="V30" i="50"/>
  <c r="AA30" i="50"/>
  <c r="E8" i="50"/>
  <c r="D11" i="50"/>
  <c r="D204" i="50" s="1"/>
  <c r="D201" i="50" s="1"/>
  <c r="G16" i="50"/>
  <c r="B54" i="50"/>
  <c r="E54" i="50"/>
  <c r="X93" i="50"/>
  <c r="X90" i="50" s="1"/>
  <c r="AC93" i="50"/>
  <c r="AC90" i="50" s="1"/>
  <c r="K30" i="50"/>
  <c r="J30" i="50"/>
  <c r="O30" i="50"/>
  <c r="R30" i="50"/>
  <c r="W30" i="50"/>
  <c r="Z30" i="50"/>
  <c r="E35" i="50"/>
  <c r="E212" i="50" s="1"/>
  <c r="C35" i="50"/>
  <c r="C155" i="50" s="1"/>
  <c r="B60" i="50"/>
  <c r="H93" i="50"/>
  <c r="H90" i="50" s="1"/>
  <c r="L93" i="50"/>
  <c r="L90" i="50" s="1"/>
  <c r="N93" i="50"/>
  <c r="N90" i="50" s="1"/>
  <c r="O93" i="50"/>
  <c r="O90" i="50" s="1"/>
  <c r="R93" i="50"/>
  <c r="R90" i="50" s="1"/>
  <c r="S93" i="50"/>
  <c r="S90" i="50" s="1"/>
  <c r="V93" i="50"/>
  <c r="V90" i="50" s="1"/>
  <c r="W93" i="50"/>
  <c r="W90" i="50" s="1"/>
  <c r="Z93" i="50"/>
  <c r="Z90" i="50" s="1"/>
  <c r="AA93" i="50"/>
  <c r="AA90" i="50" s="1"/>
  <c r="AD93" i="50"/>
  <c r="AD90" i="50" s="1"/>
  <c r="F182" i="50"/>
  <c r="F194" i="50" s="1"/>
  <c r="F189" i="50" s="1"/>
  <c r="B160" i="50"/>
  <c r="B157" i="50" s="1"/>
  <c r="E32" i="50"/>
  <c r="D32" i="50" s="1"/>
  <c r="G51" i="50"/>
  <c r="AE96" i="50"/>
  <c r="E108" i="50"/>
  <c r="G129" i="50"/>
  <c r="G126" i="50" s="1"/>
  <c r="E132" i="50"/>
  <c r="E144" i="50"/>
  <c r="E160" i="50"/>
  <c r="D160" i="50" s="1"/>
  <c r="D157" i="50" s="1"/>
  <c r="G183" i="50"/>
  <c r="AB152" i="50"/>
  <c r="AB209" i="50"/>
  <c r="AB197" i="50" s="1"/>
  <c r="G45" i="50"/>
  <c r="D45" i="50"/>
  <c r="D42" i="50" s="1"/>
  <c r="C54" i="50"/>
  <c r="C32" i="50"/>
  <c r="C152" i="50" s="1"/>
  <c r="G57" i="50"/>
  <c r="D57" i="50"/>
  <c r="E25" i="50"/>
  <c r="I22" i="50"/>
  <c r="B25" i="50"/>
  <c r="L22" i="50"/>
  <c r="Y212" i="50"/>
  <c r="Y200" i="50" s="1"/>
  <c r="E42" i="50"/>
  <c r="F42" i="50" s="1"/>
  <c r="G56" i="50"/>
  <c r="D56" i="50"/>
  <c r="G59" i="50"/>
  <c r="D59" i="50"/>
  <c r="H66" i="50"/>
  <c r="B69" i="50"/>
  <c r="B66" i="50" s="1"/>
  <c r="J153" i="50"/>
  <c r="J66" i="50"/>
  <c r="R66" i="50"/>
  <c r="G75" i="50"/>
  <c r="G72" i="50" s="1"/>
  <c r="G86" i="50"/>
  <c r="G83" i="50" s="1"/>
  <c r="G123" i="50"/>
  <c r="G120" i="50" s="1"/>
  <c r="G188" i="50"/>
  <c r="E194" i="50"/>
  <c r="E189" i="50" s="1"/>
  <c r="F57" i="50"/>
  <c r="F59" i="50"/>
  <c r="C60" i="50"/>
  <c r="E72" i="50"/>
  <c r="D75" i="50"/>
  <c r="D72" i="50" s="1"/>
  <c r="D86" i="50"/>
  <c r="D83" i="50" s="1"/>
  <c r="E99" i="50"/>
  <c r="D99" i="50" s="1"/>
  <c r="D96" i="50" s="1"/>
  <c r="G111" i="50"/>
  <c r="G108" i="50" s="1"/>
  <c r="D123" i="50"/>
  <c r="D120" i="50" s="1"/>
  <c r="G135" i="50"/>
  <c r="G132" i="50" s="1"/>
  <c r="G147" i="50"/>
  <c r="G144" i="50" s="1"/>
  <c r="E177" i="50"/>
  <c r="D182" i="50"/>
  <c r="D177" i="50" s="1"/>
  <c r="D188" i="50"/>
  <c r="D183" i="50" s="1"/>
  <c r="F11" i="50"/>
  <c r="F19" i="50"/>
  <c r="E209" i="50"/>
  <c r="Y197" i="50"/>
  <c r="H30" i="50"/>
  <c r="L30" i="50"/>
  <c r="M210" i="50"/>
  <c r="M30" i="50"/>
  <c r="Q30" i="50"/>
  <c r="T30" i="50"/>
  <c r="U210" i="50"/>
  <c r="U30" i="50"/>
  <c r="X30" i="50"/>
  <c r="Y210" i="50"/>
  <c r="Y198" i="50" s="1"/>
  <c r="Y30" i="50"/>
  <c r="AC30" i="50"/>
  <c r="B8" i="50"/>
  <c r="F201" i="50"/>
  <c r="G201" i="50"/>
  <c r="G11" i="50"/>
  <c r="E15" i="50"/>
  <c r="B16" i="50"/>
  <c r="B15" i="50" s="1"/>
  <c r="C25" i="50"/>
  <c r="C22" i="50" s="1"/>
  <c r="G19" i="50"/>
  <c r="B32" i="50"/>
  <c r="J152" i="50"/>
  <c r="R209" i="50"/>
  <c r="R152" i="50"/>
  <c r="S209" i="50"/>
  <c r="V209" i="50"/>
  <c r="V152" i="50"/>
  <c r="W209" i="50"/>
  <c r="Z209" i="50"/>
  <c r="Z152" i="50"/>
  <c r="AA209" i="50"/>
  <c r="AD209" i="50"/>
  <c r="AD152" i="50"/>
  <c r="B33" i="50"/>
  <c r="J155" i="50"/>
  <c r="B35" i="50"/>
  <c r="B212" i="50" s="1"/>
  <c r="B200" i="50" s="1"/>
  <c r="V212" i="50"/>
  <c r="V200" i="50" s="1"/>
  <c r="V155" i="50"/>
  <c r="W212" i="50"/>
  <c r="W200" i="50" s="1"/>
  <c r="Z212" i="50"/>
  <c r="Z200" i="50" s="1"/>
  <c r="Z155" i="50"/>
  <c r="AA212" i="50"/>
  <c r="AA200" i="50" s="1"/>
  <c r="AD212" i="50"/>
  <c r="AD200" i="50" s="1"/>
  <c r="AD155" i="50"/>
  <c r="F39" i="50"/>
  <c r="D39" i="50"/>
  <c r="D36" i="50" s="1"/>
  <c r="E36" i="50"/>
  <c r="G42" i="50"/>
  <c r="F45" i="50"/>
  <c r="F62" i="50"/>
  <c r="D62" i="50"/>
  <c r="E60" i="50"/>
  <c r="F63" i="50"/>
  <c r="D63" i="50"/>
  <c r="G63" i="50"/>
  <c r="F75" i="50"/>
  <c r="F72" i="50" s="1"/>
  <c r="F105" i="50"/>
  <c r="D105" i="50"/>
  <c r="D102" i="50" s="1"/>
  <c r="E102" i="50"/>
  <c r="G105" i="50"/>
  <c r="E33" i="50"/>
  <c r="I30" i="50"/>
  <c r="P210" i="50"/>
  <c r="P30" i="50"/>
  <c r="AB30" i="50"/>
  <c r="AE210" i="50"/>
  <c r="AE198" i="50" s="1"/>
  <c r="AE30" i="50"/>
  <c r="C36" i="50"/>
  <c r="C33" i="50"/>
  <c r="G39" i="50"/>
  <c r="F51" i="50"/>
  <c r="D51" i="50"/>
  <c r="D48" i="50" s="1"/>
  <c r="E48" i="50"/>
  <c r="F56" i="50"/>
  <c r="G62" i="50"/>
  <c r="F65" i="50"/>
  <c r="D65" i="50"/>
  <c r="G65" i="50"/>
  <c r="C78" i="50"/>
  <c r="C69" i="50"/>
  <c r="C66" i="50" s="1"/>
  <c r="G81" i="50"/>
  <c r="G78" i="50" s="1"/>
  <c r="E69" i="50"/>
  <c r="I66" i="50"/>
  <c r="L66" i="50"/>
  <c r="P153" i="50"/>
  <c r="P150" i="50" s="1"/>
  <c r="P66" i="50"/>
  <c r="U153" i="50"/>
  <c r="U150" i="50" s="1"/>
  <c r="U66" i="50"/>
  <c r="X66" i="50"/>
  <c r="AC153" i="50"/>
  <c r="AC150" i="50" s="1"/>
  <c r="AC66" i="50"/>
  <c r="F81" i="50"/>
  <c r="F78" i="50" s="1"/>
  <c r="D81" i="50"/>
  <c r="D78" i="50" s="1"/>
  <c r="E78" i="50"/>
  <c r="F86" i="50"/>
  <c r="F83" i="50" s="1"/>
  <c r="J90" i="50"/>
  <c r="C99" i="50"/>
  <c r="B99" i="50"/>
  <c r="B96" i="50" s="1"/>
  <c r="J96" i="50"/>
  <c r="E117" i="50"/>
  <c r="F123" i="50"/>
  <c r="F120" i="50" s="1"/>
  <c r="F141" i="50"/>
  <c r="F138" i="50" s="1"/>
  <c r="D141" i="50"/>
  <c r="D138" i="50" s="1"/>
  <c r="E138" i="50"/>
  <c r="F147" i="50"/>
  <c r="F144" i="50" s="1"/>
  <c r="M153" i="50"/>
  <c r="M150" i="50" s="1"/>
  <c r="Y153" i="50"/>
  <c r="AE153" i="50"/>
  <c r="F111" i="50"/>
  <c r="F108" i="50" s="1"/>
  <c r="F129" i="50"/>
  <c r="F126" i="50" s="1"/>
  <c r="D129" i="50"/>
  <c r="D126" i="50" s="1"/>
  <c r="E126" i="50"/>
  <c r="F135" i="50"/>
  <c r="F132" i="50" s="1"/>
  <c r="G141" i="50"/>
  <c r="G138" i="50" s="1"/>
  <c r="K153" i="50"/>
  <c r="K150" i="50" s="1"/>
  <c r="C163" i="50"/>
  <c r="C160" i="50"/>
  <c r="G166" i="50"/>
  <c r="H169" i="50"/>
  <c r="B172" i="50"/>
  <c r="B169" i="50" s="1"/>
  <c r="E172" i="50"/>
  <c r="I169" i="50"/>
  <c r="F188" i="50"/>
  <c r="AE197" i="50"/>
  <c r="J210" i="50"/>
  <c r="K210" i="50"/>
  <c r="N210" i="50"/>
  <c r="V210" i="50"/>
  <c r="V198" i="50" s="1"/>
  <c r="AA210" i="50"/>
  <c r="AA198" i="50" s="1"/>
  <c r="X212" i="50"/>
  <c r="X200" i="50" s="1"/>
  <c r="X155" i="50"/>
  <c r="AE212" i="50"/>
  <c r="AE200" i="50" s="1"/>
  <c r="AE155" i="50"/>
  <c r="X152" i="50"/>
  <c r="AE152" i="50"/>
  <c r="F166" i="50"/>
  <c r="D166" i="50"/>
  <c r="D163" i="50" s="1"/>
  <c r="E163" i="50"/>
  <c r="B194" i="50"/>
  <c r="B189" i="50" s="1"/>
  <c r="B177" i="50"/>
  <c r="AD194" i="50"/>
  <c r="AD189" i="50" s="1"/>
  <c r="C182" i="50"/>
  <c r="F183" i="50"/>
  <c r="AB201" i="50"/>
  <c r="AC201" i="50"/>
  <c r="AB212" i="50"/>
  <c r="AB200" i="50" s="1"/>
  <c r="E96" i="50" l="1"/>
  <c r="Q153" i="50"/>
  <c r="Q150" i="50" s="1"/>
  <c r="C209" i="50"/>
  <c r="C197" i="50" s="1"/>
  <c r="Q210" i="50"/>
  <c r="Q207" i="50" s="1"/>
  <c r="F177" i="50"/>
  <c r="AD210" i="50"/>
  <c r="AD198" i="50" s="1"/>
  <c r="T210" i="50"/>
  <c r="T198" i="50" s="1"/>
  <c r="T195" i="50" s="1"/>
  <c r="Z153" i="50"/>
  <c r="Z150" i="50" s="1"/>
  <c r="R210" i="50"/>
  <c r="R198" i="50" s="1"/>
  <c r="T153" i="50"/>
  <c r="T150" i="50" s="1"/>
  <c r="F54" i="50"/>
  <c r="W153" i="50"/>
  <c r="Z210" i="50"/>
  <c r="Z198" i="50" s="1"/>
  <c r="W210" i="50"/>
  <c r="W198" i="50" s="1"/>
  <c r="S210" i="50"/>
  <c r="S198" i="50" s="1"/>
  <c r="O210" i="50"/>
  <c r="O198" i="50" s="1"/>
  <c r="O195" i="50" s="1"/>
  <c r="L153" i="50"/>
  <c r="L150" i="50" s="1"/>
  <c r="G35" i="50"/>
  <c r="D35" i="50"/>
  <c r="D212" i="50" s="1"/>
  <c r="D200" i="50" s="1"/>
  <c r="AC210" i="50"/>
  <c r="AC207" i="50" s="1"/>
  <c r="G54" i="50"/>
  <c r="AD153" i="50"/>
  <c r="AD150" i="50" s="1"/>
  <c r="AA153" i="50"/>
  <c r="V153" i="50"/>
  <c r="V150" i="50" s="1"/>
  <c r="I153" i="50"/>
  <c r="I150" i="50" s="1"/>
  <c r="X153" i="50"/>
  <c r="X150" i="50" s="1"/>
  <c r="I210" i="50"/>
  <c r="I198" i="50" s="1"/>
  <c r="I195" i="50" s="1"/>
  <c r="D8" i="50"/>
  <c r="X210" i="50"/>
  <c r="X198" i="50" s="1"/>
  <c r="X195" i="50" s="1"/>
  <c r="H153" i="50"/>
  <c r="H150" i="50" s="1"/>
  <c r="H210" i="50"/>
  <c r="H207" i="50" s="1"/>
  <c r="AB96" i="50"/>
  <c r="AB93" i="50"/>
  <c r="N153" i="50"/>
  <c r="N150" i="50" s="1"/>
  <c r="S153" i="50"/>
  <c r="S150" i="50" s="1"/>
  <c r="O153" i="50"/>
  <c r="O150" i="50" s="1"/>
  <c r="G99" i="50"/>
  <c r="G160" i="50"/>
  <c r="B155" i="50"/>
  <c r="D194" i="50"/>
  <c r="D189" i="50" s="1"/>
  <c r="F160" i="50"/>
  <c r="G32" i="50"/>
  <c r="L210" i="50"/>
  <c r="L207" i="50" s="1"/>
  <c r="E93" i="50"/>
  <c r="R153" i="50"/>
  <c r="F96" i="50"/>
  <c r="E157" i="50"/>
  <c r="F157" i="50" s="1"/>
  <c r="AE150" i="50"/>
  <c r="Y150" i="50"/>
  <c r="D60" i="50"/>
  <c r="E155" i="50"/>
  <c r="D155" i="50" s="1"/>
  <c r="F16" i="50"/>
  <c r="F35" i="50"/>
  <c r="B152" i="50"/>
  <c r="D54" i="50"/>
  <c r="F25" i="50"/>
  <c r="B22" i="50"/>
  <c r="E22" i="50"/>
  <c r="G22" i="50" s="1"/>
  <c r="D25" i="50"/>
  <c r="D22" i="50" s="1"/>
  <c r="G163" i="50"/>
  <c r="F163" i="50"/>
  <c r="C177" i="50"/>
  <c r="G177" i="50" s="1"/>
  <c r="C194" i="50"/>
  <c r="C189" i="50" s="1"/>
  <c r="G182" i="50"/>
  <c r="G194" i="50" s="1"/>
  <c r="G189" i="50" s="1"/>
  <c r="J207" i="50"/>
  <c r="J198" i="50"/>
  <c r="J195" i="50" s="1"/>
  <c r="AE195" i="50"/>
  <c r="C96" i="50"/>
  <c r="G96" i="50" s="1"/>
  <c r="C93" i="50"/>
  <c r="C153" i="50" s="1"/>
  <c r="C150" i="50" s="1"/>
  <c r="G69" i="50"/>
  <c r="G66" i="50" s="1"/>
  <c r="D69" i="50"/>
  <c r="D66" i="50" s="1"/>
  <c r="E66" i="50"/>
  <c r="F69" i="50"/>
  <c r="F66" i="50" s="1"/>
  <c r="G48" i="50"/>
  <c r="F48" i="50"/>
  <c r="C30" i="50"/>
  <c r="G102" i="50"/>
  <c r="F102" i="50"/>
  <c r="G60" i="50"/>
  <c r="F60" i="50"/>
  <c r="G36" i="50"/>
  <c r="F36" i="50"/>
  <c r="C212" i="50"/>
  <c r="C200" i="50" s="1"/>
  <c r="AA150" i="50"/>
  <c r="W150" i="50"/>
  <c r="S197" i="50"/>
  <c r="S195" i="50" s="1"/>
  <c r="R197" i="50"/>
  <c r="B209" i="50"/>
  <c r="F209" i="50" s="1"/>
  <c r="B30" i="50"/>
  <c r="G25" i="50"/>
  <c r="C210" i="50"/>
  <c r="C198" i="50" s="1"/>
  <c r="G204" i="50"/>
  <c r="G8" i="50"/>
  <c r="Q198" i="50"/>
  <c r="Q195" i="50" s="1"/>
  <c r="Y195" i="50"/>
  <c r="E152" i="50"/>
  <c r="F32" i="50"/>
  <c r="F204" i="50"/>
  <c r="F8" i="50"/>
  <c r="N198" i="50"/>
  <c r="N195" i="50" s="1"/>
  <c r="N207" i="50"/>
  <c r="K198" i="50"/>
  <c r="K195" i="50" s="1"/>
  <c r="K207" i="50"/>
  <c r="AE207" i="50"/>
  <c r="F172" i="50"/>
  <c r="F169" i="50" s="1"/>
  <c r="D172" i="50"/>
  <c r="D169" i="50" s="1"/>
  <c r="E169" i="50"/>
  <c r="C172" i="50"/>
  <c r="C169" i="50" s="1"/>
  <c r="C157" i="50"/>
  <c r="F117" i="50"/>
  <c r="F114" i="50" s="1"/>
  <c r="D117" i="50"/>
  <c r="D114" i="50" s="1"/>
  <c r="E114" i="50"/>
  <c r="G117" i="50"/>
  <c r="G114" i="50" s="1"/>
  <c r="P207" i="50"/>
  <c r="P198" i="50"/>
  <c r="P195" i="50" s="1"/>
  <c r="G33" i="50"/>
  <c r="D33" i="50"/>
  <c r="F33" i="50"/>
  <c r="F99" i="50"/>
  <c r="AD197" i="50"/>
  <c r="AD195" i="50" s="1"/>
  <c r="AA197" i="50"/>
  <c r="AA195" i="50" s="1"/>
  <c r="AA207" i="50"/>
  <c r="Z197" i="50"/>
  <c r="Z195" i="50" s="1"/>
  <c r="W197" i="50"/>
  <c r="V197" i="50"/>
  <c r="V195" i="50" s="1"/>
  <c r="V207" i="50"/>
  <c r="J150" i="50"/>
  <c r="E30" i="50"/>
  <c r="G15" i="50"/>
  <c r="F15" i="50"/>
  <c r="F212" i="50"/>
  <c r="E200" i="50"/>
  <c r="U207" i="50"/>
  <c r="U198" i="50"/>
  <c r="U195" i="50" s="1"/>
  <c r="T207" i="50"/>
  <c r="M207" i="50"/>
  <c r="M198" i="50"/>
  <c r="M195" i="50" s="1"/>
  <c r="Y207" i="50"/>
  <c r="D209" i="50"/>
  <c r="G209" i="50"/>
  <c r="E197" i="50"/>
  <c r="O207" i="50" l="1"/>
  <c r="R207" i="50"/>
  <c r="W195" i="50"/>
  <c r="AD207" i="50"/>
  <c r="Z207" i="50"/>
  <c r="R195" i="50"/>
  <c r="S207" i="50"/>
  <c r="F155" i="50"/>
  <c r="W207" i="50"/>
  <c r="H198" i="50"/>
  <c r="H195" i="50" s="1"/>
  <c r="I207" i="50"/>
  <c r="AC198" i="50"/>
  <c r="AC195" i="50" s="1"/>
  <c r="X207" i="50"/>
  <c r="AB90" i="50"/>
  <c r="AB210" i="50"/>
  <c r="B93" i="50"/>
  <c r="AB153" i="50"/>
  <c r="AB150" i="50" s="1"/>
  <c r="E153" i="50"/>
  <c r="D153" i="50" s="1"/>
  <c r="L198" i="50"/>
  <c r="L195" i="50" s="1"/>
  <c r="G157" i="50"/>
  <c r="R150" i="50"/>
  <c r="G212" i="50"/>
  <c r="G155" i="50"/>
  <c r="E90" i="50"/>
  <c r="D93" i="50"/>
  <c r="D90" i="50" s="1"/>
  <c r="E210" i="50"/>
  <c r="D30" i="50"/>
  <c r="C207" i="50"/>
  <c r="F22" i="50"/>
  <c r="G197" i="50"/>
  <c r="G200" i="50"/>
  <c r="F200" i="50"/>
  <c r="F30" i="50"/>
  <c r="G30" i="50"/>
  <c r="D197" i="50"/>
  <c r="G153" i="50"/>
  <c r="G172" i="50"/>
  <c r="G169" i="50" s="1"/>
  <c r="C195" i="50"/>
  <c r="C90" i="50"/>
  <c r="G93" i="50"/>
  <c r="F152" i="50"/>
  <c r="D152" i="50"/>
  <c r="G152" i="50"/>
  <c r="B197" i="50"/>
  <c r="B90" i="50" l="1"/>
  <c r="B210" i="50"/>
  <c r="F93" i="50"/>
  <c r="E150" i="50"/>
  <c r="F90" i="50"/>
  <c r="AB198" i="50"/>
  <c r="AB195" i="50" s="1"/>
  <c r="AB207" i="50"/>
  <c r="B153" i="50"/>
  <c r="D150" i="50"/>
  <c r="F210" i="50"/>
  <c r="E198" i="50"/>
  <c r="E207" i="50"/>
  <c r="G207" i="50" s="1"/>
  <c r="G210" i="50"/>
  <c r="G90" i="50"/>
  <c r="D210" i="50"/>
  <c r="G150" i="50"/>
  <c r="F197" i="50"/>
  <c r="B198" i="50" l="1"/>
  <c r="B195" i="50" s="1"/>
  <c r="B207" i="50"/>
  <c r="F207" i="50" s="1"/>
  <c r="B150" i="50"/>
  <c r="F150" i="50" s="1"/>
  <c r="F153" i="50"/>
  <c r="D198" i="50"/>
  <c r="D195" i="50" s="1"/>
  <c r="D207" i="50"/>
  <c r="E195" i="50"/>
  <c r="G198" i="50"/>
  <c r="F198" i="50" l="1"/>
  <c r="G195" i="50"/>
  <c r="F195" i="50"/>
</calcChain>
</file>

<file path=xl/sharedStrings.xml><?xml version="1.0" encoding="utf-8"?>
<sst xmlns="http://schemas.openxmlformats.org/spreadsheetml/2006/main" count="272" uniqueCount="90">
  <si>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</si>
  <si>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</si>
  <si>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</si>
  <si>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</si>
  <si>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</si>
  <si>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</si>
  <si>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</si>
  <si>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</si>
  <si>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</si>
  <si>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</si>
  <si>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</si>
  <si>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</si>
  <si>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</si>
  <si>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</si>
  <si>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</si>
  <si>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</si>
  <si>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</si>
  <si>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</si>
  <si>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</si>
  <si>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</si>
  <si>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</si>
  <si>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</si>
  <si>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</si>
  <si>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Основные мероприятия  программы</t>
  </si>
  <si>
    <t>в т.ч. МБ в части софинансирования</t>
  </si>
  <si>
    <t>бюджет ХМАО – Югры</t>
  </si>
  <si>
    <t>Подпрограмма 1. «Автомобильный транспорт»</t>
  </si>
  <si>
    <t>всего</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</si>
  <si>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</si>
  <si>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</si>
  <si>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</si>
  <si>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</si>
  <si>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</si>
  <si>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</si>
  <si>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</si>
  <si>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</si>
  <si>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Процессная часть</t>
  </si>
  <si>
    <t>1.1. Организация пассажирских перевозок автомобильным транспортом общего пользования по городским маршрутам (I)</t>
  </si>
  <si>
    <t>3.1.1. Обеспечение бесперебойного функционирования системы фотовидеофиксации</t>
  </si>
  <si>
    <t>Процессная часть в целом по муниципальной программе</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</si>
  <si>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</si>
  <si>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</si>
  <si>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</si>
  <si>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</si>
  <si>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</si>
  <si>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Подпрограмма 4. «Повышение доступности и безопасности транспортных услуг, оказываемых с использованием воздушного транспорта»</t>
  </si>
  <si>
    <t>4.1.1. Субсидии на финансовое обеспечение затрат организациям воздушного транспорта</t>
  </si>
  <si>
    <t>Итого по подпрограмме 4</t>
  </si>
  <si>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</si>
  <si>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План на
 2023 год, тыс.руб.</t>
  </si>
  <si>
    <t>2.2.1. Строительство сетей наружного освещения участка автомобильной дороги по улице Центральная в городе Когалыме</t>
  </si>
  <si>
    <t>2.2.2. Строительство сетей наружного освещения участка автомобильных дорог по улице Авиаторов в городе Когалыме (в том числе ПИР)</t>
  </si>
  <si>
    <t>2.2.3. Строительство сетей наружного освещения участков автомобильных дорог по улице Лангепасская в городе Когалыме (в том числе ПИР)</t>
  </si>
  <si>
    <t>2.1.3. Реконструкция участков автомобильных дорог улица Дорожников и улица Романтиков (в том числе ПИР)</t>
  </si>
  <si>
    <r>
      <t xml:space="preserve">МКУ "ЕДДС г.Когалыма":
</t>
    </r>
    <r>
      <rPr>
        <sz val="14"/>
        <color theme="1"/>
        <rFont val="Times New Roman"/>
        <family val="1"/>
        <charset val="204"/>
      </rPr>
      <t>Отклонение факта от плана сложилось в результате оплаты электрической энергии по факту потребления комплексами фотовидеофиксации города Когалыма</t>
    </r>
  </si>
  <si>
    <t>2.1.4. Реконструкция развязки Восточная (проспект Нефтяников, улица Ноябрьская)</t>
  </si>
  <si>
    <t>2.1.5. Капитальный ремонт объекта "Путепровод на км 0+468 автодороги Повховское шоссе в городе Когалыме</t>
  </si>
  <si>
    <t>2.1. Строительство, реконструкция, капитальный ремонт и ремонт автомобильных дорог общего  пользования местного значения (II, 1, 2)</t>
  </si>
  <si>
    <t>2.2. Строительство, реконструкция, капитальный ремонт, ремонт сетей наружного освещения автомобильных дорог общего пользования местного значения (3)</t>
  </si>
  <si>
    <t>2.3. Обеспечение функционирования сети автомобильных дорог общего пользования местного значения (4, 5, 6, 7)</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</si>
  <si>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</si>
  <si>
    <t>Проектная часть</t>
  </si>
  <si>
    <t>ПК.1.1 "Выполнение мероприятий по актуализации программы комплексного развития транспортной инфраструктуры города Когалыма"</t>
  </si>
  <si>
    <r>
      <rPr>
        <b/>
        <sz val="14"/>
        <color theme="1"/>
        <rFont val="Times New Roman"/>
        <family val="1"/>
        <charset val="204"/>
      </rPr>
      <t>МКУ "УКС и ЖКК г.Когалыма":</t>
    </r>
    <r>
      <rPr>
        <sz val="14"/>
        <color theme="1"/>
        <rFont val="Times New Roman"/>
        <family val="1"/>
        <charset val="204"/>
      </rPr>
      <t xml:space="preserve">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23.12.2022 №0187300013722000223 на сумму 27 125,20 тыс.руб.
С АО "Газпром энергосбыт Тюмень" на организацию освещения светофорных объектов заключен контракт от 30.12.2022 №ЭС1902000061/23 на сумму 802,4 тыс.руб.
На основании решения Думы г.Когалыма от 28.02.2023 №240-ГД выделены дополнительные плановые ассигнования на обеспечение электроэнергией светофорных объектов в сумме 53,9 тыс.руб.
Оплата работ по оперативному, техническому обслуживанию и текущему ремонту электрооборудования светофорных объектов, а также потребленной электроэнергии светофорных объектов г.Когалыма производится по факту на основании счетов-фактур.</t>
    </r>
  </si>
  <si>
    <t>2.3.4. Обустройство и модернизация светофорных объектов</t>
  </si>
  <si>
    <t>Проектная часть в целом по муниципальной программе</t>
  </si>
  <si>
    <t>2.3.1.3. Оформление технической документации на содержание автомобильных дорог местного значения города Когалыма</t>
  </si>
  <si>
    <t>2.3.5. Проведение мониторинга дорожного движения на автомобильных дорогах местного значения</t>
  </si>
  <si>
    <t>2.3.6. Обустройство пешеходных переходов на автомобильных дорогах города Когалыма</t>
  </si>
  <si>
    <r>
      <rPr>
        <b/>
        <sz val="14"/>
        <color theme="1"/>
        <rFont val="Times New Roman"/>
        <family val="1"/>
        <charset val="204"/>
      </rPr>
      <t>МКУ "УКС и ЖКК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28.11.2022:
- №0187300013722000190 на сумму 12 185,822 тыс.руб. (сумма финансирования в 2023 году 11 190,19 тыс.руб.);
- №0187300013722000192 на сумму 12 337,393 тыс.руб. (сумма финансирования в 2023 году 11 287,551 тыс.руб.).
Согласно решению Думы г.Когалыма от 28.02.2023 №240-ГД выделены дополнительные плановые ассигнования на изготовление остановочных баннеров с тематикой 23 февраля, 8 марта и 9 мая в сумме 544,7 тыс.руб.
С ООО "Когалымская городская типография" заключен контракт от 15.03.2023 №24 на поставку полиграфической продукции (баннеров остановочных) на сумму 544,69 тыс.руб. 
Согласно решению Думы г.Когалыма от 20.06.2023 №273-ГД на организацию регулярных перевозок пассажиров и багажа автомобильным транспортом на автобусных маршрутах города Когалыма в 2023 году выделены дополнительные плановые ассигнования в сумме 7654,8 тыс.руб.
Муниципальные контракты №0187300013722000190 и №0187300013722000192 расторгнуты по соглашению сторон с 01.07.2023.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30.06.2023:
- №19/2023 на сумму 403,35 тыс.руб. по маршруту №9 транспортом малой категории (менее 22 мест);
- №20/2023 на сумму 296,53 тыс.руб. по маршруту №4 транспортом средней категории (менее 54 мест);
- №21/2023 на сумму 599,97 тыс.руб. по маршруту №4 транспортом малой категории (менее 22 мест);
- №22/2023 на сумму 169,99 тыс.руб. по маршруту №1А транспортом малой категории (более 22 мест);
- №23/2023 на сумму 559,99 тыс.руб. по маршруту №1А транспортом средней категории (менее 54 мест);
- №24/2023 на сумму 355,48 тыс.руб. по маршруту №2 транспортом малой категории (менее 22 мест);
-  №25/2023 на сумму 331,14 тыс.руб. по маршруту №3 транспортом малой категории (менее 22 мест);
 - №26/2023 на сумму 599,97 тыс.руб. по маршруту №1А транспортом средней категории (более 54 мест); 
 - №27/2023 на сумму 341,5 тыс.руб. по маршрутам №5 и №7.
Заключен МК от 28.07.2023 с ИП Шахбазов Ф.Т.о. на сумму 17 500,38 тыс.руб.</t>
    </r>
  </si>
  <si>
    <r>
      <rPr>
        <b/>
        <sz val="14"/>
        <color theme="1"/>
        <rFont val="Times New Roman"/>
        <family val="1"/>
        <charset val="204"/>
      </rPr>
      <t>МКУ "УКС и ЖКК г.Когалыма":</t>
    </r>
    <r>
      <rPr>
        <sz val="14"/>
        <color theme="1"/>
        <rFont val="Times New Roman"/>
        <family val="1"/>
        <charset val="204"/>
      </rPr>
      <t xml:space="preserve">
Заключен МК от 21.07.2023 №0187300013723000251 с ООО Строительная Компания «ЮВ и С» на выполнение работ по ремонту автомобильных дорог города Когалыма на сумму 8 771,0 тыс.руб. 
Ремонт дорог будет осуществляться:в районе моста через реку Ингу-Ягун на км 2+289 автодороги улица Дружбы Народов и на выезде с перекрестка с круговым движением улиц Дружбы народов-Проспект Шмидта в сторону СКК «Галактика»
Срок окончания работ 04.09.2023. </t>
    </r>
  </si>
  <si>
    <r>
      <rPr>
        <b/>
        <sz val="14"/>
        <color theme="1"/>
        <rFont val="Times New Roman"/>
        <family val="1"/>
        <charset val="204"/>
      </rPr>
      <t>МКУ "УКС и ЖКК г.Когалыма":</t>
    </r>
    <r>
      <rPr>
        <sz val="14"/>
        <color theme="1"/>
        <rFont val="Times New Roman"/>
        <family val="1"/>
        <charset val="204"/>
      </rPr>
      <t xml:space="preserve">
1. Планируется заключение мунципального контракта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Центральная в городе Когалыме» на сумму 7,00 тыс. руб.
2. Завершены торги  на выполнение работ по строительству сетей наружного освещения участка автомобильной дороги по улице Центральная в городе Когалыме, итоги подведены 25.04.2023. Ведется процедура заключения муниципального контракта.
Заключен МК 0187300013723000062 от 05.05.2023 с ООО "Денко" на выполнение работ по строительству сетей наружного освещения участка автомобильной дороги по улице Центральная в городе Когалыме на сумму  1745,167 тыс.руб. Дата завершения исполнения МК 05.09.2023. Работы завершены и оплачены в полном объеме.
В соответствии с решением Думы г.Когалыма от 20.06.2023 №273-ГД перераспределена экономии плановых ассигнований с п.п.2.2.2. на изготовление технических планов на участки автомобильных дорог в сумме 18,6 тыс.руб.
Заключен МК от 10.08.2023 №54/2023 с ИП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Срок оказания услуг по 30.09.2023. Работы завершены и оплачены в полном объеме.</t>
    </r>
  </si>
  <si>
    <r>
      <rPr>
        <b/>
        <sz val="14"/>
        <color theme="1"/>
        <rFont val="Times New Roman"/>
        <family val="1"/>
        <charset val="204"/>
      </rPr>
      <t>МКУ "УКС и ЖКК г.Когалыма":</t>
    </r>
    <r>
      <rPr>
        <sz val="14"/>
        <color theme="1"/>
        <rFont val="Times New Roman"/>
        <family val="1"/>
        <charset val="204"/>
      </rPr>
      <t xml:space="preserve">
1.МК №2/2023 от 26.01.2023 на корректировку проекта. Цена контракта 394,33 тыс. руб. Работы выполнены и оплачены в полном объеме.
2. Завершены торги на выполнение работ по строительству сетей наружного освещения участка автомобильной дороги по улице Авиаторов в городе Когалыме (3 этап). Ведется процедура заключения муниципального контракта                                                           
3. МК №8/2023 от 02.05.2023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Авиаторов в городе Когалыме» заключен с Ханиевой Н.А.  на сумму 12,00 тыс. руб.
4. МК 0187300013723000069 от 17.05.2023 на выполнение работ по строительству сетей наружного освещения участка автомобильной дороги по улице Авиаторов в городе Когалыме (3 этап) заключен с ООО "Денко" на сумму 5 295,408 тыс.руб. Работы по МК выполнены. Оплата произведена в полном объеме. 
В соответствии с решением Думы г.Когалыма от 20.06.2023 №273-ГД перераспределена экономии плановых ассигнований на п.п.2.2.1. для изготовления технических планов на участки автомобильных дорог в сумме 18,6 тыс.руб.
В соответствии с решением Думы г.Когалыма от 12.09.2023 №298-ГД экономия плановых ассигнований в сумме 1480,5 тыс.руб. перераспределена по другим мероприятиям муниципальных программ г.Когалыма.
5. МК от  10.08.2023 №54/2023 заключен с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Услуги по контракту оказаны и оплачены в полном объеме.</t>
    </r>
  </si>
  <si>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№1/2023 от 26.01.2023 на корректировку проекта. Цена контракта 299,12 тыс. руб. Работы выполнены и оплачены в полном объеме.
2. С ООО "Денко" заключен МК от 07.06.2023 №0187300013723000068 на выполнение работ по строительству сетей наружного освещения участков автомобильных дорог по улице Лангепасская в городе Когалыме на сумму 6 801,43 тыс.руб. Дата окончания исполнения контракта 04.09.2023. Работы по контракту выполнены и оплачены в полном объеме.                                                  
3. С ИП Ханиевой Н.А. заключен МК от 02.05.2023 №10/2023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«Сети наружного освещения участка автомобильной дороги по улице Лангепасская в городе Когалыме» на сумму 12,00 тыс. руб. Работы выполнены и оплачены в полном объеме.
Заключены МК:
- от 03.08.2023 №КГ-730.23 с АО "Югорская региональная электросетевая компания" на осуществление технологического присоединения к электрическим сетям объекта "Сети наружного освещения автомобильной дороги по улице Лангепасская в городе Когалыме" на сумму 33,511 тыс.руб.;
- от 10.08.2023 №54/2023 с ИП  Ханиевой Н.А. на оказание услуг по оформлению технических планов по объектам "Сети наружного освещения участка автомобильной дороги по улице Центральная, улице Лангепасская (1 этап, 2 этап, 3 этап), улице Авиаторов в городе Когалыме" на сумму 74,84 тыс.руб. Срок оказания услуг по 30.09.2023. Работы по контракту выполнены и оплачены в полном объеме.          </t>
    </r>
  </si>
  <si>
    <r>
      <t xml:space="preserve">МКУ "УКС и ЖКК г.Когалыма":
</t>
    </r>
    <r>
      <rPr>
        <sz val="13"/>
        <color theme="1"/>
        <rFont val="Times New Roman"/>
        <family val="1"/>
        <charset val="204"/>
      </rPr>
      <t>В соответствии с решением Думы г.Когалыма от 20.06.2023 №273-ГД выделены плановые ассигнования на выполнение работ по мониторингу дорожного движения с последующей загрузкой иинформации в АСУ ТК в сумме 500,00 тыс.руб.
Заключен МК от 14.08.2023 №56/2023 с ООО "ДорГИС" на оказание услуг по проведению мониторинга дорожного движения на автомобильных дорогах местного значения муниципального образования город Когалым на сумму 498,00 тыс.руб. Срок выполнения работ по 11.11.2023.
В соответствии с решением Думы г.Когалыма от 12.09.2023 №298-ГД экономия плановых ассигнований в сумме 2,0 тыс.руб. перераспределена на мероприятия по обращению с животными без владельцев на территории г.Когалыма.</t>
    </r>
  </si>
  <si>
    <r>
      <t xml:space="preserve">МКУ "УКС и ЖКК г.Когалыма"
</t>
    </r>
    <r>
      <rPr>
        <sz val="14"/>
        <color theme="1"/>
        <rFont val="Times New Roman"/>
        <family val="1"/>
        <charset val="204"/>
      </rPr>
      <t>Заключен МК от 21.08.2023 №62/2023 с ООО  "Центр Строительного Контроля"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на сумму 160,8 тыс.руб. Период оказания услуг до 30.09.2023.
Заключен МК от 22.09.2023 №75/2023 с ООО  "Центр Строительного Контроля" на оказание услуг по проведению лабораторных исследований материалов, применяемых при ремонте автомобильных дорог, в том числе проведение инженерно -геодезических измерений на сумму 175,2 тыс.руб. Период оказания услуг до 30.10.2023.
Работы по контрактам завершены и оплачены в полном объеме.</t>
    </r>
  </si>
  <si>
    <r>
      <t xml:space="preserve">МКУ "УКС и ЖКК г.Когалыма":
</t>
    </r>
    <r>
      <rPr>
        <sz val="13"/>
        <color theme="1"/>
        <rFont val="Times New Roman"/>
        <family val="1"/>
        <charset val="204"/>
      </rPr>
      <t>С ООО "Дормостпроект" заключен МК от 14.03.2023 №0187300013723000017 на выполнение работ по актуализации комплексного развития транспортной инфраструктуры и проектов организации дорожного движения на сумму 1 231,966 тыс.руб. В соответствии с решением Думы г.Когалыма от 20.06.2023 №273-ГД плановые ассигнования в сумме 2 668,0 тыс.руб. перераспределены на другие мероприятия.</t>
    </r>
  </si>
  <si>
    <r>
      <rPr>
        <b/>
        <sz val="14"/>
        <color theme="1"/>
        <rFont val="Times New Roman"/>
        <family val="1"/>
        <charset val="204"/>
      </rPr>
      <t>МКУ "УКС и ЖКК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22.12.2022 №1273/1-GSM на сумму 201,6т.р.
С ООО "Умный транспорт" заключен контракт от 10.01.2023 №14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30,0 тыс.руб.
В связи с реорганизацией учреждения контракт от 22.12.2022 №1273/1-GSM расторгнут по соглашению сторон.
На обслуживание (абонентскую плату) сим-карт информационных табло, установленных на остановочных павильонах, заключен контракт от 29.04.2023 №1273/1-GSM на сумму 151,2т.р.
В соответствии с решением Думы г.Когалыма от 20.06.2023 №273-ГД выделены плановые ассигнования на ремонт и ТО информационных табло в сумме 662,0 тыс.руб.
С ООО "Электрон" на оказание услуг по техническому обслуживанию и ремонту информационных табло на территориии города Когалыма заключены МК:
- от 01.08.2023 №70/2023 на сумму 450,0 тыс.руб.;
- от 01.11.2023 №85/2023 на сумму 150,0 тыс.руб.</t>
    </r>
  </si>
  <si>
    <t>Отчет о ходе реализации муниципальной программы «Развитие транспортной системы города Когалыма» по состоянию на 01.01.2024</t>
  </si>
  <si>
    <t>План на 01.01.2024</t>
  </si>
  <si>
    <t>Профинансировано на 01.01.2024</t>
  </si>
  <si>
    <t>Кассовый расход на 01.01.2024</t>
  </si>
  <si>
    <r>
      <rPr>
        <b/>
        <sz val="14"/>
        <color theme="1"/>
        <rFont val="Times New Roman"/>
        <family val="1"/>
        <charset val="204"/>
      </rPr>
      <t>МКУ "УКС и ЖКК г.Когалыма":</t>
    </r>
    <r>
      <rPr>
        <sz val="14"/>
        <color theme="1"/>
        <rFont val="Times New Roman"/>
        <family val="1"/>
        <charset val="204"/>
      </rPr>
      <t xml:space="preserve">
1. Муниципальный контракт №0187300013721000151 от 09.09.2022 на выполнение проектно-изыскательских работ. Цена контракта 4 540,54 тыс. руб., срок окончания работ - 06.12.2022, ведется выполнение работ.
2. Договор №КГ-106.23 от 28.03.2023 на осуществление технологического присоединения к электрическим сетям объекта на сумму 41,89 тыс. руб., срок окончания оказания услуг 12.05.2023. Работы по контракту завершены и оплачены в полном объеме.</t>
    </r>
  </si>
  <si>
    <r>
      <rPr>
        <b/>
        <sz val="14"/>
        <color theme="1"/>
        <rFont val="Times New Roman"/>
        <family val="1"/>
        <charset val="204"/>
      </rPr>
      <t>МКУ "УКС и ЖКК г.Когалыма":</t>
    </r>
    <r>
      <rPr>
        <sz val="14"/>
        <color theme="1"/>
        <rFont val="Times New Roman"/>
        <family val="1"/>
        <charset val="204"/>
      </rPr>
      <t xml:space="preserve">
Заключен МК от 04.08.2023 №0187200001723001181 с ООО Строительная Компания «ЮВ и С» на выполнение работ по реконструкции развязки Восточной (проспект Нефтяников, улица Ноябрьская) на сумму 366 990,6 тыс.руб. Сроки выполнения работ: 1 этап с 04.08.2023 по 16.11.2023; 2 этап с 01.01.2024 по 18.10.2024. График платежей скорректирован в соответствии с сетевым графиком выполнения (финансирования) работ на 2023 год (письмо от 17.08.2023 №1-Исх-5181), которым предусматривалось финансирование видов работ в составе этапа. Работы на объекте ведутся. 
На основании приказа КФ Администрации г.Когалыма от 20.10.2023 №78-О закрыты плановые ассигнования за счет средств бюджета ХМАО-Югры в сумме 3 118,0 тыс.руб. 
Заключен МК от 02.10.2023 №24-23АН с ООО "Югорский Проектный Институт" на оказание услуг по авторскому надзору по объекту "Реконструкция развязки Восточной (проспект Нефтянников, улица Ноябрьская) на сумму 737,669 тыс.руб. с финансированием в 2023 году выполненных работ на сумму 169,959 тыс.руб. Работы на сумму 169,959 тыс.руб. выполнены и оплачены.
В соответствии с решением Думы г.Когалыма от 20.12.2023№356-ГД закрыты плановые ассигнования бюджета г.Когалыма в сумме 331,6 тыс.руб., перераспределены средства ЛУКОЙЛ в сумме 7 104,0 тыс.руб.</t>
    </r>
  </si>
  <si>
    <r>
      <rPr>
        <b/>
        <sz val="14"/>
        <color theme="1"/>
        <rFont val="Times New Roman"/>
        <family val="1"/>
        <charset val="204"/>
      </rPr>
      <t>МКУ "УКС и ЖКК г.Когалыма":</t>
    </r>
    <r>
      <rPr>
        <sz val="14"/>
        <color theme="1"/>
        <rFont val="Times New Roman"/>
        <family val="1"/>
        <charset val="204"/>
      </rPr>
      <t xml:space="preserve">
Заключен МК от 06.06.2023 №0187300013723000113 с ООО "Ягуар" на выполнение работ по капитальному ремонту объекта "Путепровод на км 0+468 автодороги Повховское шоссе в городе Когалыме на сумму 113 515,64 тыс.руб. Дата окончания исполнения контракта 27.12.2023.
На основании приказа КФ Администрации г.Когалыма от 20.10.2023 №78-О закрыты плановые ассигнования за счет средств бюджета ХМАО-Югры в сумме 18 557,5 тыс.руб.
В соответствии с решением Думы г.Когалыма от 20.12.2023№356-ГД перераспределена экономия ПА, сложившаяся  по результатам прохождения ценовой экспертизы проекта на капитальный ремонт объекта "Путепровод на км 0+468 автодороги Повховское шоссе в городе Когалыме".</t>
    </r>
  </si>
  <si>
    <r>
      <rPr>
        <b/>
        <sz val="14"/>
        <rFont val="Times New Roman"/>
        <family val="1"/>
        <charset val="204"/>
      </rPr>
      <t>МБУ "КСАТ":</t>
    </r>
    <r>
      <rPr>
        <sz val="14"/>
        <rFont val="Times New Roman"/>
        <family val="1"/>
        <charset val="204"/>
      </rPr>
      <t xml:space="preserve">
Отклонение от плана составляет  9 211,67 тыс. руб. в том числе:
1. 44,79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521,55 тыс. руб.  –экономия  по статье начисления на оплату труда 
3. 61,62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294,02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124,91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произведена по факту оказанных услуг
6. 1 215,45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Оказание услуг по охране базы, так как оплата произведена по факту оказанных услуг
7. 317,69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4 583,36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1 168,43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2. Оплата счетов за приобретение запасных частей  произведена по факту поставки товара. 3 Оплата за приобретение шин, по факту поставки товара
10. 63,2 тыс. руб. - неисполнение по статье расходов прочие расходы  оплата налога на имущество произведена  согласно с поданной декларации , а также уплата налогов, гос.пошлин и сборов, разного рода платежей произведена согласно фактической потребности в спец.разрешениях
11. 33,31 тыс. руб. неисполнение по статье расходов  пособий по уходу за ребенком инвалидом, оплата  произведена по факту предоставленных документов
12. 141,02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312,54 тыс. руб. неисполнение субсидии по статье  расходов на приобретение мягкого инвентаря, оплата произведена по факту поставки товара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15. 10,45 тыс. руб. неисполнение субсидии по статье  прочие выплаты пособия, компенсации, меры социальной поддержки по ПНО приказ № 2408-ПВ/В от 19.04.2023
16. 270,33 тыс.руб. экономия на приобретение дорожной косилки (навесное оборудование)., оплата произведена по факту поступления товара и выставленных счетов</t>
    </r>
  </si>
  <si>
    <r>
      <t xml:space="preserve">МБУ "КСАТ":
</t>
    </r>
    <r>
      <rPr>
        <sz val="14"/>
        <color theme="1"/>
        <rFont val="Times New Roman"/>
        <family val="1"/>
        <charset val="204"/>
      </rPr>
      <t>Неисполнение субсидии по статье арендная плата 7 975,86 тыс. руб. за пользование имуществом возникло, в связи с тем, что товар (СНП) поступила 28.12.2023г. Приемка товара, необходимо осуществить до 11.01.2024, после произвести оплату в течении 7 рабочих дней со дня приемки товара.</t>
    </r>
  </si>
  <si>
    <r>
      <t xml:space="preserve">МКУ "УКС и ЖКК г.Когалыма", МБУ "КСАТ":
</t>
    </r>
    <r>
      <rPr>
        <sz val="14"/>
        <color theme="1"/>
        <rFont val="Times New Roman"/>
        <family val="1"/>
        <charset val="204"/>
      </rPr>
      <t>Оформление технических паспортов, проекта содержания автомобильных дорог, а также разработка проекта организации дорожного движения</t>
    </r>
  </si>
  <si>
    <r>
      <t xml:space="preserve">МКУ "УКС и ЖКК г.Когалыма":
</t>
    </r>
    <r>
      <rPr>
        <sz val="13"/>
        <color theme="1"/>
        <rFont val="Times New Roman"/>
        <family val="1"/>
        <charset val="204"/>
      </rPr>
      <t>На основании решения Думы г.Когалыма от 28.02.2023 №240-ГД выделены дополнительные плановые ассигнования на: 
- модернизацию светофорных объектов на  перекрестке улиц Мира и Повха в сумме 1890,6 тыс.руб.;
- выполнение работ по установке светофорного объекта в районе ледового дворца "Айсберг", расположенного по ул.Степана Повха в сумме 945,3 тыс.руб.
Заключены МК на выполнение работ по обустройству светофорных объектов АО "ЮТЭК-Когалым":
- №0187300013723000056 от 28.04.2023 на сумму 892,583 тыс.руб. Работы по контракту выполнены и оплачены в полном объеме.
- №0187300013723000057 от 28.04.2023 на сумму 1 890.543 тыс.руб. Дата окончания исполнения МК 05.09.2023.
Работы по МК №0187300013723000056 от 28.04.2023 на сумму 892,583 тыс.руб. выполнены и оплачены в полном объеме.
В соответствии с решением Думы г.Когалыма от 12.09.2023 №298-ГД экономия плановых ассигнований в сумме 52,8 тыс.руб. перераспределена на мероприятия по обращению с животными без владельцев на территории города Когалыма.  
С АО "ЮТЭК-Когалым" заключен МК от 19.09.2023 №74/2023 на выполнение работ по обустройству светофорного объекта по адресу: город Когалым, проспект Шмидта, 24 на сумму 553,148 тыс.руб. Работы выполнены и оплачены в полном объеме</t>
    </r>
  </si>
  <si>
    <r>
      <t xml:space="preserve">МКУ "УКС и ЖКК г.Когалыма":
</t>
    </r>
    <r>
      <rPr>
        <sz val="13"/>
        <color theme="1"/>
        <rFont val="Times New Roman"/>
        <family val="1"/>
        <charset val="204"/>
      </rPr>
      <t>В соответствии с решением Думы г.Когалыма от 20.06.2023 №273-ГД выделение плановые ассигнования на выполнение работ по обустройству пешеходного перехода по ул.Северная в сумме 1 145,9 тыс.руб.
Заключен МК от 21.08.2023 №0187300013723000265 с АО "ЮТЭК-Когалым" на выполнение работ по устройству пешеходного перехода в рамках капитального ремонта автомобильной дороги по улице Северная в городе Когалыме на сумму 1 069,769 тыс.руб. Срок окончания работ 29.09.2023. Работы выполнены и оплачены в полном объеме.
В соответствии с решением Думы г.Когалыма от 12.09.2023 №298-ГД экономия плановых ассигшнований в сумме 76,1 тыс.руб. перераспределена на мероприятия по обращению с животными без владельцев на территории города Когалыма.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</si>
</sst>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 numFmtId="170" formatCode="#,##0.0"/>
    <numFmt numFmtId="171" formatCode="#,##0.00\ 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3"/>
      <name val="Times New Roman"/>
      <family val="1"/>
      <charset val="204"/>
    </font>
    <font>
      <sz val="16"/>
      <color theme="1"/>
      <name val="Times New Roman"/>
      <family val="1"/>
      <charset val="204"/>
    </font>
    <font>
      <b/>
      <sz val="16"/>
      <color theme="1"/>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
      <sz val="14"/>
      <name val="Times New Roman"/>
      <family val="1"/>
      <charset val="204"/>
    </font>
    <font>
      <b/>
      <sz val="14"/>
      <color theme="1"/>
      <name val="Times New Roman"/>
      <family val="1"/>
      <charset val="204"/>
    </font>
    <font>
      <b/>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0">
    <xf numFmtId="0" fontId="0" fillId="0" borderId="0"/>
    <xf numFmtId="0" fontId="6" fillId="0" borderId="0"/>
    <xf numFmtId="166" fontId="6" fillId="0" borderId="0" applyFont="0" applyFill="0" applyBorder="0" applyAlignment="0" applyProtection="0"/>
    <xf numFmtId="0" fontId="5" fillId="0" borderId="0"/>
    <xf numFmtId="0" fontId="8" fillId="0" borderId="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4" fillId="0" borderId="0"/>
    <xf numFmtId="0" fontId="3" fillId="0" borderId="0"/>
    <xf numFmtId="0" fontId="6" fillId="0" borderId="0"/>
    <xf numFmtId="0" fontId="6" fillId="0" borderId="0"/>
    <xf numFmtId="0" fontId="16" fillId="0" borderId="0"/>
    <xf numFmtId="0" fontId="9" fillId="0" borderId="0"/>
    <xf numFmtId="9" fontId="9" fillId="0" borderId="0" applyFont="0" applyFill="0" applyBorder="0" applyAlignment="0" applyProtection="0"/>
    <xf numFmtId="167"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9" fillId="0" borderId="0" applyFont="0" applyFill="0" applyBorder="0" applyAlignment="0" applyProtection="0"/>
    <xf numFmtId="169" fontId="6" fillId="0" borderId="0" applyFont="0" applyFill="0" applyBorder="0" applyAlignment="0" applyProtection="0"/>
    <xf numFmtId="0" fontId="2" fillId="0" borderId="0"/>
    <xf numFmtId="0" fontId="1" fillId="0" borderId="0"/>
  </cellStyleXfs>
  <cellXfs count="136">
    <xf numFmtId="0" fontId="0" fillId="0" borderId="0" xfId="0"/>
    <xf numFmtId="0" fontId="21" fillId="4" borderId="3" xfId="0" applyFont="1" applyFill="1" applyBorder="1" applyAlignment="1">
      <alignment horizontal="left" vertical="center" wrapText="1"/>
    </xf>
    <xf numFmtId="0" fontId="0" fillId="4" borderId="0" xfId="0" applyFill="1"/>
    <xf numFmtId="4" fontId="22" fillId="0" borderId="1" xfId="0" applyNumberFormat="1" applyFont="1" applyBorder="1" applyAlignment="1">
      <alignment horizontal="center" vertical="center"/>
    </xf>
    <xf numFmtId="0" fontId="24" fillId="4" borderId="9" xfId="1" applyFont="1" applyFill="1" applyBorder="1" applyAlignment="1" applyProtection="1">
      <alignment horizontal="left" vertical="center"/>
    </xf>
    <xf numFmtId="170" fontId="27" fillId="4" borderId="8" xfId="2" applyNumberFormat="1" applyFont="1" applyFill="1" applyBorder="1" applyAlignment="1" applyProtection="1">
      <alignment horizontal="center" vertical="center" wrapText="1"/>
    </xf>
    <xf numFmtId="170" fontId="27" fillId="4" borderId="8" xfId="1" applyNumberFormat="1" applyFont="1" applyFill="1" applyBorder="1" applyAlignment="1" applyProtection="1">
      <alignment horizontal="center" vertical="center" wrapText="1"/>
    </xf>
    <xf numFmtId="171" fontId="27" fillId="4" borderId="8" xfId="2" applyNumberFormat="1" applyFont="1" applyFill="1" applyBorder="1" applyAlignment="1" applyProtection="1">
      <alignment horizontal="center" vertical="center" wrapText="1"/>
    </xf>
    <xf numFmtId="165" fontId="27" fillId="4" borderId="8" xfId="1" applyNumberFormat="1" applyFont="1" applyFill="1" applyBorder="1" applyAlignment="1" applyProtection="1">
      <alignment horizontal="center" vertical="center" wrapText="1"/>
    </xf>
    <xf numFmtId="165" fontId="27" fillId="4" borderId="10" xfId="1" applyNumberFormat="1" applyFont="1" applyFill="1" applyBorder="1" applyAlignment="1" applyProtection="1">
      <alignment horizontal="center" vertical="center" wrapText="1"/>
    </xf>
    <xf numFmtId="165" fontId="21" fillId="4" borderId="1" xfId="1"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11" fillId="0" borderId="0" xfId="29" applyFont="1"/>
    <xf numFmtId="0" fontId="11" fillId="0" borderId="0" xfId="29" applyFont="1" applyAlignment="1">
      <alignment horizontal="center"/>
    </xf>
    <xf numFmtId="0" fontId="14" fillId="0" borderId="1" xfId="29" applyFont="1" applyBorder="1" applyAlignment="1">
      <alignment horizontal="center" vertical="center" wrapText="1"/>
    </xf>
    <xf numFmtId="0" fontId="11" fillId="0" borderId="1" xfId="29" applyFont="1" applyFill="1" applyBorder="1" applyAlignment="1">
      <alignment horizontal="center" vertical="center" wrapText="1"/>
    </xf>
    <xf numFmtId="0" fontId="11" fillId="2" borderId="1" xfId="29" applyFont="1" applyFill="1" applyBorder="1" applyAlignment="1">
      <alignment horizontal="center" vertical="center" wrapText="1"/>
    </xf>
    <xf numFmtId="0" fontId="11" fillId="0" borderId="1" xfId="29" applyFont="1" applyBorder="1"/>
    <xf numFmtId="0" fontId="23" fillId="7" borderId="1" xfId="29" applyFont="1" applyFill="1" applyBorder="1"/>
    <xf numFmtId="0" fontId="23" fillId="7" borderId="0" xfId="29" applyFont="1" applyFill="1"/>
    <xf numFmtId="0" fontId="18" fillId="5" borderId="1" xfId="29" applyFont="1" applyFill="1" applyBorder="1" applyAlignment="1">
      <alignment horizontal="left" vertical="center" wrapText="1"/>
    </xf>
    <xf numFmtId="4" fontId="14" fillId="5" borderId="1" xfId="29" applyNumberFormat="1" applyFont="1" applyFill="1" applyBorder="1" applyAlignment="1">
      <alignment horizontal="center" vertical="center" wrapText="1"/>
    </xf>
    <xf numFmtId="0" fontId="14" fillId="3" borderId="0" xfId="29" applyFont="1" applyFill="1"/>
    <xf numFmtId="0" fontId="14" fillId="0" borderId="1" xfId="29" applyFont="1" applyFill="1" applyBorder="1" applyAlignment="1">
      <alignment horizontal="left" vertical="top" wrapText="1"/>
    </xf>
    <xf numFmtId="4" fontId="14" fillId="0" borderId="1" xfId="29" applyNumberFormat="1" applyFont="1" applyFill="1" applyBorder="1" applyAlignment="1">
      <alignment horizontal="center" vertical="top" wrapText="1"/>
    </xf>
    <xf numFmtId="0" fontId="11" fillId="3" borderId="0" xfId="29" applyFont="1" applyFill="1"/>
    <xf numFmtId="0" fontId="11" fillId="0" borderId="1" xfId="29" applyFont="1" applyFill="1" applyBorder="1" applyAlignment="1">
      <alignment horizontal="left" vertical="top" wrapText="1"/>
    </xf>
    <xf numFmtId="168" fontId="11" fillId="0"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wrapText="1"/>
    </xf>
    <xf numFmtId="0" fontId="11" fillId="2" borderId="1" xfId="29" applyFont="1" applyFill="1" applyBorder="1"/>
    <xf numFmtId="0" fontId="11" fillId="0" borderId="1" xfId="29" applyFont="1" applyFill="1" applyBorder="1"/>
    <xf numFmtId="0" fontId="11" fillId="0" borderId="1" xfId="29" applyFont="1" applyFill="1" applyBorder="1" applyAlignment="1">
      <alignment horizontal="left" vertical="center" wrapText="1"/>
    </xf>
    <xf numFmtId="0" fontId="11" fillId="2" borderId="1" xfId="29" applyFont="1" applyFill="1" applyBorder="1" applyAlignment="1">
      <alignment horizontal="center" vertical="center"/>
    </xf>
    <xf numFmtId="0" fontId="13" fillId="0" borderId="1" xfId="29" applyFont="1" applyFill="1" applyBorder="1" applyAlignment="1">
      <alignment horizontal="left" vertical="center" wrapText="1"/>
    </xf>
    <xf numFmtId="168" fontId="13" fillId="0" borderId="1" xfId="29" applyNumberFormat="1" applyFont="1" applyFill="1" applyBorder="1" applyAlignment="1">
      <alignment horizontal="center" vertical="center" wrapText="1"/>
    </xf>
    <xf numFmtId="4" fontId="13" fillId="0" borderId="1" xfId="29" applyNumberFormat="1" applyFont="1" applyFill="1" applyBorder="1" applyAlignment="1">
      <alignment horizontal="center" vertical="center" wrapText="1"/>
    </xf>
    <xf numFmtId="0" fontId="13" fillId="2" borderId="1" xfId="29" applyFont="1" applyFill="1" applyBorder="1"/>
    <xf numFmtId="0" fontId="13" fillId="0" borderId="1" xfId="29" applyFont="1" applyFill="1" applyBorder="1"/>
    <xf numFmtId="0" fontId="13" fillId="3" borderId="0" xfId="29" applyFont="1" applyFill="1"/>
    <xf numFmtId="0" fontId="18" fillId="7" borderId="1" xfId="29" applyFont="1" applyFill="1" applyBorder="1" applyAlignment="1">
      <alignment horizontal="left" vertical="center" wrapText="1"/>
    </xf>
    <xf numFmtId="168" fontId="14" fillId="0" borderId="1" xfId="29" applyNumberFormat="1" applyFont="1" applyFill="1" applyBorder="1" applyAlignment="1">
      <alignment horizontal="center" vertical="center" wrapText="1"/>
    </xf>
    <xf numFmtId="0" fontId="11" fillId="7" borderId="1" xfId="29" applyFont="1" applyFill="1" applyBorder="1"/>
    <xf numFmtId="0" fontId="20" fillId="4" borderId="6" xfId="29" applyFont="1" applyFill="1" applyBorder="1" applyAlignment="1">
      <alignment horizontal="left" vertical="center" wrapText="1"/>
    </xf>
    <xf numFmtId="0" fontId="14" fillId="5" borderId="1" xfId="29" applyFont="1" applyFill="1" applyBorder="1" applyAlignment="1">
      <alignment horizontal="left" vertical="center" wrapText="1"/>
    </xf>
    <xf numFmtId="0" fontId="23" fillId="6" borderId="1" xfId="29" applyFont="1" applyFill="1" applyBorder="1" applyAlignment="1">
      <alignment horizontal="left" vertical="center" wrapText="1"/>
    </xf>
    <xf numFmtId="4" fontId="11" fillId="6" borderId="1" xfId="29" applyNumberFormat="1" applyFont="1" applyFill="1" applyBorder="1" applyAlignment="1">
      <alignment horizontal="center" vertical="center" wrapText="1"/>
    </xf>
    <xf numFmtId="4" fontId="11" fillId="2" borderId="1" xfId="29" applyNumberFormat="1" applyFont="1" applyFill="1" applyBorder="1" applyAlignment="1">
      <alignment horizontal="center" vertical="center" wrapText="1"/>
    </xf>
    <xf numFmtId="168" fontId="14" fillId="5" borderId="1" xfId="29" applyNumberFormat="1" applyFont="1" applyFill="1" applyBorder="1" applyAlignment="1">
      <alignment horizontal="center" vertical="center" wrapText="1"/>
    </xf>
    <xf numFmtId="0" fontId="15" fillId="0" borderId="1" xfId="29" applyFont="1" applyFill="1" applyBorder="1" applyAlignment="1">
      <alignment horizontal="left" vertical="center" wrapText="1"/>
    </xf>
    <xf numFmtId="168" fontId="11" fillId="6" borderId="1" xfId="29" applyNumberFormat="1" applyFont="1" applyFill="1" applyBorder="1" applyAlignment="1">
      <alignment horizontal="center" vertical="center" wrapText="1"/>
    </xf>
    <xf numFmtId="0" fontId="11" fillId="8" borderId="0" xfId="29" applyFont="1" applyFill="1"/>
    <xf numFmtId="0" fontId="14" fillId="2" borderId="2" xfId="29" applyFont="1" applyFill="1" applyBorder="1" applyAlignment="1">
      <alignment horizontal="left" vertical="top" wrapText="1"/>
    </xf>
    <xf numFmtId="0" fontId="14" fillId="7" borderId="1" xfId="29" applyFont="1" applyFill="1" applyBorder="1" applyAlignment="1">
      <alignment horizontal="left" vertical="center" wrapText="1"/>
    </xf>
    <xf numFmtId="4" fontId="14" fillId="2"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xf>
    <xf numFmtId="0" fontId="11" fillId="2" borderId="1" xfId="29" applyFont="1" applyFill="1" applyBorder="1" applyAlignment="1">
      <alignment horizontal="center"/>
    </xf>
    <xf numFmtId="0" fontId="11" fillId="0" borderId="1" xfId="29" applyFont="1" applyFill="1" applyBorder="1" applyAlignment="1">
      <alignment horizontal="center"/>
    </xf>
    <xf numFmtId="4" fontId="14" fillId="0" borderId="1" xfId="29" applyNumberFormat="1" applyFont="1" applyFill="1" applyBorder="1" applyAlignment="1">
      <alignment horizontal="center" vertical="center" wrapText="1"/>
    </xf>
    <xf numFmtId="0" fontId="11" fillId="2" borderId="2" xfId="29" applyFont="1" applyFill="1" applyBorder="1" applyAlignment="1"/>
    <xf numFmtId="0" fontId="11" fillId="2" borderId="3" xfId="29" applyFont="1" applyFill="1" applyBorder="1" applyAlignment="1"/>
    <xf numFmtId="4" fontId="23" fillId="6" borderId="1" xfId="29" applyNumberFormat="1" applyFont="1" applyFill="1" applyBorder="1" applyAlignment="1">
      <alignment horizontal="center" vertical="center" wrapText="1"/>
    </xf>
    <xf numFmtId="0" fontId="23" fillId="3" borderId="0" xfId="29" applyFont="1" applyFill="1"/>
    <xf numFmtId="0" fontId="23" fillId="0" borderId="1" xfId="29" applyFont="1" applyFill="1" applyBorder="1" applyAlignment="1">
      <alignment horizontal="left" vertical="center" wrapText="1"/>
    </xf>
    <xf numFmtId="4" fontId="23" fillId="0" borderId="1" xfId="29" applyNumberFormat="1" applyFont="1" applyFill="1" applyBorder="1" applyAlignment="1">
      <alignment horizontal="center" vertical="center" wrapText="1"/>
    </xf>
    <xf numFmtId="0" fontId="23" fillId="2" borderId="1" xfId="29" applyFont="1" applyFill="1" applyBorder="1"/>
    <xf numFmtId="0" fontId="23" fillId="0" borderId="1" xfId="29" applyFont="1" applyFill="1" applyBorder="1"/>
    <xf numFmtId="168" fontId="23" fillId="0" borderId="1" xfId="29" applyNumberFormat="1" applyFont="1" applyFill="1" applyBorder="1" applyAlignment="1">
      <alignment horizontal="center" vertical="center" wrapText="1"/>
    </xf>
    <xf numFmtId="0" fontId="23" fillId="2" borderId="1" xfId="29" applyFont="1" applyFill="1" applyBorder="1" applyAlignment="1">
      <alignment horizontal="center"/>
    </xf>
    <xf numFmtId="0" fontId="23" fillId="0" borderId="1" xfId="29" applyFont="1" applyFill="1" applyBorder="1" applyAlignment="1">
      <alignment horizontal="center"/>
    </xf>
    <xf numFmtId="0" fontId="26" fillId="0" borderId="1" xfId="29" applyFont="1" applyFill="1" applyBorder="1" applyAlignment="1">
      <alignment horizontal="left" vertical="center" wrapText="1"/>
    </xf>
    <xf numFmtId="4" fontId="26" fillId="0" borderId="1" xfId="29" applyNumberFormat="1" applyFont="1" applyFill="1" applyBorder="1" applyAlignment="1">
      <alignment horizontal="center" vertical="center" wrapText="1"/>
    </xf>
    <xf numFmtId="0" fontId="26" fillId="2" borderId="1" xfId="29" applyFont="1" applyFill="1" applyBorder="1"/>
    <xf numFmtId="0" fontId="26" fillId="0" borderId="1" xfId="29" applyFont="1" applyFill="1" applyBorder="1"/>
    <xf numFmtId="0" fontId="26" fillId="3" borderId="0" xfId="29" applyFont="1" applyFill="1"/>
    <xf numFmtId="4" fontId="14" fillId="7" borderId="1" xfId="29" applyNumberFormat="1" applyFont="1" applyFill="1" applyBorder="1" applyAlignment="1">
      <alignment horizontal="center" vertical="center" wrapText="1"/>
    </xf>
    <xf numFmtId="0" fontId="11" fillId="2" borderId="4" xfId="29" applyFont="1" applyFill="1" applyBorder="1" applyAlignment="1"/>
    <xf numFmtId="0" fontId="14" fillId="4" borderId="1" xfId="29" applyFont="1" applyFill="1" applyBorder="1" applyAlignment="1">
      <alignment horizontal="left" vertical="center" wrapText="1"/>
    </xf>
    <xf numFmtId="4" fontId="14" fillId="4" borderId="1" xfId="29" applyNumberFormat="1" applyFont="1" applyFill="1" applyBorder="1" applyAlignment="1">
      <alignment horizontal="center" vertical="center" wrapText="1"/>
    </xf>
    <xf numFmtId="0" fontId="11" fillId="0" borderId="11" xfId="29" applyFont="1" applyBorder="1"/>
    <xf numFmtId="0" fontId="11" fillId="0" borderId="12" xfId="29" applyFont="1" applyBorder="1"/>
    <xf numFmtId="0" fontId="11" fillId="0" borderId="10" xfId="29" applyFont="1" applyBorder="1"/>
    <xf numFmtId="0" fontId="11" fillId="0" borderId="0" xfId="29" applyFont="1" applyFill="1" applyBorder="1" applyAlignment="1">
      <alignment horizontal="left" vertical="center" wrapText="1"/>
    </xf>
    <xf numFmtId="4" fontId="22" fillId="0" borderId="1" xfId="29" applyNumberFormat="1" applyFont="1" applyFill="1" applyBorder="1" applyAlignment="1">
      <alignment horizontal="center" vertical="center"/>
    </xf>
    <xf numFmtId="4" fontId="15" fillId="0" borderId="1" xfId="29" applyNumberFormat="1" applyFont="1" applyFill="1" applyBorder="1" applyAlignment="1">
      <alignment horizontal="center" vertical="center" wrapText="1"/>
    </xf>
    <xf numFmtId="0" fontId="15" fillId="2" borderId="1" xfId="29" applyNumberFormat="1" applyFont="1" applyFill="1" applyBorder="1" applyAlignment="1"/>
    <xf numFmtId="0" fontId="15" fillId="0" borderId="1" xfId="29" applyNumberFormat="1" applyFont="1" applyFill="1" applyBorder="1" applyAlignment="1"/>
    <xf numFmtId="0" fontId="15" fillId="2" borderId="1" xfId="29" applyFont="1" applyFill="1" applyBorder="1"/>
    <xf numFmtId="0" fontId="15" fillId="2" borderId="3" xfId="29" applyFont="1" applyFill="1" applyBorder="1" applyAlignment="1">
      <alignment horizontal="left" vertical="top"/>
    </xf>
    <xf numFmtId="0" fontId="15" fillId="3" borderId="0" xfId="29" applyFont="1" applyFill="1"/>
    <xf numFmtId="4" fontId="11" fillId="2" borderId="1" xfId="29" applyNumberFormat="1" applyFont="1" applyFill="1" applyBorder="1" applyAlignment="1">
      <alignment horizontal="center" vertical="center"/>
    </xf>
    <xf numFmtId="0" fontId="21" fillId="2" borderId="2" xfId="29" applyFont="1" applyFill="1" applyBorder="1" applyAlignment="1">
      <alignment horizontal="left" vertical="top" wrapText="1"/>
    </xf>
    <xf numFmtId="0" fontId="11" fillId="2" borderId="3" xfId="29" applyFont="1" applyFill="1" applyBorder="1" applyAlignment="1">
      <alignment horizontal="left" vertical="center" wrapText="1"/>
    </xf>
    <xf numFmtId="0" fontId="28"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19" fillId="2" borderId="3" xfId="29" applyFont="1" applyFill="1" applyBorder="1" applyAlignment="1">
      <alignment horizontal="left" vertical="top"/>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0" fontId="29" fillId="0" borderId="0" xfId="29" applyFont="1" applyAlignment="1">
      <alignment horizontal="center" vertical="center"/>
    </xf>
    <xf numFmtId="0" fontId="12" fillId="0" borderId="2" xfId="29" applyFont="1" applyBorder="1" applyAlignment="1">
      <alignment horizontal="center" vertical="center" wrapText="1"/>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165" fontId="7" fillId="0" borderId="5" xfId="29" applyNumberFormat="1" applyFont="1" applyFill="1" applyBorder="1" applyAlignment="1">
      <alignment horizontal="center" vertical="center" wrapText="1"/>
    </xf>
    <xf numFmtId="165" fontId="7" fillId="0" borderId="7" xfId="29" applyNumberFormat="1" applyFont="1" applyFill="1" applyBorder="1" applyAlignment="1">
      <alignment horizontal="center" vertical="center" wrapText="1"/>
    </xf>
    <xf numFmtId="0" fontId="20" fillId="7" borderId="5" xfId="29" applyFont="1" applyFill="1" applyBorder="1" applyAlignment="1">
      <alignment horizontal="left" vertical="center" wrapText="1"/>
    </xf>
    <xf numFmtId="0" fontId="20" fillId="7" borderId="6" xfId="29" applyFont="1" applyFill="1" applyBorder="1" applyAlignment="1">
      <alignment horizontal="left" vertical="center" wrapText="1"/>
    </xf>
    <xf numFmtId="0" fontId="20" fillId="7" borderId="7" xfId="29" applyFont="1" applyFill="1" applyBorder="1" applyAlignment="1">
      <alignment horizontal="left" vertical="center" wrapText="1"/>
    </xf>
    <xf numFmtId="165" fontId="7" fillId="0" borderId="1" xfId="29" applyNumberFormat="1" applyFont="1" applyFill="1" applyBorder="1" applyAlignment="1">
      <alignment horizontal="center" vertical="center" wrapText="1"/>
    </xf>
    <xf numFmtId="0" fontId="25" fillId="7" borderId="5" xfId="29" applyFont="1" applyFill="1" applyBorder="1" applyAlignment="1">
      <alignment horizontal="left" vertical="center" wrapText="1"/>
    </xf>
    <xf numFmtId="0" fontId="25" fillId="7" borderId="6" xfId="29" applyFont="1" applyFill="1" applyBorder="1" applyAlignment="1">
      <alignment horizontal="left" vertical="center" wrapText="1"/>
    </xf>
    <xf numFmtId="0" fontId="25" fillId="7" borderId="7" xfId="29" applyFont="1" applyFill="1" applyBorder="1" applyAlignment="1">
      <alignment horizontal="left" vertical="center" wrapText="1"/>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21" fillId="2" borderId="4" xfId="29" applyFont="1" applyFill="1" applyBorder="1" applyAlignment="1">
      <alignment horizontal="left" vertical="top"/>
    </xf>
    <xf numFmtId="0" fontId="11" fillId="2" borderId="2" xfId="29" applyFont="1" applyFill="1" applyBorder="1" applyAlignment="1">
      <alignment horizontal="center"/>
    </xf>
    <xf numFmtId="0" fontId="11" fillId="2" borderId="3" xfId="29" applyFont="1" applyFill="1" applyBorder="1" applyAlignment="1">
      <alignment horizontal="center"/>
    </xf>
    <xf numFmtId="0" fontId="11" fillId="2" borderId="4" xfId="29" applyFont="1" applyFill="1" applyBorder="1" applyAlignment="1">
      <alignment horizontal="center"/>
    </xf>
    <xf numFmtId="0" fontId="11" fillId="2" borderId="2" xfId="29" applyFont="1" applyFill="1" applyBorder="1" applyAlignment="1">
      <alignment horizontal="center" vertical="center" wrapText="1"/>
    </xf>
    <xf numFmtId="0" fontId="11" fillId="2" borderId="3" xfId="29" applyFont="1" applyFill="1" applyBorder="1" applyAlignment="1">
      <alignment horizontal="center" vertical="center" wrapText="1"/>
    </xf>
    <xf numFmtId="0" fontId="11" fillId="2" borderId="4" xfId="29" applyFont="1" applyFill="1" applyBorder="1" applyAlignment="1">
      <alignment horizontal="center" vertical="center" wrapText="1"/>
    </xf>
    <xf numFmtId="0" fontId="21" fillId="2" borderId="3" xfId="29" applyFont="1" applyFill="1" applyBorder="1" applyAlignment="1">
      <alignment horizontal="left" vertical="top" wrapText="1"/>
    </xf>
    <xf numFmtId="0" fontId="21" fillId="2" borderId="4" xfId="29" applyFont="1" applyFill="1" applyBorder="1" applyAlignment="1">
      <alignment horizontal="left" vertical="top" wrapText="1"/>
    </xf>
    <xf numFmtId="0" fontId="11" fillId="2" borderId="2" xfId="29" applyFont="1" applyFill="1" applyBorder="1" applyAlignment="1">
      <alignment horizontal="left" vertical="center" wrapText="1"/>
    </xf>
    <xf numFmtId="0" fontId="11" fillId="2" borderId="3" xfId="29" applyFont="1" applyFill="1" applyBorder="1" applyAlignment="1">
      <alignment horizontal="left" vertical="center"/>
    </xf>
    <xf numFmtId="0" fontId="11" fillId="2" borderId="4" xfId="29" applyFont="1" applyFill="1" applyBorder="1" applyAlignment="1">
      <alignment horizontal="left" vertical="center"/>
    </xf>
    <xf numFmtId="0" fontId="27" fillId="2" borderId="2" xfId="29" applyFont="1" applyFill="1" applyBorder="1" applyAlignment="1">
      <alignment horizontal="left" vertical="center" wrapText="1"/>
    </xf>
    <xf numFmtId="0" fontId="27" fillId="2" borderId="3" xfId="29" applyFont="1" applyFill="1" applyBorder="1" applyAlignment="1">
      <alignment horizontal="left" vertical="center"/>
    </xf>
    <xf numFmtId="0" fontId="27" fillId="2" borderId="4" xfId="29" applyFont="1" applyFill="1" applyBorder="1" applyAlignment="1">
      <alignment horizontal="left" vertical="center"/>
    </xf>
    <xf numFmtId="0" fontId="14" fillId="2" borderId="2" xfId="29" applyFont="1" applyFill="1" applyBorder="1" applyAlignment="1">
      <alignment horizontal="left" vertical="center" wrapText="1"/>
    </xf>
    <xf numFmtId="0" fontId="11" fillId="2" borderId="3" xfId="29" applyFont="1" applyFill="1" applyBorder="1" applyAlignment="1">
      <alignment horizontal="left" vertical="center" wrapText="1"/>
    </xf>
    <xf numFmtId="0" fontId="11" fillId="2" borderId="4" xfId="29" applyFont="1" applyFill="1" applyBorder="1" applyAlignment="1">
      <alignment horizontal="left" vertical="center" wrapText="1"/>
    </xf>
    <xf numFmtId="0" fontId="28" fillId="2" borderId="2" xfId="29" applyFont="1" applyFill="1" applyBorder="1" applyAlignment="1">
      <alignment horizontal="left" vertical="top" wrapText="1"/>
    </xf>
    <xf numFmtId="0" fontId="14" fillId="2" borderId="1" xfId="29" applyFont="1" applyFill="1" applyBorder="1" applyAlignment="1">
      <alignment horizontal="left" vertical="center" wrapText="1"/>
    </xf>
    <xf numFmtId="0" fontId="14" fillId="2" borderId="1" xfId="29" applyFont="1" applyFill="1" applyBorder="1" applyAlignment="1">
      <alignment horizontal="left" vertical="center"/>
    </xf>
    <xf numFmtId="0" fontId="7" fillId="2" borderId="1" xfId="29" applyFont="1" applyFill="1" applyBorder="1" applyAlignment="1">
      <alignment horizontal="left" vertical="center" wrapText="1"/>
    </xf>
    <xf numFmtId="0" fontId="27" fillId="2" borderId="1" xfId="29" applyFont="1" applyFill="1" applyBorder="1" applyAlignment="1">
      <alignment horizontal="left" vertical="center" wrapText="1"/>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6 3"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3"/>
  <sheetViews>
    <sheetView tabSelected="1" zoomScale="60" zoomScaleNormal="60" workbookViewId="0">
      <selection activeCell="E226" sqref="E226"/>
    </sheetView>
  </sheetViews>
  <sheetFormatPr defaultColWidth="9.28515625" defaultRowHeight="16.5" x14ac:dyDescent="0.25"/>
  <cols>
    <col min="1" max="1" width="55.28515625" style="13" customWidth="1"/>
    <col min="2" max="2" width="17.28515625" style="13" customWidth="1"/>
    <col min="3" max="3" width="17.140625" style="13" customWidth="1"/>
    <col min="4" max="4" width="16.140625" style="13" customWidth="1"/>
    <col min="5" max="5" width="17.5703125" style="13" customWidth="1"/>
    <col min="6" max="6" width="15.42578125" style="13" customWidth="1"/>
    <col min="7" max="7" width="15.7109375" style="13" customWidth="1"/>
    <col min="8" max="8" width="12.7109375" style="13" bestFit="1" customWidth="1"/>
    <col min="9" max="9" width="14.140625" style="13" customWidth="1"/>
    <col min="10" max="10" width="14.28515625" style="13" customWidth="1"/>
    <col min="11" max="11" width="13.28515625" style="13" customWidth="1"/>
    <col min="12" max="12" width="13" style="13" customWidth="1"/>
    <col min="13" max="13" width="12.28515625" style="13" customWidth="1"/>
    <col min="14" max="14" width="13.140625" style="13" customWidth="1"/>
    <col min="15" max="15" width="12.28515625" style="13" customWidth="1"/>
    <col min="16" max="16" width="12.42578125" style="13" customWidth="1"/>
    <col min="17" max="18" width="13" style="13" customWidth="1"/>
    <col min="19" max="19" width="13.85546875" style="13" customWidth="1"/>
    <col min="20" max="21" width="12.7109375" style="13" customWidth="1"/>
    <col min="22" max="23" width="13.7109375" style="13" customWidth="1"/>
    <col min="24" max="24" width="13.5703125" style="13" customWidth="1"/>
    <col min="25" max="25" width="12.85546875" style="13" customWidth="1"/>
    <col min="26" max="26" width="12.28515625" style="13" customWidth="1"/>
    <col min="27" max="27" width="15" style="13" customWidth="1"/>
    <col min="28" max="28" width="13.140625" style="13" customWidth="1"/>
    <col min="29" max="29" width="13.28515625" style="13" customWidth="1"/>
    <col min="30" max="30" width="13.7109375" style="13" customWidth="1"/>
    <col min="31" max="31" width="12.5703125" style="13" customWidth="1"/>
    <col min="32" max="32" width="96.85546875" style="13" customWidth="1"/>
    <col min="33" max="16384" width="9.28515625" style="13"/>
  </cols>
  <sheetData>
    <row r="1" spans="1:32" ht="30.75" customHeight="1" x14ac:dyDescent="0.25">
      <c r="A1" s="98" t="s">
        <v>78</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row>
    <row r="2" spans="1:32" ht="18.75" customHeight="1" x14ac:dyDescent="0.25">
      <c r="A2" s="14"/>
      <c r="B2" s="14"/>
      <c r="C2" s="14"/>
      <c r="D2" s="14"/>
      <c r="E2" s="14"/>
      <c r="F2" s="14"/>
      <c r="G2" s="14"/>
      <c r="H2" s="14"/>
    </row>
    <row r="3" spans="1:32" ht="63" customHeight="1" x14ac:dyDescent="0.25">
      <c r="A3" s="99" t="s">
        <v>23</v>
      </c>
      <c r="B3" s="99" t="s">
        <v>49</v>
      </c>
      <c r="C3" s="99" t="s">
        <v>79</v>
      </c>
      <c r="D3" s="99" t="s">
        <v>80</v>
      </c>
      <c r="E3" s="99" t="s">
        <v>81</v>
      </c>
      <c r="F3" s="101" t="s">
        <v>21</v>
      </c>
      <c r="G3" s="101"/>
      <c r="H3" s="102" t="s">
        <v>0</v>
      </c>
      <c r="I3" s="103"/>
      <c r="J3" s="102" t="s">
        <v>1</v>
      </c>
      <c r="K3" s="103"/>
      <c r="L3" s="102" t="s">
        <v>2</v>
      </c>
      <c r="M3" s="103"/>
      <c r="N3" s="102" t="s">
        <v>3</v>
      </c>
      <c r="O3" s="103"/>
      <c r="P3" s="102" t="s">
        <v>4</v>
      </c>
      <c r="Q3" s="103"/>
      <c r="R3" s="102" t="s">
        <v>5</v>
      </c>
      <c r="S3" s="103"/>
      <c r="T3" s="102" t="s">
        <v>6</v>
      </c>
      <c r="U3" s="103"/>
      <c r="V3" s="102" t="s">
        <v>7</v>
      </c>
      <c r="W3" s="103"/>
      <c r="X3" s="102" t="s">
        <v>8</v>
      </c>
      <c r="Y3" s="103"/>
      <c r="Z3" s="102" t="s">
        <v>9</v>
      </c>
      <c r="AA3" s="103"/>
      <c r="AB3" s="102" t="s">
        <v>10</v>
      </c>
      <c r="AC3" s="103"/>
      <c r="AD3" s="107" t="s">
        <v>11</v>
      </c>
      <c r="AE3" s="107"/>
      <c r="AF3" s="15" t="s">
        <v>12</v>
      </c>
    </row>
    <row r="4" spans="1:32" ht="53.25" customHeight="1" x14ac:dyDescent="0.25">
      <c r="A4" s="100"/>
      <c r="B4" s="100"/>
      <c r="C4" s="100"/>
      <c r="D4" s="100"/>
      <c r="E4" s="100"/>
      <c r="F4" s="96" t="s">
        <v>19</v>
      </c>
      <c r="G4" s="96" t="s">
        <v>13</v>
      </c>
      <c r="H4" s="16" t="s">
        <v>20</v>
      </c>
      <c r="I4" s="16" t="s">
        <v>18</v>
      </c>
      <c r="J4" s="16" t="s">
        <v>20</v>
      </c>
      <c r="K4" s="17" t="s">
        <v>18</v>
      </c>
      <c r="L4" s="16" t="s">
        <v>20</v>
      </c>
      <c r="M4" s="16" t="s">
        <v>18</v>
      </c>
      <c r="N4" s="16" t="s">
        <v>20</v>
      </c>
      <c r="O4" s="16" t="s">
        <v>18</v>
      </c>
      <c r="P4" s="16" t="s">
        <v>20</v>
      </c>
      <c r="Q4" s="16" t="s">
        <v>18</v>
      </c>
      <c r="R4" s="16" t="s">
        <v>20</v>
      </c>
      <c r="S4" s="16" t="s">
        <v>18</v>
      </c>
      <c r="T4" s="16" t="s">
        <v>20</v>
      </c>
      <c r="U4" s="16" t="s">
        <v>18</v>
      </c>
      <c r="V4" s="16" t="s">
        <v>20</v>
      </c>
      <c r="W4" s="16" t="s">
        <v>18</v>
      </c>
      <c r="X4" s="16" t="s">
        <v>20</v>
      </c>
      <c r="Y4" s="16" t="s">
        <v>18</v>
      </c>
      <c r="Z4" s="16" t="s">
        <v>20</v>
      </c>
      <c r="AA4" s="16" t="s">
        <v>18</v>
      </c>
      <c r="AB4" s="16" t="s">
        <v>20</v>
      </c>
      <c r="AC4" s="16" t="s">
        <v>18</v>
      </c>
      <c r="AD4" s="16" t="s">
        <v>20</v>
      </c>
      <c r="AE4" s="16" t="s">
        <v>18</v>
      </c>
      <c r="AF4" s="18"/>
    </row>
    <row r="5" spans="1:32" x14ac:dyDescent="0.25">
      <c r="A5" s="97">
        <v>1</v>
      </c>
      <c r="B5" s="97">
        <v>2</v>
      </c>
      <c r="C5" s="97">
        <v>3</v>
      </c>
      <c r="D5" s="97">
        <v>4</v>
      </c>
      <c r="E5" s="97">
        <v>5</v>
      </c>
      <c r="F5" s="97">
        <v>6</v>
      </c>
      <c r="G5" s="97">
        <v>7</v>
      </c>
      <c r="H5" s="16">
        <v>8</v>
      </c>
      <c r="I5" s="16">
        <v>9</v>
      </c>
      <c r="J5" s="16">
        <v>10</v>
      </c>
      <c r="K5" s="16">
        <v>11</v>
      </c>
      <c r="L5" s="16">
        <v>12</v>
      </c>
      <c r="M5" s="16">
        <v>13</v>
      </c>
      <c r="N5" s="16">
        <v>14</v>
      </c>
      <c r="O5" s="16">
        <v>15</v>
      </c>
      <c r="P5" s="16">
        <v>16</v>
      </c>
      <c r="Q5" s="16">
        <v>17</v>
      </c>
      <c r="R5" s="16">
        <v>18</v>
      </c>
      <c r="S5" s="16">
        <v>19</v>
      </c>
      <c r="T5" s="16">
        <v>20</v>
      </c>
      <c r="U5" s="16">
        <v>21</v>
      </c>
      <c r="V5" s="16">
        <v>22</v>
      </c>
      <c r="W5" s="16">
        <v>23</v>
      </c>
      <c r="X5" s="16">
        <v>24</v>
      </c>
      <c r="Y5" s="16">
        <v>25</v>
      </c>
      <c r="Z5" s="16">
        <v>26</v>
      </c>
      <c r="AA5" s="16">
        <v>27</v>
      </c>
      <c r="AB5" s="16">
        <v>28</v>
      </c>
      <c r="AC5" s="16">
        <v>29</v>
      </c>
      <c r="AD5" s="16">
        <v>30</v>
      </c>
      <c r="AE5" s="16">
        <v>31</v>
      </c>
      <c r="AF5" s="16">
        <v>32</v>
      </c>
    </row>
    <row r="6" spans="1:32" s="20" customFormat="1" ht="18" customHeight="1" x14ac:dyDescent="0.25">
      <c r="A6" s="108" t="s">
        <v>26</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10"/>
      <c r="AF6" s="19"/>
    </row>
    <row r="7" spans="1:32" s="11" customFormat="1" ht="20.25" x14ac:dyDescent="0.25">
      <c r="A7" s="4" t="s">
        <v>61</v>
      </c>
      <c r="B7" s="5"/>
      <c r="C7" s="6"/>
      <c r="D7" s="6"/>
      <c r="E7" s="5"/>
      <c r="F7" s="7"/>
      <c r="G7" s="7"/>
      <c r="H7" s="8"/>
      <c r="I7" s="8"/>
      <c r="J7" s="8"/>
      <c r="K7" s="8"/>
      <c r="L7" s="8"/>
      <c r="M7" s="8"/>
      <c r="N7" s="8"/>
      <c r="O7" s="8"/>
      <c r="P7" s="8"/>
      <c r="Q7" s="8"/>
      <c r="R7" s="8"/>
      <c r="S7" s="8"/>
      <c r="T7" s="8"/>
      <c r="U7" s="8"/>
      <c r="V7" s="8"/>
      <c r="W7" s="9"/>
      <c r="X7" s="10"/>
      <c r="Y7" s="12"/>
      <c r="Z7" s="12"/>
      <c r="AA7" s="12"/>
      <c r="AB7" s="12"/>
      <c r="AC7" s="12"/>
      <c r="AD7" s="12"/>
      <c r="AE7" s="12"/>
      <c r="AF7" s="12"/>
    </row>
    <row r="8" spans="1:32" s="51" customFormat="1" ht="67.5" customHeight="1" x14ac:dyDescent="0.25">
      <c r="A8" s="45" t="s">
        <v>62</v>
      </c>
      <c r="B8" s="46">
        <f t="shared" ref="B8:G8" si="0">B11</f>
        <v>1232</v>
      </c>
      <c r="C8" s="46">
        <f t="shared" si="0"/>
        <v>1232</v>
      </c>
      <c r="D8" s="46">
        <f t="shared" si="0"/>
        <v>1231.97</v>
      </c>
      <c r="E8" s="46">
        <f t="shared" si="0"/>
        <v>1231.97</v>
      </c>
      <c r="F8" s="46">
        <f t="shared" si="0"/>
        <v>99.997564935064929</v>
      </c>
      <c r="G8" s="46">
        <f t="shared" si="0"/>
        <v>99.997564935064929</v>
      </c>
      <c r="H8" s="50">
        <f>H9+H10+H11+H12+H13</f>
        <v>0</v>
      </c>
      <c r="I8" s="50">
        <f t="shared" ref="I8:AE8" si="1">I9+I10+I11+I12+I13</f>
        <v>0</v>
      </c>
      <c r="J8" s="50">
        <f t="shared" si="1"/>
        <v>0</v>
      </c>
      <c r="K8" s="50">
        <f t="shared" si="1"/>
        <v>0</v>
      </c>
      <c r="L8" s="50">
        <f t="shared" si="1"/>
        <v>0</v>
      </c>
      <c r="M8" s="50">
        <f t="shared" si="1"/>
        <v>0</v>
      </c>
      <c r="N8" s="50">
        <f t="shared" si="1"/>
        <v>0</v>
      </c>
      <c r="O8" s="50">
        <f t="shared" si="1"/>
        <v>0</v>
      </c>
      <c r="P8" s="50">
        <f t="shared" si="1"/>
        <v>0</v>
      </c>
      <c r="Q8" s="50">
        <f t="shared" si="1"/>
        <v>0</v>
      </c>
      <c r="R8" s="50">
        <f t="shared" si="1"/>
        <v>0</v>
      </c>
      <c r="S8" s="50">
        <f t="shared" si="1"/>
        <v>0</v>
      </c>
      <c r="T8" s="50">
        <f t="shared" si="1"/>
        <v>0</v>
      </c>
      <c r="U8" s="50">
        <f t="shared" si="1"/>
        <v>0</v>
      </c>
      <c r="V8" s="50">
        <f t="shared" si="1"/>
        <v>0</v>
      </c>
      <c r="W8" s="50">
        <f t="shared" si="1"/>
        <v>0</v>
      </c>
      <c r="X8" s="50">
        <f t="shared" si="1"/>
        <v>0</v>
      </c>
      <c r="Y8" s="50">
        <f t="shared" si="1"/>
        <v>0</v>
      </c>
      <c r="Z8" s="50">
        <f t="shared" si="1"/>
        <v>0</v>
      </c>
      <c r="AA8" s="50">
        <f t="shared" si="1"/>
        <v>0</v>
      </c>
      <c r="AB8" s="50">
        <f t="shared" si="1"/>
        <v>1232</v>
      </c>
      <c r="AC8" s="50">
        <f t="shared" si="1"/>
        <v>1231.97</v>
      </c>
      <c r="AD8" s="50">
        <f t="shared" si="1"/>
        <v>0</v>
      </c>
      <c r="AE8" s="50">
        <f t="shared" si="1"/>
        <v>0</v>
      </c>
      <c r="AF8" s="128" t="s">
        <v>76</v>
      </c>
    </row>
    <row r="9" spans="1:32" s="26" customFormat="1" x14ac:dyDescent="0.25">
      <c r="A9" s="32" t="s">
        <v>15</v>
      </c>
      <c r="B9" s="29"/>
      <c r="C9" s="29"/>
      <c r="D9" s="29"/>
      <c r="E9" s="29"/>
      <c r="F9" s="29"/>
      <c r="G9" s="29"/>
      <c r="H9" s="28"/>
      <c r="I9" s="28"/>
      <c r="J9" s="28"/>
      <c r="K9" s="28"/>
      <c r="L9" s="28"/>
      <c r="M9" s="28"/>
      <c r="N9" s="28"/>
      <c r="O9" s="28"/>
      <c r="P9" s="28"/>
      <c r="Q9" s="28"/>
      <c r="R9" s="28"/>
      <c r="S9" s="28"/>
      <c r="T9" s="28"/>
      <c r="U9" s="28"/>
      <c r="V9" s="28"/>
      <c r="W9" s="28"/>
      <c r="X9" s="28"/>
      <c r="Y9" s="28"/>
      <c r="Z9" s="28"/>
      <c r="AA9" s="28"/>
      <c r="AB9" s="28"/>
      <c r="AC9" s="28"/>
      <c r="AD9" s="28"/>
      <c r="AE9" s="30"/>
      <c r="AF9" s="129"/>
    </row>
    <row r="10" spans="1:32" s="26" customFormat="1" x14ac:dyDescent="0.25">
      <c r="A10" s="32" t="s">
        <v>25</v>
      </c>
      <c r="B10" s="29"/>
      <c r="C10" s="29"/>
      <c r="D10" s="29"/>
      <c r="E10" s="29"/>
      <c r="F10" s="29"/>
      <c r="G10" s="29"/>
      <c r="H10" s="28"/>
      <c r="I10" s="28"/>
      <c r="J10" s="28"/>
      <c r="K10" s="28"/>
      <c r="L10" s="28"/>
      <c r="M10" s="28"/>
      <c r="N10" s="28"/>
      <c r="O10" s="28"/>
      <c r="P10" s="28"/>
      <c r="Q10" s="28"/>
      <c r="R10" s="28"/>
      <c r="S10" s="28"/>
      <c r="T10" s="28"/>
      <c r="U10" s="28"/>
      <c r="V10" s="28"/>
      <c r="W10" s="28"/>
      <c r="X10" s="28"/>
      <c r="Y10" s="28"/>
      <c r="Z10" s="28"/>
      <c r="AA10" s="28"/>
      <c r="AB10" s="28"/>
      <c r="AC10" s="28"/>
      <c r="AD10" s="28"/>
      <c r="AE10" s="30"/>
      <c r="AF10" s="129"/>
    </row>
    <row r="11" spans="1:32" s="26" customFormat="1" x14ac:dyDescent="0.25">
      <c r="A11" s="32" t="s">
        <v>14</v>
      </c>
      <c r="B11" s="29">
        <f>H11+J11+L11+N11+P11+R11+T11+V11+X11+Z11+AB11+AD11</f>
        <v>1232</v>
      </c>
      <c r="C11" s="28">
        <f>H11+J11+L11+N11+P11+R11+T11+V11+X11+Z11+AB11+AD11</f>
        <v>1232</v>
      </c>
      <c r="D11" s="29">
        <f>E11</f>
        <v>1231.97</v>
      </c>
      <c r="E11" s="29">
        <f>I11+K11+M11+O11+Q11+S11+U11+W11+Y11+AA11+AC11+AE11</f>
        <v>1231.97</v>
      </c>
      <c r="F11" s="3">
        <f>IFERROR(E11/B11%,0)</f>
        <v>99.997564935064929</v>
      </c>
      <c r="G11" s="3">
        <f>IFERROR(E11/C11%,0)</f>
        <v>99.997564935064929</v>
      </c>
      <c r="H11" s="28"/>
      <c r="I11" s="28"/>
      <c r="J11" s="28"/>
      <c r="K11" s="28"/>
      <c r="L11" s="28"/>
      <c r="M11" s="28"/>
      <c r="N11" s="28"/>
      <c r="O11" s="28"/>
      <c r="P11" s="28"/>
      <c r="Q11" s="28"/>
      <c r="R11" s="28"/>
      <c r="S11" s="28"/>
      <c r="T11" s="28"/>
      <c r="U11" s="28"/>
      <c r="V11" s="28"/>
      <c r="W11" s="28"/>
      <c r="X11" s="28"/>
      <c r="Y11" s="28"/>
      <c r="Z11" s="28"/>
      <c r="AA11" s="28"/>
      <c r="AB11" s="28">
        <v>1232</v>
      </c>
      <c r="AC11" s="28">
        <v>1231.97</v>
      </c>
      <c r="AD11" s="28"/>
      <c r="AE11" s="30"/>
      <c r="AF11" s="129"/>
    </row>
    <row r="12" spans="1:32" s="26" customFormat="1" x14ac:dyDescent="0.25">
      <c r="A12" s="49" t="s">
        <v>24</v>
      </c>
      <c r="B12" s="29"/>
      <c r="C12" s="29"/>
      <c r="D12" s="29"/>
      <c r="E12" s="29"/>
      <c r="F12" s="29"/>
      <c r="G12" s="29"/>
      <c r="H12" s="28"/>
      <c r="I12" s="28"/>
      <c r="J12" s="28"/>
      <c r="K12" s="28"/>
      <c r="L12" s="28"/>
      <c r="M12" s="28"/>
      <c r="N12" s="28"/>
      <c r="O12" s="28"/>
      <c r="P12" s="28"/>
      <c r="Q12" s="28"/>
      <c r="R12" s="28"/>
      <c r="S12" s="28"/>
      <c r="T12" s="28"/>
      <c r="U12" s="28"/>
      <c r="V12" s="28"/>
      <c r="W12" s="28"/>
      <c r="X12" s="28"/>
      <c r="Y12" s="28"/>
      <c r="Z12" s="28"/>
      <c r="AA12" s="28"/>
      <c r="AB12" s="28"/>
      <c r="AC12" s="28"/>
      <c r="AD12" s="28"/>
      <c r="AE12" s="30"/>
      <c r="AF12" s="129"/>
    </row>
    <row r="13" spans="1:32" s="26" customFormat="1" x14ac:dyDescent="0.25">
      <c r="A13" s="32" t="s">
        <v>22</v>
      </c>
      <c r="B13" s="29"/>
      <c r="C13" s="29"/>
      <c r="D13" s="29"/>
      <c r="E13" s="29"/>
      <c r="F13" s="29"/>
      <c r="G13" s="29"/>
      <c r="H13" s="28"/>
      <c r="I13" s="28"/>
      <c r="J13" s="28"/>
      <c r="K13" s="28"/>
      <c r="L13" s="28"/>
      <c r="M13" s="28"/>
      <c r="N13" s="28"/>
      <c r="O13" s="28"/>
      <c r="P13" s="28"/>
      <c r="Q13" s="28"/>
      <c r="R13" s="28"/>
      <c r="S13" s="28"/>
      <c r="T13" s="28"/>
      <c r="U13" s="28"/>
      <c r="V13" s="28"/>
      <c r="W13" s="28"/>
      <c r="X13" s="28"/>
      <c r="Y13" s="28"/>
      <c r="Z13" s="28"/>
      <c r="AA13" s="28"/>
      <c r="AB13" s="28"/>
      <c r="AC13" s="28"/>
      <c r="AD13" s="28"/>
      <c r="AE13" s="30"/>
      <c r="AF13" s="130"/>
    </row>
    <row r="14" spans="1:32" s="11" customFormat="1" ht="20.25" x14ac:dyDescent="0.25">
      <c r="A14" s="4" t="s">
        <v>36</v>
      </c>
      <c r="B14" s="5"/>
      <c r="C14" s="6"/>
      <c r="D14" s="6"/>
      <c r="E14" s="5"/>
      <c r="F14" s="7"/>
      <c r="G14" s="7"/>
      <c r="H14" s="8"/>
      <c r="I14" s="8"/>
      <c r="J14" s="8"/>
      <c r="K14" s="8"/>
      <c r="L14" s="8"/>
      <c r="M14" s="8"/>
      <c r="N14" s="8"/>
      <c r="O14" s="8"/>
      <c r="P14" s="8"/>
      <c r="Q14" s="8"/>
      <c r="R14" s="8"/>
      <c r="S14" s="8"/>
      <c r="T14" s="8"/>
      <c r="U14" s="8"/>
      <c r="V14" s="8"/>
      <c r="W14" s="9"/>
      <c r="X14" s="10"/>
      <c r="Y14" s="12"/>
      <c r="Z14" s="12"/>
      <c r="AA14" s="12"/>
      <c r="AB14" s="12"/>
      <c r="AC14" s="12"/>
      <c r="AD14" s="12"/>
      <c r="AE14" s="12"/>
      <c r="AF14" s="12"/>
    </row>
    <row r="15" spans="1:32" s="23" customFormat="1" ht="408.75" customHeight="1" x14ac:dyDescent="0.25">
      <c r="A15" s="21" t="s">
        <v>37</v>
      </c>
      <c r="B15" s="22">
        <f>B16</f>
        <v>32723.800000000003</v>
      </c>
      <c r="C15" s="22">
        <f>C16</f>
        <v>32723.800000000003</v>
      </c>
      <c r="D15" s="22">
        <f>D16</f>
        <v>32259.53</v>
      </c>
      <c r="E15" s="22">
        <f>E16</f>
        <v>32259.53</v>
      </c>
      <c r="F15" s="22">
        <f>E15/B15*100</f>
        <v>98.581246676730686</v>
      </c>
      <c r="G15" s="22">
        <f>E15/C15*100</f>
        <v>98.581246676730686</v>
      </c>
      <c r="H15" s="22">
        <f t="shared" ref="H15:AE15" si="2">H16</f>
        <v>1821.83</v>
      </c>
      <c r="I15" s="22">
        <f t="shared" si="2"/>
        <v>1821.83</v>
      </c>
      <c r="J15" s="22">
        <f t="shared" si="2"/>
        <v>2096.3000000000002</v>
      </c>
      <c r="K15" s="22">
        <f t="shared" si="2"/>
        <v>2096.3000000000002</v>
      </c>
      <c r="L15" s="22">
        <f t="shared" si="2"/>
        <v>2462.4699999999998</v>
      </c>
      <c r="M15" s="22">
        <f t="shared" si="2"/>
        <v>1917.78</v>
      </c>
      <c r="N15" s="22">
        <f t="shared" si="2"/>
        <v>2082.37</v>
      </c>
      <c r="O15" s="22">
        <f t="shared" si="2"/>
        <v>2627.06</v>
      </c>
      <c r="P15" s="22">
        <f t="shared" si="2"/>
        <v>2013.83</v>
      </c>
      <c r="Q15" s="22">
        <f t="shared" si="2"/>
        <v>1996.95</v>
      </c>
      <c r="R15" s="22">
        <f t="shared" si="2"/>
        <v>2080.06</v>
      </c>
      <c r="S15" s="22">
        <f t="shared" si="2"/>
        <v>2080.06</v>
      </c>
      <c r="T15" s="22">
        <f t="shared" si="2"/>
        <v>2027.24</v>
      </c>
      <c r="U15" s="22">
        <f t="shared" si="2"/>
        <v>2027.23</v>
      </c>
      <c r="V15" s="22">
        <f t="shared" si="2"/>
        <v>3902.29</v>
      </c>
      <c r="W15" s="22">
        <f t="shared" si="2"/>
        <v>3657.93</v>
      </c>
      <c r="X15" s="22">
        <f t="shared" si="2"/>
        <v>3888.33</v>
      </c>
      <c r="Y15" s="22">
        <f t="shared" si="2"/>
        <v>3840.54</v>
      </c>
      <c r="Z15" s="22">
        <f t="shared" si="2"/>
        <v>3411.68</v>
      </c>
      <c r="AA15" s="22">
        <f t="shared" si="2"/>
        <v>3359.44</v>
      </c>
      <c r="AB15" s="22">
        <f t="shared" si="2"/>
        <v>3525.72</v>
      </c>
      <c r="AC15" s="22">
        <f t="shared" si="2"/>
        <v>3470.48</v>
      </c>
      <c r="AD15" s="22">
        <f t="shared" si="2"/>
        <v>3411.68</v>
      </c>
      <c r="AE15" s="22">
        <f t="shared" si="2"/>
        <v>3363.93</v>
      </c>
      <c r="AF15" s="111" t="s">
        <v>69</v>
      </c>
    </row>
    <row r="16" spans="1:32" s="26" customFormat="1" x14ac:dyDescent="0.25">
      <c r="A16" s="24" t="s">
        <v>27</v>
      </c>
      <c r="B16" s="25">
        <f>B17+B18+B19+B21</f>
        <v>32723.800000000003</v>
      </c>
      <c r="C16" s="25">
        <f>C17+C18+C19+C21</f>
        <v>32723.800000000003</v>
      </c>
      <c r="D16" s="25">
        <f>D17+D18+D19+D21</f>
        <v>32259.53</v>
      </c>
      <c r="E16" s="25">
        <f>E17+E18+E19+E21</f>
        <v>32259.53</v>
      </c>
      <c r="F16" s="25">
        <f>E16/B16*100</f>
        <v>98.581246676730686</v>
      </c>
      <c r="G16" s="25">
        <f>E16/C16*100</f>
        <v>98.581246676730686</v>
      </c>
      <c r="H16" s="25">
        <f>H17+H18+H19+H21</f>
        <v>1821.83</v>
      </c>
      <c r="I16" s="25">
        <f t="shared" ref="I16:AE16" si="3">I17+I18+I19+I21</f>
        <v>1821.83</v>
      </c>
      <c r="J16" s="25">
        <f t="shared" si="3"/>
        <v>2096.3000000000002</v>
      </c>
      <c r="K16" s="25">
        <f t="shared" si="3"/>
        <v>2096.3000000000002</v>
      </c>
      <c r="L16" s="25">
        <f t="shared" si="3"/>
        <v>2462.4699999999998</v>
      </c>
      <c r="M16" s="25">
        <f t="shared" si="3"/>
        <v>1917.78</v>
      </c>
      <c r="N16" s="25">
        <f t="shared" si="3"/>
        <v>2082.37</v>
      </c>
      <c r="O16" s="25">
        <f t="shared" si="3"/>
        <v>2627.06</v>
      </c>
      <c r="P16" s="25">
        <f t="shared" si="3"/>
        <v>2013.83</v>
      </c>
      <c r="Q16" s="25">
        <f t="shared" si="3"/>
        <v>1996.95</v>
      </c>
      <c r="R16" s="25">
        <f t="shared" si="3"/>
        <v>2080.06</v>
      </c>
      <c r="S16" s="25">
        <f t="shared" si="3"/>
        <v>2080.06</v>
      </c>
      <c r="T16" s="25">
        <f t="shared" si="3"/>
        <v>2027.24</v>
      </c>
      <c r="U16" s="25">
        <f t="shared" si="3"/>
        <v>2027.23</v>
      </c>
      <c r="V16" s="25">
        <f t="shared" si="3"/>
        <v>3902.29</v>
      </c>
      <c r="W16" s="25">
        <f t="shared" si="3"/>
        <v>3657.93</v>
      </c>
      <c r="X16" s="25">
        <f t="shared" si="3"/>
        <v>3888.33</v>
      </c>
      <c r="Y16" s="25">
        <f t="shared" si="3"/>
        <v>3840.54</v>
      </c>
      <c r="Z16" s="25">
        <f t="shared" si="3"/>
        <v>3411.68</v>
      </c>
      <c r="AA16" s="25">
        <f t="shared" si="3"/>
        <v>3359.44</v>
      </c>
      <c r="AB16" s="25">
        <f t="shared" si="3"/>
        <v>3525.72</v>
      </c>
      <c r="AC16" s="25">
        <f t="shared" si="3"/>
        <v>3470.48</v>
      </c>
      <c r="AD16" s="25">
        <f t="shared" si="3"/>
        <v>3411.68</v>
      </c>
      <c r="AE16" s="25">
        <f t="shared" si="3"/>
        <v>3363.93</v>
      </c>
      <c r="AF16" s="112"/>
    </row>
    <row r="17" spans="1:32" s="26" customFormat="1" x14ac:dyDescent="0.25">
      <c r="A17" s="27" t="s">
        <v>15</v>
      </c>
      <c r="B17" s="28"/>
      <c r="C17" s="28"/>
      <c r="D17" s="28"/>
      <c r="E17" s="28"/>
      <c r="F17" s="28"/>
      <c r="G17" s="28"/>
      <c r="H17" s="29"/>
      <c r="I17" s="30"/>
      <c r="J17" s="31"/>
      <c r="K17" s="31"/>
      <c r="L17" s="31"/>
      <c r="M17" s="31"/>
      <c r="N17" s="31"/>
      <c r="O17" s="31"/>
      <c r="P17" s="31"/>
      <c r="Q17" s="31"/>
      <c r="R17" s="31"/>
      <c r="S17" s="31"/>
      <c r="T17" s="31"/>
      <c r="U17" s="31"/>
      <c r="V17" s="31"/>
      <c r="W17" s="31"/>
      <c r="X17" s="31"/>
      <c r="Y17" s="31"/>
      <c r="Z17" s="31"/>
      <c r="AA17" s="31"/>
      <c r="AB17" s="31"/>
      <c r="AC17" s="31"/>
      <c r="AD17" s="31"/>
      <c r="AE17" s="30"/>
      <c r="AF17" s="112"/>
    </row>
    <row r="18" spans="1:32" s="26" customFormat="1" x14ac:dyDescent="0.25">
      <c r="A18" s="32" t="s">
        <v>25</v>
      </c>
      <c r="B18" s="28"/>
      <c r="C18" s="28"/>
      <c r="D18" s="28"/>
      <c r="E18" s="28"/>
      <c r="F18" s="28"/>
      <c r="G18" s="28"/>
      <c r="H18" s="29"/>
      <c r="I18" s="30"/>
      <c r="J18" s="31"/>
      <c r="K18" s="31"/>
      <c r="L18" s="31"/>
      <c r="M18" s="31"/>
      <c r="N18" s="31"/>
      <c r="O18" s="31"/>
      <c r="P18" s="31"/>
      <c r="Q18" s="31"/>
      <c r="R18" s="31"/>
      <c r="S18" s="31"/>
      <c r="T18" s="31"/>
      <c r="U18" s="31"/>
      <c r="V18" s="31"/>
      <c r="W18" s="31"/>
      <c r="X18" s="31"/>
      <c r="Y18" s="31"/>
      <c r="Z18" s="31"/>
      <c r="AA18" s="31"/>
      <c r="AB18" s="31"/>
      <c r="AC18" s="31"/>
      <c r="AD18" s="31"/>
      <c r="AE18" s="30"/>
      <c r="AF18" s="112"/>
    </row>
    <row r="19" spans="1:32" s="26" customFormat="1" ht="224.25" customHeight="1" x14ac:dyDescent="0.25">
      <c r="A19" s="32" t="s">
        <v>14</v>
      </c>
      <c r="B19" s="28">
        <f>H19+J19+L19+N19+P19+R19+T19+V19+X19+Z19+AB19+AD19</f>
        <v>32723.800000000003</v>
      </c>
      <c r="C19" s="28">
        <f>H19+J19+L19+N19+P19+R19+T19+V19+X19+Z19+AB19+AD19</f>
        <v>32723.800000000003</v>
      </c>
      <c r="D19" s="28">
        <f>E19</f>
        <v>32259.53</v>
      </c>
      <c r="E19" s="28">
        <f>I19+K19+M19+O19+Q19+S19+U19+W19+Y19+AA19+AC19+AE19</f>
        <v>32259.53</v>
      </c>
      <c r="F19" s="28">
        <f>E19/B19*100</f>
        <v>98.581246676730686</v>
      </c>
      <c r="G19" s="28">
        <f>E19/C19*100</f>
        <v>98.581246676730686</v>
      </c>
      <c r="H19" s="29">
        <v>1821.83</v>
      </c>
      <c r="I19" s="90">
        <v>1821.83</v>
      </c>
      <c r="J19" s="55">
        <v>2096.3000000000002</v>
      </c>
      <c r="K19" s="55">
        <v>2096.3000000000002</v>
      </c>
      <c r="L19" s="55">
        <v>2462.4699999999998</v>
      </c>
      <c r="M19" s="55">
        <v>1917.78</v>
      </c>
      <c r="N19" s="55">
        <v>2082.37</v>
      </c>
      <c r="O19" s="55">
        <v>2627.06</v>
      </c>
      <c r="P19" s="55">
        <v>2013.83</v>
      </c>
      <c r="Q19" s="55">
        <v>1996.95</v>
      </c>
      <c r="R19" s="55">
        <v>2080.06</v>
      </c>
      <c r="S19" s="55">
        <v>2080.06</v>
      </c>
      <c r="T19" s="55">
        <v>2027.24</v>
      </c>
      <c r="U19" s="55">
        <v>2027.23</v>
      </c>
      <c r="V19" s="55">
        <v>3902.29</v>
      </c>
      <c r="W19" s="55">
        <v>3657.93</v>
      </c>
      <c r="X19" s="55">
        <v>3888.33</v>
      </c>
      <c r="Y19" s="55">
        <v>3840.54</v>
      </c>
      <c r="Z19" s="55">
        <v>3411.68</v>
      </c>
      <c r="AA19" s="55">
        <v>3359.44</v>
      </c>
      <c r="AB19" s="55">
        <v>3525.72</v>
      </c>
      <c r="AC19" s="55">
        <v>3470.48</v>
      </c>
      <c r="AD19" s="55">
        <v>3411.68</v>
      </c>
      <c r="AE19" s="33">
        <v>3363.93</v>
      </c>
      <c r="AF19" s="112"/>
    </row>
    <row r="20" spans="1:32" s="39" customFormat="1" x14ac:dyDescent="0.25">
      <c r="A20" s="34" t="s">
        <v>24</v>
      </c>
      <c r="B20" s="35"/>
      <c r="C20" s="35"/>
      <c r="D20" s="28"/>
      <c r="E20" s="35"/>
      <c r="F20" s="35"/>
      <c r="G20" s="35"/>
      <c r="H20" s="36"/>
      <c r="I20" s="37"/>
      <c r="J20" s="38"/>
      <c r="K20" s="38"/>
      <c r="L20" s="38"/>
      <c r="M20" s="38"/>
      <c r="N20" s="38"/>
      <c r="O20" s="38"/>
      <c r="P20" s="38"/>
      <c r="Q20" s="38"/>
      <c r="R20" s="38"/>
      <c r="S20" s="38"/>
      <c r="T20" s="38"/>
      <c r="U20" s="38"/>
      <c r="V20" s="38"/>
      <c r="W20" s="38"/>
      <c r="X20" s="38"/>
      <c r="Y20" s="38"/>
      <c r="Z20" s="38"/>
      <c r="AA20" s="38"/>
      <c r="AB20" s="38"/>
      <c r="AC20" s="38"/>
      <c r="AD20" s="38"/>
      <c r="AE20" s="37"/>
      <c r="AF20" s="112"/>
    </row>
    <row r="21" spans="1:32" s="26" customFormat="1" x14ac:dyDescent="0.25">
      <c r="A21" s="32" t="s">
        <v>22</v>
      </c>
      <c r="B21" s="28"/>
      <c r="C21" s="28"/>
      <c r="D21" s="28"/>
      <c r="E21" s="28"/>
      <c r="F21" s="28"/>
      <c r="G21" s="28"/>
      <c r="H21" s="29"/>
      <c r="I21" s="30"/>
      <c r="J21" s="31"/>
      <c r="K21" s="31"/>
      <c r="L21" s="31"/>
      <c r="M21" s="31"/>
      <c r="N21" s="31"/>
      <c r="O21" s="31"/>
      <c r="P21" s="31"/>
      <c r="Q21" s="31"/>
      <c r="R21" s="31"/>
      <c r="S21" s="31"/>
      <c r="T21" s="31"/>
      <c r="U21" s="31"/>
      <c r="V21" s="31"/>
      <c r="W21" s="31"/>
      <c r="X21" s="31"/>
      <c r="Y21" s="31"/>
      <c r="Z21" s="31"/>
      <c r="AA21" s="31"/>
      <c r="AB21" s="31"/>
      <c r="AC21" s="31"/>
      <c r="AD21" s="31"/>
      <c r="AE21" s="30"/>
      <c r="AF21" s="112"/>
    </row>
    <row r="22" spans="1:32" s="23" customFormat="1" ht="24" customHeight="1" x14ac:dyDescent="0.25">
      <c r="A22" s="40" t="s">
        <v>28</v>
      </c>
      <c r="B22" s="41">
        <f>B23+B24+B25+B27</f>
        <v>33955.800000000003</v>
      </c>
      <c r="C22" s="41">
        <f>C23+C24+C25+C27</f>
        <v>32723.800000000003</v>
      </c>
      <c r="D22" s="41">
        <f>D23+D24+D25+D27</f>
        <v>33491.5</v>
      </c>
      <c r="E22" s="41">
        <f>E23+E24+E25+E27</f>
        <v>33491.5</v>
      </c>
      <c r="F22" s="41">
        <f>E22/B22*100</f>
        <v>98.632634189151773</v>
      </c>
      <c r="G22" s="41">
        <f>E22/C22*100</f>
        <v>102.34599893655381</v>
      </c>
      <c r="H22" s="41">
        <f>H23+H24+H25+H26+H27</f>
        <v>1821.83</v>
      </c>
      <c r="I22" s="41">
        <f t="shared" ref="I22:AE22" si="4">I23+I24+I25+I26+I27</f>
        <v>1821.83</v>
      </c>
      <c r="J22" s="41">
        <f t="shared" si="4"/>
        <v>2096.3000000000002</v>
      </c>
      <c r="K22" s="41">
        <f t="shared" si="4"/>
        <v>2096.3000000000002</v>
      </c>
      <c r="L22" s="41">
        <f t="shared" si="4"/>
        <v>2462.4699999999998</v>
      </c>
      <c r="M22" s="41">
        <f t="shared" si="4"/>
        <v>1917.78</v>
      </c>
      <c r="N22" s="41">
        <f t="shared" si="4"/>
        <v>2082.37</v>
      </c>
      <c r="O22" s="41">
        <f t="shared" si="4"/>
        <v>2627.06</v>
      </c>
      <c r="P22" s="41">
        <f t="shared" si="4"/>
        <v>2013.83</v>
      </c>
      <c r="Q22" s="41">
        <f t="shared" si="4"/>
        <v>1996.95</v>
      </c>
      <c r="R22" s="41">
        <f t="shared" si="4"/>
        <v>2080.06</v>
      </c>
      <c r="S22" s="41">
        <f t="shared" si="4"/>
        <v>2080.06</v>
      </c>
      <c r="T22" s="41">
        <f t="shared" si="4"/>
        <v>2027.24</v>
      </c>
      <c r="U22" s="41">
        <f t="shared" si="4"/>
        <v>2027.23</v>
      </c>
      <c r="V22" s="41">
        <f t="shared" si="4"/>
        <v>3902.29</v>
      </c>
      <c r="W22" s="41">
        <f t="shared" si="4"/>
        <v>3657.93</v>
      </c>
      <c r="X22" s="41">
        <f t="shared" si="4"/>
        <v>3888.33</v>
      </c>
      <c r="Y22" s="41">
        <f t="shared" si="4"/>
        <v>3840.54</v>
      </c>
      <c r="Z22" s="41">
        <f t="shared" si="4"/>
        <v>3411.68</v>
      </c>
      <c r="AA22" s="41">
        <f t="shared" si="4"/>
        <v>3359.44</v>
      </c>
      <c r="AB22" s="41">
        <f t="shared" si="4"/>
        <v>4757.7199999999993</v>
      </c>
      <c r="AC22" s="41">
        <f t="shared" si="4"/>
        <v>4702.45</v>
      </c>
      <c r="AD22" s="41">
        <f t="shared" si="4"/>
        <v>3411.68</v>
      </c>
      <c r="AE22" s="41">
        <f t="shared" si="4"/>
        <v>3363.93</v>
      </c>
      <c r="AF22" s="112"/>
    </row>
    <row r="23" spans="1:32" s="26" customFormat="1" x14ac:dyDescent="0.25">
      <c r="A23" s="27" t="s">
        <v>15</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112"/>
    </row>
    <row r="24" spans="1:32" s="26" customFormat="1" x14ac:dyDescent="0.25">
      <c r="A24" s="32" t="s">
        <v>25</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112"/>
    </row>
    <row r="25" spans="1:32" s="26" customFormat="1" ht="26.25" customHeight="1" x14ac:dyDescent="0.25">
      <c r="A25" s="32" t="s">
        <v>16</v>
      </c>
      <c r="B25" s="28">
        <f>H25+J25+L25+N25+P25+R25+T25+V25+X25+Z25+AB25+AD25</f>
        <v>33955.800000000003</v>
      </c>
      <c r="C25" s="28">
        <f>C19</f>
        <v>32723.800000000003</v>
      </c>
      <c r="D25" s="28">
        <f>E25</f>
        <v>33491.5</v>
      </c>
      <c r="E25" s="28">
        <f>I25+K25+M25+O25+Q25+S25+U25+W25+Y25+AA25+AC25+AE25</f>
        <v>33491.5</v>
      </c>
      <c r="F25" s="28">
        <f>E25/B25*100</f>
        <v>98.632634189151773</v>
      </c>
      <c r="G25" s="28">
        <f>E25/C25*100</f>
        <v>102.34599893655381</v>
      </c>
      <c r="H25" s="28">
        <f>H19+H11</f>
        <v>1821.83</v>
      </c>
      <c r="I25" s="28">
        <f t="shared" ref="I25:AE25" si="5">I19+I11</f>
        <v>1821.83</v>
      </c>
      <c r="J25" s="28">
        <f t="shared" si="5"/>
        <v>2096.3000000000002</v>
      </c>
      <c r="K25" s="28">
        <f t="shared" si="5"/>
        <v>2096.3000000000002</v>
      </c>
      <c r="L25" s="28">
        <f t="shared" si="5"/>
        <v>2462.4699999999998</v>
      </c>
      <c r="M25" s="28">
        <f t="shared" si="5"/>
        <v>1917.78</v>
      </c>
      <c r="N25" s="28">
        <f t="shared" si="5"/>
        <v>2082.37</v>
      </c>
      <c r="O25" s="28">
        <f t="shared" si="5"/>
        <v>2627.06</v>
      </c>
      <c r="P25" s="28">
        <f t="shared" si="5"/>
        <v>2013.83</v>
      </c>
      <c r="Q25" s="28">
        <f t="shared" si="5"/>
        <v>1996.95</v>
      </c>
      <c r="R25" s="28">
        <f t="shared" si="5"/>
        <v>2080.06</v>
      </c>
      <c r="S25" s="28">
        <f t="shared" si="5"/>
        <v>2080.06</v>
      </c>
      <c r="T25" s="28">
        <f t="shared" si="5"/>
        <v>2027.24</v>
      </c>
      <c r="U25" s="28">
        <f t="shared" si="5"/>
        <v>2027.23</v>
      </c>
      <c r="V25" s="28">
        <f t="shared" si="5"/>
        <v>3902.29</v>
      </c>
      <c r="W25" s="28">
        <f t="shared" si="5"/>
        <v>3657.93</v>
      </c>
      <c r="X25" s="28">
        <f t="shared" si="5"/>
        <v>3888.33</v>
      </c>
      <c r="Y25" s="28">
        <f t="shared" si="5"/>
        <v>3840.54</v>
      </c>
      <c r="Z25" s="28">
        <f t="shared" si="5"/>
        <v>3411.68</v>
      </c>
      <c r="AA25" s="28">
        <f t="shared" si="5"/>
        <v>3359.44</v>
      </c>
      <c r="AB25" s="28">
        <f t="shared" si="5"/>
        <v>4757.7199999999993</v>
      </c>
      <c r="AC25" s="28">
        <f t="shared" si="5"/>
        <v>4702.45</v>
      </c>
      <c r="AD25" s="28">
        <f t="shared" si="5"/>
        <v>3411.68</v>
      </c>
      <c r="AE25" s="28">
        <f t="shared" si="5"/>
        <v>3363.93</v>
      </c>
      <c r="AF25" s="112"/>
    </row>
    <row r="26" spans="1:32" s="39" customFormat="1" x14ac:dyDescent="0.25">
      <c r="A26" s="34" t="s">
        <v>24</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112"/>
    </row>
    <row r="27" spans="1:32" s="26" customFormat="1" x14ac:dyDescent="0.25">
      <c r="A27" s="32" t="s">
        <v>22</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113"/>
    </row>
    <row r="28" spans="1:32" ht="15.75" customHeight="1" x14ac:dyDescent="0.25">
      <c r="A28" s="104" t="s">
        <v>29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6"/>
      <c r="AF28" s="42"/>
    </row>
    <row r="29" spans="1:32" customFormat="1" ht="20.25" customHeight="1" x14ac:dyDescent="0.25">
      <c r="A29" s="4" t="s">
        <v>36</v>
      </c>
      <c r="B29" s="43"/>
      <c r="C29" s="43"/>
      <c r="D29" s="43"/>
      <c r="E29" s="43"/>
      <c r="F29" s="43"/>
      <c r="G29" s="43"/>
      <c r="H29" s="43"/>
      <c r="I29" s="43"/>
      <c r="J29" s="43"/>
      <c r="K29" s="43"/>
      <c r="L29" s="43"/>
      <c r="M29" s="43"/>
      <c r="N29" s="43"/>
      <c r="O29" s="43"/>
      <c r="P29" s="43"/>
      <c r="Q29" s="43"/>
      <c r="R29" s="43"/>
      <c r="S29" s="43"/>
      <c r="T29" s="43"/>
      <c r="U29" s="43"/>
      <c r="V29" s="43"/>
      <c r="W29" s="43"/>
      <c r="X29" s="1"/>
      <c r="Y29" s="2"/>
      <c r="Z29" s="2"/>
      <c r="AA29" s="2"/>
      <c r="AB29" s="2"/>
      <c r="AC29" s="2"/>
      <c r="AD29" s="2"/>
      <c r="AE29" s="2"/>
      <c r="AF29" s="2"/>
    </row>
    <row r="30" spans="1:32" s="26" customFormat="1" ht="69" customHeight="1" x14ac:dyDescent="0.25">
      <c r="A30" s="44" t="s">
        <v>57</v>
      </c>
      <c r="B30" s="22">
        <f>B31+B32+B33+B35</f>
        <v>360663.38</v>
      </c>
      <c r="C30" s="22">
        <f>C31+C32+C33+C35</f>
        <v>360663.38</v>
      </c>
      <c r="D30" s="22">
        <f>D31+D32+D33+D35</f>
        <v>208525.98</v>
      </c>
      <c r="E30" s="22">
        <f>E31+E32+E33+E35</f>
        <v>208525.98</v>
      </c>
      <c r="F30" s="22">
        <f>IFERROR(E30/B30%,0)</f>
        <v>57.81734203234052</v>
      </c>
      <c r="G30" s="22">
        <f>IFERROR(E30/C30%,0)</f>
        <v>57.81734203234052</v>
      </c>
      <c r="H30" s="22">
        <f t="shared" ref="H30:AE30" si="6">H31+H32+H33+H35</f>
        <v>0</v>
      </c>
      <c r="I30" s="22">
        <f t="shared" si="6"/>
        <v>0</v>
      </c>
      <c r="J30" s="22">
        <f t="shared" si="6"/>
        <v>0</v>
      </c>
      <c r="K30" s="22">
        <f t="shared" si="6"/>
        <v>0</v>
      </c>
      <c r="L30" s="22">
        <f t="shared" si="6"/>
        <v>18.850000000000001</v>
      </c>
      <c r="M30" s="22">
        <f t="shared" si="6"/>
        <v>18.850000000000001</v>
      </c>
      <c r="N30" s="22">
        <f t="shared" si="6"/>
        <v>14.66</v>
      </c>
      <c r="O30" s="22">
        <f t="shared" si="6"/>
        <v>14.66</v>
      </c>
      <c r="P30" s="22">
        <f t="shared" si="6"/>
        <v>0</v>
      </c>
      <c r="Q30" s="22">
        <f t="shared" si="6"/>
        <v>0</v>
      </c>
      <c r="R30" s="22">
        <f t="shared" si="6"/>
        <v>34054.699999999997</v>
      </c>
      <c r="S30" s="22">
        <f t="shared" si="6"/>
        <v>34054.699999999997</v>
      </c>
      <c r="T30" s="22">
        <f t="shared" si="6"/>
        <v>4540.54</v>
      </c>
      <c r="U30" s="22">
        <f t="shared" si="6"/>
        <v>0</v>
      </c>
      <c r="V30" s="22">
        <f t="shared" si="6"/>
        <v>5158.7299999999996</v>
      </c>
      <c r="W30" s="22">
        <f t="shared" si="6"/>
        <v>5077.46</v>
      </c>
      <c r="X30" s="22">
        <f t="shared" si="6"/>
        <v>21962.18</v>
      </c>
      <c r="Y30" s="22">
        <f t="shared" si="6"/>
        <v>21962.18</v>
      </c>
      <c r="Z30" s="22">
        <f t="shared" si="6"/>
        <v>71102.23000000001</v>
      </c>
      <c r="AA30" s="22">
        <f t="shared" si="6"/>
        <v>33979.990000000005</v>
      </c>
      <c r="AB30" s="22">
        <f t="shared" si="6"/>
        <v>34963.210000000006</v>
      </c>
      <c r="AC30" s="22">
        <f t="shared" si="6"/>
        <v>698.49</v>
      </c>
      <c r="AD30" s="22">
        <f t="shared" si="6"/>
        <v>188848.28</v>
      </c>
      <c r="AE30" s="22">
        <f t="shared" si="6"/>
        <v>112719.65</v>
      </c>
      <c r="AF30" s="114"/>
    </row>
    <row r="31" spans="1:32" s="26" customFormat="1" x14ac:dyDescent="0.25">
      <c r="A31" s="32" t="s">
        <v>15</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30"/>
      <c r="AF31" s="115"/>
    </row>
    <row r="32" spans="1:32" s="26" customFormat="1" x14ac:dyDescent="0.25">
      <c r="A32" s="32" t="s">
        <v>25</v>
      </c>
      <c r="B32" s="28">
        <f>H32+J32+L32+N32+P32+R32+T32+V32+X32+Z32+AB32+AD32</f>
        <v>99239.8</v>
      </c>
      <c r="C32" s="28">
        <f>C38+C44+C50+C56+C62</f>
        <v>99239.8</v>
      </c>
      <c r="D32" s="28">
        <f>E32</f>
        <v>99239.74</v>
      </c>
      <c r="E32" s="28">
        <f>I32+K32+M32+O32+Q32+S32+U32+W32+Y32+AA32+AC32+AE32</f>
        <v>99239.74</v>
      </c>
      <c r="F32" s="3">
        <f>IFERROR(E32/B32%,0)</f>
        <v>99.999939540386023</v>
      </c>
      <c r="G32" s="3">
        <f>IFERROR(E32/C32%,0)</f>
        <v>99.999939540386023</v>
      </c>
      <c r="H32" s="28">
        <f t="shared" ref="H32:AE33" si="7">H38+H44+H50+H56+H62</f>
        <v>0</v>
      </c>
      <c r="I32" s="28">
        <f t="shared" si="7"/>
        <v>0</v>
      </c>
      <c r="J32" s="28">
        <f t="shared" si="7"/>
        <v>0</v>
      </c>
      <c r="K32" s="28">
        <f t="shared" si="7"/>
        <v>0</v>
      </c>
      <c r="L32" s="28">
        <f t="shared" si="7"/>
        <v>0</v>
      </c>
      <c r="M32" s="28">
        <f t="shared" si="7"/>
        <v>0</v>
      </c>
      <c r="N32" s="28">
        <f t="shared" si="7"/>
        <v>0</v>
      </c>
      <c r="O32" s="28">
        <f t="shared" si="7"/>
        <v>0</v>
      </c>
      <c r="P32" s="28">
        <f t="shared" si="7"/>
        <v>0</v>
      </c>
      <c r="Q32" s="28">
        <f t="shared" si="7"/>
        <v>0</v>
      </c>
      <c r="R32" s="28">
        <f t="shared" si="7"/>
        <v>17027.349999999999</v>
      </c>
      <c r="S32" s="28">
        <f t="shared" si="7"/>
        <v>17027.349999999999</v>
      </c>
      <c r="T32" s="28">
        <f t="shared" si="7"/>
        <v>0</v>
      </c>
      <c r="U32" s="28">
        <f t="shared" si="7"/>
        <v>0</v>
      </c>
      <c r="V32" s="28">
        <f t="shared" si="7"/>
        <v>2538.73</v>
      </c>
      <c r="W32" s="28">
        <f t="shared" si="7"/>
        <v>2538.73</v>
      </c>
      <c r="X32" s="28">
        <f t="shared" si="7"/>
        <v>10981.09</v>
      </c>
      <c r="Y32" s="28">
        <f t="shared" si="7"/>
        <v>10981.09</v>
      </c>
      <c r="Z32" s="28">
        <f t="shared" si="7"/>
        <v>30997.61</v>
      </c>
      <c r="AA32" s="28">
        <f t="shared" si="7"/>
        <v>16821.990000000002</v>
      </c>
      <c r="AB32" s="28">
        <f t="shared" si="7"/>
        <v>17173</v>
      </c>
      <c r="AC32" s="28">
        <f t="shared" si="7"/>
        <v>0</v>
      </c>
      <c r="AD32" s="28">
        <f t="shared" si="7"/>
        <v>20522.02</v>
      </c>
      <c r="AE32" s="28">
        <f t="shared" si="7"/>
        <v>51870.58</v>
      </c>
      <c r="AF32" s="115"/>
    </row>
    <row r="33" spans="1:32" s="26" customFormat="1" x14ac:dyDescent="0.25">
      <c r="A33" s="32" t="s">
        <v>14</v>
      </c>
      <c r="B33" s="28">
        <f>H33+J33+L33+N33+P33+R33+T33+V33+X33+Z33+AB33+AD33</f>
        <v>42014.3</v>
      </c>
      <c r="C33" s="28">
        <f>C39+C45+C51+C57+C63</f>
        <v>42014.3</v>
      </c>
      <c r="D33" s="28">
        <f>E33</f>
        <v>35731.72</v>
      </c>
      <c r="E33" s="28">
        <f>I33+K33+M33+O33+Q33+S33+U33+W33+Y33+AA33+AC33+AE33</f>
        <v>35731.72</v>
      </c>
      <c r="F33" s="3">
        <f>IFERROR(E33/B33%,0)</f>
        <v>85.046567478215749</v>
      </c>
      <c r="G33" s="3">
        <f>IFERROR(E33/C33%,0)</f>
        <v>85.046567478215749</v>
      </c>
      <c r="H33" s="28">
        <f t="shared" si="7"/>
        <v>0</v>
      </c>
      <c r="I33" s="28">
        <f t="shared" si="7"/>
        <v>0</v>
      </c>
      <c r="J33" s="28">
        <f t="shared" si="7"/>
        <v>0</v>
      </c>
      <c r="K33" s="28">
        <f t="shared" si="7"/>
        <v>0</v>
      </c>
      <c r="L33" s="28">
        <f t="shared" si="7"/>
        <v>18.850000000000001</v>
      </c>
      <c r="M33" s="28">
        <f t="shared" si="7"/>
        <v>18.850000000000001</v>
      </c>
      <c r="N33" s="28">
        <f t="shared" si="7"/>
        <v>14.66</v>
      </c>
      <c r="O33" s="28">
        <f t="shared" si="7"/>
        <v>14.66</v>
      </c>
      <c r="P33" s="28">
        <f t="shared" si="7"/>
        <v>0</v>
      </c>
      <c r="Q33" s="28">
        <f t="shared" si="7"/>
        <v>0</v>
      </c>
      <c r="R33" s="28">
        <f t="shared" si="7"/>
        <v>17027.349999999999</v>
      </c>
      <c r="S33" s="28">
        <f t="shared" si="7"/>
        <v>17027.349999999999</v>
      </c>
      <c r="T33" s="28">
        <f t="shared" si="7"/>
        <v>4540.54</v>
      </c>
      <c r="U33" s="28">
        <f t="shared" si="7"/>
        <v>0</v>
      </c>
      <c r="V33" s="28">
        <f t="shared" si="7"/>
        <v>81.27</v>
      </c>
      <c r="W33" s="28">
        <f t="shared" si="7"/>
        <v>0</v>
      </c>
      <c r="X33" s="28">
        <f t="shared" si="7"/>
        <v>0</v>
      </c>
      <c r="Y33" s="28">
        <f t="shared" si="7"/>
        <v>0</v>
      </c>
      <c r="Z33" s="28">
        <f t="shared" si="7"/>
        <v>9107</v>
      </c>
      <c r="AA33" s="28">
        <f t="shared" si="7"/>
        <v>336</v>
      </c>
      <c r="AB33" s="28">
        <f t="shared" si="7"/>
        <v>617.22</v>
      </c>
      <c r="AC33" s="28">
        <f t="shared" si="7"/>
        <v>698.49</v>
      </c>
      <c r="AD33" s="28">
        <f t="shared" si="7"/>
        <v>10607.41</v>
      </c>
      <c r="AE33" s="28">
        <f t="shared" si="7"/>
        <v>17636.37</v>
      </c>
      <c r="AF33" s="115"/>
    </row>
    <row r="34" spans="1:32" s="39" customFormat="1" x14ac:dyDescent="0.25">
      <c r="A34" s="34" t="s">
        <v>24</v>
      </c>
      <c r="B34" s="28"/>
      <c r="C34" s="28"/>
      <c r="D34" s="28"/>
      <c r="E34" s="28"/>
      <c r="F34" s="3"/>
      <c r="G34" s="3"/>
      <c r="H34" s="28"/>
      <c r="I34" s="28"/>
      <c r="J34" s="28"/>
      <c r="K34" s="28"/>
      <c r="L34" s="28"/>
      <c r="M34" s="28"/>
      <c r="N34" s="28"/>
      <c r="O34" s="28"/>
      <c r="P34" s="28"/>
      <c r="Q34" s="28"/>
      <c r="R34" s="28"/>
      <c r="S34" s="28"/>
      <c r="T34" s="28"/>
      <c r="U34" s="28"/>
      <c r="V34" s="28"/>
      <c r="W34" s="28"/>
      <c r="X34" s="28"/>
      <c r="Y34" s="28"/>
      <c r="Z34" s="28"/>
      <c r="AA34" s="28"/>
      <c r="AB34" s="28"/>
      <c r="AC34" s="28"/>
      <c r="AD34" s="28"/>
      <c r="AE34" s="28"/>
      <c r="AF34" s="115"/>
    </row>
    <row r="35" spans="1:32" s="26" customFormat="1" x14ac:dyDescent="0.25">
      <c r="A35" s="32" t="s">
        <v>22</v>
      </c>
      <c r="B35" s="28">
        <f>H35+J35+L35+N35+P35+R35+T35+V35+X35+Z35+AB35+AD35</f>
        <v>219409.28000000003</v>
      </c>
      <c r="C35" s="28">
        <f>C41+C47+C53+C59+C65</f>
        <v>219409.28</v>
      </c>
      <c r="D35" s="28">
        <f>E35</f>
        <v>73554.51999999999</v>
      </c>
      <c r="E35" s="28">
        <f>I35+K35+M35+O35+Q35+S35+U35+W35+Y35+AA35+AC35+AE35</f>
        <v>73554.51999999999</v>
      </c>
      <c r="F35" s="3">
        <f>IFERROR(E35/B35%,0)</f>
        <v>33.523887412601681</v>
      </c>
      <c r="G35" s="3">
        <f>IFERROR(E35/C35%,0)</f>
        <v>33.523887412601688</v>
      </c>
      <c r="H35" s="28">
        <f t="shared" ref="H35:AE35" si="8">H41+H47+H53+H59+H65</f>
        <v>0</v>
      </c>
      <c r="I35" s="28">
        <f t="shared" si="8"/>
        <v>0</v>
      </c>
      <c r="J35" s="28">
        <f t="shared" si="8"/>
        <v>0</v>
      </c>
      <c r="K35" s="28">
        <f t="shared" si="8"/>
        <v>0</v>
      </c>
      <c r="L35" s="28">
        <f t="shared" si="8"/>
        <v>0</v>
      </c>
      <c r="M35" s="28">
        <f t="shared" si="8"/>
        <v>0</v>
      </c>
      <c r="N35" s="28">
        <f t="shared" si="8"/>
        <v>0</v>
      </c>
      <c r="O35" s="28">
        <f t="shared" si="8"/>
        <v>0</v>
      </c>
      <c r="P35" s="28">
        <f t="shared" si="8"/>
        <v>0</v>
      </c>
      <c r="Q35" s="28">
        <f t="shared" si="8"/>
        <v>0</v>
      </c>
      <c r="R35" s="28">
        <f t="shared" si="8"/>
        <v>0</v>
      </c>
      <c r="S35" s="28">
        <f t="shared" si="8"/>
        <v>0</v>
      </c>
      <c r="T35" s="28">
        <f t="shared" si="8"/>
        <v>0</v>
      </c>
      <c r="U35" s="28">
        <f t="shared" si="8"/>
        <v>0</v>
      </c>
      <c r="V35" s="28">
        <f t="shared" si="8"/>
        <v>2538.73</v>
      </c>
      <c r="W35" s="28">
        <f t="shared" si="8"/>
        <v>2538.73</v>
      </c>
      <c r="X35" s="28">
        <f t="shared" si="8"/>
        <v>10981.09</v>
      </c>
      <c r="Y35" s="28">
        <f t="shared" si="8"/>
        <v>10981.09</v>
      </c>
      <c r="Z35" s="28">
        <f t="shared" si="8"/>
        <v>30997.620000000003</v>
      </c>
      <c r="AA35" s="28">
        <f t="shared" si="8"/>
        <v>16822</v>
      </c>
      <c r="AB35" s="28">
        <f t="shared" si="8"/>
        <v>17172.990000000002</v>
      </c>
      <c r="AC35" s="28">
        <f t="shared" si="8"/>
        <v>0</v>
      </c>
      <c r="AD35" s="28">
        <f t="shared" si="8"/>
        <v>157718.85</v>
      </c>
      <c r="AE35" s="28">
        <f t="shared" si="8"/>
        <v>43212.7</v>
      </c>
      <c r="AF35" s="116"/>
    </row>
    <row r="36" spans="1:32" s="26" customFormat="1" ht="76.5" customHeight="1" x14ac:dyDescent="0.25">
      <c r="A36" s="45" t="s">
        <v>30</v>
      </c>
      <c r="B36" s="46">
        <f>B37+B38+B39+B41</f>
        <v>8771</v>
      </c>
      <c r="C36" s="46">
        <f>C37+C38+C39+C41</f>
        <v>8771</v>
      </c>
      <c r="D36" s="46">
        <f>D37+D38+D39+D41</f>
        <v>8768.89</v>
      </c>
      <c r="E36" s="46">
        <f>E37+E38+E39+E41</f>
        <v>8768.89</v>
      </c>
      <c r="F36" s="46">
        <f>IFERROR(E36/B36%,0)</f>
        <v>99.975943450005701</v>
      </c>
      <c r="G36" s="46">
        <f>IFERROR(E36/C36%,0)</f>
        <v>99.975943450005701</v>
      </c>
      <c r="H36" s="46">
        <f>H37+H38+H39+H41</f>
        <v>0</v>
      </c>
      <c r="I36" s="46">
        <f t="shared" ref="I36:AE36" si="9">I37+I38+I39+I41</f>
        <v>0</v>
      </c>
      <c r="J36" s="46">
        <f>J37+J38+J39+J41</f>
        <v>0</v>
      </c>
      <c r="K36" s="46">
        <f t="shared" si="9"/>
        <v>0</v>
      </c>
      <c r="L36" s="46">
        <f t="shared" si="9"/>
        <v>0</v>
      </c>
      <c r="M36" s="46">
        <f t="shared" si="9"/>
        <v>0</v>
      </c>
      <c r="N36" s="46">
        <f t="shared" si="9"/>
        <v>0</v>
      </c>
      <c r="O36" s="46">
        <f t="shared" si="9"/>
        <v>0</v>
      </c>
      <c r="P36" s="46">
        <f t="shared" si="9"/>
        <v>0</v>
      </c>
      <c r="Q36" s="46">
        <f t="shared" si="9"/>
        <v>0</v>
      </c>
      <c r="R36" s="46">
        <f t="shared" si="9"/>
        <v>0</v>
      </c>
      <c r="S36" s="46">
        <f t="shared" si="9"/>
        <v>0</v>
      </c>
      <c r="T36" s="46">
        <f t="shared" si="9"/>
        <v>0</v>
      </c>
      <c r="U36" s="46">
        <f t="shared" si="9"/>
        <v>0</v>
      </c>
      <c r="V36" s="46">
        <f t="shared" si="9"/>
        <v>0</v>
      </c>
      <c r="W36" s="46">
        <f t="shared" si="9"/>
        <v>0</v>
      </c>
      <c r="X36" s="46">
        <f t="shared" si="9"/>
        <v>0</v>
      </c>
      <c r="Y36" s="46">
        <f t="shared" si="9"/>
        <v>0</v>
      </c>
      <c r="Z36" s="46">
        <f t="shared" si="9"/>
        <v>8771</v>
      </c>
      <c r="AA36" s="46">
        <f t="shared" si="9"/>
        <v>0</v>
      </c>
      <c r="AB36" s="46">
        <f t="shared" si="9"/>
        <v>0</v>
      </c>
      <c r="AC36" s="46">
        <f t="shared" si="9"/>
        <v>0</v>
      </c>
      <c r="AD36" s="46">
        <f t="shared" si="9"/>
        <v>0</v>
      </c>
      <c r="AE36" s="46">
        <f t="shared" si="9"/>
        <v>8768.89</v>
      </c>
      <c r="AF36" s="111" t="s">
        <v>70</v>
      </c>
    </row>
    <row r="37" spans="1:32" s="26" customFormat="1" x14ac:dyDescent="0.25">
      <c r="A37" s="32" t="s">
        <v>15</v>
      </c>
      <c r="B37" s="29"/>
      <c r="C37" s="29"/>
      <c r="D37" s="29"/>
      <c r="E37" s="29"/>
      <c r="F37" s="47"/>
      <c r="G37" s="47"/>
      <c r="H37" s="28"/>
      <c r="I37" s="28"/>
      <c r="J37" s="28"/>
      <c r="K37" s="28"/>
      <c r="L37" s="28"/>
      <c r="M37" s="28"/>
      <c r="N37" s="28"/>
      <c r="O37" s="28"/>
      <c r="P37" s="28"/>
      <c r="Q37" s="28"/>
      <c r="R37" s="28"/>
      <c r="S37" s="28"/>
      <c r="T37" s="28"/>
      <c r="U37" s="28"/>
      <c r="V37" s="28"/>
      <c r="W37" s="28"/>
      <c r="X37" s="28"/>
      <c r="Y37" s="28"/>
      <c r="Z37" s="28"/>
      <c r="AA37" s="28"/>
      <c r="AB37" s="28"/>
      <c r="AC37" s="28"/>
      <c r="AD37" s="28"/>
      <c r="AE37" s="30"/>
      <c r="AF37" s="112"/>
    </row>
    <row r="38" spans="1:32" s="26" customFormat="1" x14ac:dyDescent="0.25">
      <c r="A38" s="32" t="s">
        <v>25</v>
      </c>
      <c r="B38" s="29"/>
      <c r="C38" s="29"/>
      <c r="D38" s="29"/>
      <c r="E38" s="29"/>
      <c r="F38" s="47"/>
      <c r="G38" s="47"/>
      <c r="H38" s="28"/>
      <c r="I38" s="28"/>
      <c r="J38" s="28"/>
      <c r="K38" s="28"/>
      <c r="L38" s="28"/>
      <c r="M38" s="28"/>
      <c r="N38" s="28"/>
      <c r="O38" s="28"/>
      <c r="P38" s="28"/>
      <c r="Q38" s="28"/>
      <c r="R38" s="28"/>
      <c r="S38" s="28"/>
      <c r="T38" s="28"/>
      <c r="U38" s="28"/>
      <c r="V38" s="28"/>
      <c r="W38" s="28"/>
      <c r="X38" s="28"/>
      <c r="Y38" s="28"/>
      <c r="Z38" s="28"/>
      <c r="AA38" s="28"/>
      <c r="AB38" s="28"/>
      <c r="AC38" s="28"/>
      <c r="AD38" s="28"/>
      <c r="AE38" s="30"/>
      <c r="AF38" s="112"/>
    </row>
    <row r="39" spans="1:32" s="26" customFormat="1" x14ac:dyDescent="0.25">
      <c r="A39" s="32" t="s">
        <v>14</v>
      </c>
      <c r="B39" s="29">
        <f>H39+J39+L39+N39+P39+R39+T39+V39+X39+Z39+AB39+AD39</f>
        <v>8771</v>
      </c>
      <c r="C39" s="28">
        <f>H39+J39+L39+N39+P39+R39+T39+V39+X39+Z39+AB39+AD39</f>
        <v>8771</v>
      </c>
      <c r="D39" s="29">
        <f>E39</f>
        <v>8768.89</v>
      </c>
      <c r="E39" s="29">
        <f>I39+K39+M39+O39+Q39+S39+U39+W39+Y39+AA39+AC39+AE39</f>
        <v>8768.89</v>
      </c>
      <c r="F39" s="3">
        <f>IFERROR(E39/B39%,0)</f>
        <v>99.975943450005701</v>
      </c>
      <c r="G39" s="3">
        <f>IFERROR(E39/C39%,0)</f>
        <v>99.975943450005701</v>
      </c>
      <c r="H39" s="28"/>
      <c r="I39" s="28"/>
      <c r="J39" s="28"/>
      <c r="K39" s="28"/>
      <c r="L39" s="28"/>
      <c r="M39" s="28"/>
      <c r="N39" s="28"/>
      <c r="O39" s="28"/>
      <c r="P39" s="28"/>
      <c r="Q39" s="28"/>
      <c r="R39" s="28"/>
      <c r="S39" s="28"/>
      <c r="T39" s="28"/>
      <c r="U39" s="28"/>
      <c r="V39" s="28"/>
      <c r="W39" s="28"/>
      <c r="X39" s="28"/>
      <c r="Y39" s="28"/>
      <c r="Z39" s="28">
        <v>8771</v>
      </c>
      <c r="AA39" s="28"/>
      <c r="AB39" s="28"/>
      <c r="AC39" s="28"/>
      <c r="AD39" s="28"/>
      <c r="AE39" s="30">
        <v>8768.89</v>
      </c>
      <c r="AF39" s="112"/>
    </row>
    <row r="40" spans="1:32" s="39" customFormat="1" x14ac:dyDescent="0.25">
      <c r="A40" s="34" t="s">
        <v>24</v>
      </c>
      <c r="B40" s="35"/>
      <c r="C40" s="35"/>
      <c r="D40" s="29"/>
      <c r="E40" s="35"/>
      <c r="F40" s="47"/>
      <c r="G40" s="47"/>
      <c r="H40" s="36"/>
      <c r="I40" s="37"/>
      <c r="J40" s="38"/>
      <c r="K40" s="38"/>
      <c r="L40" s="38"/>
      <c r="M40" s="38"/>
      <c r="N40" s="38"/>
      <c r="O40" s="38"/>
      <c r="P40" s="38"/>
      <c r="Q40" s="38"/>
      <c r="R40" s="38"/>
      <c r="S40" s="38"/>
      <c r="T40" s="38"/>
      <c r="U40" s="38"/>
      <c r="V40" s="38"/>
      <c r="W40" s="38"/>
      <c r="X40" s="38"/>
      <c r="Y40" s="38"/>
      <c r="Z40" s="38"/>
      <c r="AA40" s="38"/>
      <c r="AB40" s="38"/>
      <c r="AC40" s="38"/>
      <c r="AD40" s="38"/>
      <c r="AE40" s="37"/>
      <c r="AF40" s="112"/>
    </row>
    <row r="41" spans="1:32" s="26" customFormat="1" x14ac:dyDescent="0.25">
      <c r="A41" s="32" t="s">
        <v>22</v>
      </c>
      <c r="B41" s="29"/>
      <c r="C41" s="29"/>
      <c r="D41" s="29"/>
      <c r="E41" s="29"/>
      <c r="F41" s="47"/>
      <c r="G41" s="47"/>
      <c r="H41" s="28"/>
      <c r="I41" s="28"/>
      <c r="J41" s="28"/>
      <c r="K41" s="28"/>
      <c r="L41" s="28"/>
      <c r="M41" s="28"/>
      <c r="N41" s="28"/>
      <c r="O41" s="28"/>
      <c r="P41" s="28"/>
      <c r="Q41" s="28"/>
      <c r="R41" s="28"/>
      <c r="S41" s="28"/>
      <c r="T41" s="28"/>
      <c r="U41" s="28"/>
      <c r="V41" s="28"/>
      <c r="W41" s="28"/>
      <c r="X41" s="28"/>
      <c r="Y41" s="28"/>
      <c r="Z41" s="28"/>
      <c r="AA41" s="28"/>
      <c r="AB41" s="28"/>
      <c r="AC41" s="28"/>
      <c r="AD41" s="28"/>
      <c r="AE41" s="30"/>
      <c r="AF41" s="113"/>
    </row>
    <row r="42" spans="1:32" s="26" customFormat="1" ht="128.25" customHeight="1" x14ac:dyDescent="0.25">
      <c r="A42" s="45" t="s">
        <v>31</v>
      </c>
      <c r="B42" s="46">
        <f>B43+B44+B45+B47</f>
        <v>336</v>
      </c>
      <c r="C42" s="46">
        <f>C43+C44+C45+C47</f>
        <v>336</v>
      </c>
      <c r="D42" s="46">
        <f>D43+D44+D45+D47</f>
        <v>336</v>
      </c>
      <c r="E42" s="46">
        <f>E43+E44+E45+E47</f>
        <v>336</v>
      </c>
      <c r="F42" s="46">
        <f>IFERROR(E42/B42%,0)</f>
        <v>100</v>
      </c>
      <c r="G42" s="46">
        <f>IFERROR(E42/C42%,0)</f>
        <v>100</v>
      </c>
      <c r="H42" s="46">
        <f>H43+H44+H45+H47</f>
        <v>0</v>
      </c>
      <c r="I42" s="46">
        <f t="shared" ref="I42:AE42" si="10">I43+I44+I45+I47</f>
        <v>0</v>
      </c>
      <c r="J42" s="46">
        <f t="shared" si="10"/>
        <v>0</v>
      </c>
      <c r="K42" s="46">
        <f t="shared" si="10"/>
        <v>0</v>
      </c>
      <c r="L42" s="46">
        <f t="shared" si="10"/>
        <v>0</v>
      </c>
      <c r="M42" s="46">
        <f t="shared" si="10"/>
        <v>0</v>
      </c>
      <c r="N42" s="46">
        <f t="shared" si="10"/>
        <v>0</v>
      </c>
      <c r="O42" s="46">
        <f t="shared" si="10"/>
        <v>0</v>
      </c>
      <c r="P42" s="46">
        <f t="shared" si="10"/>
        <v>0</v>
      </c>
      <c r="Q42" s="46">
        <f t="shared" si="10"/>
        <v>0</v>
      </c>
      <c r="R42" s="46">
        <f t="shared" si="10"/>
        <v>0</v>
      </c>
      <c r="S42" s="46">
        <f t="shared" si="10"/>
        <v>0</v>
      </c>
      <c r="T42" s="46">
        <f t="shared" si="10"/>
        <v>0</v>
      </c>
      <c r="U42" s="46">
        <f t="shared" si="10"/>
        <v>0</v>
      </c>
      <c r="V42" s="46">
        <f t="shared" si="10"/>
        <v>0</v>
      </c>
      <c r="W42" s="46">
        <f t="shared" si="10"/>
        <v>0</v>
      </c>
      <c r="X42" s="46">
        <f t="shared" si="10"/>
        <v>0</v>
      </c>
      <c r="Y42" s="46">
        <f t="shared" si="10"/>
        <v>0</v>
      </c>
      <c r="Z42" s="46">
        <f t="shared" si="10"/>
        <v>336</v>
      </c>
      <c r="AA42" s="46">
        <f t="shared" si="10"/>
        <v>336</v>
      </c>
      <c r="AB42" s="46">
        <f t="shared" si="10"/>
        <v>0</v>
      </c>
      <c r="AC42" s="46">
        <f t="shared" si="10"/>
        <v>0</v>
      </c>
      <c r="AD42" s="46">
        <f t="shared" si="10"/>
        <v>0</v>
      </c>
      <c r="AE42" s="46">
        <f t="shared" si="10"/>
        <v>0</v>
      </c>
      <c r="AF42" s="131" t="s">
        <v>75</v>
      </c>
    </row>
    <row r="43" spans="1:32" s="26" customFormat="1" x14ac:dyDescent="0.25">
      <c r="A43" s="32" t="s">
        <v>15</v>
      </c>
      <c r="B43" s="29"/>
      <c r="C43" s="29"/>
      <c r="D43" s="29"/>
      <c r="E43" s="29"/>
      <c r="F43" s="47"/>
      <c r="G43" s="47"/>
      <c r="H43" s="28"/>
      <c r="I43" s="28"/>
      <c r="J43" s="28"/>
      <c r="K43" s="28"/>
      <c r="L43" s="28"/>
      <c r="M43" s="28"/>
      <c r="N43" s="28"/>
      <c r="O43" s="28"/>
      <c r="P43" s="28"/>
      <c r="Q43" s="28"/>
      <c r="R43" s="28"/>
      <c r="S43" s="28"/>
      <c r="T43" s="28"/>
      <c r="U43" s="28"/>
      <c r="V43" s="28"/>
      <c r="W43" s="28"/>
      <c r="X43" s="28"/>
      <c r="Y43" s="28"/>
      <c r="Z43" s="28"/>
      <c r="AA43" s="28"/>
      <c r="AB43" s="28"/>
      <c r="AC43" s="28"/>
      <c r="AD43" s="28"/>
      <c r="AE43" s="30"/>
      <c r="AF43" s="112"/>
    </row>
    <row r="44" spans="1:32" s="26" customFormat="1" x14ac:dyDescent="0.25">
      <c r="A44" s="32" t="s">
        <v>25</v>
      </c>
      <c r="B44" s="29"/>
      <c r="C44" s="29"/>
      <c r="D44" s="29"/>
      <c r="E44" s="29"/>
      <c r="F44" s="47"/>
      <c r="G44" s="47"/>
      <c r="H44" s="28"/>
      <c r="I44" s="28"/>
      <c r="J44" s="28"/>
      <c r="K44" s="28"/>
      <c r="L44" s="28"/>
      <c r="M44" s="28"/>
      <c r="N44" s="28"/>
      <c r="O44" s="28"/>
      <c r="P44" s="28"/>
      <c r="Q44" s="28"/>
      <c r="R44" s="28"/>
      <c r="S44" s="28"/>
      <c r="T44" s="28"/>
      <c r="U44" s="28"/>
      <c r="V44" s="28"/>
      <c r="W44" s="28"/>
      <c r="X44" s="28"/>
      <c r="Y44" s="28"/>
      <c r="Z44" s="28"/>
      <c r="AA44" s="28"/>
      <c r="AB44" s="28"/>
      <c r="AC44" s="28"/>
      <c r="AD44" s="28"/>
      <c r="AE44" s="30"/>
      <c r="AF44" s="112"/>
    </row>
    <row r="45" spans="1:32" s="26" customFormat="1" x14ac:dyDescent="0.25">
      <c r="A45" s="32" t="s">
        <v>14</v>
      </c>
      <c r="B45" s="29">
        <f>H45+J45+L45+N45+P45+R45+T45+V45+X45+Z45+AB45+AD45</f>
        <v>336</v>
      </c>
      <c r="C45" s="28">
        <f>H45+J45+L45+N45+P45+R45+T45+V45+X45+Z45+AB45+AD45</f>
        <v>336</v>
      </c>
      <c r="D45" s="29">
        <f>E45</f>
        <v>336</v>
      </c>
      <c r="E45" s="29">
        <f>I45+K45+M45+O45+Q45+S45+U45+W45+Y45+AA45+AC45+AE45</f>
        <v>336</v>
      </c>
      <c r="F45" s="3">
        <f>IFERROR(E45/B45%,0)</f>
        <v>100</v>
      </c>
      <c r="G45" s="3">
        <f>IFERROR(E45/C45%,0)</f>
        <v>100</v>
      </c>
      <c r="H45" s="28"/>
      <c r="I45" s="28"/>
      <c r="J45" s="28"/>
      <c r="K45" s="28"/>
      <c r="L45" s="28"/>
      <c r="M45" s="28"/>
      <c r="N45" s="28"/>
      <c r="O45" s="28"/>
      <c r="P45" s="28"/>
      <c r="Q45" s="28"/>
      <c r="R45" s="28"/>
      <c r="S45" s="28"/>
      <c r="T45" s="28"/>
      <c r="U45" s="28"/>
      <c r="V45" s="28"/>
      <c r="W45" s="28"/>
      <c r="X45" s="28"/>
      <c r="Y45" s="28"/>
      <c r="Z45" s="28">
        <v>336</v>
      </c>
      <c r="AA45" s="28">
        <v>336</v>
      </c>
      <c r="AB45" s="28"/>
      <c r="AC45" s="28"/>
      <c r="AD45" s="28"/>
      <c r="AE45" s="30"/>
      <c r="AF45" s="112"/>
    </row>
    <row r="46" spans="1:32" s="39" customFormat="1" ht="15" customHeight="1" x14ac:dyDescent="0.25">
      <c r="A46" s="34" t="s">
        <v>24</v>
      </c>
      <c r="B46" s="35"/>
      <c r="C46" s="35"/>
      <c r="D46" s="29"/>
      <c r="E46" s="35"/>
      <c r="F46" s="47"/>
      <c r="G46" s="47"/>
      <c r="H46" s="36"/>
      <c r="I46" s="37"/>
      <c r="J46" s="38"/>
      <c r="K46" s="38"/>
      <c r="L46" s="38"/>
      <c r="M46" s="38"/>
      <c r="N46" s="38"/>
      <c r="O46" s="38"/>
      <c r="P46" s="38"/>
      <c r="Q46" s="38"/>
      <c r="R46" s="38"/>
      <c r="S46" s="38"/>
      <c r="T46" s="38"/>
      <c r="U46" s="38"/>
      <c r="V46" s="38"/>
      <c r="W46" s="38"/>
      <c r="X46" s="38"/>
      <c r="Y46" s="38"/>
      <c r="Z46" s="38"/>
      <c r="AA46" s="38"/>
      <c r="AB46" s="38"/>
      <c r="AC46" s="38"/>
      <c r="AD46" s="38"/>
      <c r="AE46" s="37"/>
      <c r="AF46" s="112"/>
    </row>
    <row r="47" spans="1:32" s="26" customFormat="1" x14ac:dyDescent="0.25">
      <c r="A47" s="32" t="s">
        <v>22</v>
      </c>
      <c r="B47" s="29"/>
      <c r="C47" s="29"/>
      <c r="D47" s="29"/>
      <c r="E47" s="29"/>
      <c r="F47" s="47"/>
      <c r="G47" s="47"/>
      <c r="H47" s="28"/>
      <c r="I47" s="28"/>
      <c r="J47" s="28"/>
      <c r="K47" s="28"/>
      <c r="L47" s="28"/>
      <c r="M47" s="28"/>
      <c r="N47" s="28"/>
      <c r="O47" s="28"/>
      <c r="P47" s="28"/>
      <c r="Q47" s="28"/>
      <c r="R47" s="28"/>
      <c r="S47" s="28"/>
      <c r="T47" s="28"/>
      <c r="U47" s="28"/>
      <c r="V47" s="28"/>
      <c r="W47" s="28"/>
      <c r="X47" s="28"/>
      <c r="Y47" s="28"/>
      <c r="Z47" s="28"/>
      <c r="AA47" s="28"/>
      <c r="AB47" s="28"/>
      <c r="AC47" s="28"/>
      <c r="AD47" s="28"/>
      <c r="AE47" s="30"/>
      <c r="AF47" s="113"/>
    </row>
    <row r="48" spans="1:32" s="26" customFormat="1" ht="81" customHeight="1" x14ac:dyDescent="0.25">
      <c r="A48" s="45" t="s">
        <v>53</v>
      </c>
      <c r="B48" s="46">
        <f>B49+B50+B51+B53</f>
        <v>4582.5</v>
      </c>
      <c r="C48" s="46">
        <f>C49+C50+C51+C53</f>
        <v>4582.5</v>
      </c>
      <c r="D48" s="46">
        <f>D49+D50+D51+D53</f>
        <v>41.890000000000008</v>
      </c>
      <c r="E48" s="46">
        <f>E49+E50+E51+E53</f>
        <v>41.890000000000008</v>
      </c>
      <c r="F48" s="46">
        <f>IFERROR(E48/B48%,0)</f>
        <v>0.91412984178941636</v>
      </c>
      <c r="G48" s="46">
        <f>IFERROR(E48/C48%,0)</f>
        <v>0.91412984178941636</v>
      </c>
      <c r="H48" s="46">
        <f>H49+H50+H51+H53</f>
        <v>0</v>
      </c>
      <c r="I48" s="46">
        <f t="shared" ref="I48:AE48" si="11">I49+I50+I51+I53</f>
        <v>0</v>
      </c>
      <c r="J48" s="46">
        <f t="shared" si="11"/>
        <v>0</v>
      </c>
      <c r="K48" s="46">
        <f t="shared" si="11"/>
        <v>0</v>
      </c>
      <c r="L48" s="46">
        <f t="shared" si="11"/>
        <v>18.850000000000001</v>
      </c>
      <c r="M48" s="46">
        <f t="shared" si="11"/>
        <v>18.850000000000001</v>
      </c>
      <c r="N48" s="46">
        <f t="shared" si="11"/>
        <v>14.66</v>
      </c>
      <c r="O48" s="46">
        <f t="shared" si="11"/>
        <v>14.66</v>
      </c>
      <c r="P48" s="46">
        <f t="shared" si="11"/>
        <v>0</v>
      </c>
      <c r="Q48" s="46">
        <f t="shared" si="11"/>
        <v>0</v>
      </c>
      <c r="R48" s="46">
        <f t="shared" si="11"/>
        <v>0</v>
      </c>
      <c r="S48" s="46">
        <f t="shared" si="11"/>
        <v>0</v>
      </c>
      <c r="T48" s="46">
        <f t="shared" si="11"/>
        <v>4540.54</v>
      </c>
      <c r="U48" s="46">
        <f t="shared" si="11"/>
        <v>0</v>
      </c>
      <c r="V48" s="46">
        <f t="shared" si="11"/>
        <v>0</v>
      </c>
      <c r="W48" s="46">
        <f t="shared" si="11"/>
        <v>0</v>
      </c>
      <c r="X48" s="46">
        <f t="shared" si="11"/>
        <v>0</v>
      </c>
      <c r="Y48" s="46">
        <f t="shared" si="11"/>
        <v>0</v>
      </c>
      <c r="Z48" s="46">
        <f t="shared" si="11"/>
        <v>0</v>
      </c>
      <c r="AA48" s="46">
        <f t="shared" si="11"/>
        <v>0</v>
      </c>
      <c r="AB48" s="46">
        <f t="shared" si="11"/>
        <v>8.3800000000000008</v>
      </c>
      <c r="AC48" s="46">
        <f t="shared" si="11"/>
        <v>8.3800000000000008</v>
      </c>
      <c r="AD48" s="46">
        <f t="shared" si="11"/>
        <v>7.0000000000000007E-2</v>
      </c>
      <c r="AE48" s="46">
        <f t="shared" si="11"/>
        <v>0</v>
      </c>
      <c r="AF48" s="111" t="s">
        <v>82</v>
      </c>
    </row>
    <row r="49" spans="1:32" s="26" customFormat="1" x14ac:dyDescent="0.25">
      <c r="A49" s="32" t="s">
        <v>15</v>
      </c>
      <c r="B49" s="29"/>
      <c r="C49" s="29"/>
      <c r="D49" s="29"/>
      <c r="E49" s="29"/>
      <c r="F49" s="47"/>
      <c r="G49" s="47"/>
      <c r="H49" s="28"/>
      <c r="I49" s="28"/>
      <c r="J49" s="28"/>
      <c r="K49" s="28"/>
      <c r="L49" s="28"/>
      <c r="M49" s="28"/>
      <c r="N49" s="28"/>
      <c r="O49" s="28"/>
      <c r="P49" s="28"/>
      <c r="Q49" s="28"/>
      <c r="R49" s="28"/>
      <c r="S49" s="28"/>
      <c r="T49" s="28"/>
      <c r="U49" s="28"/>
      <c r="V49" s="28"/>
      <c r="W49" s="28"/>
      <c r="X49" s="28"/>
      <c r="Y49" s="28"/>
      <c r="Z49" s="28"/>
      <c r="AA49" s="28"/>
      <c r="AB49" s="28"/>
      <c r="AC49" s="28"/>
      <c r="AD49" s="28"/>
      <c r="AE49" s="30"/>
      <c r="AF49" s="112"/>
    </row>
    <row r="50" spans="1:32" s="26" customFormat="1" x14ac:dyDescent="0.25">
      <c r="A50" s="32" t="s">
        <v>25</v>
      </c>
      <c r="B50" s="29"/>
      <c r="C50" s="29"/>
      <c r="D50" s="29"/>
      <c r="E50" s="29"/>
      <c r="F50" s="47"/>
      <c r="G50" s="47"/>
      <c r="H50" s="28"/>
      <c r="I50" s="28"/>
      <c r="J50" s="28"/>
      <c r="K50" s="28"/>
      <c r="L50" s="28"/>
      <c r="M50" s="28"/>
      <c r="N50" s="28"/>
      <c r="O50" s="28"/>
      <c r="P50" s="28"/>
      <c r="Q50" s="28"/>
      <c r="R50" s="28"/>
      <c r="S50" s="28"/>
      <c r="T50" s="28"/>
      <c r="U50" s="28"/>
      <c r="V50" s="28"/>
      <c r="W50" s="28"/>
      <c r="X50" s="28"/>
      <c r="Y50" s="28"/>
      <c r="Z50" s="28"/>
      <c r="AA50" s="28"/>
      <c r="AB50" s="28"/>
      <c r="AC50" s="28"/>
      <c r="AD50" s="28"/>
      <c r="AE50" s="30"/>
      <c r="AF50" s="112"/>
    </row>
    <row r="51" spans="1:32" s="26" customFormat="1" x14ac:dyDescent="0.25">
      <c r="A51" s="32" t="s">
        <v>14</v>
      </c>
      <c r="B51" s="29">
        <f>H51+J51+L51+N51+P51+R51+T51+V51+X51+Z51+AB51+AD51</f>
        <v>4582.5</v>
      </c>
      <c r="C51" s="28">
        <f>H51+J51+L51+N51+P51+R51+T51+V51+X51+Z51+AB51+AD51</f>
        <v>4582.5</v>
      </c>
      <c r="D51" s="29">
        <f>E51</f>
        <v>41.890000000000008</v>
      </c>
      <c r="E51" s="29">
        <f>I51+K51+M51+O51+Q51+S51+U51+W51+Y51+AA51+AC51+AE51</f>
        <v>41.890000000000008</v>
      </c>
      <c r="F51" s="3">
        <f>IFERROR(E51/B51%,0)</f>
        <v>0.91412984178941636</v>
      </c>
      <c r="G51" s="3">
        <f>IFERROR(E51/C51%,0)</f>
        <v>0.91412984178941636</v>
      </c>
      <c r="H51" s="28"/>
      <c r="I51" s="28"/>
      <c r="J51" s="28"/>
      <c r="K51" s="28"/>
      <c r="L51" s="28">
        <v>18.850000000000001</v>
      </c>
      <c r="M51" s="28">
        <v>18.850000000000001</v>
      </c>
      <c r="N51" s="28">
        <v>14.66</v>
      </c>
      <c r="O51" s="28">
        <v>14.66</v>
      </c>
      <c r="P51" s="28"/>
      <c r="Q51" s="28"/>
      <c r="R51" s="28"/>
      <c r="S51" s="28"/>
      <c r="T51" s="28">
        <v>4540.54</v>
      </c>
      <c r="U51" s="28"/>
      <c r="V51" s="28"/>
      <c r="W51" s="28"/>
      <c r="X51" s="28"/>
      <c r="Y51" s="28"/>
      <c r="Z51" s="28"/>
      <c r="AA51" s="28"/>
      <c r="AB51" s="28">
        <v>8.3800000000000008</v>
      </c>
      <c r="AC51" s="28">
        <v>8.3800000000000008</v>
      </c>
      <c r="AD51" s="28">
        <v>7.0000000000000007E-2</v>
      </c>
      <c r="AE51" s="30"/>
      <c r="AF51" s="112"/>
    </row>
    <row r="52" spans="1:32" s="39" customFormat="1" ht="15" customHeight="1" x14ac:dyDescent="0.25">
      <c r="A52" s="34" t="s">
        <v>24</v>
      </c>
      <c r="B52" s="35"/>
      <c r="C52" s="35"/>
      <c r="D52" s="29"/>
      <c r="E52" s="35"/>
      <c r="F52" s="47"/>
      <c r="G52" s="47"/>
      <c r="H52" s="36"/>
      <c r="I52" s="37"/>
      <c r="J52" s="38"/>
      <c r="K52" s="38"/>
      <c r="L52" s="38"/>
      <c r="M52" s="38"/>
      <c r="N52" s="38"/>
      <c r="O52" s="38"/>
      <c r="P52" s="38"/>
      <c r="Q52" s="38"/>
      <c r="R52" s="38"/>
      <c r="S52" s="38"/>
      <c r="T52" s="38"/>
      <c r="U52" s="38"/>
      <c r="V52" s="38"/>
      <c r="W52" s="38"/>
      <c r="X52" s="38"/>
      <c r="Y52" s="38"/>
      <c r="Z52" s="38"/>
      <c r="AA52" s="38"/>
      <c r="AB52" s="38"/>
      <c r="AC52" s="38"/>
      <c r="AD52" s="38"/>
      <c r="AE52" s="37"/>
      <c r="AF52" s="112"/>
    </row>
    <row r="53" spans="1:32" s="26" customFormat="1" x14ac:dyDescent="0.25">
      <c r="A53" s="32" t="s">
        <v>22</v>
      </c>
      <c r="B53" s="29"/>
      <c r="C53" s="29"/>
      <c r="D53" s="29"/>
      <c r="E53" s="29"/>
      <c r="F53" s="47"/>
      <c r="G53" s="47"/>
      <c r="H53" s="28"/>
      <c r="I53" s="28"/>
      <c r="J53" s="28"/>
      <c r="K53" s="28"/>
      <c r="L53" s="28"/>
      <c r="M53" s="28"/>
      <c r="N53" s="28"/>
      <c r="O53" s="28"/>
      <c r="P53" s="28"/>
      <c r="Q53" s="28"/>
      <c r="R53" s="28"/>
      <c r="S53" s="28"/>
      <c r="T53" s="28"/>
      <c r="U53" s="28"/>
      <c r="V53" s="28"/>
      <c r="W53" s="28"/>
      <c r="X53" s="28"/>
      <c r="Y53" s="28"/>
      <c r="Z53" s="28"/>
      <c r="AA53" s="28"/>
      <c r="AB53" s="28"/>
      <c r="AC53" s="28"/>
      <c r="AD53" s="28"/>
      <c r="AE53" s="30"/>
      <c r="AF53" s="113"/>
    </row>
    <row r="54" spans="1:32" s="26" customFormat="1" ht="402.75" customHeight="1" x14ac:dyDescent="0.25">
      <c r="A54" s="45" t="s">
        <v>55</v>
      </c>
      <c r="B54" s="46">
        <f>B55+B56+B57+B59</f>
        <v>230591.2</v>
      </c>
      <c r="C54" s="46">
        <f>C55+C56+C57+C59</f>
        <v>230591.2</v>
      </c>
      <c r="D54" s="46">
        <f>D55+D56+D57+D59</f>
        <v>84736.8</v>
      </c>
      <c r="E54" s="46">
        <f>E55+E56+E57+E59</f>
        <v>84736.8</v>
      </c>
      <c r="F54" s="46">
        <f>IFERROR(E54/B54%,0)</f>
        <v>36.747629571293267</v>
      </c>
      <c r="G54" s="46">
        <f>IFERROR(E54/C54%,0)</f>
        <v>36.747629571293267</v>
      </c>
      <c r="H54" s="46">
        <f t="shared" ref="H54:AE54" si="12">H55+H56+H57+H59</f>
        <v>0</v>
      </c>
      <c r="I54" s="46">
        <f t="shared" si="12"/>
        <v>0</v>
      </c>
      <c r="J54" s="46">
        <f t="shared" si="12"/>
        <v>0</v>
      </c>
      <c r="K54" s="46">
        <f t="shared" si="12"/>
        <v>0</v>
      </c>
      <c r="L54" s="46">
        <f t="shared" si="12"/>
        <v>0</v>
      </c>
      <c r="M54" s="46">
        <f t="shared" si="12"/>
        <v>0</v>
      </c>
      <c r="N54" s="46">
        <f t="shared" si="12"/>
        <v>0</v>
      </c>
      <c r="O54" s="46">
        <f t="shared" si="12"/>
        <v>0</v>
      </c>
      <c r="P54" s="46">
        <f t="shared" si="12"/>
        <v>0</v>
      </c>
      <c r="Q54" s="46">
        <f t="shared" si="12"/>
        <v>0</v>
      </c>
      <c r="R54" s="46">
        <f t="shared" si="12"/>
        <v>0</v>
      </c>
      <c r="S54" s="46">
        <f t="shared" si="12"/>
        <v>0</v>
      </c>
      <c r="T54" s="46">
        <f t="shared" si="12"/>
        <v>0</v>
      </c>
      <c r="U54" s="46">
        <f t="shared" si="12"/>
        <v>0</v>
      </c>
      <c r="V54" s="46">
        <f t="shared" si="12"/>
        <v>0</v>
      </c>
      <c r="W54" s="46">
        <f t="shared" si="12"/>
        <v>0</v>
      </c>
      <c r="X54" s="46">
        <f t="shared" si="12"/>
        <v>0</v>
      </c>
      <c r="Y54" s="46">
        <f t="shared" si="12"/>
        <v>0</v>
      </c>
      <c r="Z54" s="46">
        <f t="shared" si="12"/>
        <v>28351.24</v>
      </c>
      <c r="AA54" s="46">
        <f t="shared" si="12"/>
        <v>0</v>
      </c>
      <c r="AB54" s="46">
        <f t="shared" si="12"/>
        <v>29519.360000000001</v>
      </c>
      <c r="AC54" s="46">
        <f t="shared" si="12"/>
        <v>84.98</v>
      </c>
      <c r="AD54" s="46">
        <f t="shared" si="12"/>
        <v>172720.6</v>
      </c>
      <c r="AE54" s="46">
        <f t="shared" si="12"/>
        <v>84651.82</v>
      </c>
      <c r="AF54" s="91" t="s">
        <v>83</v>
      </c>
    </row>
    <row r="55" spans="1:32" s="26" customFormat="1" ht="18.75" x14ac:dyDescent="0.25">
      <c r="A55" s="32" t="s">
        <v>15</v>
      </c>
      <c r="B55" s="29"/>
      <c r="C55" s="29"/>
      <c r="D55" s="29"/>
      <c r="E55" s="29"/>
      <c r="F55" s="47"/>
      <c r="G55" s="47"/>
      <c r="H55" s="28"/>
      <c r="I55" s="28"/>
      <c r="J55" s="28"/>
      <c r="K55" s="28"/>
      <c r="L55" s="28"/>
      <c r="M55" s="28"/>
      <c r="N55" s="28"/>
      <c r="O55" s="28"/>
      <c r="P55" s="28"/>
      <c r="Q55" s="28"/>
      <c r="R55" s="28"/>
      <c r="S55" s="28"/>
      <c r="T55" s="28"/>
      <c r="U55" s="28"/>
      <c r="V55" s="28"/>
      <c r="W55" s="28"/>
      <c r="X55" s="28"/>
      <c r="Y55" s="28"/>
      <c r="Z55" s="28"/>
      <c r="AA55" s="28"/>
      <c r="AB55" s="28"/>
      <c r="AC55" s="28"/>
      <c r="AD55" s="28"/>
      <c r="AE55" s="30"/>
      <c r="AF55" s="94"/>
    </row>
    <row r="56" spans="1:32" s="26" customFormat="1" ht="18.75" x14ac:dyDescent="0.25">
      <c r="A56" s="32" t="s">
        <v>25</v>
      </c>
      <c r="B56" s="29">
        <f>H56+J56+L56+N56+P56+R56+T56+V56+X56+Z56+AB56+AD56</f>
        <v>42368.4</v>
      </c>
      <c r="C56" s="28">
        <f>H56+J56+L56+N56+P56+R56+T56+V56+X56+Z56+AB56+AD56</f>
        <v>42368.4</v>
      </c>
      <c r="D56" s="29">
        <f>E56</f>
        <v>42368.4</v>
      </c>
      <c r="E56" s="29">
        <f>I56+K56+M56+O56+Q56+S56+U56+W56+Y56+AA56+AC56+AE56</f>
        <v>42368.4</v>
      </c>
      <c r="F56" s="83">
        <f>IFERROR(E56/B56%,0)</f>
        <v>100</v>
      </c>
      <c r="G56" s="83">
        <f>IFERROR(E56/C56%,0)</f>
        <v>100</v>
      </c>
      <c r="H56" s="28"/>
      <c r="I56" s="28"/>
      <c r="J56" s="28"/>
      <c r="K56" s="28"/>
      <c r="L56" s="28"/>
      <c r="M56" s="28"/>
      <c r="N56" s="28"/>
      <c r="O56" s="28"/>
      <c r="P56" s="28"/>
      <c r="Q56" s="28"/>
      <c r="R56" s="28"/>
      <c r="S56" s="28"/>
      <c r="T56" s="28"/>
      <c r="U56" s="28"/>
      <c r="V56" s="28"/>
      <c r="W56" s="28"/>
      <c r="X56" s="28"/>
      <c r="Y56" s="28"/>
      <c r="Z56" s="28">
        <v>14175.62</v>
      </c>
      <c r="AA56" s="28"/>
      <c r="AB56" s="28">
        <v>14717.19</v>
      </c>
      <c r="AC56" s="28"/>
      <c r="AD56" s="28">
        <v>13475.59</v>
      </c>
      <c r="AE56" s="28">
        <v>42368.4</v>
      </c>
      <c r="AF56" s="94"/>
    </row>
    <row r="57" spans="1:32" s="26" customFormat="1" ht="18.75" x14ac:dyDescent="0.25">
      <c r="A57" s="32" t="s">
        <v>14</v>
      </c>
      <c r="B57" s="29">
        <f>H57+J57+L57+N57+P57+R57+T57+V57+X57+Z57+AB57+AD57</f>
        <v>5615.7999999999993</v>
      </c>
      <c r="C57" s="28">
        <f>H57+J57+L57+N57+P57+R57+T57+V57+X57+Z57+AB57+AD57</f>
        <v>5615.7999999999993</v>
      </c>
      <c r="D57" s="29">
        <f>E57</f>
        <v>5615.65</v>
      </c>
      <c r="E57" s="29">
        <f>I57+K57+M57+O57+Q57+S57+U57+W57+Y57+AA57+AC57+AE57</f>
        <v>5615.65</v>
      </c>
      <c r="F57" s="83">
        <f>IFERROR(E57/B57%,0)</f>
        <v>99.997328964706725</v>
      </c>
      <c r="G57" s="83">
        <f>IFERROR(E57/C57%,0)</f>
        <v>99.997328964706725</v>
      </c>
      <c r="H57" s="28"/>
      <c r="I57" s="28"/>
      <c r="J57" s="28"/>
      <c r="K57" s="28"/>
      <c r="L57" s="28"/>
      <c r="M57" s="28"/>
      <c r="N57" s="28"/>
      <c r="O57" s="28"/>
      <c r="P57" s="28"/>
      <c r="Q57" s="28"/>
      <c r="R57" s="28"/>
      <c r="S57" s="28"/>
      <c r="T57" s="28"/>
      <c r="U57" s="28"/>
      <c r="V57" s="28"/>
      <c r="W57" s="28"/>
      <c r="X57" s="28"/>
      <c r="Y57" s="28"/>
      <c r="Z57" s="28"/>
      <c r="AA57" s="28"/>
      <c r="AB57" s="28">
        <v>84.98</v>
      </c>
      <c r="AC57" s="28">
        <v>84.98</v>
      </c>
      <c r="AD57" s="28">
        <v>5530.82</v>
      </c>
      <c r="AE57" s="28">
        <v>5530.67</v>
      </c>
      <c r="AF57" s="94"/>
    </row>
    <row r="58" spans="1:32" s="89" customFormat="1" x14ac:dyDescent="0.25">
      <c r="A58" s="49" t="s">
        <v>24</v>
      </c>
      <c r="B58" s="29"/>
      <c r="C58" s="28"/>
      <c r="D58" s="29"/>
      <c r="E58" s="29"/>
      <c r="F58" s="83"/>
      <c r="G58" s="83"/>
      <c r="H58" s="84"/>
      <c r="I58" s="85"/>
      <c r="J58" s="86"/>
      <c r="K58" s="86"/>
      <c r="L58" s="86"/>
      <c r="M58" s="86"/>
      <c r="N58" s="86"/>
      <c r="O58" s="86"/>
      <c r="P58" s="86"/>
      <c r="Q58" s="86"/>
      <c r="R58" s="86"/>
      <c r="S58" s="86"/>
      <c r="T58" s="86"/>
      <c r="U58" s="86"/>
      <c r="V58" s="86"/>
      <c r="W58" s="86"/>
      <c r="X58" s="86"/>
      <c r="Y58" s="86"/>
      <c r="Z58" s="86"/>
      <c r="AA58" s="86"/>
      <c r="AB58" s="86"/>
      <c r="AC58" s="86"/>
      <c r="AD58" s="86"/>
      <c r="AE58" s="87"/>
      <c r="AF58" s="88"/>
    </row>
    <row r="59" spans="1:32" s="26" customFormat="1" ht="18.75" x14ac:dyDescent="0.25">
      <c r="A59" s="32" t="s">
        <v>22</v>
      </c>
      <c r="B59" s="29">
        <f>H59+J59+L59+N59+P59+R59+T59+V59+X59+Z59+AB59+AD59</f>
        <v>182607</v>
      </c>
      <c r="C59" s="28">
        <f>H59+J59+L59+N59+P59+R59+T59+V59+X59+Z59+AB59+AD59</f>
        <v>182607</v>
      </c>
      <c r="D59" s="29">
        <f>E59</f>
        <v>36752.75</v>
      </c>
      <c r="E59" s="29">
        <f>I59+K59+M59+O59+Q59+S59+U59+W59+Y59+AA59+AC59+AE59</f>
        <v>36752.75</v>
      </c>
      <c r="F59" s="83">
        <f>IFERROR(E59/B59%,0)</f>
        <v>20.126692843100212</v>
      </c>
      <c r="G59" s="83">
        <f>IFERROR(E59/C59%,0)</f>
        <v>20.126692843100212</v>
      </c>
      <c r="H59" s="28"/>
      <c r="I59" s="28"/>
      <c r="J59" s="28"/>
      <c r="K59" s="28"/>
      <c r="L59" s="28"/>
      <c r="M59" s="28"/>
      <c r="N59" s="28"/>
      <c r="O59" s="28"/>
      <c r="P59" s="28"/>
      <c r="Q59" s="28"/>
      <c r="R59" s="28"/>
      <c r="S59" s="28"/>
      <c r="T59" s="28"/>
      <c r="U59" s="28"/>
      <c r="V59" s="28"/>
      <c r="W59" s="28"/>
      <c r="X59" s="28"/>
      <c r="Y59" s="28"/>
      <c r="Z59" s="28">
        <v>14175.62</v>
      </c>
      <c r="AA59" s="28"/>
      <c r="AB59" s="28">
        <v>14717.19</v>
      </c>
      <c r="AC59" s="28"/>
      <c r="AD59" s="28">
        <v>153714.19</v>
      </c>
      <c r="AE59" s="28">
        <v>36752.75</v>
      </c>
      <c r="AF59" s="94"/>
    </row>
    <row r="60" spans="1:32" s="26" customFormat="1" ht="246" customHeight="1" x14ac:dyDescent="0.25">
      <c r="A60" s="45" t="s">
        <v>56</v>
      </c>
      <c r="B60" s="46">
        <f>B61+B62+B63+B65</f>
        <v>116382.68</v>
      </c>
      <c r="C60" s="46">
        <f>C61+C62+C63+C65</f>
        <v>116382.68</v>
      </c>
      <c r="D60" s="46">
        <f>D61+D62+D63+D65</f>
        <v>114642.4</v>
      </c>
      <c r="E60" s="46">
        <f>E61+E62+E63+E65</f>
        <v>114642.4</v>
      </c>
      <c r="F60" s="46">
        <f>IFERROR(E60/B60%,0)</f>
        <v>98.504691591566726</v>
      </c>
      <c r="G60" s="46">
        <f>IFERROR(E60/C60%,0)</f>
        <v>98.504691591566726</v>
      </c>
      <c r="H60" s="46">
        <f t="shared" ref="H60:AE60" si="13">H61+H62+H63+H65</f>
        <v>0</v>
      </c>
      <c r="I60" s="46">
        <f t="shared" si="13"/>
        <v>0</v>
      </c>
      <c r="J60" s="46">
        <f t="shared" si="13"/>
        <v>0</v>
      </c>
      <c r="K60" s="46">
        <f t="shared" si="13"/>
        <v>0</v>
      </c>
      <c r="L60" s="46">
        <f t="shared" si="13"/>
        <v>0</v>
      </c>
      <c r="M60" s="46">
        <f t="shared" si="13"/>
        <v>0</v>
      </c>
      <c r="N60" s="46">
        <f t="shared" si="13"/>
        <v>0</v>
      </c>
      <c r="O60" s="46">
        <f t="shared" si="13"/>
        <v>0</v>
      </c>
      <c r="P60" s="46">
        <f t="shared" si="13"/>
        <v>0</v>
      </c>
      <c r="Q60" s="46">
        <f t="shared" si="13"/>
        <v>0</v>
      </c>
      <c r="R60" s="46">
        <f t="shared" si="13"/>
        <v>34054.699999999997</v>
      </c>
      <c r="S60" s="46">
        <f t="shared" si="13"/>
        <v>34054.699999999997</v>
      </c>
      <c r="T60" s="46">
        <f t="shared" si="13"/>
        <v>0</v>
      </c>
      <c r="U60" s="46">
        <f t="shared" si="13"/>
        <v>0</v>
      </c>
      <c r="V60" s="46">
        <f t="shared" si="13"/>
        <v>5158.7299999999996</v>
      </c>
      <c r="W60" s="46">
        <f t="shared" si="13"/>
        <v>5077.46</v>
      </c>
      <c r="X60" s="46">
        <f t="shared" si="13"/>
        <v>21962.18</v>
      </c>
      <c r="Y60" s="46">
        <f t="shared" si="13"/>
        <v>21962.18</v>
      </c>
      <c r="Z60" s="46">
        <f t="shared" si="13"/>
        <v>33643.990000000005</v>
      </c>
      <c r="AA60" s="46">
        <f t="shared" si="13"/>
        <v>33643.990000000005</v>
      </c>
      <c r="AB60" s="46">
        <f t="shared" si="13"/>
        <v>5435.47</v>
      </c>
      <c r="AC60" s="46">
        <f t="shared" si="13"/>
        <v>605.13</v>
      </c>
      <c r="AD60" s="46">
        <f t="shared" si="13"/>
        <v>16127.61</v>
      </c>
      <c r="AE60" s="46">
        <f t="shared" si="13"/>
        <v>19298.939999999999</v>
      </c>
      <c r="AF60" s="91" t="s">
        <v>84</v>
      </c>
    </row>
    <row r="61" spans="1:32" s="26" customFormat="1" ht="18.75" x14ac:dyDescent="0.25">
      <c r="A61" s="32" t="s">
        <v>15</v>
      </c>
      <c r="B61" s="29"/>
      <c r="C61" s="29"/>
      <c r="D61" s="29"/>
      <c r="E61" s="29"/>
      <c r="F61" s="47"/>
      <c r="G61" s="47"/>
      <c r="H61" s="28"/>
      <c r="I61" s="28"/>
      <c r="J61" s="28"/>
      <c r="K61" s="28"/>
      <c r="L61" s="28"/>
      <c r="M61" s="28"/>
      <c r="N61" s="28"/>
      <c r="O61" s="28"/>
      <c r="P61" s="28"/>
      <c r="Q61" s="28"/>
      <c r="R61" s="28"/>
      <c r="S61" s="28"/>
      <c r="T61" s="28"/>
      <c r="U61" s="28"/>
      <c r="V61" s="28"/>
      <c r="W61" s="28"/>
      <c r="X61" s="28"/>
      <c r="Y61" s="28"/>
      <c r="Z61" s="28"/>
      <c r="AA61" s="28"/>
      <c r="AB61" s="28"/>
      <c r="AC61" s="28"/>
      <c r="AD61" s="28"/>
      <c r="AE61" s="30"/>
      <c r="AF61" s="94"/>
    </row>
    <row r="62" spans="1:32" s="26" customFormat="1" ht="18.75" x14ac:dyDescent="0.25">
      <c r="A62" s="32" t="s">
        <v>25</v>
      </c>
      <c r="B62" s="29">
        <f>H62+J62+L62+N62+P62+R62+T62+V62+X62+Z62+AB62+AD62</f>
        <v>56871.4</v>
      </c>
      <c r="C62" s="28">
        <f>H62+J62+L62+N62+P62+R62+T62+V62+X62+Z62+AB62+AD62</f>
        <v>56871.4</v>
      </c>
      <c r="D62" s="29">
        <f>E62</f>
        <v>56871.340000000004</v>
      </c>
      <c r="E62" s="29">
        <f>I62+K62+M62+O62+Q62+S62+U62+W62+Y62+AA62+AC62+AE62</f>
        <v>56871.340000000004</v>
      </c>
      <c r="F62" s="83">
        <f>IFERROR(E62/B62%,0)</f>
        <v>99.99989449881663</v>
      </c>
      <c r="G62" s="83">
        <f>IFERROR(E62/C62%,0)</f>
        <v>99.99989449881663</v>
      </c>
      <c r="H62" s="28"/>
      <c r="I62" s="28"/>
      <c r="J62" s="28"/>
      <c r="K62" s="28"/>
      <c r="L62" s="28"/>
      <c r="M62" s="28"/>
      <c r="N62" s="28"/>
      <c r="O62" s="28"/>
      <c r="P62" s="28"/>
      <c r="Q62" s="28"/>
      <c r="R62" s="28">
        <v>17027.349999999999</v>
      </c>
      <c r="S62" s="28">
        <v>17027.349999999999</v>
      </c>
      <c r="T62" s="28"/>
      <c r="U62" s="28"/>
      <c r="V62" s="28">
        <v>2538.73</v>
      </c>
      <c r="W62" s="28">
        <v>2538.73</v>
      </c>
      <c r="X62" s="28">
        <v>10981.09</v>
      </c>
      <c r="Y62" s="28">
        <v>10981.09</v>
      </c>
      <c r="Z62" s="28">
        <v>16821.990000000002</v>
      </c>
      <c r="AA62" s="28">
        <v>16821.990000000002</v>
      </c>
      <c r="AB62" s="28">
        <v>2455.81</v>
      </c>
      <c r="AC62" s="28"/>
      <c r="AD62" s="28">
        <v>7046.43</v>
      </c>
      <c r="AE62" s="28">
        <v>9502.18</v>
      </c>
      <c r="AF62" s="94"/>
    </row>
    <row r="63" spans="1:32" s="26" customFormat="1" ht="18.75" x14ac:dyDescent="0.25">
      <c r="A63" s="32" t="s">
        <v>14</v>
      </c>
      <c r="B63" s="29">
        <f>H63+J63+L63+N63+P63+R63+T63+V63+X63+Z63+AB63+AD63</f>
        <v>22709</v>
      </c>
      <c r="C63" s="28">
        <f>H63+J63+L63+N63+P63+R63+T63+V63+X63+Z63+AB63+AD63</f>
        <v>22709</v>
      </c>
      <c r="D63" s="29">
        <f>E63</f>
        <v>20969.29</v>
      </c>
      <c r="E63" s="29">
        <f>I63+K63+M63+O63+Q63+S63+U63+W63+Y63+AA63+AC63+AE63</f>
        <v>20969.29</v>
      </c>
      <c r="F63" s="83">
        <f>IFERROR(E63/B63%,0)</f>
        <v>92.339116649786433</v>
      </c>
      <c r="G63" s="83">
        <f>IFERROR(E63/C63%,0)</f>
        <v>92.339116649786433</v>
      </c>
      <c r="H63" s="28"/>
      <c r="I63" s="28"/>
      <c r="J63" s="28"/>
      <c r="K63" s="28"/>
      <c r="L63" s="28"/>
      <c r="M63" s="28"/>
      <c r="N63" s="28"/>
      <c r="O63" s="28"/>
      <c r="P63" s="28"/>
      <c r="Q63" s="28"/>
      <c r="R63" s="28">
        <v>17027.349999999999</v>
      </c>
      <c r="S63" s="28">
        <v>17027.349999999999</v>
      </c>
      <c r="T63" s="28"/>
      <c r="U63" s="28"/>
      <c r="V63" s="28">
        <v>81.27</v>
      </c>
      <c r="W63" s="28"/>
      <c r="X63" s="28"/>
      <c r="Y63" s="28"/>
      <c r="Z63" s="28"/>
      <c r="AA63" s="28"/>
      <c r="AB63" s="28">
        <v>523.86</v>
      </c>
      <c r="AC63" s="28">
        <v>605.13</v>
      </c>
      <c r="AD63" s="28">
        <v>5076.5200000000004</v>
      </c>
      <c r="AE63" s="28">
        <v>3336.81</v>
      </c>
      <c r="AF63" s="94"/>
    </row>
    <row r="64" spans="1:32" s="89" customFormat="1" x14ac:dyDescent="0.25">
      <c r="A64" s="49" t="s">
        <v>24</v>
      </c>
      <c r="B64" s="29"/>
      <c r="C64" s="28"/>
      <c r="D64" s="29"/>
      <c r="E64" s="29"/>
      <c r="F64" s="83"/>
      <c r="G64" s="83"/>
      <c r="H64" s="84"/>
      <c r="I64" s="85"/>
      <c r="J64" s="86"/>
      <c r="K64" s="86"/>
      <c r="L64" s="86"/>
      <c r="M64" s="86"/>
      <c r="N64" s="86"/>
      <c r="O64" s="86"/>
      <c r="P64" s="86"/>
      <c r="Q64" s="86"/>
      <c r="R64" s="86"/>
      <c r="S64" s="86"/>
      <c r="T64" s="86"/>
      <c r="U64" s="86"/>
      <c r="V64" s="86"/>
      <c r="W64" s="86"/>
      <c r="X64" s="86"/>
      <c r="Y64" s="86"/>
      <c r="Z64" s="86"/>
      <c r="AA64" s="86"/>
      <c r="AB64" s="86"/>
      <c r="AC64" s="86"/>
      <c r="AD64" s="86"/>
      <c r="AE64" s="28"/>
      <c r="AF64" s="88"/>
    </row>
    <row r="65" spans="1:32" s="26" customFormat="1" ht="18.75" x14ac:dyDescent="0.25">
      <c r="A65" s="32" t="s">
        <v>22</v>
      </c>
      <c r="B65" s="29">
        <f>H65+J65+L65+N65+P65+R65+T65+V65+X65+Z65+AB65+AD65</f>
        <v>36802.28</v>
      </c>
      <c r="C65" s="28">
        <f>H65+J65+L65+N65+P65+R65+T65+V65+X65+Z65+AB65+AD65</f>
        <v>36802.28</v>
      </c>
      <c r="D65" s="29">
        <f>E65</f>
        <v>36801.769999999997</v>
      </c>
      <c r="E65" s="29">
        <f>I65+K65+M65+O65+Q65+S65+U65+W65+Y65+AA65+AC65+AE65</f>
        <v>36801.769999999997</v>
      </c>
      <c r="F65" s="83">
        <f>IFERROR(E65/B65%,0)</f>
        <v>99.99861421629312</v>
      </c>
      <c r="G65" s="83">
        <f>IFERROR(E65/C65%,0)</f>
        <v>99.99861421629312</v>
      </c>
      <c r="H65" s="28"/>
      <c r="I65" s="28"/>
      <c r="J65" s="28"/>
      <c r="K65" s="28"/>
      <c r="L65" s="28"/>
      <c r="M65" s="28"/>
      <c r="N65" s="28"/>
      <c r="O65" s="28"/>
      <c r="P65" s="28"/>
      <c r="Q65" s="28"/>
      <c r="R65" s="28"/>
      <c r="S65" s="28"/>
      <c r="T65" s="28"/>
      <c r="U65" s="28"/>
      <c r="V65" s="28">
        <v>2538.73</v>
      </c>
      <c r="W65" s="28">
        <v>2538.73</v>
      </c>
      <c r="X65" s="28">
        <v>10981.09</v>
      </c>
      <c r="Y65" s="28">
        <v>10981.09</v>
      </c>
      <c r="Z65" s="28">
        <v>16822</v>
      </c>
      <c r="AA65" s="28">
        <v>16822</v>
      </c>
      <c r="AB65" s="28">
        <v>2455.8000000000002</v>
      </c>
      <c r="AC65" s="28"/>
      <c r="AD65" s="28">
        <v>4004.66</v>
      </c>
      <c r="AE65" s="28">
        <v>6459.95</v>
      </c>
      <c r="AF65" s="94"/>
    </row>
    <row r="66" spans="1:32" s="26" customFormat="1" ht="73.5" customHeight="1" x14ac:dyDescent="0.25">
      <c r="A66" s="21" t="s">
        <v>58</v>
      </c>
      <c r="B66" s="22">
        <f t="shared" ref="B66:G66" si="14">B69</f>
        <v>14683.599999999999</v>
      </c>
      <c r="C66" s="22">
        <f t="shared" si="14"/>
        <v>14683.599999999999</v>
      </c>
      <c r="D66" s="22">
        <f t="shared" si="14"/>
        <v>14683.19</v>
      </c>
      <c r="E66" s="22">
        <f t="shared" si="14"/>
        <v>14683.19</v>
      </c>
      <c r="F66" s="22">
        <f t="shared" si="14"/>
        <v>99.997207769211926</v>
      </c>
      <c r="G66" s="22">
        <f t="shared" si="14"/>
        <v>99.997207769211926</v>
      </c>
      <c r="H66" s="48">
        <f>H67+H68+H69+H70+H71</f>
        <v>0</v>
      </c>
      <c r="I66" s="48">
        <f t="shared" ref="I66:AE66" si="15">I67+I68+I69+I70+I71</f>
        <v>0</v>
      </c>
      <c r="J66" s="48">
        <f t="shared" si="15"/>
        <v>0</v>
      </c>
      <c r="K66" s="48">
        <f t="shared" si="15"/>
        <v>0</v>
      </c>
      <c r="L66" s="48">
        <f t="shared" si="15"/>
        <v>693.45</v>
      </c>
      <c r="M66" s="48">
        <f t="shared" si="15"/>
        <v>693.45</v>
      </c>
      <c r="N66" s="48">
        <f t="shared" si="15"/>
        <v>0</v>
      </c>
      <c r="O66" s="48">
        <f t="shared" si="15"/>
        <v>0</v>
      </c>
      <c r="P66" s="48">
        <f t="shared" si="15"/>
        <v>31</v>
      </c>
      <c r="Q66" s="48">
        <f t="shared" si="15"/>
        <v>31</v>
      </c>
      <c r="R66" s="48">
        <f t="shared" si="15"/>
        <v>0.15000000000000002</v>
      </c>
      <c r="S66" s="48">
        <f t="shared" si="15"/>
        <v>0</v>
      </c>
      <c r="T66" s="48">
        <f t="shared" si="15"/>
        <v>0</v>
      </c>
      <c r="U66" s="48">
        <f t="shared" si="15"/>
        <v>0</v>
      </c>
      <c r="V66" s="48">
        <f t="shared" si="15"/>
        <v>13884.029999999999</v>
      </c>
      <c r="W66" s="48">
        <f t="shared" si="15"/>
        <v>13883.9</v>
      </c>
      <c r="X66" s="48">
        <f t="shared" si="15"/>
        <v>74.960000000000008</v>
      </c>
      <c r="Y66" s="48">
        <f t="shared" si="15"/>
        <v>74.84</v>
      </c>
      <c r="Z66" s="48">
        <f t="shared" si="15"/>
        <v>0</v>
      </c>
      <c r="AA66" s="48">
        <f t="shared" si="15"/>
        <v>0</v>
      </c>
      <c r="AB66" s="48">
        <f t="shared" si="15"/>
        <v>0</v>
      </c>
      <c r="AC66" s="48">
        <f t="shared" si="15"/>
        <v>0</v>
      </c>
      <c r="AD66" s="48">
        <f t="shared" si="15"/>
        <v>0.01</v>
      </c>
      <c r="AE66" s="48">
        <f t="shared" si="15"/>
        <v>0</v>
      </c>
      <c r="AF66" s="117"/>
    </row>
    <row r="67" spans="1:32" s="26" customFormat="1" x14ac:dyDescent="0.25">
      <c r="A67" s="32" t="s">
        <v>15</v>
      </c>
      <c r="B67" s="29"/>
      <c r="C67" s="29"/>
      <c r="D67" s="29"/>
      <c r="E67" s="29"/>
      <c r="F67" s="29"/>
      <c r="G67" s="29"/>
      <c r="H67" s="28"/>
      <c r="I67" s="28"/>
      <c r="J67" s="28"/>
      <c r="K67" s="28"/>
      <c r="L67" s="28"/>
      <c r="M67" s="28"/>
      <c r="N67" s="28"/>
      <c r="O67" s="28"/>
      <c r="P67" s="28"/>
      <c r="Q67" s="28"/>
      <c r="R67" s="28"/>
      <c r="S67" s="28"/>
      <c r="T67" s="28"/>
      <c r="U67" s="28"/>
      <c r="V67" s="28"/>
      <c r="W67" s="28"/>
      <c r="X67" s="28"/>
      <c r="Y67" s="28"/>
      <c r="Z67" s="28"/>
      <c r="AA67" s="28"/>
      <c r="AB67" s="28"/>
      <c r="AC67" s="28"/>
      <c r="AD67" s="28"/>
      <c r="AE67" s="30"/>
      <c r="AF67" s="118"/>
    </row>
    <row r="68" spans="1:32" s="26" customFormat="1" x14ac:dyDescent="0.25">
      <c r="A68" s="32" t="s">
        <v>25</v>
      </c>
      <c r="B68" s="29"/>
      <c r="C68" s="29"/>
      <c r="D68" s="29"/>
      <c r="E68" s="29"/>
      <c r="F68" s="29"/>
      <c r="G68" s="29"/>
      <c r="H68" s="28"/>
      <c r="I68" s="28"/>
      <c r="J68" s="28"/>
      <c r="K68" s="28"/>
      <c r="L68" s="28"/>
      <c r="M68" s="28"/>
      <c r="N68" s="28"/>
      <c r="O68" s="28"/>
      <c r="P68" s="28"/>
      <c r="Q68" s="28"/>
      <c r="R68" s="28"/>
      <c r="S68" s="28"/>
      <c r="T68" s="28"/>
      <c r="U68" s="28"/>
      <c r="V68" s="28"/>
      <c r="W68" s="28"/>
      <c r="X68" s="28"/>
      <c r="Y68" s="28"/>
      <c r="Z68" s="28"/>
      <c r="AA68" s="28"/>
      <c r="AB68" s="28"/>
      <c r="AC68" s="28"/>
      <c r="AD68" s="28"/>
      <c r="AE68" s="30"/>
      <c r="AF68" s="118"/>
    </row>
    <row r="69" spans="1:32" s="26" customFormat="1" x14ac:dyDescent="0.25">
      <c r="A69" s="32" t="s">
        <v>14</v>
      </c>
      <c r="B69" s="29">
        <f>H69+J69+L69+N69+P69+R69+T69+V69+X69+Z69+AB69+AD69</f>
        <v>14683.599999999999</v>
      </c>
      <c r="C69" s="28">
        <f>C75+C81+C86</f>
        <v>14683.599999999999</v>
      </c>
      <c r="D69" s="29">
        <f>E69</f>
        <v>14683.19</v>
      </c>
      <c r="E69" s="29">
        <f>I69+K69+M69+O69+Q69+S69+U69+W69+Y69+AA69+AC69+AE69</f>
        <v>14683.19</v>
      </c>
      <c r="F69" s="3">
        <f>IFERROR(E69/B69%,0)</f>
        <v>99.997207769211926</v>
      </c>
      <c r="G69" s="3">
        <f>IFERROR(E69/C69%,0)</f>
        <v>99.997207769211926</v>
      </c>
      <c r="H69" s="28">
        <f>H75+H81+H86</f>
        <v>0</v>
      </c>
      <c r="I69" s="28">
        <f t="shared" ref="I69:AE69" si="16">I75+I81+I86</f>
        <v>0</v>
      </c>
      <c r="J69" s="28">
        <f t="shared" si="16"/>
        <v>0</v>
      </c>
      <c r="K69" s="28">
        <f t="shared" si="16"/>
        <v>0</v>
      </c>
      <c r="L69" s="28">
        <f t="shared" si="16"/>
        <v>693.45</v>
      </c>
      <c r="M69" s="28">
        <f t="shared" si="16"/>
        <v>693.45</v>
      </c>
      <c r="N69" s="28">
        <f t="shared" si="16"/>
        <v>0</v>
      </c>
      <c r="O69" s="28">
        <f t="shared" si="16"/>
        <v>0</v>
      </c>
      <c r="P69" s="28">
        <f t="shared" si="16"/>
        <v>31</v>
      </c>
      <c r="Q69" s="28">
        <f t="shared" si="16"/>
        <v>31</v>
      </c>
      <c r="R69" s="28">
        <f t="shared" si="16"/>
        <v>0.15000000000000002</v>
      </c>
      <c r="S69" s="28">
        <f t="shared" si="16"/>
        <v>0</v>
      </c>
      <c r="T69" s="28">
        <f t="shared" si="16"/>
        <v>0</v>
      </c>
      <c r="U69" s="28">
        <f t="shared" si="16"/>
        <v>0</v>
      </c>
      <c r="V69" s="28">
        <f t="shared" si="16"/>
        <v>13884.029999999999</v>
      </c>
      <c r="W69" s="28">
        <f t="shared" si="16"/>
        <v>13883.9</v>
      </c>
      <c r="X69" s="28">
        <f t="shared" si="16"/>
        <v>74.960000000000008</v>
      </c>
      <c r="Y69" s="28">
        <f t="shared" si="16"/>
        <v>74.84</v>
      </c>
      <c r="Z69" s="28">
        <f t="shared" si="16"/>
        <v>0</v>
      </c>
      <c r="AA69" s="28">
        <f t="shared" si="16"/>
        <v>0</v>
      </c>
      <c r="AB69" s="28">
        <f t="shared" si="16"/>
        <v>0</v>
      </c>
      <c r="AC69" s="28">
        <f t="shared" si="16"/>
        <v>0</v>
      </c>
      <c r="AD69" s="28">
        <f t="shared" si="16"/>
        <v>0.01</v>
      </c>
      <c r="AE69" s="28">
        <f t="shared" si="16"/>
        <v>0</v>
      </c>
      <c r="AF69" s="118"/>
    </row>
    <row r="70" spans="1:32" s="26" customFormat="1" x14ac:dyDescent="0.25">
      <c r="A70" s="49" t="s">
        <v>24</v>
      </c>
      <c r="B70" s="29"/>
      <c r="C70" s="29"/>
      <c r="D70" s="29"/>
      <c r="E70" s="29"/>
      <c r="F70" s="29"/>
      <c r="G70" s="29"/>
      <c r="H70" s="28"/>
      <c r="I70" s="28"/>
      <c r="J70" s="28"/>
      <c r="K70" s="28"/>
      <c r="L70" s="28"/>
      <c r="M70" s="28"/>
      <c r="N70" s="28"/>
      <c r="O70" s="28"/>
      <c r="P70" s="28"/>
      <c r="Q70" s="28"/>
      <c r="R70" s="28"/>
      <c r="S70" s="28"/>
      <c r="T70" s="28"/>
      <c r="U70" s="28"/>
      <c r="V70" s="28"/>
      <c r="W70" s="28"/>
      <c r="X70" s="28"/>
      <c r="Y70" s="28"/>
      <c r="Z70" s="28"/>
      <c r="AA70" s="28"/>
      <c r="AB70" s="28"/>
      <c r="AC70" s="28"/>
      <c r="AD70" s="28"/>
      <c r="AE70" s="30"/>
      <c r="AF70" s="118"/>
    </row>
    <row r="71" spans="1:32" s="26" customFormat="1" x14ac:dyDescent="0.25">
      <c r="A71" s="32" t="s">
        <v>22</v>
      </c>
      <c r="B71" s="29"/>
      <c r="C71" s="29"/>
      <c r="D71" s="29"/>
      <c r="E71" s="29"/>
      <c r="F71" s="29"/>
      <c r="G71" s="29"/>
      <c r="H71" s="28"/>
      <c r="I71" s="28"/>
      <c r="J71" s="28"/>
      <c r="K71" s="28"/>
      <c r="L71" s="28"/>
      <c r="M71" s="28"/>
      <c r="N71" s="28"/>
      <c r="O71" s="28"/>
      <c r="P71" s="28"/>
      <c r="Q71" s="28"/>
      <c r="R71" s="28"/>
      <c r="S71" s="28"/>
      <c r="T71" s="28"/>
      <c r="U71" s="28"/>
      <c r="V71" s="28"/>
      <c r="W71" s="28"/>
      <c r="X71" s="28"/>
      <c r="Y71" s="28"/>
      <c r="Z71" s="28"/>
      <c r="AA71" s="28"/>
      <c r="AB71" s="28"/>
      <c r="AC71" s="28"/>
      <c r="AD71" s="28"/>
      <c r="AE71" s="30"/>
      <c r="AF71" s="119"/>
    </row>
    <row r="72" spans="1:32" s="26" customFormat="1" ht="393.75" customHeight="1" x14ac:dyDescent="0.25">
      <c r="A72" s="45" t="s">
        <v>50</v>
      </c>
      <c r="B72" s="46">
        <f t="shared" ref="B72:G72" si="17">B75</f>
        <v>1770.8999999999999</v>
      </c>
      <c r="C72" s="46">
        <f t="shared" si="17"/>
        <v>1770.8999999999999</v>
      </c>
      <c r="D72" s="46">
        <f t="shared" si="17"/>
        <v>1770.8400000000001</v>
      </c>
      <c r="E72" s="46">
        <f t="shared" si="17"/>
        <v>1770.8400000000001</v>
      </c>
      <c r="F72" s="46">
        <f t="shared" si="17"/>
        <v>99.996611892258187</v>
      </c>
      <c r="G72" s="46">
        <f t="shared" si="17"/>
        <v>99.996611892258187</v>
      </c>
      <c r="H72" s="50">
        <f>H73+H74+H75+H76+H77</f>
        <v>0</v>
      </c>
      <c r="I72" s="50">
        <f t="shared" ref="I72:AE72" si="18">I73+I74+I75+I76+I77</f>
        <v>0</v>
      </c>
      <c r="J72" s="50">
        <f t="shared" si="18"/>
        <v>0</v>
      </c>
      <c r="K72" s="50">
        <f t="shared" si="18"/>
        <v>0</v>
      </c>
      <c r="L72" s="50">
        <f t="shared" si="18"/>
        <v>0</v>
      </c>
      <c r="M72" s="50">
        <f t="shared" si="18"/>
        <v>0</v>
      </c>
      <c r="N72" s="50">
        <f t="shared" si="18"/>
        <v>0</v>
      </c>
      <c r="O72" s="50">
        <f t="shared" si="18"/>
        <v>0</v>
      </c>
      <c r="P72" s="50">
        <f t="shared" si="18"/>
        <v>7</v>
      </c>
      <c r="Q72" s="50">
        <f t="shared" si="18"/>
        <v>7</v>
      </c>
      <c r="R72" s="50">
        <f t="shared" si="18"/>
        <v>0</v>
      </c>
      <c r="S72" s="50">
        <f t="shared" si="18"/>
        <v>0</v>
      </c>
      <c r="T72" s="50">
        <f t="shared" si="18"/>
        <v>0</v>
      </c>
      <c r="U72" s="50">
        <f t="shared" si="18"/>
        <v>0</v>
      </c>
      <c r="V72" s="50">
        <f t="shared" si="18"/>
        <v>1745.3</v>
      </c>
      <c r="W72" s="50">
        <f t="shared" si="18"/>
        <v>1745.17</v>
      </c>
      <c r="X72" s="50">
        <f t="shared" si="18"/>
        <v>18.600000000000001</v>
      </c>
      <c r="Y72" s="50">
        <f t="shared" si="18"/>
        <v>18.670000000000002</v>
      </c>
      <c r="Z72" s="50">
        <f t="shared" si="18"/>
        <v>0</v>
      </c>
      <c r="AA72" s="50">
        <f t="shared" si="18"/>
        <v>0</v>
      </c>
      <c r="AB72" s="50">
        <f t="shared" si="18"/>
        <v>0</v>
      </c>
      <c r="AC72" s="50">
        <f t="shared" si="18"/>
        <v>0</v>
      </c>
      <c r="AD72" s="50">
        <f t="shared" si="18"/>
        <v>0</v>
      </c>
      <c r="AE72" s="50">
        <f t="shared" si="18"/>
        <v>0</v>
      </c>
      <c r="AF72" s="111" t="s">
        <v>71</v>
      </c>
    </row>
    <row r="73" spans="1:32" s="26" customFormat="1" x14ac:dyDescent="0.25">
      <c r="A73" s="32" t="s">
        <v>15</v>
      </c>
      <c r="B73" s="29"/>
      <c r="C73" s="29"/>
      <c r="D73" s="29"/>
      <c r="E73" s="29"/>
      <c r="F73" s="29"/>
      <c r="G73" s="29"/>
      <c r="H73" s="28"/>
      <c r="I73" s="28"/>
      <c r="J73" s="28"/>
      <c r="K73" s="28"/>
      <c r="L73" s="28"/>
      <c r="M73" s="28"/>
      <c r="N73" s="28"/>
      <c r="O73" s="28"/>
      <c r="P73" s="28"/>
      <c r="Q73" s="28"/>
      <c r="R73" s="28"/>
      <c r="S73" s="28"/>
      <c r="T73" s="28"/>
      <c r="U73" s="28"/>
      <c r="V73" s="28"/>
      <c r="W73" s="28"/>
      <c r="X73" s="28"/>
      <c r="Y73" s="28"/>
      <c r="Z73" s="28"/>
      <c r="AA73" s="28"/>
      <c r="AB73" s="28"/>
      <c r="AC73" s="28"/>
      <c r="AD73" s="28"/>
      <c r="AE73" s="30"/>
      <c r="AF73" s="120"/>
    </row>
    <row r="74" spans="1:32" s="26" customFormat="1" x14ac:dyDescent="0.25">
      <c r="A74" s="32" t="s">
        <v>25</v>
      </c>
      <c r="B74" s="29"/>
      <c r="C74" s="29"/>
      <c r="D74" s="29"/>
      <c r="E74" s="29"/>
      <c r="F74" s="29"/>
      <c r="G74" s="29"/>
      <c r="H74" s="28"/>
      <c r="I74" s="28"/>
      <c r="J74" s="28"/>
      <c r="K74" s="28"/>
      <c r="L74" s="28"/>
      <c r="M74" s="28"/>
      <c r="N74" s="28"/>
      <c r="O74" s="28"/>
      <c r="P74" s="28"/>
      <c r="Q74" s="28"/>
      <c r="R74" s="28"/>
      <c r="S74" s="28"/>
      <c r="T74" s="28"/>
      <c r="U74" s="28"/>
      <c r="V74" s="28"/>
      <c r="W74" s="28"/>
      <c r="X74" s="28"/>
      <c r="Y74" s="28"/>
      <c r="Z74" s="28"/>
      <c r="AA74" s="28"/>
      <c r="AB74" s="28"/>
      <c r="AC74" s="28"/>
      <c r="AD74" s="28"/>
      <c r="AE74" s="30"/>
      <c r="AF74" s="120"/>
    </row>
    <row r="75" spans="1:32" s="26" customFormat="1" x14ac:dyDescent="0.25">
      <c r="A75" s="32" t="s">
        <v>14</v>
      </c>
      <c r="B75" s="29">
        <f>H75+J75+L75+N75+P75+R75+T75+V75+X75+Z75+AB75+AD75</f>
        <v>1770.8999999999999</v>
      </c>
      <c r="C75" s="28">
        <f>H75+J75+L75+N75+P75+R75+T75+V75+X75+Z75+AB75+AD75</f>
        <v>1770.8999999999999</v>
      </c>
      <c r="D75" s="29">
        <f>E75</f>
        <v>1770.8400000000001</v>
      </c>
      <c r="E75" s="29">
        <f>I75+K75+M75+O75+Q75+S75+U75+W75+Y75+AA75+AC75+AE75</f>
        <v>1770.8400000000001</v>
      </c>
      <c r="F75" s="3">
        <f>IFERROR(E75/B75%,0)</f>
        <v>99.996611892258187</v>
      </c>
      <c r="G75" s="3">
        <f>IFERROR(E75/C75%,0)</f>
        <v>99.996611892258187</v>
      </c>
      <c r="H75" s="28"/>
      <c r="I75" s="28"/>
      <c r="J75" s="28"/>
      <c r="K75" s="28"/>
      <c r="L75" s="28"/>
      <c r="M75" s="28"/>
      <c r="N75" s="28"/>
      <c r="O75" s="28"/>
      <c r="P75" s="28">
        <v>7</v>
      </c>
      <c r="Q75" s="28">
        <v>7</v>
      </c>
      <c r="R75" s="28"/>
      <c r="S75" s="28"/>
      <c r="T75" s="28"/>
      <c r="U75" s="28"/>
      <c r="V75" s="28">
        <v>1745.3</v>
      </c>
      <c r="W75" s="28">
        <v>1745.17</v>
      </c>
      <c r="X75" s="28">
        <v>18.600000000000001</v>
      </c>
      <c r="Y75" s="28">
        <v>18.670000000000002</v>
      </c>
      <c r="Z75" s="28"/>
      <c r="AA75" s="28"/>
      <c r="AB75" s="28"/>
      <c r="AC75" s="28"/>
      <c r="AD75" s="28"/>
      <c r="AE75" s="30"/>
      <c r="AF75" s="120"/>
    </row>
    <row r="76" spans="1:32" s="26" customFormat="1" x14ac:dyDescent="0.25">
      <c r="A76" s="49" t="s">
        <v>24</v>
      </c>
      <c r="B76" s="29"/>
      <c r="C76" s="29"/>
      <c r="D76" s="29"/>
      <c r="E76" s="29"/>
      <c r="F76" s="29"/>
      <c r="G76" s="29"/>
      <c r="H76" s="28"/>
      <c r="I76" s="28"/>
      <c r="J76" s="28"/>
      <c r="K76" s="28"/>
      <c r="L76" s="28"/>
      <c r="M76" s="28"/>
      <c r="N76" s="28"/>
      <c r="O76" s="28"/>
      <c r="P76" s="28"/>
      <c r="Q76" s="28"/>
      <c r="R76" s="28"/>
      <c r="S76" s="28"/>
      <c r="T76" s="28"/>
      <c r="U76" s="28"/>
      <c r="V76" s="28"/>
      <c r="W76" s="28"/>
      <c r="X76" s="28"/>
      <c r="Y76" s="28"/>
      <c r="Z76" s="28"/>
      <c r="AA76" s="28"/>
      <c r="AB76" s="28"/>
      <c r="AC76" s="28"/>
      <c r="AD76" s="28"/>
      <c r="AE76" s="30"/>
      <c r="AF76" s="120"/>
    </row>
    <row r="77" spans="1:32" s="26" customFormat="1" x14ac:dyDescent="0.25">
      <c r="A77" s="32" t="s">
        <v>22</v>
      </c>
      <c r="B77" s="29"/>
      <c r="C77" s="29"/>
      <c r="D77" s="29"/>
      <c r="E77" s="29"/>
      <c r="F77" s="29"/>
      <c r="G77" s="29"/>
      <c r="H77" s="28"/>
      <c r="I77" s="28"/>
      <c r="J77" s="28"/>
      <c r="K77" s="28"/>
      <c r="L77" s="28"/>
      <c r="M77" s="28"/>
      <c r="N77" s="28"/>
      <c r="O77" s="28"/>
      <c r="P77" s="28"/>
      <c r="Q77" s="28"/>
      <c r="R77" s="28"/>
      <c r="S77" s="28"/>
      <c r="T77" s="28"/>
      <c r="U77" s="28"/>
      <c r="V77" s="28"/>
      <c r="W77" s="28"/>
      <c r="X77" s="28"/>
      <c r="Y77" s="28"/>
      <c r="Z77" s="28"/>
      <c r="AA77" s="28"/>
      <c r="AB77" s="28"/>
      <c r="AC77" s="28"/>
      <c r="AD77" s="28"/>
      <c r="AE77" s="30"/>
      <c r="AF77" s="121"/>
    </row>
    <row r="78" spans="1:32" s="26" customFormat="1" ht="409.6" customHeight="1" x14ac:dyDescent="0.25">
      <c r="A78" s="45" t="s">
        <v>51</v>
      </c>
      <c r="B78" s="46">
        <f t="shared" ref="B78:G78" si="19">B81</f>
        <v>5730.7</v>
      </c>
      <c r="C78" s="46">
        <f t="shared" si="19"/>
        <v>5730.7</v>
      </c>
      <c r="D78" s="46">
        <f t="shared" si="19"/>
        <v>5730.51</v>
      </c>
      <c r="E78" s="46">
        <f t="shared" si="19"/>
        <v>5730.51</v>
      </c>
      <c r="F78" s="46">
        <f t="shared" si="19"/>
        <v>99.996684523705667</v>
      </c>
      <c r="G78" s="46">
        <f t="shared" si="19"/>
        <v>99.996684523705667</v>
      </c>
      <c r="H78" s="50">
        <f>H79+H80+H81+H82+H89</f>
        <v>0</v>
      </c>
      <c r="I78" s="50">
        <f t="shared" ref="I78:AE78" si="20">I79+I80+I81+I82+I89</f>
        <v>0</v>
      </c>
      <c r="J78" s="50">
        <f t="shared" si="20"/>
        <v>0</v>
      </c>
      <c r="K78" s="50">
        <f t="shared" si="20"/>
        <v>0</v>
      </c>
      <c r="L78" s="50">
        <f t="shared" si="20"/>
        <v>394.33</v>
      </c>
      <c r="M78" s="50">
        <f t="shared" si="20"/>
        <v>394.33</v>
      </c>
      <c r="N78" s="50">
        <f t="shared" si="20"/>
        <v>0</v>
      </c>
      <c r="O78" s="50">
        <f t="shared" si="20"/>
        <v>0</v>
      </c>
      <c r="P78" s="50">
        <f t="shared" si="20"/>
        <v>12</v>
      </c>
      <c r="Q78" s="50">
        <f t="shared" si="20"/>
        <v>12</v>
      </c>
      <c r="R78" s="50">
        <f t="shared" si="20"/>
        <v>7.0000000000000007E-2</v>
      </c>
      <c r="S78" s="50">
        <f t="shared" si="20"/>
        <v>0</v>
      </c>
      <c r="T78" s="50">
        <f t="shared" si="20"/>
        <v>0</v>
      </c>
      <c r="U78" s="50">
        <f t="shared" si="20"/>
        <v>0</v>
      </c>
      <c r="V78" s="50">
        <f t="shared" si="20"/>
        <v>5295.41</v>
      </c>
      <c r="W78" s="50">
        <f t="shared" si="20"/>
        <v>5295.41</v>
      </c>
      <c r="X78" s="50">
        <f t="shared" si="20"/>
        <v>28.89</v>
      </c>
      <c r="Y78" s="50">
        <f t="shared" si="20"/>
        <v>28.77</v>
      </c>
      <c r="Z78" s="50">
        <f t="shared" si="20"/>
        <v>0</v>
      </c>
      <c r="AA78" s="50">
        <f t="shared" si="20"/>
        <v>0</v>
      </c>
      <c r="AB78" s="50">
        <f t="shared" si="20"/>
        <v>0</v>
      </c>
      <c r="AC78" s="50">
        <f t="shared" si="20"/>
        <v>0</v>
      </c>
      <c r="AD78" s="50">
        <f t="shared" si="20"/>
        <v>0</v>
      </c>
      <c r="AE78" s="50">
        <f t="shared" si="20"/>
        <v>0</v>
      </c>
      <c r="AF78" s="111" t="s">
        <v>72</v>
      </c>
    </row>
    <row r="79" spans="1:32" s="26" customFormat="1" ht="16.5" customHeight="1" x14ac:dyDescent="0.25">
      <c r="A79" s="32" t="s">
        <v>15</v>
      </c>
      <c r="B79" s="29"/>
      <c r="C79" s="29"/>
      <c r="D79" s="29"/>
      <c r="E79" s="29"/>
      <c r="F79" s="29"/>
      <c r="G79" s="29"/>
      <c r="H79" s="28"/>
      <c r="I79" s="28"/>
      <c r="J79" s="28"/>
      <c r="K79" s="28"/>
      <c r="L79" s="28"/>
      <c r="M79" s="28"/>
      <c r="N79" s="28"/>
      <c r="O79" s="28"/>
      <c r="P79" s="28"/>
      <c r="Q79" s="28"/>
      <c r="R79" s="28"/>
      <c r="S79" s="28"/>
      <c r="T79" s="28"/>
      <c r="U79" s="28"/>
      <c r="V79" s="28"/>
      <c r="W79" s="28"/>
      <c r="X79" s="28"/>
      <c r="Y79" s="28"/>
      <c r="Z79" s="28"/>
      <c r="AA79" s="28"/>
      <c r="AB79" s="28"/>
      <c r="AC79" s="28"/>
      <c r="AD79" s="28"/>
      <c r="AE79" s="30"/>
      <c r="AF79" s="120"/>
    </row>
    <row r="80" spans="1:32" s="26" customFormat="1" ht="16.5" customHeight="1" x14ac:dyDescent="0.25">
      <c r="A80" s="32" t="s">
        <v>25</v>
      </c>
      <c r="B80" s="29"/>
      <c r="C80" s="29"/>
      <c r="D80" s="29"/>
      <c r="E80" s="29"/>
      <c r="F80" s="29"/>
      <c r="G80" s="29"/>
      <c r="H80" s="28"/>
      <c r="I80" s="28"/>
      <c r="J80" s="28"/>
      <c r="K80" s="28"/>
      <c r="L80" s="28"/>
      <c r="M80" s="28"/>
      <c r="N80" s="28"/>
      <c r="O80" s="28"/>
      <c r="P80" s="28"/>
      <c r="Q80" s="28"/>
      <c r="R80" s="28"/>
      <c r="S80" s="28"/>
      <c r="T80" s="28"/>
      <c r="U80" s="28"/>
      <c r="V80" s="28"/>
      <c r="W80" s="28"/>
      <c r="X80" s="28"/>
      <c r="Y80" s="28"/>
      <c r="Z80" s="28"/>
      <c r="AA80" s="28"/>
      <c r="AB80" s="28"/>
      <c r="AC80" s="28"/>
      <c r="AD80" s="28"/>
      <c r="AE80" s="30"/>
      <c r="AF80" s="120"/>
    </row>
    <row r="81" spans="1:32" s="26" customFormat="1" ht="70.5" customHeight="1" x14ac:dyDescent="0.25">
      <c r="A81" s="32" t="s">
        <v>14</v>
      </c>
      <c r="B81" s="29">
        <f>H81+J81+L81+N81+P81+R81+T81+V81+X81+Z81+AB81+AD81</f>
        <v>5730.7</v>
      </c>
      <c r="C81" s="28">
        <f>H81+J81+L81+N81+P81+R81+T81+V81+X81+Z81+AB81+AD81</f>
        <v>5730.7</v>
      </c>
      <c r="D81" s="29">
        <f>E81</f>
        <v>5730.51</v>
      </c>
      <c r="E81" s="29">
        <f>I81+K81+M81+O81+Q81+S81+U81+W81+Y81+AA81+AC81+AE81</f>
        <v>5730.51</v>
      </c>
      <c r="F81" s="3">
        <f>IFERROR(E81/B81%,0)</f>
        <v>99.996684523705667</v>
      </c>
      <c r="G81" s="3">
        <f>IFERROR(E81/C81%,0)</f>
        <v>99.996684523705667</v>
      </c>
      <c r="H81" s="28"/>
      <c r="I81" s="28"/>
      <c r="J81" s="28"/>
      <c r="K81" s="28"/>
      <c r="L81" s="28">
        <v>394.33</v>
      </c>
      <c r="M81" s="28">
        <v>394.33</v>
      </c>
      <c r="N81" s="28"/>
      <c r="O81" s="28"/>
      <c r="P81" s="28">
        <v>12</v>
      </c>
      <c r="Q81" s="28">
        <v>12</v>
      </c>
      <c r="R81" s="28">
        <v>7.0000000000000007E-2</v>
      </c>
      <c r="S81" s="28"/>
      <c r="T81" s="28"/>
      <c r="U81" s="28"/>
      <c r="V81" s="28">
        <v>5295.41</v>
      </c>
      <c r="W81" s="28">
        <v>5295.41</v>
      </c>
      <c r="X81" s="28">
        <v>28.89</v>
      </c>
      <c r="Y81" s="28">
        <v>28.77</v>
      </c>
      <c r="Z81" s="28"/>
      <c r="AA81" s="28"/>
      <c r="AB81" s="28"/>
      <c r="AC81" s="28"/>
      <c r="AD81" s="28"/>
      <c r="AE81" s="30"/>
      <c r="AF81" s="120"/>
    </row>
    <row r="82" spans="1:32" s="26" customFormat="1" ht="16.5" customHeight="1" x14ac:dyDescent="0.25">
      <c r="A82" s="49" t="s">
        <v>24</v>
      </c>
      <c r="B82" s="29"/>
      <c r="C82" s="29"/>
      <c r="D82" s="29"/>
      <c r="E82" s="29"/>
      <c r="F82" s="29"/>
      <c r="G82" s="29"/>
      <c r="H82" s="28"/>
      <c r="I82" s="28"/>
      <c r="J82" s="28"/>
      <c r="K82" s="28"/>
      <c r="L82" s="28"/>
      <c r="M82" s="28"/>
      <c r="N82" s="28"/>
      <c r="O82" s="28"/>
      <c r="P82" s="28"/>
      <c r="Q82" s="28"/>
      <c r="R82" s="28"/>
      <c r="S82" s="28"/>
      <c r="T82" s="28"/>
      <c r="U82" s="28"/>
      <c r="V82" s="28"/>
      <c r="W82" s="28"/>
      <c r="X82" s="28"/>
      <c r="Y82" s="28"/>
      <c r="Z82" s="28"/>
      <c r="AA82" s="28"/>
      <c r="AB82" s="28"/>
      <c r="AC82" s="28"/>
      <c r="AD82" s="28"/>
      <c r="AE82" s="30"/>
      <c r="AF82" s="121"/>
    </row>
    <row r="83" spans="1:32" s="26" customFormat="1" ht="384.75" customHeight="1" x14ac:dyDescent="0.25">
      <c r="A83" s="45" t="s">
        <v>52</v>
      </c>
      <c r="B83" s="46">
        <f t="shared" ref="B83:G83" si="21">B86</f>
        <v>7182</v>
      </c>
      <c r="C83" s="46">
        <f t="shared" si="21"/>
        <v>7182</v>
      </c>
      <c r="D83" s="46">
        <f t="shared" si="21"/>
        <v>7181.8399999999992</v>
      </c>
      <c r="E83" s="46">
        <f t="shared" si="21"/>
        <v>7181.8399999999992</v>
      </c>
      <c r="F83" s="46">
        <f t="shared" si="21"/>
        <v>99.997772208298528</v>
      </c>
      <c r="G83" s="46">
        <f t="shared" si="21"/>
        <v>99.997772208298528</v>
      </c>
      <c r="H83" s="50">
        <f>H84+H85+H86+H87+H88</f>
        <v>0</v>
      </c>
      <c r="I83" s="50">
        <f t="shared" ref="I83:AE83" si="22">I84+I85+I86+I87+I88</f>
        <v>0</v>
      </c>
      <c r="J83" s="50">
        <f t="shared" si="22"/>
        <v>0</v>
      </c>
      <c r="K83" s="50">
        <f t="shared" si="22"/>
        <v>0</v>
      </c>
      <c r="L83" s="50">
        <f t="shared" si="22"/>
        <v>299.12</v>
      </c>
      <c r="M83" s="50">
        <f t="shared" si="22"/>
        <v>299.12</v>
      </c>
      <c r="N83" s="50">
        <f t="shared" si="22"/>
        <v>0</v>
      </c>
      <c r="O83" s="50">
        <f t="shared" si="22"/>
        <v>0</v>
      </c>
      <c r="P83" s="50">
        <f t="shared" si="22"/>
        <v>12</v>
      </c>
      <c r="Q83" s="50">
        <f t="shared" si="22"/>
        <v>12</v>
      </c>
      <c r="R83" s="50">
        <f t="shared" si="22"/>
        <v>0.08</v>
      </c>
      <c r="S83" s="50">
        <f t="shared" si="22"/>
        <v>0</v>
      </c>
      <c r="T83" s="50">
        <f t="shared" si="22"/>
        <v>0</v>
      </c>
      <c r="U83" s="50">
        <f t="shared" si="22"/>
        <v>0</v>
      </c>
      <c r="V83" s="50">
        <f t="shared" si="22"/>
        <v>6843.32</v>
      </c>
      <c r="W83" s="50">
        <f t="shared" si="22"/>
        <v>6843.32</v>
      </c>
      <c r="X83" s="50">
        <f t="shared" si="22"/>
        <v>27.47</v>
      </c>
      <c r="Y83" s="50">
        <f t="shared" si="22"/>
        <v>27.4</v>
      </c>
      <c r="Z83" s="50">
        <f t="shared" si="22"/>
        <v>0</v>
      </c>
      <c r="AA83" s="50">
        <f t="shared" si="22"/>
        <v>0</v>
      </c>
      <c r="AB83" s="50">
        <f t="shared" si="22"/>
        <v>0</v>
      </c>
      <c r="AC83" s="50">
        <f t="shared" si="22"/>
        <v>0</v>
      </c>
      <c r="AD83" s="50">
        <f t="shared" si="22"/>
        <v>0.01</v>
      </c>
      <c r="AE83" s="50">
        <f t="shared" si="22"/>
        <v>0</v>
      </c>
      <c r="AF83" s="120" t="s">
        <v>73</v>
      </c>
    </row>
    <row r="84" spans="1:32" s="26" customFormat="1" ht="16.5" customHeight="1" x14ac:dyDescent="0.25">
      <c r="A84" s="32" t="s">
        <v>15</v>
      </c>
      <c r="B84" s="29"/>
      <c r="C84" s="29"/>
      <c r="D84" s="29"/>
      <c r="E84" s="29"/>
      <c r="F84" s="29"/>
      <c r="G84" s="29"/>
      <c r="H84" s="28"/>
      <c r="I84" s="28"/>
      <c r="J84" s="28"/>
      <c r="K84" s="28"/>
      <c r="L84" s="28"/>
      <c r="M84" s="28"/>
      <c r="N84" s="28"/>
      <c r="O84" s="28"/>
      <c r="P84" s="28"/>
      <c r="Q84" s="28"/>
      <c r="R84" s="28"/>
      <c r="S84" s="28"/>
      <c r="T84" s="28"/>
      <c r="U84" s="28"/>
      <c r="V84" s="28"/>
      <c r="W84" s="28"/>
      <c r="X84" s="28"/>
      <c r="Y84" s="28"/>
      <c r="Z84" s="28"/>
      <c r="AA84" s="28"/>
      <c r="AB84" s="28"/>
      <c r="AC84" s="28"/>
      <c r="AD84" s="28"/>
      <c r="AE84" s="30"/>
      <c r="AF84" s="120"/>
    </row>
    <row r="85" spans="1:32" s="26" customFormat="1" ht="16.5" customHeight="1" x14ac:dyDescent="0.25">
      <c r="A85" s="32" t="s">
        <v>25</v>
      </c>
      <c r="B85" s="29"/>
      <c r="C85" s="29"/>
      <c r="D85" s="29"/>
      <c r="E85" s="29"/>
      <c r="F85" s="29"/>
      <c r="G85" s="29"/>
      <c r="H85" s="28"/>
      <c r="I85" s="28"/>
      <c r="J85" s="28"/>
      <c r="K85" s="28"/>
      <c r="L85" s="28"/>
      <c r="M85" s="28"/>
      <c r="N85" s="28"/>
      <c r="O85" s="28"/>
      <c r="P85" s="28"/>
      <c r="Q85" s="28"/>
      <c r="R85" s="28"/>
      <c r="S85" s="28"/>
      <c r="T85" s="28"/>
      <c r="U85" s="28"/>
      <c r="V85" s="28"/>
      <c r="W85" s="28"/>
      <c r="X85" s="28"/>
      <c r="Y85" s="28"/>
      <c r="Z85" s="28"/>
      <c r="AA85" s="28"/>
      <c r="AB85" s="28"/>
      <c r="AC85" s="28"/>
      <c r="AD85" s="28"/>
      <c r="AE85" s="30"/>
      <c r="AF85" s="120"/>
    </row>
    <row r="86" spans="1:32" s="26" customFormat="1" ht="16.5" customHeight="1" x14ac:dyDescent="0.25">
      <c r="A86" s="32" t="s">
        <v>14</v>
      </c>
      <c r="B86" s="29">
        <f>H86+J86+L86+N86+P86+R86+T86+V86+X86+Z86+AB86+AD86</f>
        <v>7182</v>
      </c>
      <c r="C86" s="28">
        <f>H86+J86+L86+N86+P86+R86+T86+V86+X86+Z86+AB86+AD86</f>
        <v>7182</v>
      </c>
      <c r="D86" s="29">
        <f>E86</f>
        <v>7181.8399999999992</v>
      </c>
      <c r="E86" s="29">
        <f>I86+K86+M86+O86+Q86+S86+U86+W86+Y86+AA86+AC86+AE86</f>
        <v>7181.8399999999992</v>
      </c>
      <c r="F86" s="3">
        <f>IFERROR(E86/B86%,0)</f>
        <v>99.997772208298528</v>
      </c>
      <c r="G86" s="3">
        <f>IFERROR(E86/C86%,0)</f>
        <v>99.997772208298528</v>
      </c>
      <c r="H86" s="28"/>
      <c r="I86" s="28"/>
      <c r="J86" s="28"/>
      <c r="K86" s="28"/>
      <c r="L86" s="28">
        <v>299.12</v>
      </c>
      <c r="M86" s="28">
        <v>299.12</v>
      </c>
      <c r="N86" s="28"/>
      <c r="O86" s="28"/>
      <c r="P86" s="28">
        <v>12</v>
      </c>
      <c r="Q86" s="28">
        <v>12</v>
      </c>
      <c r="R86" s="28">
        <v>0.08</v>
      </c>
      <c r="S86" s="28"/>
      <c r="T86" s="28"/>
      <c r="U86" s="28"/>
      <c r="V86" s="28">
        <v>6843.32</v>
      </c>
      <c r="W86" s="28">
        <v>6843.32</v>
      </c>
      <c r="X86" s="28">
        <v>27.47</v>
      </c>
      <c r="Y86" s="28">
        <v>27.4</v>
      </c>
      <c r="Z86" s="28"/>
      <c r="AA86" s="28"/>
      <c r="AB86" s="28"/>
      <c r="AC86" s="28"/>
      <c r="AD86" s="28">
        <v>0.01</v>
      </c>
      <c r="AE86" s="30"/>
      <c r="AF86" s="120"/>
    </row>
    <row r="87" spans="1:32" s="26" customFormat="1" ht="16.5" customHeight="1" x14ac:dyDescent="0.25">
      <c r="A87" s="49" t="s">
        <v>24</v>
      </c>
      <c r="B87" s="29"/>
      <c r="C87" s="29"/>
      <c r="D87" s="29"/>
      <c r="E87" s="29"/>
      <c r="F87" s="29"/>
      <c r="G87" s="29"/>
      <c r="H87" s="28"/>
      <c r="I87" s="28"/>
      <c r="J87" s="28"/>
      <c r="K87" s="28"/>
      <c r="L87" s="28"/>
      <c r="M87" s="28"/>
      <c r="N87" s="28"/>
      <c r="O87" s="28"/>
      <c r="P87" s="28"/>
      <c r="Q87" s="28"/>
      <c r="R87" s="28"/>
      <c r="S87" s="28"/>
      <c r="T87" s="28"/>
      <c r="U87" s="28"/>
      <c r="V87" s="28"/>
      <c r="W87" s="28"/>
      <c r="X87" s="28"/>
      <c r="Y87" s="28"/>
      <c r="Z87" s="28"/>
      <c r="AA87" s="28"/>
      <c r="AB87" s="28"/>
      <c r="AC87" s="28"/>
      <c r="AD87" s="28"/>
      <c r="AE87" s="30"/>
      <c r="AF87" s="120"/>
    </row>
    <row r="88" spans="1:32" s="26" customFormat="1" ht="16.5" customHeight="1" x14ac:dyDescent="0.25">
      <c r="A88" s="32" t="s">
        <v>22</v>
      </c>
      <c r="B88" s="29"/>
      <c r="C88" s="29"/>
      <c r="D88" s="29"/>
      <c r="E88" s="29"/>
      <c r="F88" s="29"/>
      <c r="G88" s="29"/>
      <c r="H88" s="28"/>
      <c r="I88" s="28"/>
      <c r="J88" s="28"/>
      <c r="K88" s="28"/>
      <c r="L88" s="28"/>
      <c r="M88" s="28"/>
      <c r="N88" s="28"/>
      <c r="O88" s="28"/>
      <c r="P88" s="28"/>
      <c r="Q88" s="28"/>
      <c r="R88" s="28"/>
      <c r="S88" s="28"/>
      <c r="T88" s="28"/>
      <c r="U88" s="28"/>
      <c r="V88" s="28"/>
      <c r="W88" s="28"/>
      <c r="X88" s="28"/>
      <c r="Y88" s="28"/>
      <c r="Z88" s="28"/>
      <c r="AA88" s="28"/>
      <c r="AB88" s="28"/>
      <c r="AC88" s="28"/>
      <c r="AD88" s="28"/>
      <c r="AE88" s="30"/>
      <c r="AF88" s="120"/>
    </row>
    <row r="89" spans="1:32" s="26" customFormat="1" ht="16.5" customHeight="1" x14ac:dyDescent="0.25">
      <c r="A89" s="32" t="s">
        <v>22</v>
      </c>
      <c r="B89" s="29"/>
      <c r="C89" s="29"/>
      <c r="D89" s="29"/>
      <c r="E89" s="29"/>
      <c r="F89" s="29"/>
      <c r="G89" s="29"/>
      <c r="H89" s="28"/>
      <c r="I89" s="28"/>
      <c r="J89" s="28"/>
      <c r="K89" s="28"/>
      <c r="L89" s="28"/>
      <c r="M89" s="28"/>
      <c r="N89" s="28"/>
      <c r="O89" s="28"/>
      <c r="P89" s="28"/>
      <c r="Q89" s="28"/>
      <c r="R89" s="28"/>
      <c r="S89" s="28"/>
      <c r="T89" s="28"/>
      <c r="U89" s="28"/>
      <c r="V89" s="28"/>
      <c r="W89" s="28"/>
      <c r="X89" s="28"/>
      <c r="Y89" s="28"/>
      <c r="Z89" s="28"/>
      <c r="AA89" s="28"/>
      <c r="AB89" s="28"/>
      <c r="AC89" s="28"/>
      <c r="AD89" s="28"/>
      <c r="AE89" s="30"/>
      <c r="AF89" s="121"/>
    </row>
    <row r="90" spans="1:32" s="26" customFormat="1" ht="67.150000000000006" customHeight="1" x14ac:dyDescent="0.25">
      <c r="A90" s="21" t="s">
        <v>59</v>
      </c>
      <c r="B90" s="22">
        <f>B91+B92+B93+B95</f>
        <v>218824.73999999996</v>
      </c>
      <c r="C90" s="22">
        <f>C91+C92+C93+C95</f>
        <v>220056.74000000002</v>
      </c>
      <c r="D90" s="22">
        <f>D91+D92+D93+D95</f>
        <v>201369.74</v>
      </c>
      <c r="E90" s="22">
        <f>E91+E92+E93+E95</f>
        <v>201369.74</v>
      </c>
      <c r="F90" s="22">
        <f>E90/B90*100</f>
        <v>92.023296817352559</v>
      </c>
      <c r="G90" s="22">
        <f>E90/C90*100</f>
        <v>91.508099229316926</v>
      </c>
      <c r="H90" s="22">
        <f t="shared" ref="H90:AE90" si="23">H91+H92+H93+H95</f>
        <v>23637.329999999994</v>
      </c>
      <c r="I90" s="22">
        <f t="shared" si="23"/>
        <v>11238.97</v>
      </c>
      <c r="J90" s="22">
        <f t="shared" si="23"/>
        <v>21966.85</v>
      </c>
      <c r="K90" s="22">
        <f t="shared" si="23"/>
        <v>23789.329999999998</v>
      </c>
      <c r="L90" s="22">
        <f t="shared" si="23"/>
        <v>21982.14</v>
      </c>
      <c r="M90" s="22">
        <f t="shared" si="23"/>
        <v>15110.52</v>
      </c>
      <c r="N90" s="22">
        <f t="shared" si="23"/>
        <v>25557.59</v>
      </c>
      <c r="O90" s="22">
        <f t="shared" si="23"/>
        <v>18958.849999999999</v>
      </c>
      <c r="P90" s="22">
        <f t="shared" si="23"/>
        <v>18015.199999999997</v>
      </c>
      <c r="Q90" s="22">
        <f t="shared" si="23"/>
        <v>17555.490000000002</v>
      </c>
      <c r="R90" s="22">
        <f t="shared" si="23"/>
        <v>15750.56</v>
      </c>
      <c r="S90" s="22">
        <f t="shared" si="23"/>
        <v>18650.269999999997</v>
      </c>
      <c r="T90" s="22">
        <f t="shared" si="23"/>
        <v>17513.329999999998</v>
      </c>
      <c r="U90" s="22">
        <f t="shared" si="23"/>
        <v>18799.740000000002</v>
      </c>
      <c r="V90" s="22">
        <f t="shared" si="23"/>
        <v>12487.38</v>
      </c>
      <c r="W90" s="22">
        <f t="shared" si="23"/>
        <v>13320.76</v>
      </c>
      <c r="X90" s="22">
        <f t="shared" si="23"/>
        <v>19033.09</v>
      </c>
      <c r="Y90" s="22">
        <f t="shared" si="23"/>
        <v>10202.24</v>
      </c>
      <c r="Z90" s="22">
        <f t="shared" si="23"/>
        <v>18421.419999999998</v>
      </c>
      <c r="AA90" s="22">
        <f t="shared" si="23"/>
        <v>15574.349999999999</v>
      </c>
      <c r="AB90" s="22">
        <f t="shared" si="23"/>
        <v>12998.62</v>
      </c>
      <c r="AC90" s="22">
        <f t="shared" si="23"/>
        <v>12787.170000000002</v>
      </c>
      <c r="AD90" s="22">
        <f t="shared" si="23"/>
        <v>11461.229999999998</v>
      </c>
      <c r="AE90" s="22">
        <f t="shared" si="23"/>
        <v>25382.05</v>
      </c>
      <c r="AF90" s="114"/>
    </row>
    <row r="91" spans="1:32" s="26" customFormat="1" x14ac:dyDescent="0.25">
      <c r="A91" s="32" t="s">
        <v>15</v>
      </c>
      <c r="B91" s="29"/>
      <c r="C91" s="29"/>
      <c r="D91" s="29"/>
      <c r="E91" s="29"/>
      <c r="F91" s="29"/>
      <c r="G91" s="29"/>
      <c r="H91" s="28"/>
      <c r="I91" s="28"/>
      <c r="J91" s="28"/>
      <c r="K91" s="28"/>
      <c r="L91" s="28"/>
      <c r="M91" s="28"/>
      <c r="N91" s="28"/>
      <c r="O91" s="28"/>
      <c r="P91" s="28"/>
      <c r="Q91" s="28"/>
      <c r="R91" s="28"/>
      <c r="S91" s="28"/>
      <c r="T91" s="28"/>
      <c r="U91" s="28"/>
      <c r="V91" s="28"/>
      <c r="W91" s="28"/>
      <c r="X91" s="28"/>
      <c r="Y91" s="28"/>
      <c r="Z91" s="28"/>
      <c r="AA91" s="28"/>
      <c r="AB91" s="28"/>
      <c r="AC91" s="28"/>
      <c r="AD91" s="28"/>
      <c r="AE91" s="30"/>
      <c r="AF91" s="115"/>
    </row>
    <row r="92" spans="1:32" s="26" customFormat="1" x14ac:dyDescent="0.25">
      <c r="A92" s="32" t="s">
        <v>25</v>
      </c>
      <c r="B92" s="29"/>
      <c r="C92" s="29"/>
      <c r="D92" s="29"/>
      <c r="E92" s="29"/>
      <c r="F92" s="29"/>
      <c r="G92" s="29"/>
      <c r="H92" s="28"/>
      <c r="I92" s="28"/>
      <c r="J92" s="28"/>
      <c r="K92" s="28"/>
      <c r="L92" s="28"/>
      <c r="M92" s="28"/>
      <c r="N92" s="28"/>
      <c r="O92" s="28"/>
      <c r="P92" s="28"/>
      <c r="Q92" s="28"/>
      <c r="R92" s="28"/>
      <c r="S92" s="28"/>
      <c r="T92" s="28"/>
      <c r="U92" s="28"/>
      <c r="V92" s="28"/>
      <c r="W92" s="28"/>
      <c r="X92" s="28"/>
      <c r="Y92" s="28"/>
      <c r="Z92" s="28"/>
      <c r="AA92" s="28"/>
      <c r="AB92" s="28"/>
      <c r="AC92" s="28"/>
      <c r="AD92" s="28"/>
      <c r="AE92" s="30"/>
      <c r="AF92" s="115"/>
    </row>
    <row r="93" spans="1:32" s="26" customFormat="1" x14ac:dyDescent="0.25">
      <c r="A93" s="32" t="s">
        <v>14</v>
      </c>
      <c r="B93" s="29">
        <f>H93+J93+L93+N93+P93+R93+T93+V93+X93+Z93+AB93+AD93</f>
        <v>218824.73999999996</v>
      </c>
      <c r="C93" s="29">
        <f>C99+C123+C129+C11+C135+C141+C147</f>
        <v>220056.74000000002</v>
      </c>
      <c r="D93" s="29">
        <f>E93</f>
        <v>201369.74</v>
      </c>
      <c r="E93" s="29">
        <f>I93+K93+M93+O93+Q93+S93+U93+W93+Y93+AA93+AC93+AE93</f>
        <v>201369.74</v>
      </c>
      <c r="F93" s="29">
        <f>E93/B93*100</f>
        <v>92.023296817352559</v>
      </c>
      <c r="G93" s="29">
        <f>E93/C93*100</f>
        <v>91.508099229316926</v>
      </c>
      <c r="H93" s="28">
        <f>H99+H123+H129+H135+H141+H147</f>
        <v>23637.329999999994</v>
      </c>
      <c r="I93" s="28">
        <f t="shared" ref="I93:AE93" si="24">I99+I123+I129+I135+I141+I147</f>
        <v>11238.97</v>
      </c>
      <c r="J93" s="28">
        <f t="shared" si="24"/>
        <v>21966.85</v>
      </c>
      <c r="K93" s="28">
        <f t="shared" si="24"/>
        <v>23789.329999999998</v>
      </c>
      <c r="L93" s="28">
        <f t="shared" si="24"/>
        <v>21982.14</v>
      </c>
      <c r="M93" s="28">
        <f t="shared" si="24"/>
        <v>15110.52</v>
      </c>
      <c r="N93" s="28">
        <f t="shared" si="24"/>
        <v>25557.59</v>
      </c>
      <c r="O93" s="28">
        <f t="shared" si="24"/>
        <v>18958.849999999999</v>
      </c>
      <c r="P93" s="28">
        <f t="shared" si="24"/>
        <v>18015.199999999997</v>
      </c>
      <c r="Q93" s="28">
        <f t="shared" si="24"/>
        <v>17555.490000000002</v>
      </c>
      <c r="R93" s="28">
        <f t="shared" si="24"/>
        <v>15750.56</v>
      </c>
      <c r="S93" s="28">
        <f t="shared" si="24"/>
        <v>18650.269999999997</v>
      </c>
      <c r="T93" s="28">
        <f t="shared" si="24"/>
        <v>17513.329999999998</v>
      </c>
      <c r="U93" s="28">
        <f t="shared" si="24"/>
        <v>18799.740000000002</v>
      </c>
      <c r="V93" s="28">
        <f t="shared" si="24"/>
        <v>12487.38</v>
      </c>
      <c r="W93" s="28">
        <f t="shared" si="24"/>
        <v>13320.76</v>
      </c>
      <c r="X93" s="28">
        <f t="shared" si="24"/>
        <v>19033.09</v>
      </c>
      <c r="Y93" s="28">
        <f t="shared" si="24"/>
        <v>10202.24</v>
      </c>
      <c r="Z93" s="28">
        <f t="shared" si="24"/>
        <v>18421.419999999998</v>
      </c>
      <c r="AA93" s="28">
        <f t="shared" si="24"/>
        <v>15574.349999999999</v>
      </c>
      <c r="AB93" s="28">
        <f t="shared" si="24"/>
        <v>12998.62</v>
      </c>
      <c r="AC93" s="28">
        <f t="shared" si="24"/>
        <v>12787.170000000002</v>
      </c>
      <c r="AD93" s="28">
        <f t="shared" si="24"/>
        <v>11461.229999999998</v>
      </c>
      <c r="AE93" s="28">
        <f t="shared" si="24"/>
        <v>25382.05</v>
      </c>
      <c r="AF93" s="115"/>
    </row>
    <row r="94" spans="1:32" s="39" customFormat="1" x14ac:dyDescent="0.25">
      <c r="A94" s="34" t="s">
        <v>24</v>
      </c>
      <c r="B94" s="35"/>
      <c r="C94" s="35"/>
      <c r="D94" s="35"/>
      <c r="E94" s="35"/>
      <c r="F94" s="35"/>
      <c r="G94" s="35"/>
      <c r="H94" s="28"/>
      <c r="I94" s="37"/>
      <c r="J94" s="28"/>
      <c r="K94" s="38"/>
      <c r="L94" s="28"/>
      <c r="M94" s="38"/>
      <c r="N94" s="28"/>
      <c r="O94" s="38"/>
      <c r="P94" s="28"/>
      <c r="Q94" s="38"/>
      <c r="R94" s="28"/>
      <c r="S94" s="38"/>
      <c r="T94" s="28"/>
      <c r="U94" s="38"/>
      <c r="V94" s="28"/>
      <c r="W94" s="38"/>
      <c r="X94" s="28"/>
      <c r="Y94" s="38"/>
      <c r="Z94" s="28"/>
      <c r="AA94" s="38"/>
      <c r="AB94" s="28"/>
      <c r="AC94" s="38"/>
      <c r="AD94" s="28"/>
      <c r="AE94" s="37"/>
      <c r="AF94" s="115"/>
    </row>
    <row r="95" spans="1:32" s="26" customFormat="1" x14ac:dyDescent="0.25">
      <c r="A95" s="32" t="s">
        <v>22</v>
      </c>
      <c r="B95" s="29"/>
      <c r="C95" s="29"/>
      <c r="D95" s="29"/>
      <c r="E95" s="29"/>
      <c r="F95" s="29"/>
      <c r="G95" s="29"/>
      <c r="H95" s="28"/>
      <c r="I95" s="28"/>
      <c r="J95" s="28"/>
      <c r="K95" s="28"/>
      <c r="L95" s="28"/>
      <c r="M95" s="28"/>
      <c r="N95" s="28"/>
      <c r="O95" s="28"/>
      <c r="P95" s="28"/>
      <c r="Q95" s="28"/>
      <c r="R95" s="28"/>
      <c r="S95" s="28"/>
      <c r="T95" s="28"/>
      <c r="U95" s="28"/>
      <c r="V95" s="28"/>
      <c r="W95" s="28"/>
      <c r="X95" s="28"/>
      <c r="Y95" s="28"/>
      <c r="Z95" s="28"/>
      <c r="AA95" s="28"/>
      <c r="AB95" s="28"/>
      <c r="AC95" s="28"/>
      <c r="AD95" s="28"/>
      <c r="AE95" s="30"/>
      <c r="AF95" s="116"/>
    </row>
    <row r="96" spans="1:32" s="26" customFormat="1" ht="80.25" customHeight="1" x14ac:dyDescent="0.25">
      <c r="A96" s="45" t="s">
        <v>40</v>
      </c>
      <c r="B96" s="46">
        <f>B97+B98+B99+B101</f>
        <v>207098.03999999998</v>
      </c>
      <c r="C96" s="46">
        <f>C99</f>
        <v>207098.04000000004</v>
      </c>
      <c r="D96" s="46">
        <f>D99</f>
        <v>189909.79999999996</v>
      </c>
      <c r="E96" s="46">
        <f>I96+K96+M96+O96+Q96+S96+U96+W96+Y96+AA96+AC96+AE96</f>
        <v>189909.79999999996</v>
      </c>
      <c r="F96" s="46">
        <f>E96/B96*100</f>
        <v>91.700433282709952</v>
      </c>
      <c r="G96" s="46">
        <f>E96/C96*100</f>
        <v>91.700433282709923</v>
      </c>
      <c r="H96" s="46">
        <f>H97+H98+H99+H101</f>
        <v>23366.109999999997</v>
      </c>
      <c r="I96" s="46">
        <f t="shared" ref="I96:AE96" si="25">I97+I98+I99+I101</f>
        <v>11016.36</v>
      </c>
      <c r="J96" s="46">
        <f t="shared" si="25"/>
        <v>21448.25</v>
      </c>
      <c r="K96" s="46">
        <f t="shared" si="25"/>
        <v>23341.09</v>
      </c>
      <c r="L96" s="46">
        <f t="shared" si="25"/>
        <v>21469.14</v>
      </c>
      <c r="M96" s="46">
        <f t="shared" si="25"/>
        <v>14706.68</v>
      </c>
      <c r="N96" s="46">
        <f t="shared" si="25"/>
        <v>25053.09</v>
      </c>
      <c r="O96" s="46">
        <f t="shared" si="25"/>
        <v>18527.939999999999</v>
      </c>
      <c r="P96" s="46">
        <f t="shared" si="25"/>
        <v>17509.8</v>
      </c>
      <c r="Q96" s="46">
        <f t="shared" si="25"/>
        <v>17181.59</v>
      </c>
      <c r="R96" s="46">
        <f t="shared" si="25"/>
        <v>15249.86</v>
      </c>
      <c r="S96" s="46">
        <f t="shared" si="25"/>
        <v>18027.809999999998</v>
      </c>
      <c r="T96" s="46">
        <f t="shared" si="25"/>
        <v>17008.93</v>
      </c>
      <c r="U96" s="46">
        <f t="shared" si="25"/>
        <v>18179</v>
      </c>
      <c r="V96" s="46">
        <f t="shared" si="25"/>
        <v>11089</v>
      </c>
      <c r="W96" s="46">
        <f t="shared" si="25"/>
        <v>11893.54</v>
      </c>
      <c r="X96" s="46">
        <f t="shared" si="25"/>
        <v>18299.54</v>
      </c>
      <c r="Y96" s="46">
        <f t="shared" si="25"/>
        <v>9590.2100000000009</v>
      </c>
      <c r="Z96" s="46">
        <f t="shared" si="25"/>
        <v>13600.8</v>
      </c>
      <c r="AA96" s="46">
        <f t="shared" si="25"/>
        <v>12554.77</v>
      </c>
      <c r="AB96" s="46">
        <f t="shared" si="25"/>
        <v>12341.220000000001</v>
      </c>
      <c r="AC96" s="46">
        <f t="shared" si="25"/>
        <v>12003.87</v>
      </c>
      <c r="AD96" s="46">
        <f t="shared" si="25"/>
        <v>10662.3</v>
      </c>
      <c r="AE96" s="46">
        <f t="shared" si="25"/>
        <v>22886.94</v>
      </c>
      <c r="AF96" s="122"/>
    </row>
    <row r="97" spans="1:32" s="26" customFormat="1" x14ac:dyDescent="0.25">
      <c r="A97" s="32" t="s">
        <v>15</v>
      </c>
      <c r="B97" s="29"/>
      <c r="C97" s="29"/>
      <c r="D97" s="29"/>
      <c r="E97" s="29"/>
      <c r="F97" s="47"/>
      <c r="G97" s="47"/>
      <c r="H97" s="28"/>
      <c r="I97" s="28"/>
      <c r="J97" s="28"/>
      <c r="K97" s="28"/>
      <c r="L97" s="28"/>
      <c r="M97" s="28"/>
      <c r="N97" s="28"/>
      <c r="O97" s="28"/>
      <c r="P97" s="28"/>
      <c r="Q97" s="28"/>
      <c r="R97" s="28"/>
      <c r="S97" s="28"/>
      <c r="T97" s="28"/>
      <c r="U97" s="28"/>
      <c r="V97" s="28"/>
      <c r="W97" s="28"/>
      <c r="X97" s="28"/>
      <c r="Y97" s="28"/>
      <c r="Z97" s="28"/>
      <c r="AA97" s="28"/>
      <c r="AB97" s="28"/>
      <c r="AC97" s="28"/>
      <c r="AD97" s="28"/>
      <c r="AE97" s="30"/>
      <c r="AF97" s="123"/>
    </row>
    <row r="98" spans="1:32" s="26" customFormat="1" x14ac:dyDescent="0.25">
      <c r="A98" s="32" t="s">
        <v>25</v>
      </c>
      <c r="B98" s="29"/>
      <c r="C98" s="29"/>
      <c r="D98" s="29"/>
      <c r="E98" s="29"/>
      <c r="F98" s="47"/>
      <c r="G98" s="47"/>
      <c r="H98" s="28"/>
      <c r="I98" s="28"/>
      <c r="J98" s="28"/>
      <c r="K98" s="28"/>
      <c r="L98" s="28"/>
      <c r="M98" s="28"/>
      <c r="N98" s="28"/>
      <c r="O98" s="28"/>
      <c r="P98" s="28"/>
      <c r="Q98" s="28"/>
      <c r="R98" s="28"/>
      <c r="S98" s="28"/>
      <c r="T98" s="28"/>
      <c r="U98" s="28"/>
      <c r="V98" s="28"/>
      <c r="W98" s="28"/>
      <c r="X98" s="28"/>
      <c r="Y98" s="28"/>
      <c r="Z98" s="28"/>
      <c r="AA98" s="28"/>
      <c r="AB98" s="28"/>
      <c r="AC98" s="28"/>
      <c r="AD98" s="28"/>
      <c r="AE98" s="30"/>
      <c r="AF98" s="123"/>
    </row>
    <row r="99" spans="1:32" s="26" customFormat="1" x14ac:dyDescent="0.25">
      <c r="A99" s="32" t="s">
        <v>14</v>
      </c>
      <c r="B99" s="29">
        <f>H99+J99+L99+N99+P99+R99+T99+V99+X99+Z99+AB99+AD99</f>
        <v>207098.03999999998</v>
      </c>
      <c r="C99" s="28">
        <f>C105+C111+C117</f>
        <v>207098.04000000004</v>
      </c>
      <c r="D99" s="29">
        <f>E99</f>
        <v>189909.79999999996</v>
      </c>
      <c r="E99" s="29">
        <f>I99+K99+M99+O99+Q99+S99+U99+W99+Y99+AA99+AC99+AE99</f>
        <v>189909.79999999996</v>
      </c>
      <c r="F99" s="47">
        <f>E99/B99*100</f>
        <v>91.700433282709952</v>
      </c>
      <c r="G99" s="47">
        <f>E99/C99*100</f>
        <v>91.700433282709923</v>
      </c>
      <c r="H99" s="28">
        <f>H105+H111+H117</f>
        <v>23366.109999999997</v>
      </c>
      <c r="I99" s="28">
        <f t="shared" ref="I99:AE99" si="26">I105+I111+I117</f>
        <v>11016.36</v>
      </c>
      <c r="J99" s="28">
        <f t="shared" si="26"/>
        <v>21448.25</v>
      </c>
      <c r="K99" s="28">
        <f t="shared" si="26"/>
        <v>23341.09</v>
      </c>
      <c r="L99" s="28">
        <f t="shared" si="26"/>
        <v>21469.14</v>
      </c>
      <c r="M99" s="28">
        <f t="shared" si="26"/>
        <v>14706.68</v>
      </c>
      <c r="N99" s="28">
        <f t="shared" si="26"/>
        <v>25053.09</v>
      </c>
      <c r="O99" s="28">
        <f t="shared" si="26"/>
        <v>18527.939999999999</v>
      </c>
      <c r="P99" s="28">
        <f t="shared" si="26"/>
        <v>17509.8</v>
      </c>
      <c r="Q99" s="28">
        <f t="shared" si="26"/>
        <v>17181.59</v>
      </c>
      <c r="R99" s="28">
        <f t="shared" si="26"/>
        <v>15249.86</v>
      </c>
      <c r="S99" s="28">
        <f t="shared" si="26"/>
        <v>18027.809999999998</v>
      </c>
      <c r="T99" s="28">
        <f t="shared" si="26"/>
        <v>17008.93</v>
      </c>
      <c r="U99" s="28">
        <f t="shared" si="26"/>
        <v>18179</v>
      </c>
      <c r="V99" s="28">
        <f t="shared" si="26"/>
        <v>11089</v>
      </c>
      <c r="W99" s="28">
        <f t="shared" si="26"/>
        <v>11893.54</v>
      </c>
      <c r="X99" s="28">
        <f t="shared" si="26"/>
        <v>18299.54</v>
      </c>
      <c r="Y99" s="28">
        <f t="shared" si="26"/>
        <v>9590.2100000000009</v>
      </c>
      <c r="Z99" s="28">
        <f t="shared" si="26"/>
        <v>13600.8</v>
      </c>
      <c r="AA99" s="28">
        <f t="shared" si="26"/>
        <v>12554.77</v>
      </c>
      <c r="AB99" s="28">
        <f t="shared" si="26"/>
        <v>12341.220000000001</v>
      </c>
      <c r="AC99" s="28">
        <f t="shared" si="26"/>
        <v>12003.87</v>
      </c>
      <c r="AD99" s="28">
        <f t="shared" si="26"/>
        <v>10662.3</v>
      </c>
      <c r="AE99" s="28">
        <f t="shared" si="26"/>
        <v>22886.94</v>
      </c>
      <c r="AF99" s="123"/>
    </row>
    <row r="100" spans="1:32" s="39" customFormat="1" x14ac:dyDescent="0.25">
      <c r="A100" s="34" t="s">
        <v>24</v>
      </c>
      <c r="B100" s="35"/>
      <c r="C100" s="35"/>
      <c r="D100" s="35"/>
      <c r="E100" s="35"/>
      <c r="F100" s="47"/>
      <c r="G100" s="47"/>
      <c r="H100" s="36"/>
      <c r="I100" s="37"/>
      <c r="J100" s="38"/>
      <c r="K100" s="38"/>
      <c r="L100" s="38"/>
      <c r="M100" s="38"/>
      <c r="N100" s="38"/>
      <c r="O100" s="38"/>
      <c r="P100" s="38"/>
      <c r="Q100" s="38"/>
      <c r="R100" s="38"/>
      <c r="S100" s="38"/>
      <c r="T100" s="38"/>
      <c r="U100" s="38"/>
      <c r="V100" s="38"/>
      <c r="W100" s="38"/>
      <c r="X100" s="38"/>
      <c r="Y100" s="38"/>
      <c r="Z100" s="38"/>
      <c r="AA100" s="38"/>
      <c r="AB100" s="38"/>
      <c r="AC100" s="38"/>
      <c r="AD100" s="38"/>
      <c r="AE100" s="37"/>
      <c r="AF100" s="123"/>
    </row>
    <row r="101" spans="1:32" s="26" customFormat="1" x14ac:dyDescent="0.25">
      <c r="A101" s="32" t="s">
        <v>22</v>
      </c>
      <c r="B101" s="29"/>
      <c r="C101" s="29"/>
      <c r="D101" s="29"/>
      <c r="E101" s="29"/>
      <c r="F101" s="47"/>
      <c r="G101" s="4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30"/>
      <c r="AF101" s="124"/>
    </row>
    <row r="102" spans="1:32" s="26" customFormat="1" ht="409.6" customHeight="1" x14ac:dyDescent="0.25">
      <c r="A102" s="45" t="s">
        <v>41</v>
      </c>
      <c r="B102" s="46">
        <f>B103+B104+B105+B107</f>
        <v>182059.44000000003</v>
      </c>
      <c r="C102" s="46">
        <f>C103+C104+C105+C107</f>
        <v>182059.44000000003</v>
      </c>
      <c r="D102" s="46">
        <f>D103+D104+D105+D107</f>
        <v>172847.77000000002</v>
      </c>
      <c r="E102" s="46">
        <f>E103+E104+E105+E107</f>
        <v>172847.77000000002</v>
      </c>
      <c r="F102" s="46">
        <f>E102/B102*100</f>
        <v>94.940295323329565</v>
      </c>
      <c r="G102" s="46">
        <f>E102/C102*100</f>
        <v>94.940295323329565</v>
      </c>
      <c r="H102" s="46">
        <f>H103+H104+H105+H107</f>
        <v>22073.51</v>
      </c>
      <c r="I102" s="46">
        <f t="shared" ref="I102:AE102" si="27">I103+I104+I105+I107</f>
        <v>9723.85</v>
      </c>
      <c r="J102" s="46">
        <f t="shared" si="27"/>
        <v>20155.740000000002</v>
      </c>
      <c r="K102" s="46">
        <f t="shared" si="27"/>
        <v>22048.58</v>
      </c>
      <c r="L102" s="46">
        <f t="shared" si="27"/>
        <v>20176.63</v>
      </c>
      <c r="M102" s="46">
        <f t="shared" si="27"/>
        <v>13414.17</v>
      </c>
      <c r="N102" s="46">
        <f t="shared" si="27"/>
        <v>23760.58</v>
      </c>
      <c r="O102" s="46">
        <f t="shared" si="27"/>
        <v>17235.43</v>
      </c>
      <c r="P102" s="46">
        <f t="shared" si="27"/>
        <v>16217.29</v>
      </c>
      <c r="Q102" s="46">
        <f t="shared" si="27"/>
        <v>15889.08</v>
      </c>
      <c r="R102" s="46">
        <f t="shared" si="27"/>
        <v>13957.35</v>
      </c>
      <c r="S102" s="46">
        <f t="shared" si="27"/>
        <v>16735.3</v>
      </c>
      <c r="T102" s="46">
        <f t="shared" si="27"/>
        <v>15716.42</v>
      </c>
      <c r="U102" s="46">
        <f t="shared" si="27"/>
        <v>16886.490000000002</v>
      </c>
      <c r="V102" s="46">
        <f t="shared" si="27"/>
        <v>9796.49</v>
      </c>
      <c r="W102" s="46">
        <f t="shared" si="27"/>
        <v>10601.03</v>
      </c>
      <c r="X102" s="46">
        <f t="shared" si="27"/>
        <v>9008.82</v>
      </c>
      <c r="Y102" s="46">
        <f t="shared" si="27"/>
        <v>8275.26</v>
      </c>
      <c r="Z102" s="46">
        <f t="shared" si="27"/>
        <v>12398.63</v>
      </c>
      <c r="AA102" s="46">
        <f t="shared" si="27"/>
        <v>11352.6</v>
      </c>
      <c r="AB102" s="46">
        <f t="shared" si="27"/>
        <v>9537.85</v>
      </c>
      <c r="AC102" s="46">
        <f t="shared" si="27"/>
        <v>10801.7</v>
      </c>
      <c r="AD102" s="46">
        <f t="shared" si="27"/>
        <v>9260.1299999999992</v>
      </c>
      <c r="AE102" s="46">
        <f t="shared" si="27"/>
        <v>19884.28</v>
      </c>
      <c r="AF102" s="125" t="s">
        <v>85</v>
      </c>
    </row>
    <row r="103" spans="1:32" s="26" customFormat="1" x14ac:dyDescent="0.25">
      <c r="A103" s="32" t="s">
        <v>15</v>
      </c>
      <c r="B103" s="29"/>
      <c r="C103" s="29"/>
      <c r="D103" s="29"/>
      <c r="E103" s="29"/>
      <c r="F103" s="47"/>
      <c r="G103" s="4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30"/>
      <c r="AF103" s="126"/>
    </row>
    <row r="104" spans="1:32" s="26" customFormat="1" x14ac:dyDescent="0.25">
      <c r="A104" s="32" t="s">
        <v>25</v>
      </c>
      <c r="B104" s="29"/>
      <c r="C104" s="29"/>
      <c r="D104" s="29"/>
      <c r="E104" s="29"/>
      <c r="F104" s="47"/>
      <c r="G104" s="4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30"/>
      <c r="AF104" s="126"/>
    </row>
    <row r="105" spans="1:32" s="26" customFormat="1" ht="409.6" customHeight="1" x14ac:dyDescent="0.25">
      <c r="A105" s="32" t="s">
        <v>14</v>
      </c>
      <c r="B105" s="29">
        <f>H105+J105+L105+N105+P105+R105+T105+V105+X105+Z105+AB105+AD105</f>
        <v>182059.44000000003</v>
      </c>
      <c r="C105" s="28">
        <f>H105+J105+L105+N105+P105+R105+T105+V105+X105+Z105+AB105+AD105</f>
        <v>182059.44000000003</v>
      </c>
      <c r="D105" s="29">
        <f>E105</f>
        <v>172847.77000000002</v>
      </c>
      <c r="E105" s="29">
        <f>I105+K105+M105+O105+Q105+S105+U105+W105+Y105+AA105+AC105+AE105</f>
        <v>172847.77000000002</v>
      </c>
      <c r="F105" s="47">
        <f>E105/B105*100</f>
        <v>94.940295323329565</v>
      </c>
      <c r="G105" s="47">
        <f>E105/C105*100</f>
        <v>94.940295323329565</v>
      </c>
      <c r="H105" s="28">
        <v>22073.51</v>
      </c>
      <c r="I105" s="28">
        <v>9723.85</v>
      </c>
      <c r="J105" s="28">
        <v>20155.740000000002</v>
      </c>
      <c r="K105" s="28">
        <v>22048.58</v>
      </c>
      <c r="L105" s="28">
        <v>20176.63</v>
      </c>
      <c r="M105" s="28">
        <v>13414.17</v>
      </c>
      <c r="N105" s="28">
        <v>23760.58</v>
      </c>
      <c r="O105" s="28">
        <v>17235.43</v>
      </c>
      <c r="P105" s="28">
        <v>16217.29</v>
      </c>
      <c r="Q105" s="28">
        <v>15889.08</v>
      </c>
      <c r="R105" s="28">
        <v>13957.35</v>
      </c>
      <c r="S105" s="28">
        <v>16735.3</v>
      </c>
      <c r="T105" s="28">
        <v>15716.42</v>
      </c>
      <c r="U105" s="28">
        <v>16886.490000000002</v>
      </c>
      <c r="V105" s="28">
        <v>9796.49</v>
      </c>
      <c r="W105" s="28">
        <v>10601.03</v>
      </c>
      <c r="X105" s="28">
        <v>9008.82</v>
      </c>
      <c r="Y105" s="28">
        <v>8275.26</v>
      </c>
      <c r="Z105" s="28">
        <v>12398.63</v>
      </c>
      <c r="AA105" s="28">
        <v>11352.6</v>
      </c>
      <c r="AB105" s="28">
        <v>9537.85</v>
      </c>
      <c r="AC105" s="28">
        <v>10801.7</v>
      </c>
      <c r="AD105" s="28">
        <v>9260.1299999999992</v>
      </c>
      <c r="AE105" s="33">
        <v>19884.28</v>
      </c>
      <c r="AF105" s="126"/>
    </row>
    <row r="106" spans="1:32" s="39" customFormat="1" ht="122.25" customHeight="1" x14ac:dyDescent="0.25">
      <c r="A106" s="34" t="s">
        <v>24</v>
      </c>
      <c r="B106" s="35"/>
      <c r="C106" s="35"/>
      <c r="D106" s="35"/>
      <c r="E106" s="35"/>
      <c r="F106" s="47"/>
      <c r="G106" s="47"/>
      <c r="H106" s="36"/>
      <c r="I106" s="37"/>
      <c r="J106" s="38"/>
      <c r="K106" s="38"/>
      <c r="L106" s="38"/>
      <c r="M106" s="38"/>
      <c r="N106" s="38"/>
      <c r="O106" s="38"/>
      <c r="P106" s="38"/>
      <c r="Q106" s="38"/>
      <c r="R106" s="38"/>
      <c r="S106" s="38"/>
      <c r="T106" s="38"/>
      <c r="U106" s="38"/>
      <c r="V106" s="38"/>
      <c r="W106" s="38"/>
      <c r="X106" s="38"/>
      <c r="Y106" s="38"/>
      <c r="Z106" s="38"/>
      <c r="AA106" s="38"/>
      <c r="AB106" s="38"/>
      <c r="AC106" s="38"/>
      <c r="AD106" s="38"/>
      <c r="AE106" s="37"/>
      <c r="AF106" s="126"/>
    </row>
    <row r="107" spans="1:32" s="26" customFormat="1" ht="245.25" customHeight="1" x14ac:dyDescent="0.25">
      <c r="A107" s="32" t="s">
        <v>22</v>
      </c>
      <c r="B107" s="29"/>
      <c r="C107" s="29"/>
      <c r="D107" s="29"/>
      <c r="E107" s="29"/>
      <c r="F107" s="47"/>
      <c r="G107" s="4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30"/>
      <c r="AF107" s="127"/>
    </row>
    <row r="108" spans="1:32" s="26" customFormat="1" ht="87" customHeight="1" x14ac:dyDescent="0.25">
      <c r="A108" s="45" t="s">
        <v>42</v>
      </c>
      <c r="B108" s="46">
        <f t="shared" ref="B108:G108" si="28">B111</f>
        <v>23237.399999999994</v>
      </c>
      <c r="C108" s="46">
        <f t="shared" si="28"/>
        <v>23237.399999999994</v>
      </c>
      <c r="D108" s="46">
        <f t="shared" si="28"/>
        <v>15261.54</v>
      </c>
      <c r="E108" s="46">
        <f t="shared" si="28"/>
        <v>15261.54</v>
      </c>
      <c r="F108" s="46">
        <f t="shared" si="28"/>
        <v>65.676624751478244</v>
      </c>
      <c r="G108" s="46">
        <f t="shared" si="28"/>
        <v>65.676624751478244</v>
      </c>
      <c r="H108" s="50">
        <f>H109+H110+H111+H112+H113</f>
        <v>1292.5999999999999</v>
      </c>
      <c r="I108" s="50">
        <f t="shared" ref="I108:AE108" si="29">I109+I110+I111+I112+I113</f>
        <v>1292.51</v>
      </c>
      <c r="J108" s="50">
        <f t="shared" si="29"/>
        <v>1292.51</v>
      </c>
      <c r="K108" s="50">
        <f t="shared" si="29"/>
        <v>1292.51</v>
      </c>
      <c r="L108" s="50">
        <f t="shared" si="29"/>
        <v>1292.51</v>
      </c>
      <c r="M108" s="50">
        <f t="shared" si="29"/>
        <v>1292.51</v>
      </c>
      <c r="N108" s="50">
        <f t="shared" si="29"/>
        <v>1292.51</v>
      </c>
      <c r="O108" s="50">
        <f t="shared" si="29"/>
        <v>1292.51</v>
      </c>
      <c r="P108" s="50">
        <f t="shared" si="29"/>
        <v>1292.51</v>
      </c>
      <c r="Q108" s="50">
        <f t="shared" si="29"/>
        <v>1292.51</v>
      </c>
      <c r="R108" s="50">
        <f t="shared" si="29"/>
        <v>1292.51</v>
      </c>
      <c r="S108" s="50">
        <f t="shared" si="29"/>
        <v>1292.51</v>
      </c>
      <c r="T108" s="50">
        <f t="shared" si="29"/>
        <v>1292.51</v>
      </c>
      <c r="U108" s="50">
        <f t="shared" si="29"/>
        <v>1292.51</v>
      </c>
      <c r="V108" s="50">
        <f t="shared" si="29"/>
        <v>1292.51</v>
      </c>
      <c r="W108" s="50">
        <f t="shared" si="29"/>
        <v>1292.51</v>
      </c>
      <c r="X108" s="50">
        <f t="shared" si="29"/>
        <v>9290.7199999999993</v>
      </c>
      <c r="Y108" s="50">
        <f t="shared" si="29"/>
        <v>1314.95</v>
      </c>
      <c r="Z108" s="50">
        <f t="shared" si="29"/>
        <v>1202.17</v>
      </c>
      <c r="AA108" s="50">
        <f t="shared" si="29"/>
        <v>1202.17</v>
      </c>
      <c r="AB108" s="50">
        <f t="shared" si="29"/>
        <v>1202.17</v>
      </c>
      <c r="AC108" s="50">
        <f t="shared" si="29"/>
        <v>1202.17</v>
      </c>
      <c r="AD108" s="50">
        <f t="shared" si="29"/>
        <v>1202.17</v>
      </c>
      <c r="AE108" s="50">
        <f t="shared" si="29"/>
        <v>1202.17</v>
      </c>
      <c r="AF108" s="131" t="s">
        <v>86</v>
      </c>
    </row>
    <row r="109" spans="1:32" s="26" customFormat="1" x14ac:dyDescent="0.25">
      <c r="A109" s="32" t="s">
        <v>15</v>
      </c>
      <c r="B109" s="29"/>
      <c r="C109" s="29"/>
      <c r="D109" s="29"/>
      <c r="E109" s="29"/>
      <c r="F109" s="29"/>
      <c r="G109" s="29"/>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30"/>
      <c r="AF109" s="112"/>
    </row>
    <row r="110" spans="1:32" s="26" customFormat="1" x14ac:dyDescent="0.25">
      <c r="A110" s="32" t="s">
        <v>25</v>
      </c>
      <c r="B110" s="29"/>
      <c r="C110" s="29"/>
      <c r="D110" s="29"/>
      <c r="E110" s="29"/>
      <c r="F110" s="29"/>
      <c r="G110" s="29"/>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30"/>
      <c r="AF110" s="112"/>
    </row>
    <row r="111" spans="1:32" s="26" customFormat="1" x14ac:dyDescent="0.25">
      <c r="A111" s="32" t="s">
        <v>14</v>
      </c>
      <c r="B111" s="29">
        <f>H111+J111+L111+N111+P111+R111+T111+V111+X111+Z111+AB111+AD111</f>
        <v>23237.399999999994</v>
      </c>
      <c r="C111" s="28">
        <f>H111+J111+L111+N111+P111+R111+T111+V111+X111+Z111+AB111+AD111</f>
        <v>23237.399999999994</v>
      </c>
      <c r="D111" s="29">
        <f>E111</f>
        <v>15261.54</v>
      </c>
      <c r="E111" s="29">
        <f>I111+K111+M111+O111+Q111+S111+U111+W111+Y111+AA111+AC111+AE111</f>
        <v>15261.54</v>
      </c>
      <c r="F111" s="29">
        <f>E111/B111*100</f>
        <v>65.676624751478244</v>
      </c>
      <c r="G111" s="29">
        <f>E111/C111*100</f>
        <v>65.676624751478244</v>
      </c>
      <c r="H111" s="28">
        <v>1292.5999999999999</v>
      </c>
      <c r="I111" s="28">
        <v>1292.51</v>
      </c>
      <c r="J111" s="28">
        <v>1292.51</v>
      </c>
      <c r="K111" s="28">
        <v>1292.51</v>
      </c>
      <c r="L111" s="28">
        <v>1292.51</v>
      </c>
      <c r="M111" s="28">
        <v>1292.51</v>
      </c>
      <c r="N111" s="28">
        <v>1292.51</v>
      </c>
      <c r="O111" s="28">
        <v>1292.51</v>
      </c>
      <c r="P111" s="28">
        <v>1292.51</v>
      </c>
      <c r="Q111" s="28">
        <v>1292.51</v>
      </c>
      <c r="R111" s="28">
        <v>1292.51</v>
      </c>
      <c r="S111" s="28">
        <v>1292.51</v>
      </c>
      <c r="T111" s="28">
        <v>1292.51</v>
      </c>
      <c r="U111" s="28">
        <v>1292.51</v>
      </c>
      <c r="V111" s="28">
        <v>1292.51</v>
      </c>
      <c r="W111" s="28">
        <v>1292.51</v>
      </c>
      <c r="X111" s="28">
        <v>9290.7199999999993</v>
      </c>
      <c r="Y111" s="28">
        <v>1314.95</v>
      </c>
      <c r="Z111" s="28">
        <v>1202.17</v>
      </c>
      <c r="AA111" s="28">
        <v>1202.17</v>
      </c>
      <c r="AB111" s="28">
        <v>1202.17</v>
      </c>
      <c r="AC111" s="28">
        <v>1202.17</v>
      </c>
      <c r="AD111" s="28">
        <v>1202.17</v>
      </c>
      <c r="AE111" s="33">
        <v>1202.17</v>
      </c>
      <c r="AF111" s="112"/>
    </row>
    <row r="112" spans="1:32" s="26" customFormat="1" x14ac:dyDescent="0.25">
      <c r="A112" s="34" t="s">
        <v>24</v>
      </c>
      <c r="B112" s="29"/>
      <c r="C112" s="29"/>
      <c r="D112" s="29"/>
      <c r="E112" s="29"/>
      <c r="F112" s="29"/>
      <c r="G112" s="29"/>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30"/>
      <c r="AF112" s="112"/>
    </row>
    <row r="113" spans="1:32" s="26" customFormat="1" x14ac:dyDescent="0.25">
      <c r="A113" s="32" t="s">
        <v>22</v>
      </c>
      <c r="B113" s="29"/>
      <c r="C113" s="29"/>
      <c r="D113" s="29"/>
      <c r="E113" s="29"/>
      <c r="F113" s="29"/>
      <c r="G113" s="29"/>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30"/>
      <c r="AF113" s="113"/>
    </row>
    <row r="114" spans="1:32" s="26" customFormat="1" ht="74.25" customHeight="1" x14ac:dyDescent="0.25">
      <c r="A114" s="45" t="s">
        <v>66</v>
      </c>
      <c r="B114" s="46">
        <f t="shared" ref="B114:G114" si="30">B117</f>
        <v>1801.2</v>
      </c>
      <c r="C114" s="46">
        <f t="shared" si="30"/>
        <v>1801.2</v>
      </c>
      <c r="D114" s="46">
        <f t="shared" si="30"/>
        <v>1800.49</v>
      </c>
      <c r="E114" s="46">
        <f t="shared" si="30"/>
        <v>1800.49</v>
      </c>
      <c r="F114" s="46">
        <f t="shared" si="30"/>
        <v>99.960581834332658</v>
      </c>
      <c r="G114" s="46">
        <f t="shared" si="30"/>
        <v>99.960581834332658</v>
      </c>
      <c r="H114" s="50">
        <f>H115+H116+H117+H118+H119</f>
        <v>0</v>
      </c>
      <c r="I114" s="50">
        <f t="shared" ref="I114:AE114" si="31">I115+I116+I117+I118+I119</f>
        <v>0</v>
      </c>
      <c r="J114" s="50">
        <f t="shared" si="31"/>
        <v>0</v>
      </c>
      <c r="K114" s="50">
        <f t="shared" si="31"/>
        <v>0</v>
      </c>
      <c r="L114" s="50">
        <f t="shared" si="31"/>
        <v>0</v>
      </c>
      <c r="M114" s="50">
        <f t="shared" si="31"/>
        <v>0</v>
      </c>
      <c r="N114" s="50">
        <f t="shared" si="31"/>
        <v>0</v>
      </c>
      <c r="O114" s="50">
        <f t="shared" si="31"/>
        <v>0</v>
      </c>
      <c r="P114" s="50">
        <f t="shared" si="31"/>
        <v>0</v>
      </c>
      <c r="Q114" s="50">
        <f t="shared" si="31"/>
        <v>0</v>
      </c>
      <c r="R114" s="50">
        <f t="shared" si="31"/>
        <v>0</v>
      </c>
      <c r="S114" s="50">
        <f t="shared" si="31"/>
        <v>0</v>
      </c>
      <c r="T114" s="50">
        <f t="shared" si="31"/>
        <v>0</v>
      </c>
      <c r="U114" s="50">
        <f t="shared" si="31"/>
        <v>0</v>
      </c>
      <c r="V114" s="50">
        <f t="shared" si="31"/>
        <v>0</v>
      </c>
      <c r="W114" s="50">
        <f t="shared" si="31"/>
        <v>0</v>
      </c>
      <c r="X114" s="50">
        <f t="shared" si="31"/>
        <v>0</v>
      </c>
      <c r="Y114" s="50">
        <f t="shared" si="31"/>
        <v>0</v>
      </c>
      <c r="Z114" s="50">
        <f t="shared" si="31"/>
        <v>0</v>
      </c>
      <c r="AA114" s="50">
        <f t="shared" si="31"/>
        <v>0</v>
      </c>
      <c r="AB114" s="50">
        <f t="shared" si="31"/>
        <v>1601.2</v>
      </c>
      <c r="AC114" s="50">
        <f t="shared" si="31"/>
        <v>0</v>
      </c>
      <c r="AD114" s="50">
        <f t="shared" si="31"/>
        <v>200</v>
      </c>
      <c r="AE114" s="50">
        <f t="shared" si="31"/>
        <v>1800.49</v>
      </c>
      <c r="AF114" s="93" t="s">
        <v>87</v>
      </c>
    </row>
    <row r="115" spans="1:32" s="26" customFormat="1" ht="20.25" x14ac:dyDescent="0.25">
      <c r="A115" s="32" t="s">
        <v>15</v>
      </c>
      <c r="B115" s="29"/>
      <c r="C115" s="29"/>
      <c r="D115" s="29"/>
      <c r="E115" s="29"/>
      <c r="F115" s="29"/>
      <c r="G115" s="29"/>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30"/>
      <c r="AF115" s="95"/>
    </row>
    <row r="116" spans="1:32" s="26" customFormat="1" ht="20.25" x14ac:dyDescent="0.25">
      <c r="A116" s="32" t="s">
        <v>25</v>
      </c>
      <c r="B116" s="29"/>
      <c r="C116" s="29"/>
      <c r="D116" s="29"/>
      <c r="E116" s="29"/>
      <c r="F116" s="29"/>
      <c r="G116" s="29"/>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30"/>
      <c r="AF116" s="95"/>
    </row>
    <row r="117" spans="1:32" s="26" customFormat="1" ht="20.25" x14ac:dyDescent="0.25">
      <c r="A117" s="32" t="s">
        <v>14</v>
      </c>
      <c r="B117" s="29">
        <f>H117+J117+L117+N117+P117+R117+T117+V117+X117+Z117+AB117+AD117</f>
        <v>1801.2</v>
      </c>
      <c r="C117" s="28">
        <f>H117+J117+L117+N117+P117+R117+T117+V117+X117+Z117+AB117+AD117</f>
        <v>1801.2</v>
      </c>
      <c r="D117" s="29">
        <f>E117</f>
        <v>1800.49</v>
      </c>
      <c r="E117" s="29">
        <f>I117+K117+M117+O117+Q117+S117+U117+W117+Y117+AA117+AC117+AE117</f>
        <v>1800.49</v>
      </c>
      <c r="F117" s="29">
        <f>E117/B117*100</f>
        <v>99.960581834332658</v>
      </c>
      <c r="G117" s="29">
        <f>E117/C117*100</f>
        <v>99.960581834332658</v>
      </c>
      <c r="H117" s="28"/>
      <c r="I117" s="28"/>
      <c r="J117" s="28"/>
      <c r="K117" s="28"/>
      <c r="L117" s="28"/>
      <c r="M117" s="28"/>
      <c r="N117" s="28"/>
      <c r="O117" s="28"/>
      <c r="P117" s="28"/>
      <c r="Q117" s="28"/>
      <c r="R117" s="28"/>
      <c r="S117" s="28"/>
      <c r="T117" s="28"/>
      <c r="U117" s="28"/>
      <c r="V117" s="28"/>
      <c r="W117" s="28"/>
      <c r="X117" s="28"/>
      <c r="Y117" s="28"/>
      <c r="Z117" s="28"/>
      <c r="AA117" s="28"/>
      <c r="AB117" s="28">
        <f>1039+562.2</f>
        <v>1601.2</v>
      </c>
      <c r="AC117" s="28"/>
      <c r="AD117" s="28">
        <v>200</v>
      </c>
      <c r="AE117" s="33">
        <f>1238.29+562.2</f>
        <v>1800.49</v>
      </c>
      <c r="AF117" s="95"/>
    </row>
    <row r="118" spans="1:32" s="26" customFormat="1" ht="20.25" x14ac:dyDescent="0.25">
      <c r="A118" s="34" t="s">
        <v>24</v>
      </c>
      <c r="B118" s="29"/>
      <c r="C118" s="29"/>
      <c r="D118" s="29"/>
      <c r="E118" s="29"/>
      <c r="F118" s="29"/>
      <c r="G118" s="29"/>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30"/>
      <c r="AF118" s="95"/>
    </row>
    <row r="119" spans="1:32" s="26" customFormat="1" ht="20.25" x14ac:dyDescent="0.25">
      <c r="A119" s="32" t="s">
        <v>22</v>
      </c>
      <c r="B119" s="29"/>
      <c r="C119" s="29"/>
      <c r="D119" s="29"/>
      <c r="E119" s="29"/>
      <c r="F119" s="29"/>
      <c r="G119" s="29"/>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30"/>
      <c r="AF119" s="95"/>
    </row>
    <row r="120" spans="1:32" s="26" customFormat="1" ht="211.5" customHeight="1" x14ac:dyDescent="0.25">
      <c r="A120" s="45" t="s">
        <v>43</v>
      </c>
      <c r="B120" s="46">
        <f t="shared" ref="B120:G120" si="32">B123</f>
        <v>5962.0000000000009</v>
      </c>
      <c r="C120" s="46">
        <f>C123</f>
        <v>5962.0000000000009</v>
      </c>
      <c r="D120" s="46">
        <f t="shared" si="32"/>
        <v>5726.3</v>
      </c>
      <c r="E120" s="46">
        <f t="shared" si="32"/>
        <v>5726.3</v>
      </c>
      <c r="F120" s="46">
        <f t="shared" si="32"/>
        <v>96.046628648104644</v>
      </c>
      <c r="G120" s="46">
        <f t="shared" si="32"/>
        <v>96.046628648104644</v>
      </c>
      <c r="H120" s="50">
        <f>H122+H121+H123+H124+H125</f>
        <v>250.42</v>
      </c>
      <c r="I120" s="50">
        <f t="shared" ref="I120:AE120" si="33">I122+I121+I123+I124+I125</f>
        <v>201.81</v>
      </c>
      <c r="J120" s="50">
        <f t="shared" si="33"/>
        <v>497.8</v>
      </c>
      <c r="K120" s="50">
        <f t="shared" si="33"/>
        <v>431.44</v>
      </c>
      <c r="L120" s="50">
        <f t="shared" si="33"/>
        <v>490.2</v>
      </c>
      <c r="M120" s="50">
        <f t="shared" si="33"/>
        <v>377.04</v>
      </c>
      <c r="N120" s="50">
        <f t="shared" si="33"/>
        <v>482.7</v>
      </c>
      <c r="O120" s="50">
        <f t="shared" si="33"/>
        <v>409.11</v>
      </c>
      <c r="P120" s="50">
        <f t="shared" si="33"/>
        <v>483.6</v>
      </c>
      <c r="Q120" s="50">
        <f t="shared" si="33"/>
        <v>373.9</v>
      </c>
      <c r="R120" s="50">
        <f t="shared" si="33"/>
        <v>478.9</v>
      </c>
      <c r="S120" s="50">
        <f t="shared" si="33"/>
        <v>578.86</v>
      </c>
      <c r="T120" s="50">
        <f t="shared" si="33"/>
        <v>482.6</v>
      </c>
      <c r="U120" s="50">
        <f t="shared" si="33"/>
        <v>605.54</v>
      </c>
      <c r="V120" s="50">
        <f t="shared" si="33"/>
        <v>484</v>
      </c>
      <c r="W120" s="50">
        <f t="shared" si="33"/>
        <v>517.84</v>
      </c>
      <c r="X120" s="50">
        <f t="shared" si="33"/>
        <v>561.75</v>
      </c>
      <c r="Y120" s="50">
        <f t="shared" si="33"/>
        <v>595.23</v>
      </c>
      <c r="Z120" s="50">
        <f t="shared" si="33"/>
        <v>637.29999999999995</v>
      </c>
      <c r="AA120" s="50">
        <f t="shared" si="33"/>
        <v>628.63</v>
      </c>
      <c r="AB120" s="50">
        <f t="shared" si="33"/>
        <v>485.6</v>
      </c>
      <c r="AC120" s="50">
        <f t="shared" si="33"/>
        <v>325.44</v>
      </c>
      <c r="AD120" s="50">
        <f t="shared" si="33"/>
        <v>627.13</v>
      </c>
      <c r="AE120" s="50">
        <f t="shared" si="33"/>
        <v>681.46</v>
      </c>
      <c r="AF120" s="111" t="s">
        <v>63</v>
      </c>
    </row>
    <row r="121" spans="1:32" s="26" customFormat="1" x14ac:dyDescent="0.25">
      <c r="A121" s="32" t="s">
        <v>15</v>
      </c>
      <c r="B121" s="29"/>
      <c r="C121" s="29"/>
      <c r="D121" s="29"/>
      <c r="E121" s="29"/>
      <c r="F121" s="29"/>
      <c r="G121" s="29"/>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30"/>
      <c r="AF121" s="120"/>
    </row>
    <row r="122" spans="1:32" s="26" customFormat="1" x14ac:dyDescent="0.25">
      <c r="A122" s="32" t="s">
        <v>25</v>
      </c>
      <c r="B122" s="29"/>
      <c r="C122" s="29"/>
      <c r="D122" s="29"/>
      <c r="E122" s="29"/>
      <c r="F122" s="29"/>
      <c r="G122" s="29"/>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30"/>
      <c r="AF122" s="120"/>
    </row>
    <row r="123" spans="1:32" s="26" customFormat="1" x14ac:dyDescent="0.25">
      <c r="A123" s="32" t="s">
        <v>14</v>
      </c>
      <c r="B123" s="29">
        <f>H123+J123+L123+N123+P123+R123+T123+V123+X123+Z123+AB123+AD123</f>
        <v>5962.0000000000009</v>
      </c>
      <c r="C123" s="28">
        <f>H123+J123+L123+N123+P123+R123+T123+V123+X123+Z123+AB123+AD123</f>
        <v>5962.0000000000009</v>
      </c>
      <c r="D123" s="29">
        <f>E123</f>
        <v>5726.3</v>
      </c>
      <c r="E123" s="29">
        <f>I123+K123+M123+O123+Q123+S123+U123+W123+Y123+AA123+AC123+AE123</f>
        <v>5726.3</v>
      </c>
      <c r="F123" s="29">
        <f>E123/B123*100</f>
        <v>96.046628648104644</v>
      </c>
      <c r="G123" s="29">
        <f>E123/C123*100</f>
        <v>96.046628648104644</v>
      </c>
      <c r="H123" s="28">
        <v>250.42</v>
      </c>
      <c r="I123" s="28">
        <v>201.81</v>
      </c>
      <c r="J123" s="28">
        <v>497.8</v>
      </c>
      <c r="K123" s="28">
        <v>431.44</v>
      </c>
      <c r="L123" s="28">
        <v>490.2</v>
      </c>
      <c r="M123" s="28">
        <v>377.04</v>
      </c>
      <c r="N123" s="28">
        <v>482.7</v>
      </c>
      <c r="O123" s="28">
        <v>409.11</v>
      </c>
      <c r="P123" s="28">
        <v>483.6</v>
      </c>
      <c r="Q123" s="28">
        <v>373.9</v>
      </c>
      <c r="R123" s="28">
        <v>478.9</v>
      </c>
      <c r="S123" s="28">
        <v>578.86</v>
      </c>
      <c r="T123" s="28">
        <v>482.6</v>
      </c>
      <c r="U123" s="28">
        <v>605.54</v>
      </c>
      <c r="V123" s="28">
        <v>484</v>
      </c>
      <c r="W123" s="28">
        <v>517.84</v>
      </c>
      <c r="X123" s="28">
        <v>561.75</v>
      </c>
      <c r="Y123" s="28">
        <v>595.23</v>
      </c>
      <c r="Z123" s="28">
        <v>637.29999999999995</v>
      </c>
      <c r="AA123" s="28">
        <v>628.63</v>
      </c>
      <c r="AB123" s="28">
        <v>485.6</v>
      </c>
      <c r="AC123" s="28">
        <v>325.44</v>
      </c>
      <c r="AD123" s="28">
        <v>627.13</v>
      </c>
      <c r="AE123" s="30">
        <v>681.46</v>
      </c>
      <c r="AF123" s="120"/>
    </row>
    <row r="124" spans="1:32" s="26" customFormat="1" x14ac:dyDescent="0.25">
      <c r="A124" s="49" t="s">
        <v>24</v>
      </c>
      <c r="B124" s="29"/>
      <c r="C124" s="29"/>
      <c r="D124" s="29"/>
      <c r="E124" s="29"/>
      <c r="F124" s="29"/>
      <c r="G124" s="29"/>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30"/>
      <c r="AF124" s="120"/>
    </row>
    <row r="125" spans="1:32" s="26" customFormat="1" x14ac:dyDescent="0.25">
      <c r="A125" s="32" t="s">
        <v>22</v>
      </c>
      <c r="B125" s="29"/>
      <c r="C125" s="29"/>
      <c r="D125" s="29"/>
      <c r="E125" s="29"/>
      <c r="F125" s="29"/>
      <c r="G125" s="29"/>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30"/>
      <c r="AF125" s="121"/>
    </row>
    <row r="126" spans="1:32" s="26" customFormat="1" ht="249" customHeight="1" x14ac:dyDescent="0.25">
      <c r="A126" s="45" t="s">
        <v>44</v>
      </c>
      <c r="B126" s="46">
        <f t="shared" ref="B126:G126" si="34">B129</f>
        <v>860.59999999999991</v>
      </c>
      <c r="C126" s="46">
        <f t="shared" si="34"/>
        <v>860.59999999999991</v>
      </c>
      <c r="D126" s="46">
        <f t="shared" si="34"/>
        <v>829.59</v>
      </c>
      <c r="E126" s="46">
        <f t="shared" si="34"/>
        <v>829.59</v>
      </c>
      <c r="F126" s="46">
        <f t="shared" si="34"/>
        <v>96.396699976760416</v>
      </c>
      <c r="G126" s="46">
        <f t="shared" si="34"/>
        <v>96.396699976760416</v>
      </c>
      <c r="H126" s="50">
        <f>H127+H128+H129+H130+H131</f>
        <v>20.8</v>
      </c>
      <c r="I126" s="50">
        <f t="shared" ref="I126:AE126" si="35">I127+I128+I129+I130+I131</f>
        <v>20.8</v>
      </c>
      <c r="J126" s="50">
        <f t="shared" si="35"/>
        <v>20.8</v>
      </c>
      <c r="K126" s="50">
        <f t="shared" si="35"/>
        <v>16.8</v>
      </c>
      <c r="L126" s="50">
        <f>L127+L128+L129+L130+L131</f>
        <v>22.8</v>
      </c>
      <c r="M126" s="50">
        <f t="shared" si="35"/>
        <v>26.8</v>
      </c>
      <c r="N126" s="50">
        <f t="shared" si="35"/>
        <v>21.8</v>
      </c>
      <c r="O126" s="50">
        <f t="shared" si="35"/>
        <v>21.8</v>
      </c>
      <c r="P126" s="50">
        <f t="shared" si="35"/>
        <v>21.8</v>
      </c>
      <c r="Q126" s="50">
        <f t="shared" si="35"/>
        <v>0</v>
      </c>
      <c r="R126" s="50">
        <f t="shared" si="35"/>
        <v>21.8</v>
      </c>
      <c r="S126" s="50">
        <f t="shared" si="35"/>
        <v>43.6</v>
      </c>
      <c r="T126" s="50">
        <f t="shared" si="35"/>
        <v>21.8</v>
      </c>
      <c r="U126" s="50">
        <f t="shared" si="35"/>
        <v>15.2</v>
      </c>
      <c r="V126" s="50">
        <f t="shared" si="35"/>
        <v>21.8</v>
      </c>
      <c r="W126" s="50">
        <f t="shared" si="35"/>
        <v>16.8</v>
      </c>
      <c r="X126" s="50">
        <f t="shared" si="35"/>
        <v>171.8</v>
      </c>
      <c r="Y126" s="50">
        <f t="shared" si="35"/>
        <v>16.8</v>
      </c>
      <c r="Z126" s="50">
        <f t="shared" si="35"/>
        <v>171.8</v>
      </c>
      <c r="AA126" s="50">
        <f t="shared" si="35"/>
        <v>2.4</v>
      </c>
      <c r="AB126" s="50">
        <f t="shared" si="35"/>
        <v>171.8</v>
      </c>
      <c r="AC126" s="50">
        <f t="shared" si="35"/>
        <v>457.86</v>
      </c>
      <c r="AD126" s="50">
        <f t="shared" si="35"/>
        <v>171.8</v>
      </c>
      <c r="AE126" s="50">
        <f t="shared" si="35"/>
        <v>190.73</v>
      </c>
      <c r="AF126" s="111" t="s">
        <v>77</v>
      </c>
    </row>
    <row r="127" spans="1:32" s="26" customFormat="1" x14ac:dyDescent="0.25">
      <c r="A127" s="32" t="s">
        <v>15</v>
      </c>
      <c r="B127" s="29"/>
      <c r="C127" s="29"/>
      <c r="D127" s="29"/>
      <c r="E127" s="29"/>
      <c r="F127" s="29"/>
      <c r="G127" s="29"/>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30"/>
      <c r="AF127" s="120"/>
    </row>
    <row r="128" spans="1:32" s="26" customFormat="1" x14ac:dyDescent="0.25">
      <c r="A128" s="32" t="s">
        <v>25</v>
      </c>
      <c r="B128" s="29"/>
      <c r="C128" s="29"/>
      <c r="D128" s="29"/>
      <c r="E128" s="29"/>
      <c r="F128" s="29"/>
      <c r="G128" s="29"/>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30"/>
      <c r="AF128" s="120"/>
    </row>
    <row r="129" spans="1:32" s="26" customFormat="1" ht="69" customHeight="1" x14ac:dyDescent="0.25">
      <c r="A129" s="32" t="s">
        <v>14</v>
      </c>
      <c r="B129" s="29">
        <f>H129+J129+L129+N129+P129+R129+T129+V129+X129+Z129+AB129+AD129</f>
        <v>860.59999999999991</v>
      </c>
      <c r="C129" s="28">
        <f>H129+J129+L129+N129+P129+R129+T129+V129+X129+Z129+AB129+AD129</f>
        <v>860.59999999999991</v>
      </c>
      <c r="D129" s="29">
        <f>E129</f>
        <v>829.59</v>
      </c>
      <c r="E129" s="29">
        <f>I129+K129+M129+O129+Q129+S129+U129+W129+Y129+AA129+AC129+AE129</f>
        <v>829.59</v>
      </c>
      <c r="F129" s="29">
        <f>E129/B129*100</f>
        <v>96.396699976760416</v>
      </c>
      <c r="G129" s="29">
        <f>E129/C129*100</f>
        <v>96.396699976760416</v>
      </c>
      <c r="H129" s="28">
        <v>20.8</v>
      </c>
      <c r="I129" s="28">
        <v>20.8</v>
      </c>
      <c r="J129" s="28">
        <v>20.8</v>
      </c>
      <c r="K129" s="28">
        <v>16.8</v>
      </c>
      <c r="L129" s="28">
        <v>22.8</v>
      </c>
      <c r="M129" s="28">
        <v>26.8</v>
      </c>
      <c r="N129" s="28">
        <v>21.8</v>
      </c>
      <c r="O129" s="28">
        <v>21.8</v>
      </c>
      <c r="P129" s="28">
        <v>21.8</v>
      </c>
      <c r="Q129" s="28"/>
      <c r="R129" s="28">
        <v>21.8</v>
      </c>
      <c r="S129" s="28">
        <v>43.6</v>
      </c>
      <c r="T129" s="28">
        <v>21.8</v>
      </c>
      <c r="U129" s="28">
        <v>15.2</v>
      </c>
      <c r="V129" s="28">
        <v>21.8</v>
      </c>
      <c r="W129" s="28">
        <v>16.8</v>
      </c>
      <c r="X129" s="28">
        <v>171.8</v>
      </c>
      <c r="Y129" s="28">
        <v>16.8</v>
      </c>
      <c r="Z129" s="28">
        <v>171.8</v>
      </c>
      <c r="AA129" s="28">
        <v>2.4</v>
      </c>
      <c r="AB129" s="28">
        <v>171.8</v>
      </c>
      <c r="AC129" s="28">
        <v>457.86</v>
      </c>
      <c r="AD129" s="28">
        <v>171.8</v>
      </c>
      <c r="AE129" s="33">
        <v>190.73</v>
      </c>
      <c r="AF129" s="120"/>
    </row>
    <row r="130" spans="1:32" s="26" customFormat="1" x14ac:dyDescent="0.25">
      <c r="A130" s="49" t="s">
        <v>24</v>
      </c>
      <c r="B130" s="29"/>
      <c r="C130" s="29"/>
      <c r="D130" s="29"/>
      <c r="E130" s="29"/>
      <c r="F130" s="29"/>
      <c r="G130" s="29"/>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30"/>
      <c r="AF130" s="120"/>
    </row>
    <row r="131" spans="1:32" s="26" customFormat="1" x14ac:dyDescent="0.25">
      <c r="A131" s="32" t="s">
        <v>22</v>
      </c>
      <c r="B131" s="29"/>
      <c r="C131" s="29"/>
      <c r="D131" s="29"/>
      <c r="E131" s="29"/>
      <c r="F131" s="29"/>
      <c r="G131" s="29"/>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30"/>
      <c r="AF131" s="121"/>
    </row>
    <row r="132" spans="1:32" s="51" customFormat="1" ht="377.25" customHeight="1" x14ac:dyDescent="0.25">
      <c r="A132" s="45" t="s">
        <v>64</v>
      </c>
      <c r="B132" s="46">
        <f t="shared" ref="B132:G132" si="36">B135</f>
        <v>3336.2999999999997</v>
      </c>
      <c r="C132" s="46">
        <f t="shared" si="36"/>
        <v>3336.2999999999997</v>
      </c>
      <c r="D132" s="46">
        <f t="shared" si="36"/>
        <v>3336.28</v>
      </c>
      <c r="E132" s="46">
        <f t="shared" si="36"/>
        <v>3336.28</v>
      </c>
      <c r="F132" s="46">
        <f t="shared" si="36"/>
        <v>99.999400533525176</v>
      </c>
      <c r="G132" s="46">
        <f t="shared" si="36"/>
        <v>99.999400533525176</v>
      </c>
      <c r="H132" s="50">
        <f t="shared" ref="H132:AE132" si="37">H133+H134+H135+H136+H137</f>
        <v>0</v>
      </c>
      <c r="I132" s="50">
        <f t="shared" si="37"/>
        <v>0</v>
      </c>
      <c r="J132" s="50">
        <f t="shared" si="37"/>
        <v>0</v>
      </c>
      <c r="K132" s="50">
        <f t="shared" si="37"/>
        <v>0</v>
      </c>
      <c r="L132" s="50">
        <f t="shared" si="37"/>
        <v>0</v>
      </c>
      <c r="M132" s="50">
        <f t="shared" si="37"/>
        <v>0</v>
      </c>
      <c r="N132" s="50">
        <f t="shared" si="37"/>
        <v>0</v>
      </c>
      <c r="O132" s="50">
        <f t="shared" si="37"/>
        <v>0</v>
      </c>
      <c r="P132" s="50">
        <f t="shared" si="37"/>
        <v>0</v>
      </c>
      <c r="Q132" s="50">
        <f t="shared" si="37"/>
        <v>0</v>
      </c>
      <c r="R132" s="50">
        <f t="shared" si="37"/>
        <v>0</v>
      </c>
      <c r="S132" s="50">
        <f t="shared" si="37"/>
        <v>0</v>
      </c>
      <c r="T132" s="50">
        <f t="shared" si="37"/>
        <v>0</v>
      </c>
      <c r="U132" s="50">
        <f t="shared" si="37"/>
        <v>0</v>
      </c>
      <c r="V132" s="50">
        <f t="shared" si="37"/>
        <v>892.58</v>
      </c>
      <c r="W132" s="50">
        <f t="shared" si="37"/>
        <v>892.58</v>
      </c>
      <c r="X132" s="50">
        <f t="shared" si="37"/>
        <v>0</v>
      </c>
      <c r="Y132" s="50">
        <f t="shared" si="37"/>
        <v>0</v>
      </c>
      <c r="Z132" s="50">
        <f t="shared" si="37"/>
        <v>2443.7199999999998</v>
      </c>
      <c r="AA132" s="50">
        <f t="shared" si="37"/>
        <v>1890.55</v>
      </c>
      <c r="AB132" s="50">
        <f t="shared" si="37"/>
        <v>0</v>
      </c>
      <c r="AC132" s="50">
        <f t="shared" si="37"/>
        <v>0</v>
      </c>
      <c r="AD132" s="50">
        <f t="shared" si="37"/>
        <v>0</v>
      </c>
      <c r="AE132" s="50">
        <f t="shared" si="37"/>
        <v>553.15</v>
      </c>
      <c r="AF132" s="52" t="s">
        <v>88</v>
      </c>
    </row>
    <row r="133" spans="1:32" s="26" customFormat="1" x14ac:dyDescent="0.25">
      <c r="A133" s="32" t="s">
        <v>15</v>
      </c>
      <c r="B133" s="29"/>
      <c r="C133" s="29"/>
      <c r="D133" s="29"/>
      <c r="E133" s="29"/>
      <c r="F133" s="29"/>
      <c r="G133" s="29"/>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30"/>
      <c r="AF133" s="92"/>
    </row>
    <row r="134" spans="1:32" s="26" customFormat="1" x14ac:dyDescent="0.25">
      <c r="A134" s="32" t="s">
        <v>25</v>
      </c>
      <c r="B134" s="29"/>
      <c r="C134" s="29"/>
      <c r="D134" s="29"/>
      <c r="E134" s="29"/>
      <c r="F134" s="29"/>
      <c r="G134" s="29"/>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30"/>
      <c r="AF134" s="92"/>
    </row>
    <row r="135" spans="1:32" s="26" customFormat="1" x14ac:dyDescent="0.25">
      <c r="A135" s="32" t="s">
        <v>14</v>
      </c>
      <c r="B135" s="29">
        <f>H135+J135+L135+N135+P135+R135+T135+V135+X135+Z135+AB135+AD135</f>
        <v>3336.2999999999997</v>
      </c>
      <c r="C135" s="28">
        <f>H135+J135+L135+N135+P135+R135+T135+V135+X135+Z135+AB135+AD135</f>
        <v>3336.2999999999997</v>
      </c>
      <c r="D135" s="29">
        <f>E135</f>
        <v>3336.28</v>
      </c>
      <c r="E135" s="29">
        <f>I135+K135+M135+O135+Q135+S135+U135+W135+Y135+AA135+AC135+AE135</f>
        <v>3336.28</v>
      </c>
      <c r="F135" s="83">
        <f>IFERROR(E135/B135%,0)</f>
        <v>99.999400533525176</v>
      </c>
      <c r="G135" s="83">
        <f>IFERROR(E135/C135%,0)</f>
        <v>99.999400533525176</v>
      </c>
      <c r="H135" s="28"/>
      <c r="I135" s="28"/>
      <c r="J135" s="28"/>
      <c r="K135" s="28"/>
      <c r="L135" s="28"/>
      <c r="M135" s="28"/>
      <c r="N135" s="28"/>
      <c r="O135" s="28"/>
      <c r="P135" s="28"/>
      <c r="Q135" s="28"/>
      <c r="R135" s="28"/>
      <c r="S135" s="28"/>
      <c r="T135" s="28"/>
      <c r="U135" s="28"/>
      <c r="V135" s="28">
        <v>892.58</v>
      </c>
      <c r="W135" s="28">
        <v>892.58</v>
      </c>
      <c r="X135" s="28"/>
      <c r="Y135" s="28"/>
      <c r="Z135" s="28">
        <v>2443.7199999999998</v>
      </c>
      <c r="AA135" s="28">
        <v>1890.55</v>
      </c>
      <c r="AB135" s="28"/>
      <c r="AC135" s="28"/>
      <c r="AD135" s="28"/>
      <c r="AE135" s="30">
        <v>553.15</v>
      </c>
      <c r="AF135" s="92"/>
    </row>
    <row r="136" spans="1:32" s="26" customFormat="1" x14ac:dyDescent="0.25">
      <c r="A136" s="49" t="s">
        <v>24</v>
      </c>
      <c r="B136" s="29"/>
      <c r="C136" s="29"/>
      <c r="D136" s="29"/>
      <c r="E136" s="29"/>
      <c r="F136" s="29"/>
      <c r="G136" s="29"/>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30"/>
      <c r="AF136" s="92"/>
    </row>
    <row r="137" spans="1:32" s="26" customFormat="1" x14ac:dyDescent="0.25">
      <c r="A137" s="32" t="s">
        <v>22</v>
      </c>
      <c r="B137" s="29"/>
      <c r="C137" s="29"/>
      <c r="D137" s="29"/>
      <c r="E137" s="29"/>
      <c r="F137" s="29"/>
      <c r="G137" s="29"/>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30"/>
      <c r="AF137" s="92"/>
    </row>
    <row r="138" spans="1:32" s="51" customFormat="1" ht="181.5" x14ac:dyDescent="0.25">
      <c r="A138" s="45" t="s">
        <v>67</v>
      </c>
      <c r="B138" s="46">
        <f t="shared" ref="B138:G138" si="38">B141</f>
        <v>498</v>
      </c>
      <c r="C138" s="46">
        <f t="shared" si="38"/>
        <v>498</v>
      </c>
      <c r="D138" s="46">
        <f t="shared" si="38"/>
        <v>498</v>
      </c>
      <c r="E138" s="46">
        <f t="shared" si="38"/>
        <v>498</v>
      </c>
      <c r="F138" s="46">
        <f t="shared" si="38"/>
        <v>99.999999999999986</v>
      </c>
      <c r="G138" s="46">
        <f t="shared" si="38"/>
        <v>99.999999999999986</v>
      </c>
      <c r="H138" s="50">
        <f t="shared" ref="H138:AE138" si="39">H139+H140+H141+H142+H143</f>
        <v>0</v>
      </c>
      <c r="I138" s="50">
        <f t="shared" si="39"/>
        <v>0</v>
      </c>
      <c r="J138" s="50">
        <f t="shared" si="39"/>
        <v>0</v>
      </c>
      <c r="K138" s="50">
        <f t="shared" si="39"/>
        <v>0</v>
      </c>
      <c r="L138" s="50">
        <f t="shared" si="39"/>
        <v>0</v>
      </c>
      <c r="M138" s="50">
        <f t="shared" si="39"/>
        <v>0</v>
      </c>
      <c r="N138" s="50">
        <f t="shared" si="39"/>
        <v>0</v>
      </c>
      <c r="O138" s="50">
        <f t="shared" si="39"/>
        <v>0</v>
      </c>
      <c r="P138" s="50">
        <f t="shared" si="39"/>
        <v>0</v>
      </c>
      <c r="Q138" s="50">
        <f t="shared" si="39"/>
        <v>0</v>
      </c>
      <c r="R138" s="50">
        <f t="shared" si="39"/>
        <v>0</v>
      </c>
      <c r="S138" s="50">
        <f t="shared" si="39"/>
        <v>0</v>
      </c>
      <c r="T138" s="50">
        <f t="shared" si="39"/>
        <v>0</v>
      </c>
      <c r="U138" s="50">
        <f t="shared" si="39"/>
        <v>0</v>
      </c>
      <c r="V138" s="50">
        <f t="shared" si="39"/>
        <v>0</v>
      </c>
      <c r="W138" s="50">
        <f t="shared" si="39"/>
        <v>0</v>
      </c>
      <c r="X138" s="50">
        <f t="shared" si="39"/>
        <v>0</v>
      </c>
      <c r="Y138" s="50">
        <f t="shared" si="39"/>
        <v>0</v>
      </c>
      <c r="Z138" s="50">
        <f t="shared" si="39"/>
        <v>498</v>
      </c>
      <c r="AA138" s="50">
        <f t="shared" si="39"/>
        <v>498</v>
      </c>
      <c r="AB138" s="50">
        <f t="shared" si="39"/>
        <v>0</v>
      </c>
      <c r="AC138" s="50">
        <f t="shared" si="39"/>
        <v>0</v>
      </c>
      <c r="AD138" s="50">
        <f t="shared" si="39"/>
        <v>0</v>
      </c>
      <c r="AE138" s="50">
        <f t="shared" si="39"/>
        <v>0</v>
      </c>
      <c r="AF138" s="52" t="s">
        <v>74</v>
      </c>
    </row>
    <row r="139" spans="1:32" s="26" customFormat="1" x14ac:dyDescent="0.25">
      <c r="A139" s="32" t="s">
        <v>15</v>
      </c>
      <c r="B139" s="29"/>
      <c r="C139" s="29"/>
      <c r="D139" s="29"/>
      <c r="E139" s="29"/>
      <c r="F139" s="29"/>
      <c r="G139" s="29"/>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30"/>
      <c r="AF139" s="92"/>
    </row>
    <row r="140" spans="1:32" s="26" customFormat="1" x14ac:dyDescent="0.25">
      <c r="A140" s="32" t="s">
        <v>25</v>
      </c>
      <c r="B140" s="29"/>
      <c r="C140" s="29"/>
      <c r="D140" s="29"/>
      <c r="E140" s="29"/>
      <c r="F140" s="29"/>
      <c r="G140" s="29"/>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30"/>
      <c r="AF140" s="92"/>
    </row>
    <row r="141" spans="1:32" s="26" customFormat="1" x14ac:dyDescent="0.25">
      <c r="A141" s="32" t="s">
        <v>14</v>
      </c>
      <c r="B141" s="29">
        <f>H141+J141+L141+N141+P141+R141+T141+V141+X141+Z141+AB141+AD141</f>
        <v>498</v>
      </c>
      <c r="C141" s="28">
        <f>H141+J141+L141+N141+P141+R141+T141+V141+X141+Z141+AB141+AD141</f>
        <v>498</v>
      </c>
      <c r="D141" s="29">
        <f>E141</f>
        <v>498</v>
      </c>
      <c r="E141" s="29">
        <f>I141+K141+M141+O141+Q141+S141+U141+W141+Y141+AA141+AC141+AE141</f>
        <v>498</v>
      </c>
      <c r="F141" s="83">
        <f>IFERROR(E141/B141%,0)</f>
        <v>99.999999999999986</v>
      </c>
      <c r="G141" s="83">
        <f>IFERROR(E141/C141%,0)</f>
        <v>99.999999999999986</v>
      </c>
      <c r="H141" s="28"/>
      <c r="I141" s="28"/>
      <c r="J141" s="28"/>
      <c r="K141" s="28"/>
      <c r="L141" s="28"/>
      <c r="M141" s="28"/>
      <c r="N141" s="28"/>
      <c r="O141" s="28"/>
      <c r="P141" s="28"/>
      <c r="Q141" s="28"/>
      <c r="R141" s="28"/>
      <c r="S141" s="28"/>
      <c r="T141" s="28"/>
      <c r="U141" s="28"/>
      <c r="V141" s="28"/>
      <c r="W141" s="28"/>
      <c r="X141" s="28"/>
      <c r="Y141" s="28"/>
      <c r="Z141" s="28">
        <v>498</v>
      </c>
      <c r="AA141" s="28">
        <v>498</v>
      </c>
      <c r="AB141" s="28"/>
      <c r="AC141" s="28"/>
      <c r="AD141" s="28"/>
      <c r="AE141" s="30"/>
      <c r="AF141" s="92"/>
    </row>
    <row r="142" spans="1:32" s="26" customFormat="1" x14ac:dyDescent="0.25">
      <c r="A142" s="49" t="s">
        <v>24</v>
      </c>
      <c r="B142" s="29"/>
      <c r="C142" s="29"/>
      <c r="D142" s="29"/>
      <c r="E142" s="29"/>
      <c r="F142" s="29"/>
      <c r="G142" s="29"/>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30"/>
      <c r="AF142" s="92"/>
    </row>
    <row r="143" spans="1:32" s="26" customFormat="1" x14ac:dyDescent="0.25">
      <c r="A143" s="32" t="s">
        <v>22</v>
      </c>
      <c r="B143" s="29"/>
      <c r="C143" s="29"/>
      <c r="D143" s="29"/>
      <c r="E143" s="29"/>
      <c r="F143" s="29"/>
      <c r="G143" s="29"/>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30"/>
      <c r="AF143" s="92"/>
    </row>
    <row r="144" spans="1:32" s="51" customFormat="1" ht="198" x14ac:dyDescent="0.25">
      <c r="A144" s="45" t="s">
        <v>68</v>
      </c>
      <c r="B144" s="46">
        <f t="shared" ref="B144:G144" si="40">B147</f>
        <v>1069.8</v>
      </c>
      <c r="C144" s="46">
        <f t="shared" si="40"/>
        <v>1069.8</v>
      </c>
      <c r="D144" s="46">
        <f t="shared" si="40"/>
        <v>1069.77</v>
      </c>
      <c r="E144" s="46">
        <f t="shared" si="40"/>
        <v>1069.77</v>
      </c>
      <c r="F144" s="46">
        <f t="shared" si="40"/>
        <v>99.997195737521025</v>
      </c>
      <c r="G144" s="46">
        <f t="shared" si="40"/>
        <v>99.997195737521025</v>
      </c>
      <c r="H144" s="50">
        <f t="shared" ref="H144:AE144" si="41">H145+H146+H147+H148+H149</f>
        <v>0</v>
      </c>
      <c r="I144" s="50">
        <f t="shared" si="41"/>
        <v>0</v>
      </c>
      <c r="J144" s="50">
        <f t="shared" si="41"/>
        <v>0</v>
      </c>
      <c r="K144" s="50">
        <f t="shared" si="41"/>
        <v>0</v>
      </c>
      <c r="L144" s="50">
        <f t="shared" si="41"/>
        <v>0</v>
      </c>
      <c r="M144" s="50">
        <f t="shared" si="41"/>
        <v>0</v>
      </c>
      <c r="N144" s="50">
        <f t="shared" si="41"/>
        <v>0</v>
      </c>
      <c r="O144" s="50">
        <f t="shared" si="41"/>
        <v>0</v>
      </c>
      <c r="P144" s="50">
        <f t="shared" si="41"/>
        <v>0</v>
      </c>
      <c r="Q144" s="50">
        <f t="shared" si="41"/>
        <v>0</v>
      </c>
      <c r="R144" s="50">
        <f t="shared" si="41"/>
        <v>0</v>
      </c>
      <c r="S144" s="50">
        <f t="shared" si="41"/>
        <v>0</v>
      </c>
      <c r="T144" s="50">
        <f t="shared" si="41"/>
        <v>0</v>
      </c>
      <c r="U144" s="50">
        <f t="shared" si="41"/>
        <v>0</v>
      </c>
      <c r="V144" s="50">
        <f t="shared" si="41"/>
        <v>0</v>
      </c>
      <c r="W144" s="50">
        <f t="shared" si="41"/>
        <v>0</v>
      </c>
      <c r="X144" s="50">
        <f t="shared" si="41"/>
        <v>0</v>
      </c>
      <c r="Y144" s="50">
        <f t="shared" si="41"/>
        <v>0</v>
      </c>
      <c r="Z144" s="50">
        <f t="shared" si="41"/>
        <v>1069.8</v>
      </c>
      <c r="AA144" s="50">
        <f t="shared" si="41"/>
        <v>0</v>
      </c>
      <c r="AB144" s="50">
        <f t="shared" si="41"/>
        <v>0</v>
      </c>
      <c r="AC144" s="50">
        <f t="shared" si="41"/>
        <v>0</v>
      </c>
      <c r="AD144" s="50">
        <f t="shared" si="41"/>
        <v>0</v>
      </c>
      <c r="AE144" s="50">
        <f t="shared" si="41"/>
        <v>1069.77</v>
      </c>
      <c r="AF144" s="52" t="s">
        <v>89</v>
      </c>
    </row>
    <row r="145" spans="1:32" s="26" customFormat="1" x14ac:dyDescent="0.25">
      <c r="A145" s="32" t="s">
        <v>15</v>
      </c>
      <c r="B145" s="29"/>
      <c r="C145" s="29"/>
      <c r="D145" s="29"/>
      <c r="E145" s="29"/>
      <c r="F145" s="29"/>
      <c r="G145" s="29"/>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30"/>
      <c r="AF145" s="92"/>
    </row>
    <row r="146" spans="1:32" s="26" customFormat="1" x14ac:dyDescent="0.25">
      <c r="A146" s="32" t="s">
        <v>25</v>
      </c>
      <c r="B146" s="29"/>
      <c r="C146" s="29"/>
      <c r="D146" s="29"/>
      <c r="E146" s="29"/>
      <c r="F146" s="29"/>
      <c r="G146" s="29"/>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30"/>
      <c r="AF146" s="92"/>
    </row>
    <row r="147" spans="1:32" s="26" customFormat="1" x14ac:dyDescent="0.25">
      <c r="A147" s="32" t="s">
        <v>14</v>
      </c>
      <c r="B147" s="29">
        <f>H147+J147+L147+N147+P147+R147+T147+V147+X147+Z147+AB147+AD147</f>
        <v>1069.8</v>
      </c>
      <c r="C147" s="28">
        <f>H147+J147+L147+N147+P147+R147+T147+V147+X147+Z147+AB147+AD147</f>
        <v>1069.8</v>
      </c>
      <c r="D147" s="29">
        <f>E147</f>
        <v>1069.77</v>
      </c>
      <c r="E147" s="29">
        <f>I147+K147+M147+O147+Q147+S147+U147+W147+Y147+AA147+AC147+AE147</f>
        <v>1069.77</v>
      </c>
      <c r="F147" s="83">
        <f>IFERROR(E147/B147%,0)</f>
        <v>99.997195737521025</v>
      </c>
      <c r="G147" s="83">
        <f>IFERROR(E147/C147%,0)</f>
        <v>99.997195737521025</v>
      </c>
      <c r="H147" s="28"/>
      <c r="I147" s="28"/>
      <c r="J147" s="28"/>
      <c r="K147" s="28"/>
      <c r="L147" s="28"/>
      <c r="M147" s="28"/>
      <c r="N147" s="28"/>
      <c r="O147" s="28"/>
      <c r="P147" s="28"/>
      <c r="Q147" s="28"/>
      <c r="R147" s="28"/>
      <c r="S147" s="28"/>
      <c r="T147" s="28"/>
      <c r="U147" s="28"/>
      <c r="V147" s="28"/>
      <c r="W147" s="28"/>
      <c r="X147" s="28"/>
      <c r="Y147" s="28"/>
      <c r="Z147" s="28">
        <v>1069.8</v>
      </c>
      <c r="AA147" s="28"/>
      <c r="AB147" s="28"/>
      <c r="AC147" s="28"/>
      <c r="AD147" s="28"/>
      <c r="AE147" s="30">
        <v>1069.77</v>
      </c>
      <c r="AF147" s="92"/>
    </row>
    <row r="148" spans="1:32" s="26" customFormat="1" x14ac:dyDescent="0.25">
      <c r="A148" s="49" t="s">
        <v>24</v>
      </c>
      <c r="B148" s="29"/>
      <c r="C148" s="29"/>
      <c r="D148" s="29"/>
      <c r="E148" s="29"/>
      <c r="F148" s="29"/>
      <c r="G148" s="29"/>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30"/>
      <c r="AF148" s="92"/>
    </row>
    <row r="149" spans="1:32" s="26" customFormat="1" x14ac:dyDescent="0.25">
      <c r="A149" s="32" t="s">
        <v>22</v>
      </c>
      <c r="B149" s="29"/>
      <c r="C149" s="29"/>
      <c r="D149" s="29"/>
      <c r="E149" s="29"/>
      <c r="F149" s="29"/>
      <c r="G149" s="29"/>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30"/>
      <c r="AF149" s="92"/>
    </row>
    <row r="150" spans="1:32" ht="18" customHeight="1" x14ac:dyDescent="0.25">
      <c r="A150" s="53" t="s">
        <v>32</v>
      </c>
      <c r="B150" s="54">
        <f>B151+B152+B153+B155</f>
        <v>594171.72</v>
      </c>
      <c r="C150" s="54">
        <f>C151+C152+C153+C155</f>
        <v>595403.72</v>
      </c>
      <c r="D150" s="54">
        <f>D151+D152+D153+D155</f>
        <v>424578.90999999992</v>
      </c>
      <c r="E150" s="54">
        <f>E151+E152+E153+E155</f>
        <v>424578.90999999992</v>
      </c>
      <c r="F150" s="54">
        <f>E150/B150*100</f>
        <v>71.457273328323325</v>
      </c>
      <c r="G150" s="54">
        <f>E150/C150*100</f>
        <v>71.309415063782254</v>
      </c>
      <c r="H150" s="54">
        <f>H151+H152+H153+H155</f>
        <v>23637.329999999994</v>
      </c>
      <c r="I150" s="54">
        <f>I151+I152+I153+I155</f>
        <v>11238.97</v>
      </c>
      <c r="J150" s="54">
        <f t="shared" ref="J150:AE150" si="42">J151+J152+J153+J155</f>
        <v>21966.85</v>
      </c>
      <c r="K150" s="54">
        <f t="shared" si="42"/>
        <v>23789.329999999998</v>
      </c>
      <c r="L150" s="54">
        <f t="shared" si="42"/>
        <v>22694.44</v>
      </c>
      <c r="M150" s="54">
        <f t="shared" si="42"/>
        <v>15822.820000000002</v>
      </c>
      <c r="N150" s="54">
        <f t="shared" si="42"/>
        <v>25572.25</v>
      </c>
      <c r="O150" s="54">
        <f t="shared" si="42"/>
        <v>18973.509999999998</v>
      </c>
      <c r="P150" s="54">
        <f t="shared" si="42"/>
        <v>18046.199999999997</v>
      </c>
      <c r="Q150" s="54">
        <f t="shared" si="42"/>
        <v>17586.490000000002</v>
      </c>
      <c r="R150" s="54">
        <f t="shared" si="42"/>
        <v>49805.409999999996</v>
      </c>
      <c r="S150" s="54">
        <f t="shared" si="42"/>
        <v>52704.969999999994</v>
      </c>
      <c r="T150" s="54">
        <f t="shared" si="42"/>
        <v>22053.87</v>
      </c>
      <c r="U150" s="54">
        <f t="shared" si="42"/>
        <v>18799.740000000002</v>
      </c>
      <c r="V150" s="54">
        <f t="shared" si="42"/>
        <v>31530.139999999996</v>
      </c>
      <c r="W150" s="54">
        <f t="shared" si="42"/>
        <v>32282.12</v>
      </c>
      <c r="X150" s="54">
        <f t="shared" si="42"/>
        <v>41070.229999999996</v>
      </c>
      <c r="Y150" s="54">
        <f t="shared" si="42"/>
        <v>32239.26</v>
      </c>
      <c r="Z150" s="54">
        <f t="shared" si="42"/>
        <v>89523.65</v>
      </c>
      <c r="AA150" s="54">
        <f t="shared" si="42"/>
        <v>49554.34</v>
      </c>
      <c r="AB150" s="54">
        <f t="shared" si="42"/>
        <v>47961.83</v>
      </c>
      <c r="AC150" s="54">
        <f t="shared" si="42"/>
        <v>13485.660000000002</v>
      </c>
      <c r="AD150" s="54">
        <f t="shared" si="42"/>
        <v>200309.52000000002</v>
      </c>
      <c r="AE150" s="54">
        <f t="shared" si="42"/>
        <v>138101.70000000001</v>
      </c>
      <c r="AF150" s="114"/>
    </row>
    <row r="151" spans="1:32" x14ac:dyDescent="0.25">
      <c r="A151" s="32" t="s">
        <v>15</v>
      </c>
      <c r="B151" s="29"/>
      <c r="C151" s="29"/>
      <c r="D151" s="29"/>
      <c r="E151" s="29"/>
      <c r="F151" s="54"/>
      <c r="G151" s="54"/>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115"/>
    </row>
    <row r="152" spans="1:32" x14ac:dyDescent="0.25">
      <c r="A152" s="32" t="s">
        <v>25</v>
      </c>
      <c r="B152" s="29">
        <f>H152+J152+L152+N152+P152+R152+T152+V152+X152+Z152+AB152+AD152</f>
        <v>99239.8</v>
      </c>
      <c r="C152" s="29">
        <f>C32+C92+C68</f>
        <v>99239.8</v>
      </c>
      <c r="D152" s="29">
        <f>E152</f>
        <v>99239.74</v>
      </c>
      <c r="E152" s="29">
        <f>I152+K152+M152+O152+Q152+S152+U152+W152+Y152+AA152+AC152+AE152</f>
        <v>99239.74</v>
      </c>
      <c r="F152" s="47">
        <f>E152/B152*100</f>
        <v>99.999939540386023</v>
      </c>
      <c r="G152" s="47">
        <f>E152/C152*100</f>
        <v>99.999939540386023</v>
      </c>
      <c r="H152" s="55">
        <f>H32+H92+I68</f>
        <v>0</v>
      </c>
      <c r="I152" s="55">
        <f>I68+I92+I32</f>
        <v>0</v>
      </c>
      <c r="J152" s="55">
        <f>J32+J92+K68</f>
        <v>0</v>
      </c>
      <c r="K152" s="55">
        <f>K68+K92+K32</f>
        <v>0</v>
      </c>
      <c r="L152" s="55">
        <f>L32+L92+M68</f>
        <v>0</v>
      </c>
      <c r="M152" s="55">
        <f>M68+M92+M32</f>
        <v>0</v>
      </c>
      <c r="N152" s="55">
        <f>N32+N92+O68</f>
        <v>0</v>
      </c>
      <c r="O152" s="55">
        <f>O68+O92+O32</f>
        <v>0</v>
      </c>
      <c r="P152" s="55">
        <f>P32+P92+Q68</f>
        <v>0</v>
      </c>
      <c r="Q152" s="55">
        <f t="shared" ref="Q152:AE153" si="43">Q68+Q92+Q32</f>
        <v>0</v>
      </c>
      <c r="R152" s="55">
        <f>R32+R92+S68</f>
        <v>17027.349999999999</v>
      </c>
      <c r="S152" s="55">
        <f t="shared" si="43"/>
        <v>17027.349999999999</v>
      </c>
      <c r="T152" s="55">
        <f>T32+T92+U68</f>
        <v>0</v>
      </c>
      <c r="U152" s="55">
        <f t="shared" si="43"/>
        <v>0</v>
      </c>
      <c r="V152" s="55">
        <f>V32+V92+W68</f>
        <v>2538.73</v>
      </c>
      <c r="W152" s="55">
        <f t="shared" si="43"/>
        <v>2538.73</v>
      </c>
      <c r="X152" s="55">
        <f>X32+X92+Y68</f>
        <v>10981.09</v>
      </c>
      <c r="Y152" s="55">
        <f t="shared" si="43"/>
        <v>10981.09</v>
      </c>
      <c r="Z152" s="55">
        <f>Z32+Z92+AA68</f>
        <v>30997.61</v>
      </c>
      <c r="AA152" s="55">
        <f t="shared" si="43"/>
        <v>16821.990000000002</v>
      </c>
      <c r="AB152" s="55">
        <f>AB32+AB92+AC68</f>
        <v>17173</v>
      </c>
      <c r="AC152" s="55">
        <f t="shared" ref="AC152:AE152" si="44">AC32+AC92+AE68</f>
        <v>0</v>
      </c>
      <c r="AD152" s="55">
        <f t="shared" si="44"/>
        <v>20522.02</v>
      </c>
      <c r="AE152" s="55">
        <f t="shared" si="44"/>
        <v>51870.58</v>
      </c>
      <c r="AF152" s="115"/>
    </row>
    <row r="153" spans="1:32" x14ac:dyDescent="0.25">
      <c r="A153" s="32" t="s">
        <v>14</v>
      </c>
      <c r="B153" s="29">
        <f>H153+J153+L153+N153+P153+R153+T153+V153+X153+Z153+AB153+AD153</f>
        <v>275522.63999999996</v>
      </c>
      <c r="C153" s="29">
        <f>C33+C93+C69</f>
        <v>276754.64</v>
      </c>
      <c r="D153" s="29">
        <f>E153</f>
        <v>251784.64999999997</v>
      </c>
      <c r="E153" s="29">
        <f>I153+K153+M153+O153+Q153+S153+U153+W153+Y153+AA153+AC153+AE153</f>
        <v>251784.64999999997</v>
      </c>
      <c r="F153" s="47">
        <f>E153/B153*100</f>
        <v>91.384377704859389</v>
      </c>
      <c r="G153" s="47">
        <f>E153/C153*100</f>
        <v>90.977571324549416</v>
      </c>
      <c r="H153" s="55">
        <f>H33+H93+I69</f>
        <v>23637.329999999994</v>
      </c>
      <c r="I153" s="55">
        <f>I69+I93+I33</f>
        <v>11238.97</v>
      </c>
      <c r="J153" s="55">
        <f>J69+J93+J33</f>
        <v>21966.85</v>
      </c>
      <c r="K153" s="55">
        <f>K69+K93+K33</f>
        <v>23789.329999999998</v>
      </c>
      <c r="L153" s="55">
        <f>L69+L93+L33</f>
        <v>22694.44</v>
      </c>
      <c r="M153" s="55">
        <f>M69+M93+M33</f>
        <v>15822.820000000002</v>
      </c>
      <c r="N153" s="55">
        <f>N69+N93+N33</f>
        <v>25572.25</v>
      </c>
      <c r="O153" s="55">
        <f>O69+O93+O33</f>
        <v>18973.509999999998</v>
      </c>
      <c r="P153" s="55">
        <f>P69+P93+P33</f>
        <v>18046.199999999997</v>
      </c>
      <c r="Q153" s="55">
        <f t="shared" si="43"/>
        <v>17586.490000000002</v>
      </c>
      <c r="R153" s="55">
        <f t="shared" si="43"/>
        <v>32778.06</v>
      </c>
      <c r="S153" s="55">
        <f t="shared" si="43"/>
        <v>35677.619999999995</v>
      </c>
      <c r="T153" s="55">
        <f t="shared" si="43"/>
        <v>22053.87</v>
      </c>
      <c r="U153" s="55">
        <f t="shared" si="43"/>
        <v>18799.740000000002</v>
      </c>
      <c r="V153" s="55">
        <f t="shared" si="43"/>
        <v>26452.679999999997</v>
      </c>
      <c r="W153" s="55">
        <f t="shared" si="43"/>
        <v>27204.66</v>
      </c>
      <c r="X153" s="55">
        <f t="shared" si="43"/>
        <v>19108.05</v>
      </c>
      <c r="Y153" s="55">
        <f t="shared" si="43"/>
        <v>10277.08</v>
      </c>
      <c r="Z153" s="55">
        <f t="shared" si="43"/>
        <v>27528.42</v>
      </c>
      <c r="AA153" s="55">
        <f t="shared" si="43"/>
        <v>15910.349999999999</v>
      </c>
      <c r="AB153" s="55">
        <f t="shared" si="43"/>
        <v>13615.84</v>
      </c>
      <c r="AC153" s="55">
        <f t="shared" si="43"/>
        <v>13485.660000000002</v>
      </c>
      <c r="AD153" s="55">
        <f t="shared" si="43"/>
        <v>22068.649999999998</v>
      </c>
      <c r="AE153" s="55">
        <f t="shared" si="43"/>
        <v>43018.42</v>
      </c>
      <c r="AF153" s="115"/>
    </row>
    <row r="154" spans="1:32" s="39" customFormat="1" x14ac:dyDescent="0.25">
      <c r="A154" s="34" t="s">
        <v>24</v>
      </c>
      <c r="B154" s="29"/>
      <c r="C154" s="29"/>
      <c r="D154" s="29"/>
      <c r="E154" s="29"/>
      <c r="F154" s="47"/>
      <c r="G154" s="47"/>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115"/>
    </row>
    <row r="155" spans="1:32" x14ac:dyDescent="0.25">
      <c r="A155" s="32" t="s">
        <v>22</v>
      </c>
      <c r="B155" s="29">
        <f>H155+J155+L155+N155+P155+R155+T155+V155+X155+Z155+AB155+AD155</f>
        <v>219409.28000000003</v>
      </c>
      <c r="C155" s="29">
        <f>C35+C95+C71</f>
        <v>219409.28</v>
      </c>
      <c r="D155" s="29">
        <f>E155</f>
        <v>73554.51999999999</v>
      </c>
      <c r="E155" s="29">
        <f>I155+K155+M155+O155+Q155+S155+U155+W155+Y155+AA155+AC155+AE155</f>
        <v>73554.51999999999</v>
      </c>
      <c r="F155" s="47">
        <f>E155/B155*100</f>
        <v>33.523887412601681</v>
      </c>
      <c r="G155" s="47">
        <f>E155/C155*100</f>
        <v>33.523887412601688</v>
      </c>
      <c r="H155" s="55">
        <f>H35+H95+I71</f>
        <v>0</v>
      </c>
      <c r="I155" s="55">
        <f t="shared" ref="I155" si="45">I71+I95+I35</f>
        <v>0</v>
      </c>
      <c r="J155" s="55">
        <f>J35+J95+K71</f>
        <v>0</v>
      </c>
      <c r="K155" s="55">
        <f>K71+K95+K35</f>
        <v>0</v>
      </c>
      <c r="L155" s="55">
        <f>L35+L95+M71</f>
        <v>0</v>
      </c>
      <c r="M155" s="55">
        <f>M71+M95+M35</f>
        <v>0</v>
      </c>
      <c r="N155" s="55">
        <f>N35+N95+O71</f>
        <v>0</v>
      </c>
      <c r="O155" s="55">
        <f>O71+O95+O35</f>
        <v>0</v>
      </c>
      <c r="P155" s="55">
        <f>P35+P95+Q71</f>
        <v>0</v>
      </c>
      <c r="Q155" s="55">
        <f t="shared" ref="Q155" si="46">Q71+Q95+Q35</f>
        <v>0</v>
      </c>
      <c r="R155" s="55">
        <f>R35+R95+S71</f>
        <v>0</v>
      </c>
      <c r="S155" s="55">
        <f t="shared" ref="S155" si="47">S71+S95+S35</f>
        <v>0</v>
      </c>
      <c r="T155" s="55">
        <f>T35+T95+U71</f>
        <v>0</v>
      </c>
      <c r="U155" s="55">
        <f t="shared" ref="U155" si="48">U71+U95+U35</f>
        <v>0</v>
      </c>
      <c r="V155" s="55">
        <f>V35+V95+W71</f>
        <v>2538.73</v>
      </c>
      <c r="W155" s="55">
        <f t="shared" ref="W155" si="49">W71+W95+W35</f>
        <v>2538.73</v>
      </c>
      <c r="X155" s="55">
        <f>X35+X95+Y71</f>
        <v>10981.09</v>
      </c>
      <c r="Y155" s="55">
        <f t="shared" ref="Y155" si="50">Y71+Y95+Y35</f>
        <v>10981.09</v>
      </c>
      <c r="Z155" s="55">
        <f>Z35+Z95+AA71</f>
        <v>30997.620000000003</v>
      </c>
      <c r="AA155" s="55">
        <f t="shared" ref="AA155" si="51">AA71+AA95+AA35</f>
        <v>16822</v>
      </c>
      <c r="AB155" s="55">
        <f>AB35+AB95+AC71</f>
        <v>17172.990000000002</v>
      </c>
      <c r="AC155" s="55">
        <f t="shared" ref="AC155:AE155" si="52">AC35+AC95+AE71</f>
        <v>0</v>
      </c>
      <c r="AD155" s="55">
        <f t="shared" si="52"/>
        <v>157718.85</v>
      </c>
      <c r="AE155" s="55">
        <f t="shared" si="52"/>
        <v>43212.7</v>
      </c>
      <c r="AF155" s="116"/>
    </row>
    <row r="156" spans="1:32" ht="16.5" customHeight="1" x14ac:dyDescent="0.25">
      <c r="A156" s="104" t="s">
        <v>33</v>
      </c>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6"/>
      <c r="AF156" s="42"/>
    </row>
    <row r="157" spans="1:32" s="26" customFormat="1" ht="90.75" customHeight="1" x14ac:dyDescent="0.25">
      <c r="A157" s="44" t="s">
        <v>60</v>
      </c>
      <c r="B157" s="22">
        <f>B158+B159+B160+B162</f>
        <v>5983.6960000000008</v>
      </c>
      <c r="C157" s="22">
        <f>C158+C159+C160+C162</f>
        <v>5983.6960000000008</v>
      </c>
      <c r="D157" s="22">
        <f>D158+D159+D160+D162</f>
        <v>4399.9889999999996</v>
      </c>
      <c r="E157" s="22">
        <f>E158+E159+E160+E162</f>
        <v>4399.9889999999996</v>
      </c>
      <c r="F157" s="22">
        <f>E157/B157*100</f>
        <v>73.532963573015721</v>
      </c>
      <c r="G157" s="22">
        <f>E157/C157*100</f>
        <v>73.532963573015721</v>
      </c>
      <c r="H157" s="22">
        <f>H158+H159+H160+H162</f>
        <v>364.83800000000002</v>
      </c>
      <c r="I157" s="22">
        <f>I158+I159+I160+I162</f>
        <v>352.863</v>
      </c>
      <c r="J157" s="22">
        <f t="shared" ref="J157:AE157" si="53">J158+J159+J160+J162</f>
        <v>324.63499999999999</v>
      </c>
      <c r="K157" s="22">
        <f t="shared" si="53"/>
        <v>336.61</v>
      </c>
      <c r="L157" s="22">
        <f t="shared" si="53"/>
        <v>324.63499999999999</v>
      </c>
      <c r="M157" s="22">
        <f t="shared" si="53"/>
        <v>316.04500000000002</v>
      </c>
      <c r="N157" s="22">
        <f t="shared" si="53"/>
        <v>323.36</v>
      </c>
      <c r="O157" s="22">
        <f t="shared" si="53"/>
        <v>315.72399999999999</v>
      </c>
      <c r="P157" s="22">
        <f t="shared" si="53"/>
        <v>323.36</v>
      </c>
      <c r="Q157" s="22">
        <f t="shared" si="53"/>
        <v>333.99900000000002</v>
      </c>
      <c r="R157" s="22">
        <f t="shared" si="53"/>
        <v>323.36</v>
      </c>
      <c r="S157" s="22">
        <f t="shared" si="53"/>
        <v>307.25</v>
      </c>
      <c r="T157" s="22">
        <f t="shared" si="53"/>
        <v>843.29499999999996</v>
      </c>
      <c r="U157" s="22">
        <f t="shared" si="53"/>
        <v>321.625</v>
      </c>
      <c r="V157" s="22">
        <f t="shared" si="53"/>
        <v>323.36</v>
      </c>
      <c r="W157" s="22">
        <f t="shared" si="53"/>
        <v>358.06299999999999</v>
      </c>
      <c r="X157" s="22">
        <f t="shared" si="53"/>
        <v>323.36</v>
      </c>
      <c r="Y157" s="22">
        <f t="shared" si="53"/>
        <v>783.64</v>
      </c>
      <c r="Z157" s="22">
        <f t="shared" si="53"/>
        <v>323.36</v>
      </c>
      <c r="AA157" s="22">
        <f t="shared" si="53"/>
        <v>314.64</v>
      </c>
      <c r="AB157" s="22">
        <f t="shared" si="53"/>
        <v>323.36</v>
      </c>
      <c r="AC157" s="22">
        <f t="shared" si="53"/>
        <v>326.91000000000003</v>
      </c>
      <c r="AD157" s="22">
        <f t="shared" si="53"/>
        <v>1862.7729999999999</v>
      </c>
      <c r="AE157" s="22">
        <f t="shared" si="53"/>
        <v>332.62</v>
      </c>
      <c r="AF157" s="114"/>
    </row>
    <row r="158" spans="1:32" s="26" customFormat="1" x14ac:dyDescent="0.25">
      <c r="A158" s="32" t="s">
        <v>15</v>
      </c>
      <c r="B158" s="29"/>
      <c r="C158" s="29"/>
      <c r="D158" s="29"/>
      <c r="E158" s="29"/>
      <c r="F158" s="54"/>
      <c r="G158" s="54"/>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30"/>
      <c r="AF158" s="115"/>
    </row>
    <row r="159" spans="1:32" s="26" customFormat="1" x14ac:dyDescent="0.25">
      <c r="A159" s="32" t="s">
        <v>25</v>
      </c>
      <c r="B159" s="29"/>
      <c r="C159" s="29"/>
      <c r="D159" s="29"/>
      <c r="E159" s="29"/>
      <c r="F159" s="54"/>
      <c r="G159" s="54"/>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115"/>
    </row>
    <row r="160" spans="1:32" s="26" customFormat="1" x14ac:dyDescent="0.25">
      <c r="A160" s="32" t="s">
        <v>14</v>
      </c>
      <c r="B160" s="29">
        <f>H160+J160+L160+N160+P160+R160+T160+V160+X160+Z160+AB160+AD160</f>
        <v>5983.6960000000008</v>
      </c>
      <c r="C160" s="29">
        <f>C166</f>
        <v>5983.6960000000008</v>
      </c>
      <c r="D160" s="29">
        <f>E160</f>
        <v>4399.9889999999996</v>
      </c>
      <c r="E160" s="29">
        <f>I160+K160+M160+O160+Q160+S160+U160+W160+Y160+AA160+AC160+AE160</f>
        <v>4399.9889999999996</v>
      </c>
      <c r="F160" s="54">
        <f>E160/B160*100</f>
        <v>73.532963573015721</v>
      </c>
      <c r="G160" s="54">
        <f>E160/C160*100</f>
        <v>73.532963573015721</v>
      </c>
      <c r="H160" s="29">
        <f>H166</f>
        <v>364.83800000000002</v>
      </c>
      <c r="I160" s="29">
        <f t="shared" ref="I160:AE160" si="54">I166</f>
        <v>352.863</v>
      </c>
      <c r="J160" s="29">
        <f t="shared" si="54"/>
        <v>324.63499999999999</v>
      </c>
      <c r="K160" s="29">
        <f t="shared" si="54"/>
        <v>336.61</v>
      </c>
      <c r="L160" s="29">
        <f t="shared" si="54"/>
        <v>324.63499999999999</v>
      </c>
      <c r="M160" s="29">
        <f t="shared" si="54"/>
        <v>316.04500000000002</v>
      </c>
      <c r="N160" s="29">
        <f t="shared" si="54"/>
        <v>323.36</v>
      </c>
      <c r="O160" s="29">
        <f t="shared" si="54"/>
        <v>315.72399999999999</v>
      </c>
      <c r="P160" s="29">
        <f t="shared" si="54"/>
        <v>323.36</v>
      </c>
      <c r="Q160" s="29">
        <f t="shared" si="54"/>
        <v>333.99900000000002</v>
      </c>
      <c r="R160" s="29">
        <f t="shared" si="54"/>
        <v>323.36</v>
      </c>
      <c r="S160" s="29">
        <f t="shared" si="54"/>
        <v>307.25</v>
      </c>
      <c r="T160" s="29">
        <f t="shared" si="54"/>
        <v>843.29499999999996</v>
      </c>
      <c r="U160" s="29">
        <f t="shared" si="54"/>
        <v>321.625</v>
      </c>
      <c r="V160" s="29">
        <f t="shared" si="54"/>
        <v>323.36</v>
      </c>
      <c r="W160" s="29">
        <f t="shared" si="54"/>
        <v>358.06299999999999</v>
      </c>
      <c r="X160" s="29">
        <f t="shared" si="54"/>
        <v>323.36</v>
      </c>
      <c r="Y160" s="29">
        <f t="shared" si="54"/>
        <v>783.64</v>
      </c>
      <c r="Z160" s="29">
        <f t="shared" si="54"/>
        <v>323.36</v>
      </c>
      <c r="AA160" s="29">
        <f t="shared" si="54"/>
        <v>314.64</v>
      </c>
      <c r="AB160" s="29">
        <f t="shared" si="54"/>
        <v>323.36</v>
      </c>
      <c r="AC160" s="29">
        <f t="shared" si="54"/>
        <v>326.91000000000003</v>
      </c>
      <c r="AD160" s="29">
        <f t="shared" si="54"/>
        <v>1862.7729999999999</v>
      </c>
      <c r="AE160" s="29">
        <f t="shared" si="54"/>
        <v>332.62</v>
      </c>
      <c r="AF160" s="115"/>
    </row>
    <row r="161" spans="1:32" s="39" customFormat="1" x14ac:dyDescent="0.25">
      <c r="A161" s="34" t="s">
        <v>24</v>
      </c>
      <c r="B161" s="35"/>
      <c r="C161" s="29"/>
      <c r="D161" s="35"/>
      <c r="E161" s="35"/>
      <c r="F161" s="54"/>
      <c r="G161" s="54"/>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115"/>
    </row>
    <row r="162" spans="1:32" s="26" customFormat="1" x14ac:dyDescent="0.25">
      <c r="A162" s="32" t="s">
        <v>22</v>
      </c>
      <c r="B162" s="29"/>
      <c r="C162" s="29"/>
      <c r="D162" s="29"/>
      <c r="E162" s="29"/>
      <c r="F162" s="54"/>
      <c r="G162" s="54"/>
      <c r="H162" s="29"/>
      <c r="I162" s="30"/>
      <c r="J162" s="29"/>
      <c r="K162" s="31"/>
      <c r="L162" s="29"/>
      <c r="M162" s="31"/>
      <c r="N162" s="29"/>
      <c r="O162" s="31"/>
      <c r="P162" s="29"/>
      <c r="Q162" s="31"/>
      <c r="R162" s="29"/>
      <c r="S162" s="31"/>
      <c r="T162" s="29"/>
      <c r="U162" s="31"/>
      <c r="V162" s="29"/>
      <c r="W162" s="31"/>
      <c r="X162" s="29"/>
      <c r="Y162" s="31"/>
      <c r="Z162" s="29"/>
      <c r="AA162" s="31"/>
      <c r="AB162" s="29"/>
      <c r="AC162" s="31"/>
      <c r="AD162" s="29"/>
      <c r="AE162" s="30"/>
      <c r="AF162" s="116"/>
    </row>
    <row r="163" spans="1:32" s="26" customFormat="1" ht="66.75" customHeight="1" x14ac:dyDescent="0.25">
      <c r="A163" s="45" t="s">
        <v>38</v>
      </c>
      <c r="B163" s="46">
        <f>B164+B165+B166+B168</f>
        <v>5983.6960000000008</v>
      </c>
      <c r="C163" s="46">
        <f t="shared" ref="C163:AE163" si="55">C164+C165+C166+C168</f>
        <v>5983.6960000000008</v>
      </c>
      <c r="D163" s="46">
        <f t="shared" si="55"/>
        <v>4399.9889999999996</v>
      </c>
      <c r="E163" s="46">
        <f t="shared" si="55"/>
        <v>4399.9889999999996</v>
      </c>
      <c r="F163" s="46">
        <f>E163/B163*100</f>
        <v>73.532963573015721</v>
      </c>
      <c r="G163" s="46">
        <f>E163/C163*100</f>
        <v>73.532963573015721</v>
      </c>
      <c r="H163" s="46">
        <f t="shared" si="55"/>
        <v>364.83800000000002</v>
      </c>
      <c r="I163" s="46">
        <f t="shared" si="55"/>
        <v>352.863</v>
      </c>
      <c r="J163" s="46">
        <f t="shared" si="55"/>
        <v>324.63499999999999</v>
      </c>
      <c r="K163" s="46">
        <f t="shared" si="55"/>
        <v>336.61</v>
      </c>
      <c r="L163" s="46">
        <f>L164+L165+L166+L168</f>
        <v>324.63499999999999</v>
      </c>
      <c r="M163" s="46">
        <f t="shared" si="55"/>
        <v>316.04500000000002</v>
      </c>
      <c r="N163" s="46">
        <f t="shared" si="55"/>
        <v>323.36</v>
      </c>
      <c r="O163" s="46">
        <f t="shared" si="55"/>
        <v>315.72399999999999</v>
      </c>
      <c r="P163" s="46">
        <f t="shared" si="55"/>
        <v>323.36</v>
      </c>
      <c r="Q163" s="46">
        <f t="shared" si="55"/>
        <v>333.99900000000002</v>
      </c>
      <c r="R163" s="46">
        <f t="shared" si="55"/>
        <v>323.36</v>
      </c>
      <c r="S163" s="46">
        <f t="shared" si="55"/>
        <v>307.25</v>
      </c>
      <c r="T163" s="46">
        <f t="shared" si="55"/>
        <v>843.29499999999996</v>
      </c>
      <c r="U163" s="46">
        <f t="shared" si="55"/>
        <v>321.625</v>
      </c>
      <c r="V163" s="46">
        <f t="shared" si="55"/>
        <v>323.36</v>
      </c>
      <c r="W163" s="46">
        <f t="shared" si="55"/>
        <v>358.06299999999999</v>
      </c>
      <c r="X163" s="46">
        <f t="shared" si="55"/>
        <v>323.36</v>
      </c>
      <c r="Y163" s="46">
        <f t="shared" si="55"/>
        <v>783.64</v>
      </c>
      <c r="Z163" s="46">
        <f t="shared" si="55"/>
        <v>323.36</v>
      </c>
      <c r="AA163" s="46">
        <f t="shared" si="55"/>
        <v>314.64</v>
      </c>
      <c r="AB163" s="46">
        <f t="shared" si="55"/>
        <v>323.36</v>
      </c>
      <c r="AC163" s="46">
        <f t="shared" si="55"/>
        <v>326.91000000000003</v>
      </c>
      <c r="AD163" s="46">
        <f t="shared" si="55"/>
        <v>1862.7729999999999</v>
      </c>
      <c r="AE163" s="46">
        <f t="shared" si="55"/>
        <v>332.62</v>
      </c>
      <c r="AF163" s="131" t="s">
        <v>54</v>
      </c>
    </row>
    <row r="164" spans="1:32" s="26" customFormat="1" x14ac:dyDescent="0.25">
      <c r="A164" s="32" t="s">
        <v>15</v>
      </c>
      <c r="B164" s="29"/>
      <c r="C164" s="29"/>
      <c r="D164" s="29"/>
      <c r="E164" s="29"/>
      <c r="F164" s="29"/>
      <c r="G164" s="29"/>
      <c r="H164" s="29"/>
      <c r="I164" s="30"/>
      <c r="J164" s="31"/>
      <c r="K164" s="31"/>
      <c r="L164" s="31"/>
      <c r="M164" s="31"/>
      <c r="N164" s="31"/>
      <c r="O164" s="31"/>
      <c r="P164" s="31"/>
      <c r="Q164" s="31"/>
      <c r="R164" s="31"/>
      <c r="S164" s="31"/>
      <c r="T164" s="31"/>
      <c r="U164" s="31"/>
      <c r="V164" s="31"/>
      <c r="W164" s="31"/>
      <c r="X164" s="31"/>
      <c r="Y164" s="31"/>
      <c r="Z164" s="31"/>
      <c r="AA164" s="31"/>
      <c r="AB164" s="31"/>
      <c r="AC164" s="31"/>
      <c r="AD164" s="31"/>
      <c r="AE164" s="30"/>
      <c r="AF164" s="112"/>
    </row>
    <row r="165" spans="1:32" s="26" customFormat="1" x14ac:dyDescent="0.25">
      <c r="A165" s="32" t="s">
        <v>25</v>
      </c>
      <c r="B165" s="29"/>
      <c r="C165" s="29"/>
      <c r="D165" s="29"/>
      <c r="E165" s="29"/>
      <c r="F165" s="29"/>
      <c r="G165" s="29"/>
      <c r="H165" s="29"/>
      <c r="I165" s="30"/>
      <c r="J165" s="31"/>
      <c r="K165" s="31"/>
      <c r="L165" s="31"/>
      <c r="M165" s="31"/>
      <c r="N165" s="31"/>
      <c r="O165" s="31"/>
      <c r="P165" s="31"/>
      <c r="Q165" s="31"/>
      <c r="R165" s="31"/>
      <c r="S165" s="31"/>
      <c r="T165" s="31"/>
      <c r="U165" s="31"/>
      <c r="V165" s="31"/>
      <c r="W165" s="31"/>
      <c r="X165" s="31"/>
      <c r="Y165" s="31"/>
      <c r="Z165" s="31"/>
      <c r="AA165" s="31"/>
      <c r="AB165" s="31"/>
      <c r="AC165" s="31"/>
      <c r="AD165" s="31"/>
      <c r="AE165" s="30"/>
      <c r="AF165" s="112"/>
    </row>
    <row r="166" spans="1:32" s="26" customFormat="1" x14ac:dyDescent="0.25">
      <c r="A166" s="32" t="s">
        <v>14</v>
      </c>
      <c r="B166" s="29">
        <f>H166+J166+L166+N166+P166+R166+T166+V166+X166+Z166+AB166+AD166</f>
        <v>5983.6960000000008</v>
      </c>
      <c r="C166" s="28">
        <f>H166+J166+L166+N166+P166+R166+T166+V166+X166+Z166+AB166+AD166</f>
        <v>5983.6960000000008</v>
      </c>
      <c r="D166" s="29">
        <f>E166</f>
        <v>4399.9889999999996</v>
      </c>
      <c r="E166" s="29">
        <f>I166+K166+M166+O166+Q166+S166+U166+W166+Y166+AA166+AC166+AE166</f>
        <v>4399.9889999999996</v>
      </c>
      <c r="F166" s="29">
        <f>E166/B166*100</f>
        <v>73.532963573015721</v>
      </c>
      <c r="G166" s="29">
        <f>E166/C166*100</f>
        <v>73.532963573015721</v>
      </c>
      <c r="H166" s="29">
        <v>364.83800000000002</v>
      </c>
      <c r="I166" s="56">
        <v>352.863</v>
      </c>
      <c r="J166" s="57">
        <v>324.63499999999999</v>
      </c>
      <c r="K166" s="57">
        <v>336.61</v>
      </c>
      <c r="L166" s="57">
        <v>324.63499999999999</v>
      </c>
      <c r="M166" s="57">
        <v>316.04500000000002</v>
      </c>
      <c r="N166" s="57">
        <v>323.36</v>
      </c>
      <c r="O166" s="57">
        <v>315.72399999999999</v>
      </c>
      <c r="P166" s="57">
        <v>323.36</v>
      </c>
      <c r="Q166" s="57">
        <v>333.99900000000002</v>
      </c>
      <c r="R166" s="57">
        <v>323.36</v>
      </c>
      <c r="S166" s="57">
        <v>307.25</v>
      </c>
      <c r="T166" s="57">
        <v>843.29499999999996</v>
      </c>
      <c r="U166" s="57">
        <v>321.625</v>
      </c>
      <c r="V166" s="57">
        <v>323.36</v>
      </c>
      <c r="W166" s="57">
        <v>358.06299999999999</v>
      </c>
      <c r="X166" s="57">
        <v>323.36</v>
      </c>
      <c r="Y166" s="57">
        <v>783.64</v>
      </c>
      <c r="Z166" s="57">
        <v>323.36</v>
      </c>
      <c r="AA166" s="57">
        <v>314.64</v>
      </c>
      <c r="AB166" s="57">
        <v>323.36</v>
      </c>
      <c r="AC166" s="57">
        <v>326.91000000000003</v>
      </c>
      <c r="AD166" s="57">
        <v>1862.7729999999999</v>
      </c>
      <c r="AE166" s="56">
        <v>332.62</v>
      </c>
      <c r="AF166" s="112"/>
    </row>
    <row r="167" spans="1:32" s="39" customFormat="1" ht="15" x14ac:dyDescent="0.25">
      <c r="A167" s="34" t="s">
        <v>24</v>
      </c>
      <c r="B167" s="35"/>
      <c r="C167" s="35"/>
      <c r="D167" s="35"/>
      <c r="E167" s="35"/>
      <c r="F167" s="35"/>
      <c r="G167" s="35"/>
      <c r="H167" s="36"/>
      <c r="I167" s="37"/>
      <c r="J167" s="38"/>
      <c r="K167" s="38"/>
      <c r="L167" s="38"/>
      <c r="M167" s="38"/>
      <c r="N167" s="38"/>
      <c r="O167" s="38"/>
      <c r="P167" s="38"/>
      <c r="Q167" s="38"/>
      <c r="R167" s="38"/>
      <c r="S167" s="38"/>
      <c r="T167" s="38"/>
      <c r="U167" s="38"/>
      <c r="V167" s="38"/>
      <c r="W167" s="38"/>
      <c r="X167" s="38"/>
      <c r="Y167" s="38"/>
      <c r="Z167" s="38"/>
      <c r="AA167" s="38"/>
      <c r="AB167" s="38"/>
      <c r="AC167" s="38"/>
      <c r="AD167" s="38"/>
      <c r="AE167" s="37"/>
      <c r="AF167" s="112"/>
    </row>
    <row r="168" spans="1:32" s="26" customFormat="1" x14ac:dyDescent="0.25">
      <c r="A168" s="32" t="s">
        <v>22</v>
      </c>
      <c r="B168" s="29"/>
      <c r="C168" s="29"/>
      <c r="D168" s="29"/>
      <c r="E168" s="29"/>
      <c r="F168" s="29"/>
      <c r="G168" s="29"/>
      <c r="H168" s="29"/>
      <c r="I168" s="30"/>
      <c r="J168" s="31"/>
      <c r="K168" s="31"/>
      <c r="L168" s="31"/>
      <c r="M168" s="31"/>
      <c r="N168" s="31"/>
      <c r="O168" s="31"/>
      <c r="P168" s="31"/>
      <c r="Q168" s="31"/>
      <c r="R168" s="31"/>
      <c r="S168" s="31"/>
      <c r="T168" s="31"/>
      <c r="U168" s="31"/>
      <c r="V168" s="31"/>
      <c r="W168" s="31"/>
      <c r="X168" s="31"/>
      <c r="Y168" s="31"/>
      <c r="Z168" s="31"/>
      <c r="AA168" s="31"/>
      <c r="AB168" s="31"/>
      <c r="AC168" s="31"/>
      <c r="AD168" s="31"/>
      <c r="AE168" s="30"/>
      <c r="AF168" s="113"/>
    </row>
    <row r="169" spans="1:32" x14ac:dyDescent="0.25">
      <c r="A169" s="53" t="s">
        <v>34</v>
      </c>
      <c r="B169" s="58">
        <f>B170+B171+B172+B174</f>
        <v>5983.6960000000008</v>
      </c>
      <c r="C169" s="58">
        <f t="shared" ref="C169:AE169" si="56">C170+C171+C172+C174</f>
        <v>5983.6960000000008</v>
      </c>
      <c r="D169" s="58">
        <f t="shared" si="56"/>
        <v>4399.9889999999996</v>
      </c>
      <c r="E169" s="58">
        <f t="shared" si="56"/>
        <v>4399.9889999999996</v>
      </c>
      <c r="F169" s="58">
        <f t="shared" si="56"/>
        <v>73.532963573015721</v>
      </c>
      <c r="G169" s="58">
        <f t="shared" si="56"/>
        <v>73.532963573015721</v>
      </c>
      <c r="H169" s="58">
        <f t="shared" si="56"/>
        <v>364.83800000000002</v>
      </c>
      <c r="I169" s="58">
        <f t="shared" si="56"/>
        <v>352.863</v>
      </c>
      <c r="J169" s="58">
        <f t="shared" si="56"/>
        <v>324.63499999999999</v>
      </c>
      <c r="K169" s="58">
        <f t="shared" si="56"/>
        <v>336.61</v>
      </c>
      <c r="L169" s="58">
        <f t="shared" si="56"/>
        <v>324.63499999999999</v>
      </c>
      <c r="M169" s="58">
        <f t="shared" si="56"/>
        <v>316.04500000000002</v>
      </c>
      <c r="N169" s="58">
        <f t="shared" si="56"/>
        <v>323.36</v>
      </c>
      <c r="O169" s="58">
        <f t="shared" si="56"/>
        <v>315.72399999999999</v>
      </c>
      <c r="P169" s="58">
        <f t="shared" si="56"/>
        <v>323.36</v>
      </c>
      <c r="Q169" s="58">
        <f t="shared" si="56"/>
        <v>333.99900000000002</v>
      </c>
      <c r="R169" s="58">
        <f t="shared" si="56"/>
        <v>323.36</v>
      </c>
      <c r="S169" s="58">
        <f t="shared" si="56"/>
        <v>307.25</v>
      </c>
      <c r="T169" s="58">
        <f t="shared" si="56"/>
        <v>843.29499999999996</v>
      </c>
      <c r="U169" s="58">
        <f t="shared" si="56"/>
        <v>321.625</v>
      </c>
      <c r="V169" s="58">
        <f t="shared" si="56"/>
        <v>323.36</v>
      </c>
      <c r="W169" s="58">
        <f t="shared" si="56"/>
        <v>358.06299999999999</v>
      </c>
      <c r="X169" s="58">
        <f t="shared" si="56"/>
        <v>323.36</v>
      </c>
      <c r="Y169" s="58">
        <f t="shared" si="56"/>
        <v>783.64</v>
      </c>
      <c r="Z169" s="58">
        <f t="shared" si="56"/>
        <v>323.36</v>
      </c>
      <c r="AA169" s="58">
        <f t="shared" si="56"/>
        <v>314.64</v>
      </c>
      <c r="AB169" s="58">
        <f t="shared" si="56"/>
        <v>323.36</v>
      </c>
      <c r="AC169" s="58">
        <f t="shared" si="56"/>
        <v>326.91000000000003</v>
      </c>
      <c r="AD169" s="58">
        <f t="shared" si="56"/>
        <v>1862.7729999999999</v>
      </c>
      <c r="AE169" s="58">
        <f t="shared" si="56"/>
        <v>332.62</v>
      </c>
      <c r="AF169" s="59"/>
    </row>
    <row r="170" spans="1:32" x14ac:dyDescent="0.25">
      <c r="A170" s="27" t="s">
        <v>15</v>
      </c>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60"/>
    </row>
    <row r="171" spans="1:32" x14ac:dyDescent="0.25">
      <c r="A171" s="32" t="s">
        <v>25</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60"/>
    </row>
    <row r="172" spans="1:32" x14ac:dyDescent="0.25">
      <c r="A172" s="32" t="s">
        <v>35</v>
      </c>
      <c r="B172" s="29">
        <f>H172+J172+L172+N172+P172+R172+T172+V172+X172+Z172+AB172+AD172</f>
        <v>5983.6960000000008</v>
      </c>
      <c r="C172" s="29">
        <f>C160</f>
        <v>5983.6960000000008</v>
      </c>
      <c r="D172" s="29">
        <f>E172</f>
        <v>4399.9889999999996</v>
      </c>
      <c r="E172" s="29">
        <f>I172+K172+M172+O172+Q172+S172+U172+W172+Y172+AA172+AC172+AE172</f>
        <v>4399.9889999999996</v>
      </c>
      <c r="F172" s="29">
        <f>E172/B172*100</f>
        <v>73.532963573015721</v>
      </c>
      <c r="G172" s="29">
        <f>E172/C172*100</f>
        <v>73.532963573015721</v>
      </c>
      <c r="H172" s="29">
        <f t="shared" ref="H172:AE172" si="57">H166</f>
        <v>364.83800000000002</v>
      </c>
      <c r="I172" s="29">
        <f t="shared" si="57"/>
        <v>352.863</v>
      </c>
      <c r="J172" s="29">
        <f t="shared" si="57"/>
        <v>324.63499999999999</v>
      </c>
      <c r="K172" s="29">
        <f t="shared" si="57"/>
        <v>336.61</v>
      </c>
      <c r="L172" s="29">
        <f t="shared" si="57"/>
        <v>324.63499999999999</v>
      </c>
      <c r="M172" s="29">
        <f t="shared" si="57"/>
        <v>316.04500000000002</v>
      </c>
      <c r="N172" s="29">
        <f t="shared" si="57"/>
        <v>323.36</v>
      </c>
      <c r="O172" s="29">
        <f t="shared" si="57"/>
        <v>315.72399999999999</v>
      </c>
      <c r="P172" s="29">
        <f t="shared" si="57"/>
        <v>323.36</v>
      </c>
      <c r="Q172" s="29">
        <f t="shared" si="57"/>
        <v>333.99900000000002</v>
      </c>
      <c r="R172" s="29">
        <f t="shared" si="57"/>
        <v>323.36</v>
      </c>
      <c r="S172" s="29">
        <f t="shared" si="57"/>
        <v>307.25</v>
      </c>
      <c r="T172" s="29">
        <f t="shared" si="57"/>
        <v>843.29499999999996</v>
      </c>
      <c r="U172" s="29">
        <f t="shared" si="57"/>
        <v>321.625</v>
      </c>
      <c r="V172" s="29">
        <f t="shared" si="57"/>
        <v>323.36</v>
      </c>
      <c r="W172" s="29">
        <f t="shared" si="57"/>
        <v>358.06299999999999</v>
      </c>
      <c r="X172" s="29">
        <f t="shared" si="57"/>
        <v>323.36</v>
      </c>
      <c r="Y172" s="29">
        <f t="shared" si="57"/>
        <v>783.64</v>
      </c>
      <c r="Z172" s="29">
        <f t="shared" si="57"/>
        <v>323.36</v>
      </c>
      <c r="AA172" s="29">
        <f t="shared" si="57"/>
        <v>314.64</v>
      </c>
      <c r="AB172" s="29">
        <f t="shared" si="57"/>
        <v>323.36</v>
      </c>
      <c r="AC172" s="29">
        <f t="shared" si="57"/>
        <v>326.91000000000003</v>
      </c>
      <c r="AD172" s="29">
        <f t="shared" si="57"/>
        <v>1862.7729999999999</v>
      </c>
      <c r="AE172" s="29">
        <f t="shared" si="57"/>
        <v>332.62</v>
      </c>
      <c r="AF172" s="60"/>
    </row>
    <row r="173" spans="1:32" s="39" customFormat="1" x14ac:dyDescent="0.25">
      <c r="A173" s="34" t="s">
        <v>24</v>
      </c>
      <c r="B173" s="35"/>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60"/>
    </row>
    <row r="174" spans="1:32" ht="18.75" customHeight="1" x14ac:dyDescent="0.25">
      <c r="A174" s="32" t="s">
        <v>22</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60"/>
    </row>
    <row r="175" spans="1:32" ht="16.5" customHeight="1" x14ac:dyDescent="0.25">
      <c r="A175" s="104" t="s">
        <v>45</v>
      </c>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6"/>
      <c r="AF175" s="60"/>
    </row>
    <row r="176" spans="1:32" customFormat="1" ht="20.25" customHeight="1" x14ac:dyDescent="0.25">
      <c r="A176" s="4" t="s">
        <v>36</v>
      </c>
      <c r="B176" s="43"/>
      <c r="C176" s="43"/>
      <c r="D176" s="43"/>
      <c r="E176" s="43"/>
      <c r="F176" s="43"/>
      <c r="G176" s="43"/>
      <c r="H176" s="43"/>
      <c r="I176" s="43"/>
      <c r="J176" s="43"/>
      <c r="K176" s="43"/>
      <c r="L176" s="43"/>
      <c r="M176" s="43"/>
      <c r="N176" s="43"/>
      <c r="O176" s="43"/>
      <c r="P176" s="43"/>
      <c r="Q176" s="43"/>
      <c r="R176" s="43"/>
      <c r="S176" s="43"/>
      <c r="T176" s="43"/>
      <c r="U176" s="43"/>
      <c r="V176" s="43"/>
      <c r="W176" s="43"/>
      <c r="X176" s="1"/>
      <c r="Y176" s="2"/>
      <c r="Z176" s="2"/>
      <c r="AA176" s="2"/>
      <c r="AB176" s="2"/>
      <c r="AC176" s="2"/>
      <c r="AD176" s="2"/>
      <c r="AE176" s="2"/>
      <c r="AF176" s="60"/>
    </row>
    <row r="177" spans="1:32" s="26" customFormat="1" ht="90.75" customHeight="1" x14ac:dyDescent="0.25">
      <c r="A177" s="44" t="s">
        <v>48</v>
      </c>
      <c r="B177" s="22">
        <f>B178+B179+B180+B182</f>
        <v>1319.2</v>
      </c>
      <c r="C177" s="22">
        <f>C178+C179+C180+C182</f>
        <v>1319.2</v>
      </c>
      <c r="D177" s="22">
        <f>D178+D179+D180+D182</f>
        <v>1319.2</v>
      </c>
      <c r="E177" s="22">
        <f>E178+E179+E180+E182</f>
        <v>1319.2</v>
      </c>
      <c r="F177" s="22">
        <f>E177/B177*100</f>
        <v>100</v>
      </c>
      <c r="G177" s="22">
        <f>E177/C177*100</f>
        <v>100</v>
      </c>
      <c r="H177" s="22">
        <f>H178+H179+H180+H182</f>
        <v>0</v>
      </c>
      <c r="I177" s="22">
        <f>I178+I179+I180+I182</f>
        <v>0</v>
      </c>
      <c r="J177" s="22">
        <f t="shared" ref="J177:AE177" si="58">J178+J179+J180+J182</f>
        <v>0</v>
      </c>
      <c r="K177" s="22">
        <f t="shared" si="58"/>
        <v>0</v>
      </c>
      <c r="L177" s="22">
        <f t="shared" si="58"/>
        <v>0</v>
      </c>
      <c r="M177" s="22">
        <f t="shared" si="58"/>
        <v>0</v>
      </c>
      <c r="N177" s="22">
        <f t="shared" si="58"/>
        <v>0</v>
      </c>
      <c r="O177" s="22">
        <f t="shared" si="58"/>
        <v>0</v>
      </c>
      <c r="P177" s="22">
        <f t="shared" si="58"/>
        <v>0</v>
      </c>
      <c r="Q177" s="22">
        <f t="shared" si="58"/>
        <v>0</v>
      </c>
      <c r="R177" s="22">
        <f t="shared" si="58"/>
        <v>0</v>
      </c>
      <c r="S177" s="22">
        <f t="shared" si="58"/>
        <v>0</v>
      </c>
      <c r="T177" s="22">
        <f t="shared" si="58"/>
        <v>0</v>
      </c>
      <c r="U177" s="22">
        <f t="shared" si="58"/>
        <v>0</v>
      </c>
      <c r="V177" s="22">
        <f t="shared" si="58"/>
        <v>0</v>
      </c>
      <c r="W177" s="22">
        <f t="shared" si="58"/>
        <v>0</v>
      </c>
      <c r="X177" s="22">
        <f t="shared" si="58"/>
        <v>0</v>
      </c>
      <c r="Y177" s="22">
        <f t="shared" si="58"/>
        <v>0</v>
      </c>
      <c r="Z177" s="22">
        <f t="shared" si="58"/>
        <v>0</v>
      </c>
      <c r="AA177" s="22">
        <f t="shared" si="58"/>
        <v>0</v>
      </c>
      <c r="AB177" s="22">
        <f t="shared" si="58"/>
        <v>0</v>
      </c>
      <c r="AC177" s="22">
        <f t="shared" si="58"/>
        <v>0</v>
      </c>
      <c r="AD177" s="22">
        <f t="shared" si="58"/>
        <v>1319.2</v>
      </c>
      <c r="AE177" s="22">
        <f t="shared" si="58"/>
        <v>1319.2</v>
      </c>
      <c r="AF177" s="132"/>
    </row>
    <row r="178" spans="1:32" s="26" customFormat="1" x14ac:dyDescent="0.25">
      <c r="A178" s="32" t="s">
        <v>15</v>
      </c>
      <c r="B178" s="29"/>
      <c r="C178" s="29"/>
      <c r="D178" s="29"/>
      <c r="E178" s="29"/>
      <c r="F178" s="54"/>
      <c r="G178" s="54"/>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30"/>
      <c r="AF178" s="133"/>
    </row>
    <row r="179" spans="1:32" s="26" customFormat="1" x14ac:dyDescent="0.25">
      <c r="A179" s="32" t="s">
        <v>25</v>
      </c>
      <c r="B179" s="29"/>
      <c r="C179" s="29"/>
      <c r="D179" s="29"/>
      <c r="E179" s="29"/>
      <c r="F179" s="54"/>
      <c r="G179" s="54"/>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133"/>
    </row>
    <row r="180" spans="1:32" s="26" customFormat="1" x14ac:dyDescent="0.25">
      <c r="A180" s="32" t="s">
        <v>14</v>
      </c>
      <c r="B180" s="29"/>
      <c r="C180" s="29"/>
      <c r="D180" s="29"/>
      <c r="E180" s="29"/>
      <c r="F180" s="54"/>
      <c r="G180" s="54"/>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133"/>
    </row>
    <row r="181" spans="1:32" s="39" customFormat="1" x14ac:dyDescent="0.25">
      <c r="A181" s="34" t="s">
        <v>24</v>
      </c>
      <c r="B181" s="29"/>
      <c r="C181" s="29"/>
      <c r="D181" s="29"/>
      <c r="E181" s="29"/>
      <c r="F181" s="54"/>
      <c r="G181" s="54"/>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133"/>
    </row>
    <row r="182" spans="1:32" s="26" customFormat="1" x14ac:dyDescent="0.25">
      <c r="A182" s="32" t="s">
        <v>22</v>
      </c>
      <c r="B182" s="29">
        <f>H182+J182+L182+N182+P182+R182+T182+V182+X182+Z182+AB182+AD182</f>
        <v>1319.2</v>
      </c>
      <c r="C182" s="29">
        <f>H182+J182+L182+N182+P182+R182+T182+V182+X182+Z182+AB182+AD182</f>
        <v>1319.2</v>
      </c>
      <c r="D182" s="29">
        <f t="shared" ref="D182" si="59">E182</f>
        <v>1319.2</v>
      </c>
      <c r="E182" s="29">
        <f>I182+K182+M182+O182+Q182+S182+U182+W182+Y182+AA182+AC182+AE182</f>
        <v>1319.2</v>
      </c>
      <c r="F182" s="54">
        <f t="shared" ref="F182" si="60">E182/B182*100</f>
        <v>100</v>
      </c>
      <c r="G182" s="54">
        <f t="shared" ref="G182" si="61">E182/C182*100</f>
        <v>100</v>
      </c>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f t="shared" ref="AD182:AE182" si="62">AD188</f>
        <v>1319.2</v>
      </c>
      <c r="AE182" s="29">
        <f t="shared" si="62"/>
        <v>1319.2</v>
      </c>
      <c r="AF182" s="133"/>
    </row>
    <row r="183" spans="1:32" s="62" customFormat="1" ht="39.75" customHeight="1" x14ac:dyDescent="0.25">
      <c r="A183" s="45" t="s">
        <v>46</v>
      </c>
      <c r="B183" s="61">
        <f>B184+B185+B186+B188</f>
        <v>1319.2</v>
      </c>
      <c r="C183" s="61">
        <f>C184+C185+C186+C188</f>
        <v>1319.2</v>
      </c>
      <c r="D183" s="61">
        <f>D184+D185+D186+D188</f>
        <v>1319.2</v>
      </c>
      <c r="E183" s="61">
        <f>E184+E185+E186+E188</f>
        <v>1319.2</v>
      </c>
      <c r="F183" s="61">
        <f>E183/B183*100</f>
        <v>100</v>
      </c>
      <c r="G183" s="61">
        <f>E183/C183*100</f>
        <v>100</v>
      </c>
      <c r="H183" s="61">
        <f t="shared" ref="H183:AE183" si="63">H184+H185+H186+H188</f>
        <v>0</v>
      </c>
      <c r="I183" s="61">
        <f t="shared" si="63"/>
        <v>0</v>
      </c>
      <c r="J183" s="61">
        <f t="shared" si="63"/>
        <v>0</v>
      </c>
      <c r="K183" s="61">
        <f t="shared" si="63"/>
        <v>0</v>
      </c>
      <c r="L183" s="61">
        <f t="shared" si="63"/>
        <v>0</v>
      </c>
      <c r="M183" s="61">
        <f t="shared" si="63"/>
        <v>0</v>
      </c>
      <c r="N183" s="61">
        <f t="shared" si="63"/>
        <v>0</v>
      </c>
      <c r="O183" s="61">
        <f t="shared" si="63"/>
        <v>0</v>
      </c>
      <c r="P183" s="61">
        <f t="shared" si="63"/>
        <v>0</v>
      </c>
      <c r="Q183" s="61">
        <f t="shared" si="63"/>
        <v>0</v>
      </c>
      <c r="R183" s="61">
        <f t="shared" si="63"/>
        <v>0</v>
      </c>
      <c r="S183" s="61">
        <f t="shared" si="63"/>
        <v>0</v>
      </c>
      <c r="T183" s="61">
        <f t="shared" si="63"/>
        <v>0</v>
      </c>
      <c r="U183" s="61">
        <f t="shared" si="63"/>
        <v>0</v>
      </c>
      <c r="V183" s="61">
        <f t="shared" si="63"/>
        <v>0</v>
      </c>
      <c r="W183" s="61">
        <f t="shared" si="63"/>
        <v>0</v>
      </c>
      <c r="X183" s="61">
        <f t="shared" si="63"/>
        <v>0</v>
      </c>
      <c r="Y183" s="61">
        <f t="shared" si="63"/>
        <v>0</v>
      </c>
      <c r="Z183" s="61">
        <f t="shared" si="63"/>
        <v>0</v>
      </c>
      <c r="AA183" s="61">
        <f t="shared" si="63"/>
        <v>0</v>
      </c>
      <c r="AB183" s="61">
        <f t="shared" si="63"/>
        <v>0</v>
      </c>
      <c r="AC183" s="61">
        <f t="shared" si="63"/>
        <v>0</v>
      </c>
      <c r="AD183" s="61">
        <f t="shared" si="63"/>
        <v>1319.2</v>
      </c>
      <c r="AE183" s="61">
        <f t="shared" si="63"/>
        <v>1319.2</v>
      </c>
      <c r="AF183" s="134"/>
    </row>
    <row r="184" spans="1:32" s="62" customFormat="1" ht="20.25" customHeight="1" x14ac:dyDescent="0.25">
      <c r="A184" s="63" t="s">
        <v>15</v>
      </c>
      <c r="B184" s="64"/>
      <c r="C184" s="64"/>
      <c r="D184" s="64"/>
      <c r="E184" s="64"/>
      <c r="F184" s="64"/>
      <c r="G184" s="64"/>
      <c r="H184" s="64"/>
      <c r="I184" s="65"/>
      <c r="J184" s="66"/>
      <c r="K184" s="66"/>
      <c r="L184" s="66"/>
      <c r="M184" s="66"/>
      <c r="N184" s="66"/>
      <c r="O184" s="66"/>
      <c r="P184" s="66"/>
      <c r="Q184" s="66"/>
      <c r="R184" s="66"/>
      <c r="S184" s="66"/>
      <c r="T184" s="66"/>
      <c r="U184" s="66"/>
      <c r="V184" s="66"/>
      <c r="W184" s="66"/>
      <c r="X184" s="66"/>
      <c r="Y184" s="66"/>
      <c r="Z184" s="66"/>
      <c r="AA184" s="66"/>
      <c r="AB184" s="66"/>
      <c r="AC184" s="66"/>
      <c r="AD184" s="66"/>
      <c r="AE184" s="65"/>
      <c r="AF184" s="135"/>
    </row>
    <row r="185" spans="1:32" s="62" customFormat="1" ht="20.25" customHeight="1" x14ac:dyDescent="0.25">
      <c r="A185" s="63" t="s">
        <v>25</v>
      </c>
      <c r="B185" s="64"/>
      <c r="C185" s="64"/>
      <c r="D185" s="64"/>
      <c r="E185" s="64"/>
      <c r="F185" s="64"/>
      <c r="G185" s="64"/>
      <c r="H185" s="64"/>
      <c r="I185" s="65"/>
      <c r="J185" s="66"/>
      <c r="K185" s="66"/>
      <c r="L185" s="66"/>
      <c r="M185" s="66"/>
      <c r="N185" s="66"/>
      <c r="O185" s="66"/>
      <c r="P185" s="66"/>
      <c r="Q185" s="66"/>
      <c r="R185" s="66"/>
      <c r="S185" s="66"/>
      <c r="T185" s="66"/>
      <c r="U185" s="66"/>
      <c r="V185" s="66"/>
      <c r="W185" s="66"/>
      <c r="X185" s="66"/>
      <c r="Y185" s="66"/>
      <c r="Z185" s="66"/>
      <c r="AA185" s="66"/>
      <c r="AB185" s="66"/>
      <c r="AC185" s="66"/>
      <c r="AD185" s="66"/>
      <c r="AE185" s="65"/>
      <c r="AF185" s="135"/>
    </row>
    <row r="186" spans="1:32" s="62" customFormat="1" ht="20.25" customHeight="1" x14ac:dyDescent="0.25">
      <c r="A186" s="63" t="s">
        <v>14</v>
      </c>
      <c r="B186" s="64"/>
      <c r="C186" s="67"/>
      <c r="D186" s="64"/>
      <c r="E186" s="64"/>
      <c r="F186" s="64"/>
      <c r="G186" s="64"/>
      <c r="H186" s="64"/>
      <c r="I186" s="68"/>
      <c r="J186" s="69"/>
      <c r="K186" s="69"/>
      <c r="L186" s="69"/>
      <c r="M186" s="69"/>
      <c r="N186" s="69"/>
      <c r="O186" s="69"/>
      <c r="P186" s="69"/>
      <c r="Q186" s="69"/>
      <c r="R186" s="69"/>
      <c r="S186" s="69"/>
      <c r="T186" s="69"/>
      <c r="U186" s="69"/>
      <c r="V186" s="69"/>
      <c r="W186" s="69"/>
      <c r="X186" s="69"/>
      <c r="Y186" s="69"/>
      <c r="Z186" s="69"/>
      <c r="AA186" s="69"/>
      <c r="AB186" s="69"/>
      <c r="AC186" s="69"/>
      <c r="AD186" s="69"/>
      <c r="AE186" s="68"/>
      <c r="AF186" s="135"/>
    </row>
    <row r="187" spans="1:32" s="74" customFormat="1" ht="20.25" customHeight="1" x14ac:dyDescent="0.25">
      <c r="A187" s="70" t="s">
        <v>24</v>
      </c>
      <c r="B187" s="64"/>
      <c r="C187" s="67"/>
      <c r="D187" s="64"/>
      <c r="E187" s="64"/>
      <c r="F187" s="64"/>
      <c r="G187" s="64"/>
      <c r="H187" s="71"/>
      <c r="I187" s="72"/>
      <c r="J187" s="73"/>
      <c r="K187" s="73"/>
      <c r="L187" s="73"/>
      <c r="M187" s="73"/>
      <c r="N187" s="73"/>
      <c r="O187" s="73"/>
      <c r="P187" s="73"/>
      <c r="Q187" s="73"/>
      <c r="R187" s="73"/>
      <c r="S187" s="73"/>
      <c r="T187" s="73"/>
      <c r="U187" s="73"/>
      <c r="V187" s="73"/>
      <c r="W187" s="73"/>
      <c r="X187" s="73"/>
      <c r="Y187" s="73"/>
      <c r="Z187" s="73"/>
      <c r="AA187" s="73"/>
      <c r="AB187" s="73"/>
      <c r="AC187" s="73"/>
      <c r="AD187" s="73"/>
      <c r="AE187" s="72"/>
      <c r="AF187" s="135"/>
    </row>
    <row r="188" spans="1:32" s="62" customFormat="1" ht="20.25" customHeight="1" x14ac:dyDescent="0.25">
      <c r="A188" s="63" t="s">
        <v>22</v>
      </c>
      <c r="B188" s="64">
        <f>H188+J188+L188+N188+P188+R188+T188+V188+X188+Z188+AB188+AD188</f>
        <v>1319.2</v>
      </c>
      <c r="C188" s="67">
        <f>H188+J188+L188+N188+P188+R188+T188+V188+X188+Z188+AB188+AD188</f>
        <v>1319.2</v>
      </c>
      <c r="D188" s="64">
        <f t="shared" ref="D188" si="64">E188</f>
        <v>1319.2</v>
      </c>
      <c r="E188" s="64">
        <f>I188+K188+M188+O188+Q188+S188+U188+W188+Y188+AA188+AC188+AE188</f>
        <v>1319.2</v>
      </c>
      <c r="F188" s="64">
        <f t="shared" ref="F188" si="65">E188/B188*100</f>
        <v>100</v>
      </c>
      <c r="G188" s="64">
        <f t="shared" ref="G188" si="66">E188/C188*100</f>
        <v>100</v>
      </c>
      <c r="H188" s="64"/>
      <c r="I188" s="65"/>
      <c r="J188" s="66"/>
      <c r="K188" s="66"/>
      <c r="L188" s="66"/>
      <c r="M188" s="66"/>
      <c r="N188" s="66"/>
      <c r="O188" s="66"/>
      <c r="P188" s="66"/>
      <c r="Q188" s="66"/>
      <c r="R188" s="66"/>
      <c r="S188" s="66"/>
      <c r="T188" s="66"/>
      <c r="U188" s="66"/>
      <c r="V188" s="66"/>
      <c r="W188" s="66"/>
      <c r="X188" s="66"/>
      <c r="Y188" s="66"/>
      <c r="Z188" s="66"/>
      <c r="AA188" s="66"/>
      <c r="AB188" s="66"/>
      <c r="AC188" s="66"/>
      <c r="AD188" s="66">
        <v>1319.2</v>
      </c>
      <c r="AE188" s="65">
        <v>1319.2</v>
      </c>
      <c r="AF188" s="135"/>
    </row>
    <row r="189" spans="1:32" x14ac:dyDescent="0.25">
      <c r="A189" s="53" t="s">
        <v>47</v>
      </c>
      <c r="B189" s="58">
        <f>B190+B191+B192+B194</f>
        <v>1319.2</v>
      </c>
      <c r="C189" s="58">
        <f t="shared" ref="C189:AE189" si="67">C190+C191+C192+C194</f>
        <v>1319.2</v>
      </c>
      <c r="D189" s="58">
        <f t="shared" si="67"/>
        <v>1319.2</v>
      </c>
      <c r="E189" s="58">
        <f t="shared" si="67"/>
        <v>1319.2</v>
      </c>
      <c r="F189" s="58">
        <f t="shared" si="67"/>
        <v>100</v>
      </c>
      <c r="G189" s="58">
        <f t="shared" si="67"/>
        <v>100</v>
      </c>
      <c r="H189" s="58">
        <f t="shared" si="67"/>
        <v>0</v>
      </c>
      <c r="I189" s="58">
        <f t="shared" si="67"/>
        <v>0</v>
      </c>
      <c r="J189" s="58">
        <f t="shared" si="67"/>
        <v>0</v>
      </c>
      <c r="K189" s="58">
        <f t="shared" si="67"/>
        <v>0</v>
      </c>
      <c r="L189" s="58">
        <f t="shared" si="67"/>
        <v>0</v>
      </c>
      <c r="M189" s="58">
        <f t="shared" si="67"/>
        <v>0</v>
      </c>
      <c r="N189" s="58">
        <f t="shared" si="67"/>
        <v>0</v>
      </c>
      <c r="O189" s="58">
        <f t="shared" si="67"/>
        <v>0</v>
      </c>
      <c r="P189" s="58">
        <f t="shared" si="67"/>
        <v>0</v>
      </c>
      <c r="Q189" s="58">
        <f t="shared" si="67"/>
        <v>0</v>
      </c>
      <c r="R189" s="58">
        <f t="shared" si="67"/>
        <v>0</v>
      </c>
      <c r="S189" s="58">
        <f t="shared" si="67"/>
        <v>0</v>
      </c>
      <c r="T189" s="58">
        <f t="shared" si="67"/>
        <v>0</v>
      </c>
      <c r="U189" s="58">
        <f t="shared" si="67"/>
        <v>0</v>
      </c>
      <c r="V189" s="58">
        <f t="shared" si="67"/>
        <v>0</v>
      </c>
      <c r="W189" s="58">
        <f t="shared" si="67"/>
        <v>0</v>
      </c>
      <c r="X189" s="58">
        <f t="shared" si="67"/>
        <v>0</v>
      </c>
      <c r="Y189" s="58">
        <f t="shared" si="67"/>
        <v>0</v>
      </c>
      <c r="Z189" s="58">
        <f t="shared" si="67"/>
        <v>0</v>
      </c>
      <c r="AA189" s="58">
        <f t="shared" si="67"/>
        <v>0</v>
      </c>
      <c r="AB189" s="58">
        <f t="shared" si="67"/>
        <v>0</v>
      </c>
      <c r="AC189" s="58">
        <f t="shared" si="67"/>
        <v>0</v>
      </c>
      <c r="AD189" s="58">
        <f t="shared" si="67"/>
        <v>1319.2</v>
      </c>
      <c r="AE189" s="58">
        <f t="shared" si="67"/>
        <v>1319.2</v>
      </c>
      <c r="AF189" s="59"/>
    </row>
    <row r="190" spans="1:32" x14ac:dyDescent="0.25">
      <c r="A190" s="27" t="s">
        <v>15</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60"/>
    </row>
    <row r="191" spans="1:32" x14ac:dyDescent="0.25">
      <c r="A191" s="32" t="s">
        <v>25</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60"/>
    </row>
    <row r="192" spans="1:32" x14ac:dyDescent="0.25">
      <c r="A192" s="32" t="s">
        <v>35</v>
      </c>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60"/>
    </row>
    <row r="193" spans="1:32" s="39" customFormat="1" x14ac:dyDescent="0.25">
      <c r="A193" s="34" t="s">
        <v>24</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60"/>
    </row>
    <row r="194" spans="1:32" ht="18.75" customHeight="1" x14ac:dyDescent="0.25">
      <c r="A194" s="32" t="s">
        <v>22</v>
      </c>
      <c r="B194" s="29">
        <f t="shared" ref="B194:G194" si="68">B182</f>
        <v>1319.2</v>
      </c>
      <c r="C194" s="29">
        <f t="shared" si="68"/>
        <v>1319.2</v>
      </c>
      <c r="D194" s="29">
        <f t="shared" si="68"/>
        <v>1319.2</v>
      </c>
      <c r="E194" s="29">
        <f t="shared" si="68"/>
        <v>1319.2</v>
      </c>
      <c r="F194" s="29">
        <f t="shared" si="68"/>
        <v>100</v>
      </c>
      <c r="G194" s="29">
        <f t="shared" si="68"/>
        <v>100</v>
      </c>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f t="shared" ref="AD194:AE194" si="69">AD182</f>
        <v>1319.2</v>
      </c>
      <c r="AE194" s="29">
        <f t="shared" si="69"/>
        <v>1319.2</v>
      </c>
      <c r="AF194" s="60"/>
    </row>
    <row r="195" spans="1:32" x14ac:dyDescent="0.25">
      <c r="A195" s="53" t="s">
        <v>17</v>
      </c>
      <c r="B195" s="75">
        <f>B196+B197+B198+B200</f>
        <v>635430.41599999997</v>
      </c>
      <c r="C195" s="75">
        <f>C196+C197+C198+C200</f>
        <v>636662.41600000008</v>
      </c>
      <c r="D195" s="75">
        <f>D196+D197+D198+D200</f>
        <v>463789.59899999993</v>
      </c>
      <c r="E195" s="75">
        <f>E196+E197+E198+E200</f>
        <v>463789.59899999993</v>
      </c>
      <c r="F195" s="75">
        <f>E195/B195*100</f>
        <v>72.988259189657668</v>
      </c>
      <c r="G195" s="75">
        <f>E195/C195*100</f>
        <v>72.847020233090049</v>
      </c>
      <c r="H195" s="75">
        <f>H196+H197+H198+H200</f>
        <v>25823.997999999996</v>
      </c>
      <c r="I195" s="75">
        <f t="shared" ref="I195:AE195" si="70">I196+I197+I198+I200</f>
        <v>13413.662999999999</v>
      </c>
      <c r="J195" s="75">
        <f t="shared" si="70"/>
        <v>24387.784999999996</v>
      </c>
      <c r="K195" s="75">
        <f t="shared" si="70"/>
        <v>26222.239999999998</v>
      </c>
      <c r="L195" s="75">
        <f t="shared" si="70"/>
        <v>25481.544999999998</v>
      </c>
      <c r="M195" s="75">
        <f t="shared" si="70"/>
        <v>18056.644999999997</v>
      </c>
      <c r="N195" s="75">
        <f t="shared" si="70"/>
        <v>27977.98</v>
      </c>
      <c r="O195" s="75">
        <f t="shared" si="70"/>
        <v>21916.293999999998</v>
      </c>
      <c r="P195" s="75">
        <f t="shared" si="70"/>
        <v>20383.39</v>
      </c>
      <c r="Q195" s="75">
        <f t="shared" si="70"/>
        <v>19917.439000000002</v>
      </c>
      <c r="R195" s="75">
        <f t="shared" si="70"/>
        <v>52208.83</v>
      </c>
      <c r="S195" s="75">
        <f t="shared" si="70"/>
        <v>55092.279999999992</v>
      </c>
      <c r="T195" s="75">
        <f t="shared" si="70"/>
        <v>24924.404999999995</v>
      </c>
      <c r="U195" s="75">
        <f t="shared" si="70"/>
        <v>21148.595000000001</v>
      </c>
      <c r="V195" s="75">
        <f t="shared" si="70"/>
        <v>35755.790000000008</v>
      </c>
      <c r="W195" s="75">
        <f t="shared" si="70"/>
        <v>36298.112999999998</v>
      </c>
      <c r="X195" s="75">
        <f t="shared" si="70"/>
        <v>45281.919999999998</v>
      </c>
      <c r="Y195" s="75">
        <f t="shared" si="70"/>
        <v>36863.440000000002</v>
      </c>
      <c r="Z195" s="75">
        <f t="shared" si="70"/>
        <v>93258.69</v>
      </c>
      <c r="AA195" s="75">
        <f t="shared" si="70"/>
        <v>53228.42</v>
      </c>
      <c r="AB195" s="75">
        <f t="shared" si="70"/>
        <v>53042.91</v>
      </c>
      <c r="AC195" s="75">
        <f t="shared" si="70"/>
        <v>18515.020000000004</v>
      </c>
      <c r="AD195" s="75">
        <f t="shared" si="70"/>
        <v>206903.17300000001</v>
      </c>
      <c r="AE195" s="75">
        <f t="shared" si="70"/>
        <v>143117.45000000001</v>
      </c>
      <c r="AF195" s="60"/>
    </row>
    <row r="196" spans="1:32" x14ac:dyDescent="0.25">
      <c r="A196" s="32" t="s">
        <v>15</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60"/>
    </row>
    <row r="197" spans="1:32" x14ac:dyDescent="0.25">
      <c r="A197" s="32" t="s">
        <v>25</v>
      </c>
      <c r="B197" s="29">
        <f>B209+B203</f>
        <v>99239.8</v>
      </c>
      <c r="C197" s="29">
        <f>C209+C203</f>
        <v>99239.8</v>
      </c>
      <c r="D197" s="29">
        <f>D209+D203</f>
        <v>99239.74</v>
      </c>
      <c r="E197" s="29">
        <f>E209+E203</f>
        <v>99239.74</v>
      </c>
      <c r="F197" s="29">
        <f>E197/B197*100</f>
        <v>99.999939540386023</v>
      </c>
      <c r="G197" s="29">
        <f>E197/C197*100</f>
        <v>99.999939540386023</v>
      </c>
      <c r="H197" s="29"/>
      <c r="I197" s="29"/>
      <c r="J197" s="29"/>
      <c r="K197" s="29"/>
      <c r="L197" s="29"/>
      <c r="M197" s="29"/>
      <c r="N197" s="29"/>
      <c r="O197" s="29"/>
      <c r="P197" s="29"/>
      <c r="Q197" s="29"/>
      <c r="R197" s="29">
        <f t="shared" ref="R197:AE200" si="71">R203+R209</f>
        <v>17027.349999999999</v>
      </c>
      <c r="S197" s="29">
        <f t="shared" si="71"/>
        <v>17027.349999999999</v>
      </c>
      <c r="T197" s="29"/>
      <c r="U197" s="29"/>
      <c r="V197" s="29">
        <f t="shared" si="71"/>
        <v>2538.73</v>
      </c>
      <c r="W197" s="29">
        <f t="shared" si="71"/>
        <v>2538.73</v>
      </c>
      <c r="X197" s="29">
        <f t="shared" si="71"/>
        <v>10981.09</v>
      </c>
      <c r="Y197" s="29">
        <f t="shared" si="71"/>
        <v>10981.09</v>
      </c>
      <c r="Z197" s="29">
        <f t="shared" si="71"/>
        <v>30997.61</v>
      </c>
      <c r="AA197" s="29">
        <f t="shared" si="71"/>
        <v>16821.990000000002</v>
      </c>
      <c r="AB197" s="29">
        <f t="shared" si="71"/>
        <v>17173</v>
      </c>
      <c r="AC197" s="29"/>
      <c r="AD197" s="29">
        <f t="shared" si="71"/>
        <v>20522.02</v>
      </c>
      <c r="AE197" s="29">
        <f t="shared" si="71"/>
        <v>51870.58</v>
      </c>
      <c r="AF197" s="60"/>
    </row>
    <row r="198" spans="1:32" x14ac:dyDescent="0.25">
      <c r="A198" s="32" t="s">
        <v>14</v>
      </c>
      <c r="B198" s="29">
        <f t="shared" ref="B198:B200" si="72">B210+B204</f>
        <v>315462.13599999994</v>
      </c>
      <c r="C198" s="29">
        <f>C210+C204</f>
        <v>316694.13600000006</v>
      </c>
      <c r="D198" s="29">
        <f>D210+D204</f>
        <v>289676.13899999997</v>
      </c>
      <c r="E198" s="29">
        <f>E210+E204</f>
        <v>289676.13899999997</v>
      </c>
      <c r="F198" s="29">
        <f>E198/B198*100</f>
        <v>91.825961325513887</v>
      </c>
      <c r="G198" s="29">
        <f>E198/C198*100</f>
        <v>91.468740993675965</v>
      </c>
      <c r="H198" s="29">
        <f t="shared" ref="H198:R198" si="73">H204+H210</f>
        <v>25823.997999999996</v>
      </c>
      <c r="I198" s="29">
        <f t="shared" si="73"/>
        <v>13413.662999999999</v>
      </c>
      <c r="J198" s="29">
        <f t="shared" si="73"/>
        <v>24387.784999999996</v>
      </c>
      <c r="K198" s="29">
        <f t="shared" si="73"/>
        <v>26222.239999999998</v>
      </c>
      <c r="L198" s="29">
        <f t="shared" si="73"/>
        <v>25481.544999999998</v>
      </c>
      <c r="M198" s="29">
        <f t="shared" si="73"/>
        <v>18056.644999999997</v>
      </c>
      <c r="N198" s="29">
        <f t="shared" si="73"/>
        <v>27977.98</v>
      </c>
      <c r="O198" s="29">
        <f t="shared" si="73"/>
        <v>21916.293999999998</v>
      </c>
      <c r="P198" s="29">
        <f t="shared" si="73"/>
        <v>20383.39</v>
      </c>
      <c r="Q198" s="29">
        <f t="shared" si="73"/>
        <v>19917.439000000002</v>
      </c>
      <c r="R198" s="29">
        <f t="shared" si="73"/>
        <v>35181.480000000003</v>
      </c>
      <c r="S198" s="29">
        <f t="shared" si="71"/>
        <v>38064.929999999993</v>
      </c>
      <c r="T198" s="29">
        <f t="shared" si="71"/>
        <v>24924.404999999995</v>
      </c>
      <c r="U198" s="29">
        <f t="shared" si="71"/>
        <v>21148.595000000001</v>
      </c>
      <c r="V198" s="29">
        <f t="shared" si="71"/>
        <v>30678.33</v>
      </c>
      <c r="W198" s="29">
        <f t="shared" si="71"/>
        <v>31220.652999999995</v>
      </c>
      <c r="X198" s="29">
        <f t="shared" si="71"/>
        <v>23319.74</v>
      </c>
      <c r="Y198" s="29">
        <f t="shared" si="71"/>
        <v>14901.259999999998</v>
      </c>
      <c r="Z198" s="29">
        <f t="shared" si="71"/>
        <v>31263.46</v>
      </c>
      <c r="AA198" s="29">
        <f t="shared" si="71"/>
        <v>19584.429999999997</v>
      </c>
      <c r="AB198" s="29">
        <f t="shared" si="71"/>
        <v>18696.920000000002</v>
      </c>
      <c r="AC198" s="29">
        <f t="shared" si="71"/>
        <v>18515.020000000004</v>
      </c>
      <c r="AD198" s="29">
        <f t="shared" si="71"/>
        <v>27343.102999999999</v>
      </c>
      <c r="AE198" s="29">
        <f t="shared" si="71"/>
        <v>46714.97</v>
      </c>
      <c r="AF198" s="60"/>
    </row>
    <row r="199" spans="1:32" s="39" customFormat="1" x14ac:dyDescent="0.25">
      <c r="A199" s="34" t="s">
        <v>24</v>
      </c>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60"/>
    </row>
    <row r="200" spans="1:32" x14ac:dyDescent="0.25">
      <c r="A200" s="32" t="s">
        <v>22</v>
      </c>
      <c r="B200" s="29">
        <f t="shared" si="72"/>
        <v>220728.48000000004</v>
      </c>
      <c r="C200" s="29">
        <f>C212+C206</f>
        <v>220728.48</v>
      </c>
      <c r="D200" s="29">
        <f>D212+D206</f>
        <v>74873.719999999987</v>
      </c>
      <c r="E200" s="29">
        <f>E212</f>
        <v>74873.719999999987</v>
      </c>
      <c r="F200" s="29">
        <f>E200/B200*100</f>
        <v>33.921186790213923</v>
      </c>
      <c r="G200" s="29">
        <f>E200/C200*100</f>
        <v>33.921186790213923</v>
      </c>
      <c r="H200" s="29"/>
      <c r="I200" s="29"/>
      <c r="J200" s="29"/>
      <c r="K200" s="29"/>
      <c r="L200" s="29"/>
      <c r="M200" s="29"/>
      <c r="N200" s="29"/>
      <c r="O200" s="29"/>
      <c r="P200" s="29"/>
      <c r="Q200" s="29"/>
      <c r="R200" s="29"/>
      <c r="S200" s="29"/>
      <c r="T200" s="29"/>
      <c r="U200" s="29"/>
      <c r="V200" s="29">
        <f t="shared" si="71"/>
        <v>2538.73</v>
      </c>
      <c r="W200" s="29">
        <f t="shared" si="71"/>
        <v>2538.73</v>
      </c>
      <c r="X200" s="29">
        <f t="shared" si="71"/>
        <v>10981.09</v>
      </c>
      <c r="Y200" s="29">
        <f t="shared" si="71"/>
        <v>10981.09</v>
      </c>
      <c r="Z200" s="29">
        <f t="shared" si="71"/>
        <v>30997.620000000003</v>
      </c>
      <c r="AA200" s="29">
        <f t="shared" si="71"/>
        <v>16822</v>
      </c>
      <c r="AB200" s="29">
        <f t="shared" si="71"/>
        <v>17172.990000000002</v>
      </c>
      <c r="AC200" s="29"/>
      <c r="AD200" s="29">
        <f t="shared" si="71"/>
        <v>159038.05000000002</v>
      </c>
      <c r="AE200" s="29">
        <f t="shared" si="71"/>
        <v>44531.899999999994</v>
      </c>
      <c r="AF200" s="76"/>
    </row>
    <row r="201" spans="1:32" ht="33" x14ac:dyDescent="0.25">
      <c r="A201" s="77" t="s">
        <v>65</v>
      </c>
      <c r="B201" s="78">
        <f>B202+B203+B204+B206</f>
        <v>1232</v>
      </c>
      <c r="C201" s="78">
        <f>C202+C203+C204+C206</f>
        <v>1232</v>
      </c>
      <c r="D201" s="78">
        <f>D202+D203+D204+D206</f>
        <v>1231.97</v>
      </c>
      <c r="E201" s="78">
        <f>E202+E203+E204+E206</f>
        <v>1231.97</v>
      </c>
      <c r="F201" s="78">
        <f>IFERROR(E201/B201%,0)</f>
        <v>99.997564935064929</v>
      </c>
      <c r="G201" s="78">
        <f>IFERROR(E201/C201%,0)</f>
        <v>99.997564935064929</v>
      </c>
      <c r="H201" s="78">
        <f>H202+H203+H204+H206</f>
        <v>0</v>
      </c>
      <c r="I201" s="78">
        <f t="shared" ref="I201:AE201" si="74">I202+I203+I204+I206</f>
        <v>0</v>
      </c>
      <c r="J201" s="78">
        <f t="shared" si="74"/>
        <v>0</v>
      </c>
      <c r="K201" s="78">
        <f t="shared" si="74"/>
        <v>0</v>
      </c>
      <c r="L201" s="78">
        <f t="shared" si="74"/>
        <v>0</v>
      </c>
      <c r="M201" s="78">
        <f t="shared" si="74"/>
        <v>0</v>
      </c>
      <c r="N201" s="78">
        <f t="shared" si="74"/>
        <v>0</v>
      </c>
      <c r="O201" s="78">
        <f t="shared" si="74"/>
        <v>0</v>
      </c>
      <c r="P201" s="78">
        <f t="shared" si="74"/>
        <v>0</v>
      </c>
      <c r="Q201" s="78">
        <f t="shared" si="74"/>
        <v>0</v>
      </c>
      <c r="R201" s="78">
        <f t="shared" si="74"/>
        <v>0</v>
      </c>
      <c r="S201" s="78">
        <f t="shared" si="74"/>
        <v>0</v>
      </c>
      <c r="T201" s="78">
        <f t="shared" si="74"/>
        <v>0</v>
      </c>
      <c r="U201" s="78">
        <f t="shared" si="74"/>
        <v>0</v>
      </c>
      <c r="V201" s="78">
        <f t="shared" si="74"/>
        <v>0</v>
      </c>
      <c r="W201" s="78">
        <f t="shared" si="74"/>
        <v>0</v>
      </c>
      <c r="X201" s="78">
        <f t="shared" si="74"/>
        <v>0</v>
      </c>
      <c r="Y201" s="78">
        <f t="shared" si="74"/>
        <v>0</v>
      </c>
      <c r="Z201" s="78">
        <f t="shared" si="74"/>
        <v>0</v>
      </c>
      <c r="AA201" s="78">
        <f t="shared" si="74"/>
        <v>0</v>
      </c>
      <c r="AB201" s="78">
        <f t="shared" si="74"/>
        <v>1232</v>
      </c>
      <c r="AC201" s="78">
        <f t="shared" si="74"/>
        <v>1231.97</v>
      </c>
      <c r="AD201" s="78">
        <f t="shared" si="74"/>
        <v>0</v>
      </c>
      <c r="AE201" s="78">
        <f t="shared" si="74"/>
        <v>0</v>
      </c>
      <c r="AF201" s="79"/>
    </row>
    <row r="202" spans="1:32" x14ac:dyDescent="0.25">
      <c r="A202" s="32" t="s">
        <v>15</v>
      </c>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80"/>
    </row>
    <row r="203" spans="1:32" x14ac:dyDescent="0.25">
      <c r="A203" s="32" t="s">
        <v>25</v>
      </c>
      <c r="B203" s="29"/>
      <c r="C203" s="29"/>
      <c r="D203" s="29"/>
      <c r="E203" s="29"/>
      <c r="F203" s="3"/>
      <c r="G203" s="3"/>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80"/>
    </row>
    <row r="204" spans="1:32" x14ac:dyDescent="0.25">
      <c r="A204" s="32" t="s">
        <v>14</v>
      </c>
      <c r="B204" s="29">
        <f>B11</f>
        <v>1232</v>
      </c>
      <c r="C204" s="29">
        <f t="shared" ref="C204:G204" si="75">C11</f>
        <v>1232</v>
      </c>
      <c r="D204" s="29">
        <f t="shared" si="75"/>
        <v>1231.97</v>
      </c>
      <c r="E204" s="29">
        <f t="shared" si="75"/>
        <v>1231.97</v>
      </c>
      <c r="F204" s="29">
        <f t="shared" si="75"/>
        <v>99.997564935064929</v>
      </c>
      <c r="G204" s="29">
        <f t="shared" si="75"/>
        <v>99.997564935064929</v>
      </c>
      <c r="H204" s="29"/>
      <c r="I204" s="29"/>
      <c r="J204" s="29"/>
      <c r="K204" s="29"/>
      <c r="L204" s="29"/>
      <c r="M204" s="29"/>
      <c r="N204" s="29"/>
      <c r="O204" s="29"/>
      <c r="P204" s="29"/>
      <c r="Q204" s="29"/>
      <c r="R204" s="29"/>
      <c r="S204" s="29"/>
      <c r="T204" s="29"/>
      <c r="U204" s="29"/>
      <c r="V204" s="29"/>
      <c r="W204" s="29"/>
      <c r="X204" s="29"/>
      <c r="Y204" s="29"/>
      <c r="Z204" s="29"/>
      <c r="AA204" s="29"/>
      <c r="AB204" s="29">
        <f t="shared" ref="AB204:AC204" si="76">AB11</f>
        <v>1232</v>
      </c>
      <c r="AC204" s="29">
        <f t="shared" si="76"/>
        <v>1231.97</v>
      </c>
      <c r="AD204" s="29"/>
      <c r="AE204" s="29"/>
      <c r="AF204" s="80"/>
    </row>
    <row r="205" spans="1:32" s="39" customFormat="1" x14ac:dyDescent="0.25">
      <c r="A205" s="34" t="s">
        <v>24</v>
      </c>
      <c r="B205" s="29"/>
      <c r="C205" s="29"/>
      <c r="D205" s="29"/>
      <c r="E205" s="29"/>
      <c r="F205" s="3"/>
      <c r="G205" s="3"/>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80"/>
    </row>
    <row r="206" spans="1:32" x14ac:dyDescent="0.25">
      <c r="A206" s="32" t="s">
        <v>22</v>
      </c>
      <c r="B206" s="29"/>
      <c r="C206" s="29"/>
      <c r="D206" s="29"/>
      <c r="E206" s="29"/>
      <c r="F206" s="3"/>
      <c r="G206" s="3"/>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81"/>
    </row>
    <row r="207" spans="1:32" ht="33" x14ac:dyDescent="0.25">
      <c r="A207" s="77" t="s">
        <v>39</v>
      </c>
      <c r="B207" s="78">
        <f>B208+B209+B210+B212</f>
        <v>634198.41599999997</v>
      </c>
      <c r="C207" s="78">
        <f>C208+C209+C210+C212</f>
        <v>635430.41600000008</v>
      </c>
      <c r="D207" s="78">
        <f>D208+D209+D210+D212</f>
        <v>462557.62899999996</v>
      </c>
      <c r="E207" s="78">
        <f>E208+E209+E210+E212</f>
        <v>462557.62899999996</v>
      </c>
      <c r="F207" s="78">
        <f>IFERROR(E207/B207%,0)</f>
        <v>72.935790650098369</v>
      </c>
      <c r="G207" s="78">
        <f>IFERROR(E207/C207%,0)</f>
        <v>72.794379581603138</v>
      </c>
      <c r="H207" s="78">
        <f>H208+H209+H210+H212</f>
        <v>25823.997999999996</v>
      </c>
      <c r="I207" s="78">
        <f t="shared" ref="I207:AE207" si="77">I208+I209+I210+I212</f>
        <v>13413.662999999999</v>
      </c>
      <c r="J207" s="78">
        <f t="shared" si="77"/>
        <v>24387.784999999996</v>
      </c>
      <c r="K207" s="78">
        <f t="shared" si="77"/>
        <v>26222.239999999998</v>
      </c>
      <c r="L207" s="78">
        <f t="shared" si="77"/>
        <v>25481.544999999998</v>
      </c>
      <c r="M207" s="78">
        <f t="shared" si="77"/>
        <v>18056.644999999997</v>
      </c>
      <c r="N207" s="78">
        <f t="shared" si="77"/>
        <v>27977.98</v>
      </c>
      <c r="O207" s="78">
        <f t="shared" si="77"/>
        <v>21916.293999999998</v>
      </c>
      <c r="P207" s="78">
        <f t="shared" si="77"/>
        <v>20383.39</v>
      </c>
      <c r="Q207" s="78">
        <f t="shared" si="77"/>
        <v>19917.439000000002</v>
      </c>
      <c r="R207" s="78">
        <f t="shared" si="77"/>
        <v>52208.83</v>
      </c>
      <c r="S207" s="78">
        <f t="shared" si="77"/>
        <v>55092.279999999992</v>
      </c>
      <c r="T207" s="78">
        <f t="shared" si="77"/>
        <v>24924.404999999995</v>
      </c>
      <c r="U207" s="78">
        <f t="shared" si="77"/>
        <v>21148.595000000001</v>
      </c>
      <c r="V207" s="78">
        <f t="shared" si="77"/>
        <v>35755.790000000008</v>
      </c>
      <c r="W207" s="78">
        <f t="shared" si="77"/>
        <v>36298.112999999998</v>
      </c>
      <c r="X207" s="78">
        <f t="shared" si="77"/>
        <v>45281.919999999998</v>
      </c>
      <c r="Y207" s="78">
        <f t="shared" si="77"/>
        <v>36863.440000000002</v>
      </c>
      <c r="Z207" s="78">
        <f t="shared" si="77"/>
        <v>93258.69</v>
      </c>
      <c r="AA207" s="78">
        <f t="shared" si="77"/>
        <v>53228.42</v>
      </c>
      <c r="AB207" s="78">
        <f t="shared" si="77"/>
        <v>51810.91</v>
      </c>
      <c r="AC207" s="78">
        <f t="shared" si="77"/>
        <v>17283.050000000003</v>
      </c>
      <c r="AD207" s="78">
        <f t="shared" si="77"/>
        <v>206903.17300000001</v>
      </c>
      <c r="AE207" s="78">
        <f t="shared" si="77"/>
        <v>143117.45000000001</v>
      </c>
      <c r="AF207" s="79"/>
    </row>
    <row r="208" spans="1:32" x14ac:dyDescent="0.25">
      <c r="A208" s="32" t="s">
        <v>15</v>
      </c>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80"/>
    </row>
    <row r="209" spans="1:32" x14ac:dyDescent="0.25">
      <c r="A209" s="32" t="s">
        <v>25</v>
      </c>
      <c r="B209" s="29">
        <f t="shared" ref="B209:E212" si="78">B18+B32+B68+B92+B159+B179</f>
        <v>99239.8</v>
      </c>
      <c r="C209" s="29">
        <f t="shared" si="78"/>
        <v>99239.8</v>
      </c>
      <c r="D209" s="29">
        <f t="shared" si="78"/>
        <v>99239.74</v>
      </c>
      <c r="E209" s="29">
        <f t="shared" si="78"/>
        <v>99239.74</v>
      </c>
      <c r="F209" s="3">
        <f>IFERROR(E209/B209%,0)</f>
        <v>99.999939540386023</v>
      </c>
      <c r="G209" s="3">
        <f>IFERROR(E209/C209%,0)</f>
        <v>99.999939540386023</v>
      </c>
      <c r="H209" s="29"/>
      <c r="I209" s="29"/>
      <c r="J209" s="29"/>
      <c r="K209" s="29"/>
      <c r="L209" s="29"/>
      <c r="M209" s="29"/>
      <c r="N209" s="29"/>
      <c r="O209" s="29"/>
      <c r="P209" s="29"/>
      <c r="Q209" s="29"/>
      <c r="R209" s="29">
        <f t="shared" ref="R209:AE212" si="79">R18+R32+R68+R92+R159+R179</f>
        <v>17027.349999999999</v>
      </c>
      <c r="S209" s="29">
        <f t="shared" si="79"/>
        <v>17027.349999999999</v>
      </c>
      <c r="T209" s="29"/>
      <c r="U209" s="29"/>
      <c r="V209" s="29">
        <f t="shared" si="79"/>
        <v>2538.73</v>
      </c>
      <c r="W209" s="29">
        <f t="shared" si="79"/>
        <v>2538.73</v>
      </c>
      <c r="X209" s="29">
        <f t="shared" si="79"/>
        <v>10981.09</v>
      </c>
      <c r="Y209" s="29">
        <f t="shared" si="79"/>
        <v>10981.09</v>
      </c>
      <c r="Z209" s="29">
        <f t="shared" si="79"/>
        <v>30997.61</v>
      </c>
      <c r="AA209" s="29">
        <f t="shared" si="79"/>
        <v>16821.990000000002</v>
      </c>
      <c r="AB209" s="29">
        <f t="shared" si="79"/>
        <v>17173</v>
      </c>
      <c r="AC209" s="29"/>
      <c r="AD209" s="29">
        <f t="shared" si="79"/>
        <v>20522.02</v>
      </c>
      <c r="AE209" s="29">
        <f t="shared" si="79"/>
        <v>51870.58</v>
      </c>
      <c r="AF209" s="80"/>
    </row>
    <row r="210" spans="1:32" x14ac:dyDescent="0.25">
      <c r="A210" s="32" t="s">
        <v>14</v>
      </c>
      <c r="B210" s="29">
        <f t="shared" si="78"/>
        <v>314230.13599999994</v>
      </c>
      <c r="C210" s="29">
        <f t="shared" si="78"/>
        <v>315462.13600000006</v>
      </c>
      <c r="D210" s="29">
        <f t="shared" si="78"/>
        <v>288444.16899999999</v>
      </c>
      <c r="E210" s="29">
        <f t="shared" si="78"/>
        <v>288444.16899999999</v>
      </c>
      <c r="F210" s="3">
        <f>IFERROR(E210/B210%,0)</f>
        <v>91.793922973702323</v>
      </c>
      <c r="G210" s="3">
        <f>IFERROR(E210/C210%,0)</f>
        <v>91.435432682165043</v>
      </c>
      <c r="H210" s="29">
        <f>H19+H33+H69+H93+H160+H180</f>
        <v>25823.997999999996</v>
      </c>
      <c r="I210" s="29">
        <f t="shared" ref="I210:R210" si="80">I19+I33+I69+I93+I160+I180</f>
        <v>13413.662999999999</v>
      </c>
      <c r="J210" s="29">
        <f t="shared" si="80"/>
        <v>24387.784999999996</v>
      </c>
      <c r="K210" s="29">
        <f t="shared" si="80"/>
        <v>26222.239999999998</v>
      </c>
      <c r="L210" s="29">
        <f t="shared" si="80"/>
        <v>25481.544999999998</v>
      </c>
      <c r="M210" s="29">
        <f t="shared" si="80"/>
        <v>18056.644999999997</v>
      </c>
      <c r="N210" s="29">
        <f t="shared" si="80"/>
        <v>27977.98</v>
      </c>
      <c r="O210" s="29">
        <f t="shared" si="80"/>
        <v>21916.293999999998</v>
      </c>
      <c r="P210" s="29">
        <f t="shared" si="80"/>
        <v>20383.39</v>
      </c>
      <c r="Q210" s="29">
        <f t="shared" si="80"/>
        <v>19917.439000000002</v>
      </c>
      <c r="R210" s="29">
        <f t="shared" si="80"/>
        <v>35181.480000000003</v>
      </c>
      <c r="S210" s="29">
        <f t="shared" si="79"/>
        <v>38064.929999999993</v>
      </c>
      <c r="T210" s="29">
        <f t="shared" si="79"/>
        <v>24924.404999999995</v>
      </c>
      <c r="U210" s="29">
        <f t="shared" si="79"/>
        <v>21148.595000000001</v>
      </c>
      <c r="V210" s="29">
        <f t="shared" si="79"/>
        <v>30678.33</v>
      </c>
      <c r="W210" s="29">
        <f t="shared" si="79"/>
        <v>31220.652999999995</v>
      </c>
      <c r="X210" s="29">
        <f t="shared" si="79"/>
        <v>23319.74</v>
      </c>
      <c r="Y210" s="29">
        <f t="shared" si="79"/>
        <v>14901.259999999998</v>
      </c>
      <c r="Z210" s="29">
        <f t="shared" si="79"/>
        <v>31263.46</v>
      </c>
      <c r="AA210" s="29">
        <f t="shared" si="79"/>
        <v>19584.429999999997</v>
      </c>
      <c r="AB210" s="29">
        <f t="shared" si="79"/>
        <v>17464.920000000002</v>
      </c>
      <c r="AC210" s="29">
        <f t="shared" si="79"/>
        <v>17283.050000000003</v>
      </c>
      <c r="AD210" s="29">
        <f t="shared" si="79"/>
        <v>27343.102999999999</v>
      </c>
      <c r="AE210" s="29">
        <f t="shared" si="79"/>
        <v>46714.97</v>
      </c>
      <c r="AF210" s="80"/>
    </row>
    <row r="211" spans="1:32" s="39" customFormat="1" x14ac:dyDescent="0.25">
      <c r="A211" s="34" t="s">
        <v>24</v>
      </c>
      <c r="B211" s="29"/>
      <c r="C211" s="29"/>
      <c r="D211" s="29"/>
      <c r="E211" s="29"/>
      <c r="F211" s="3"/>
      <c r="G211" s="3"/>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80"/>
    </row>
    <row r="212" spans="1:32" x14ac:dyDescent="0.25">
      <c r="A212" s="32" t="s">
        <v>22</v>
      </c>
      <c r="B212" s="29">
        <f t="shared" si="78"/>
        <v>220728.48000000004</v>
      </c>
      <c r="C212" s="29">
        <f t="shared" si="78"/>
        <v>220728.48</v>
      </c>
      <c r="D212" s="29">
        <f t="shared" si="78"/>
        <v>74873.719999999987</v>
      </c>
      <c r="E212" s="29">
        <f t="shared" si="78"/>
        <v>74873.719999999987</v>
      </c>
      <c r="F212" s="3">
        <f>IFERROR(E212/B212%,0)</f>
        <v>33.921186790213923</v>
      </c>
      <c r="G212" s="3">
        <f>IFERROR(E212/C212%,0)</f>
        <v>33.92118679021393</v>
      </c>
      <c r="H212" s="29"/>
      <c r="I212" s="29"/>
      <c r="J212" s="29"/>
      <c r="K212" s="29"/>
      <c r="L212" s="29"/>
      <c r="M212" s="29"/>
      <c r="N212" s="29"/>
      <c r="O212" s="29"/>
      <c r="P212" s="29"/>
      <c r="Q212" s="29"/>
      <c r="R212" s="29"/>
      <c r="S212" s="29"/>
      <c r="T212" s="29"/>
      <c r="U212" s="29"/>
      <c r="V212" s="29">
        <f t="shared" si="79"/>
        <v>2538.73</v>
      </c>
      <c r="W212" s="29">
        <f t="shared" si="79"/>
        <v>2538.73</v>
      </c>
      <c r="X212" s="29">
        <f t="shared" si="79"/>
        <v>10981.09</v>
      </c>
      <c r="Y212" s="29">
        <f t="shared" si="79"/>
        <v>10981.09</v>
      </c>
      <c r="Z212" s="29">
        <f t="shared" si="79"/>
        <v>30997.620000000003</v>
      </c>
      <c r="AA212" s="29">
        <f t="shared" si="79"/>
        <v>16822</v>
      </c>
      <c r="AB212" s="29">
        <f t="shared" si="79"/>
        <v>17172.990000000002</v>
      </c>
      <c r="AC212" s="29"/>
      <c r="AD212" s="29">
        <f t="shared" si="79"/>
        <v>159038.05000000002</v>
      </c>
      <c r="AE212" s="29">
        <f t="shared" si="79"/>
        <v>44531.899999999994</v>
      </c>
      <c r="AF212" s="81"/>
    </row>
    <row r="213" spans="1:32" x14ac:dyDescent="0.25">
      <c r="A213" s="82"/>
    </row>
  </sheetData>
  <mergeCells count="44">
    <mergeCell ref="AF108:AF113"/>
    <mergeCell ref="AF120:AF125"/>
    <mergeCell ref="AF126:AF131"/>
    <mergeCell ref="AF150:AF155"/>
    <mergeCell ref="A156:AE156"/>
    <mergeCell ref="AF157:AF162"/>
    <mergeCell ref="AF163:AF168"/>
    <mergeCell ref="A175:AE175"/>
    <mergeCell ref="AF177:AF182"/>
    <mergeCell ref="AF183:AF188"/>
    <mergeCell ref="AF102:AF107"/>
    <mergeCell ref="A28:AE28"/>
    <mergeCell ref="AF30:AF35"/>
    <mergeCell ref="AF36:AF41"/>
    <mergeCell ref="AF42:AF47"/>
    <mergeCell ref="AF48:AF53"/>
    <mergeCell ref="AF66:AF71"/>
    <mergeCell ref="AF72:AF77"/>
    <mergeCell ref="AF78:AF82"/>
    <mergeCell ref="AF83:AF89"/>
    <mergeCell ref="AF90:AF95"/>
    <mergeCell ref="AF96:AF101"/>
    <mergeCell ref="AF15:AF27"/>
    <mergeCell ref="N3:O3"/>
    <mergeCell ref="P3:Q3"/>
    <mergeCell ref="R3:S3"/>
    <mergeCell ref="T3:U3"/>
    <mergeCell ref="V3:W3"/>
    <mergeCell ref="X3:Y3"/>
    <mergeCell ref="Z3:AA3"/>
    <mergeCell ref="AB3:AC3"/>
    <mergeCell ref="AD3:AE3"/>
    <mergeCell ref="A6:AE6"/>
    <mergeCell ref="AF8:AF13"/>
    <mergeCell ref="A1:AD1"/>
    <mergeCell ref="A3:A4"/>
    <mergeCell ref="B3:B4"/>
    <mergeCell ref="C3:C4"/>
    <mergeCell ref="D3:D4"/>
    <mergeCell ref="E3:E4"/>
    <mergeCell ref="F3:G3"/>
    <mergeCell ref="H3:I3"/>
    <mergeCell ref="J3:K3"/>
    <mergeCell ref="L3:M3"/>
  </mergeCells>
  <pageMargins left="0.70866141732283472" right="0.70866141732283472" top="0.74803149606299213" bottom="0.74803149606299213" header="0.31496062992125984" footer="0.31496062992125984"/>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01.01.2024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2024-01-16T07:13:31Z</dcterms:modified>
</cp:coreProperties>
</file>