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11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N13" i="7" l="1"/>
  <c r="O11" i="7" l="1"/>
  <c r="P11" i="7" l="1"/>
  <c r="P8" i="7"/>
  <c r="P7" i="7"/>
  <c r="P9" i="7" l="1"/>
  <c r="O13" i="7" l="1"/>
  <c r="P13" i="7" s="1"/>
  <c r="O9" i="7"/>
  <c r="O8" i="7"/>
  <c r="O7" i="7"/>
  <c r="N8" i="7" l="1"/>
  <c r="N7" i="7" l="1"/>
  <c r="N9" i="7" l="1"/>
  <c r="J8" i="7" l="1"/>
  <c r="I8" i="7"/>
  <c r="H8" i="7"/>
  <c r="G8" i="7"/>
  <c r="K7" i="7"/>
  <c r="J7" i="7"/>
  <c r="I7" i="7"/>
  <c r="H7" i="7"/>
  <c r="G7" i="7"/>
  <c r="M13" i="7" l="1"/>
  <c r="M9" i="7" l="1"/>
  <c r="L13" i="7" l="1"/>
  <c r="L9" i="7" l="1"/>
  <c r="K9" i="7"/>
  <c r="K13" i="7" l="1"/>
  <c r="J13" i="7" l="1"/>
  <c r="J9" i="7"/>
  <c r="I13" i="7" l="1"/>
  <c r="I9" i="7" l="1"/>
  <c r="H13" i="7" l="1"/>
  <c r="H9" i="7"/>
  <c r="L7" i="7" l="1"/>
  <c r="M7" i="7" s="1"/>
  <c r="G9" i="7" l="1"/>
  <c r="K8" i="7"/>
  <c r="L8" i="7" s="1"/>
  <c r="M8" i="7" s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<sst xmlns="http://schemas.openxmlformats.org/spreadsheetml/2006/main" count="50" uniqueCount="45">
  <si>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</si>
  <si>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</si>
  <si>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</si>
  <si>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</si>
  <si>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</si>
  <si>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</si>
  <si>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</si>
  <si>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</si>
  <si>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</si>
  <si>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</si>
  <si>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</si>
  <si>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</si>
  <si>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</si>
  <si>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</si>
  <si>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</si>
  <si>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</si>
  <si>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</si>
  <si>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</si>
  <si>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</si>
  <si>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</si>
  <si>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</si>
  <si>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</si>
  <si>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</si>
  <si>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</si>
  <si>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</si>
  <si>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</si>
  <si>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</si>
  <si>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</si>
  <si>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</si>
  <si>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</si>
  <si>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</si>
  <si>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</si>
  <si>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</si>
  <si>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</si>
  <si>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</si>
  <si>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</si>
  <si>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>(подпись)</t>
  </si>
  <si>
    <t>Исполнитель: 
главный специалист ОПРиРП УИДиРП, 
Шамерзоева Т.Ф., тел.93756</t>
  </si>
  <si>
    <t>1. В реестр МСП включена Пустовалова Лилия Борисовна 
ОГРН: 323861700023118 (дата включения в реестр 10.06.2023 г.).
2.ИП Крысин А.Е. и ИП Хохлова О.Б. в настоящее время не осуществляют сельскохозяйственную деятельность.</t>
  </si>
  <si>
    <t>В связи с убытием 12.02.2023 г. Титлина В.Г. в зону СВО, производство яиц временно приостановлено.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</si>
  <si>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В соответствии с приказом КФ Администрации г.Когалыма от 18.10.2023 №78-О доведены дополнительные плановые ассигнования за счет средств бюджета ХМАО-Югры в сумме 0,900 тыс.руб.
За ноябрь отловлено 24 животных; внесена информация в АИС по 24 животным; содержание животных составило 2933 суток.
С начала года отловлено 170 животных; внесена информация в АИС по 170 животным; содержание животных составило 26 084 суток.
С ИП Скляр Л.П. заключен контракт на оказание услуг по обращению с животными без владельцев на территории города Когалыма от 16.11.2023 №98/20237 на сумму 600,00 тыс.руб.</t>
  </si>
  <si>
    <t xml:space="preserve">Начальник УИДиРП </t>
  </si>
  <si>
    <t xml:space="preserve">      Феоктистов В.И.</t>
  </si>
  <si>
    <t>Количество приютов для животных, соответствующих требованиям законодательства в области обращения с животными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</si>
  <si>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по контракту выполнены. Оплата работ произведена в полном объеме.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Срок окончания работ 11.12.2023.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Срок окончания работ 23.10.2023.
     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
9.  Муниципальный контракт №78/2023 от 11.10.2023 на выполнение работ по монтажу  инженерных сетей в доме "Волонтера" и в доме "Карантин" на территории "Приют для животных в городе Когалыме" по адресу: город Когалым, улица Повховское шоссе, 2 на сумму 258,261 тыс.руб.
10.  Муниципальный контракт №80/2023 от 18.10.2023 на выполнение работ по устройству перегородок в доме волонтёров на объекте "Приют для животных в городе Когалыме", расположенном по адресу: город Когалым, улица Повховское шоссе, 2 на сумму 142,497 тыс.руб.
11. Муниципальный контракт №0387300043823000001 от 27.10.2023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2 980,011 тыс.руб.
12. Муниципальный контракт №99/2023 от 27.11.2023 на выполнение электромонтажных работ в сооружении карантина на объекте:"Приют для животных в городе Когалыме", расположенном по адресу: город Когалым, Повховское шоссе, 2 на сумму 113,42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</si>
</sst>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[Red]\-#,##0\ 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7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0" fillId="0" borderId="5" xfId="0" applyBorder="1"/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A8" zoomScaleNormal="100" zoomScaleSheetLayoutView="100" workbookViewId="0">
      <selection activeCell="N13" sqref="N13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7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5.75" x14ac:dyDescent="0.25">
      <c r="A2" s="49" t="s">
        <v>0</v>
      </c>
      <c r="B2" s="50" t="s">
        <v>1</v>
      </c>
      <c r="C2" s="50" t="s">
        <v>2</v>
      </c>
      <c r="D2" s="50" t="s">
        <v>3</v>
      </c>
      <c r="E2" s="50" t="s">
        <v>21</v>
      </c>
      <c r="F2" s="53" t="s">
        <v>4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1"/>
    </row>
    <row r="3" spans="1:19" ht="119.25" customHeight="1" x14ac:dyDescent="0.25">
      <c r="A3" s="49"/>
      <c r="B3" s="51"/>
      <c r="C3" s="52"/>
      <c r="D3" s="52"/>
      <c r="E3" s="52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44" t="s">
        <v>24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</row>
    <row r="6" spans="1:19" ht="78.7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>
        <v>14</v>
      </c>
      <c r="K6" s="15">
        <v>13</v>
      </c>
      <c r="L6" s="33">
        <v>13</v>
      </c>
      <c r="M6" s="34">
        <v>13</v>
      </c>
      <c r="N6" s="15">
        <v>13</v>
      </c>
      <c r="O6" s="15">
        <v>13</v>
      </c>
      <c r="P6" s="15">
        <v>13</v>
      </c>
      <c r="Q6" s="15"/>
      <c r="R6" s="10">
        <f>145.7/E6*100</f>
        <v>1456.9999999999998</v>
      </c>
      <c r="S6" s="8" t="s">
        <v>38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1">
        <f>I7+6</f>
        <v>29.619999999999997</v>
      </c>
      <c r="K7" s="11">
        <f>J7+6.16</f>
        <v>35.78</v>
      </c>
      <c r="L7" s="11">
        <f>K7+3.78</f>
        <v>39.56</v>
      </c>
      <c r="M7" s="11">
        <f>L7+3.6</f>
        <v>43.160000000000004</v>
      </c>
      <c r="N7" s="11">
        <f>M7+2.88</f>
        <v>46.040000000000006</v>
      </c>
      <c r="O7" s="10">
        <f>N7+1.98</f>
        <v>48.02</v>
      </c>
      <c r="P7" s="10">
        <f>O7+5.88</f>
        <v>53.900000000000006</v>
      </c>
      <c r="Q7" s="15"/>
      <c r="R7" s="10">
        <f t="shared" ref="R7:R13" si="0">P7/E7*100</f>
        <v>94.561403508771932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>
        <f>I8+0.477</f>
        <v>3.2199999999999998</v>
      </c>
      <c r="K8" s="39">
        <f t="shared" ref="K8:M9" si="1">J8</f>
        <v>3.2199999999999998</v>
      </c>
      <c r="L8" s="39">
        <f t="shared" si="1"/>
        <v>3.2199999999999998</v>
      </c>
      <c r="M8" s="39">
        <f t="shared" si="1"/>
        <v>3.2199999999999998</v>
      </c>
      <c r="N8" s="11">
        <f>M8+0.521</f>
        <v>3.7409999999999997</v>
      </c>
      <c r="O8" s="11">
        <f>N8</f>
        <v>3.7409999999999997</v>
      </c>
      <c r="P8" s="11">
        <f>O8+2.25</f>
        <v>5.9909999999999997</v>
      </c>
      <c r="Q8" s="11"/>
      <c r="R8" s="10">
        <f t="shared" si="0"/>
        <v>36.090361445783124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5">
        <f>F9</f>
        <v>2.7</v>
      </c>
      <c r="H9" s="26">
        <f>G9</f>
        <v>2.7</v>
      </c>
      <c r="I9" s="27">
        <f>H9</f>
        <v>2.7</v>
      </c>
      <c r="J9" s="29">
        <f>I9</f>
        <v>2.7</v>
      </c>
      <c r="K9" s="30">
        <f t="shared" si="1"/>
        <v>2.7</v>
      </c>
      <c r="L9" s="10">
        <f t="shared" si="1"/>
        <v>2.7</v>
      </c>
      <c r="M9" s="10">
        <f t="shared" si="1"/>
        <v>2.7</v>
      </c>
      <c r="N9" s="10">
        <f>M9</f>
        <v>2.7</v>
      </c>
      <c r="O9" s="10">
        <f>N9</f>
        <v>2.7</v>
      </c>
      <c r="P9" s="10">
        <f>O9</f>
        <v>2.7</v>
      </c>
      <c r="Q9" s="13"/>
      <c r="R9" s="16">
        <f t="shared" si="0"/>
        <v>11.25</v>
      </c>
      <c r="S9" s="8" t="s">
        <v>39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5">
        <v>0</v>
      </c>
      <c r="H10" s="26">
        <v>0</v>
      </c>
      <c r="I10" s="27">
        <v>0</v>
      </c>
      <c r="J10" s="29">
        <v>0</v>
      </c>
      <c r="K10" s="31">
        <v>0</v>
      </c>
      <c r="L10" s="32">
        <v>0</v>
      </c>
      <c r="M10" s="36">
        <v>0</v>
      </c>
      <c r="N10" s="41">
        <v>0</v>
      </c>
      <c r="O10" s="41">
        <v>0</v>
      </c>
      <c r="P10" s="42">
        <v>0</v>
      </c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5">
        <v>0</v>
      </c>
      <c r="H11" s="15">
        <v>0</v>
      </c>
      <c r="I11" s="27">
        <v>0</v>
      </c>
      <c r="J11" s="15">
        <v>0</v>
      </c>
      <c r="K11" s="11">
        <v>0</v>
      </c>
      <c r="L11" s="11">
        <v>0</v>
      </c>
      <c r="M11" s="11">
        <v>0</v>
      </c>
      <c r="N11" s="11">
        <v>3.88</v>
      </c>
      <c r="O11" s="11">
        <f>N11+1.12</f>
        <v>5</v>
      </c>
      <c r="P11" s="11">
        <f>O11</f>
        <v>5</v>
      </c>
      <c r="Q11" s="11"/>
      <c r="R11" s="10">
        <f t="shared" si="0"/>
        <v>100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5">
        <v>0</v>
      </c>
      <c r="H12" s="26">
        <v>0</v>
      </c>
      <c r="I12" s="27">
        <v>0</v>
      </c>
      <c r="J12" s="29">
        <v>0</v>
      </c>
      <c r="K12" s="31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13"/>
      <c r="R12" s="16">
        <f t="shared" si="0"/>
        <v>0</v>
      </c>
      <c r="S12" s="12"/>
    </row>
    <row r="13" spans="1:19" ht="409.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5">
        <v>17</v>
      </c>
      <c r="H13" s="26">
        <f>G13+17</f>
        <v>34</v>
      </c>
      <c r="I13" s="28">
        <f>H13+24</f>
        <v>58</v>
      </c>
      <c r="J13" s="29">
        <f>I13+11</f>
        <v>69</v>
      </c>
      <c r="K13" s="31">
        <f>J13+19</f>
        <v>88</v>
      </c>
      <c r="L13" s="35">
        <f>K13+15</f>
        <v>103</v>
      </c>
      <c r="M13" s="38">
        <f>L13+10</f>
        <v>113</v>
      </c>
      <c r="N13" s="40">
        <f>M13+14</f>
        <v>127</v>
      </c>
      <c r="O13" s="41">
        <f>N13+25</f>
        <v>152</v>
      </c>
      <c r="P13" s="42">
        <f>O13+24</f>
        <v>176</v>
      </c>
      <c r="Q13" s="17"/>
      <c r="R13" s="16">
        <f t="shared" si="0"/>
        <v>80</v>
      </c>
      <c r="S13" s="37" t="s">
        <v>40</v>
      </c>
    </row>
    <row r="14" spans="1:19" ht="409.5" x14ac:dyDescent="0.25">
      <c r="A14" s="7">
        <v>8</v>
      </c>
      <c r="B14" s="8" t="s">
        <v>43</v>
      </c>
      <c r="C14" s="43" t="s">
        <v>19</v>
      </c>
      <c r="D14" s="43">
        <v>0</v>
      </c>
      <c r="E14" s="14">
        <v>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56"/>
      <c r="R14" s="56"/>
      <c r="S14" s="37" t="s">
        <v>44</v>
      </c>
    </row>
    <row r="17" spans="2:6" ht="16.5" x14ac:dyDescent="0.25">
      <c r="B17" s="20" t="s">
        <v>41</v>
      </c>
      <c r="C17" s="23"/>
      <c r="D17" s="23"/>
      <c r="E17" s="20" t="s">
        <v>42</v>
      </c>
      <c r="F17" s="20"/>
    </row>
    <row r="18" spans="2:6" ht="16.5" x14ac:dyDescent="0.25">
      <c r="B18" s="20"/>
      <c r="C18" s="22" t="s">
        <v>36</v>
      </c>
      <c r="D18" s="20"/>
      <c r="E18" s="20"/>
      <c r="F18" s="20"/>
    </row>
    <row r="19" spans="2:6" ht="66" x14ac:dyDescent="0.25">
      <c r="B19" s="21" t="s">
        <v>37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2024-01-15T09:55:09Z</dcterms:modified>
</cp:coreProperties>
</file>