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МЗ\Отчеты по ОМЗ\АЮПОВА\Ежеквартальные\до 25-го числа. Мониторинг закупок\2024\2 квартал\"/>
    </mc:Choice>
  </mc:AlternateContent>
  <bookViews>
    <workbookView xWindow="0" yWindow="0" windowWidth="28800" windowHeight="12180"/>
  </bookViews>
  <sheets>
    <sheet name="ОТЧЕТ" sheetId="1" r:id="rId1"/>
    <sheet name="Информация к отчету  " sheetId="4" r:id="rId2"/>
  </sheets>
  <definedNames>
    <definedName name="_xlnm.Print_Titles" localSheetId="1">'Информация к отчету  '!$4:$6</definedName>
    <definedName name="_xlnm.Print_Area" localSheetId="1">'Информация к отчету  '!$A$1:$Z$93</definedName>
    <definedName name="_xlnm.Print_Area" localSheetId="0">ОТЧЕТ!$A$1:$N$23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4" l="1"/>
  <c r="G87" i="4"/>
  <c r="G86" i="4"/>
  <c r="C88" i="4"/>
  <c r="C86" i="4" l="1"/>
  <c r="C76" i="4"/>
  <c r="C73" i="4"/>
  <c r="D41" i="4"/>
  <c r="C41" i="4"/>
  <c r="C34" i="4"/>
  <c r="C87" i="4"/>
  <c r="C85" i="4"/>
  <c r="C84" i="4" l="1"/>
  <c r="I84" i="4" l="1"/>
  <c r="N88" i="4"/>
  <c r="D6" i="1"/>
  <c r="E6" i="1"/>
  <c r="F6" i="1"/>
  <c r="G6" i="1"/>
  <c r="H6" i="1"/>
  <c r="I6" i="1"/>
  <c r="J6" i="1"/>
  <c r="K6" i="1"/>
  <c r="L6" i="1"/>
  <c r="M6" i="1"/>
  <c r="N6" i="1"/>
  <c r="D7" i="1"/>
  <c r="E7" i="1"/>
  <c r="F7" i="1"/>
  <c r="G7" i="1"/>
  <c r="H7" i="1"/>
  <c r="I7" i="1"/>
  <c r="J7" i="1"/>
  <c r="K7" i="1"/>
  <c r="L7" i="1"/>
  <c r="M7" i="1"/>
  <c r="N7" i="1"/>
  <c r="D8" i="1"/>
  <c r="E8" i="1"/>
  <c r="F8" i="1"/>
  <c r="G8" i="1"/>
  <c r="H8" i="1"/>
  <c r="I8" i="1"/>
  <c r="J8" i="1"/>
  <c r="K8" i="1"/>
  <c r="L8" i="1"/>
  <c r="M8" i="1"/>
  <c r="N8" i="1"/>
  <c r="D9" i="1"/>
  <c r="E9" i="1"/>
  <c r="F9" i="1"/>
  <c r="G9" i="1"/>
  <c r="I9" i="1"/>
  <c r="J9" i="1"/>
  <c r="K9" i="1"/>
  <c r="L9" i="1"/>
  <c r="M9" i="1"/>
  <c r="N9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D13" i="1"/>
  <c r="E13" i="1"/>
  <c r="F13" i="1"/>
  <c r="G13" i="1"/>
  <c r="H13" i="1"/>
  <c r="I13" i="1"/>
  <c r="J13" i="1"/>
  <c r="K13" i="1"/>
  <c r="L13" i="1"/>
  <c r="M13" i="1"/>
  <c r="N13" i="1"/>
  <c r="D14" i="1"/>
  <c r="E14" i="1"/>
  <c r="F14" i="1"/>
  <c r="G14" i="1"/>
  <c r="H14" i="1"/>
  <c r="I14" i="1"/>
  <c r="J14" i="1"/>
  <c r="K14" i="1"/>
  <c r="L14" i="1"/>
  <c r="M14" i="1"/>
  <c r="N14" i="1"/>
  <c r="F15" i="1"/>
  <c r="I15" i="1"/>
  <c r="J15" i="1"/>
  <c r="N15" i="1"/>
  <c r="D16" i="1"/>
  <c r="E16" i="1"/>
  <c r="F16" i="1"/>
  <c r="G16" i="1"/>
  <c r="H16" i="1"/>
  <c r="I16" i="1"/>
  <c r="J16" i="1"/>
  <c r="K16" i="1"/>
  <c r="L16" i="1"/>
  <c r="M16" i="1"/>
  <c r="N16" i="1"/>
  <c r="C16" i="1"/>
  <c r="C15" i="1"/>
  <c r="C14" i="1"/>
  <c r="C13" i="1"/>
  <c r="C12" i="1"/>
  <c r="C11" i="1"/>
  <c r="C9" i="1"/>
  <c r="C8" i="1"/>
  <c r="C7" i="1"/>
  <c r="C6" i="1"/>
  <c r="M83" i="4"/>
  <c r="N87" i="4" l="1"/>
  <c r="L87" i="4"/>
  <c r="K87" i="4"/>
  <c r="J87" i="4"/>
  <c r="I87" i="4"/>
  <c r="I88" i="4" s="1"/>
  <c r="D87" i="4"/>
  <c r="E87" i="4"/>
  <c r="F87" i="4"/>
  <c r="N86" i="4"/>
  <c r="J86" i="4"/>
  <c r="K86" i="4"/>
  <c r="L86" i="4"/>
  <c r="I86" i="4"/>
  <c r="H85" i="4"/>
  <c r="D86" i="4"/>
  <c r="E86" i="4"/>
  <c r="F86" i="4"/>
  <c r="N62" i="4"/>
  <c r="L62" i="4"/>
  <c r="K62" i="4"/>
  <c r="Q62" i="4" s="1"/>
  <c r="J62" i="4"/>
  <c r="I62" i="4"/>
  <c r="G62" i="4"/>
  <c r="F62" i="4"/>
  <c r="Y62" i="4" s="1"/>
  <c r="E62" i="4"/>
  <c r="W62" i="4" s="1"/>
  <c r="D62" i="4"/>
  <c r="M62" i="4" s="1"/>
  <c r="O62" i="4" s="1"/>
  <c r="C62" i="4"/>
  <c r="M61" i="4"/>
  <c r="M60" i="4"/>
  <c r="H60" i="4"/>
  <c r="H62" i="4" l="1"/>
  <c r="U62" i="4" s="1"/>
  <c r="S62" i="4"/>
  <c r="K88" i="4"/>
  <c r="F88" i="4"/>
  <c r="L88" i="4"/>
  <c r="G88" i="4"/>
  <c r="H88" i="4" s="1"/>
  <c r="E88" i="4"/>
  <c r="M87" i="4"/>
  <c r="M86" i="4"/>
  <c r="D88" i="4"/>
  <c r="H86" i="4"/>
  <c r="J88" i="4"/>
  <c r="H87" i="4"/>
  <c r="C83" i="4"/>
  <c r="N83" i="4"/>
  <c r="L83" i="4"/>
  <c r="K83" i="4"/>
  <c r="J83" i="4"/>
  <c r="I83" i="4"/>
  <c r="G83" i="4"/>
  <c r="F83" i="4"/>
  <c r="E83" i="4"/>
  <c r="D83" i="4"/>
  <c r="M82" i="4"/>
  <c r="M81" i="4"/>
  <c r="N76" i="4"/>
  <c r="L76" i="4"/>
  <c r="L15" i="1" s="1"/>
  <c r="K76" i="4"/>
  <c r="J76" i="4"/>
  <c r="I76" i="4"/>
  <c r="G15" i="1"/>
  <c r="F76" i="4"/>
  <c r="Y76" i="4" s="1"/>
  <c r="E76" i="4"/>
  <c r="D76" i="4"/>
  <c r="D15" i="1" s="1"/>
  <c r="M75" i="4"/>
  <c r="H75" i="4"/>
  <c r="M74" i="4"/>
  <c r="H74" i="4"/>
  <c r="N69" i="4"/>
  <c r="M69" i="4"/>
  <c r="L69" i="4"/>
  <c r="K69" i="4"/>
  <c r="J69" i="4"/>
  <c r="I69" i="4"/>
  <c r="G69" i="4"/>
  <c r="F69" i="4"/>
  <c r="E69" i="4"/>
  <c r="D69" i="4"/>
  <c r="C69" i="4"/>
  <c r="M68" i="4"/>
  <c r="M67" i="4"/>
  <c r="N55" i="4"/>
  <c r="L55" i="4"/>
  <c r="K55" i="4"/>
  <c r="Q55" i="4" s="1"/>
  <c r="J55" i="4"/>
  <c r="I55" i="4"/>
  <c r="G55" i="4"/>
  <c r="F55" i="4"/>
  <c r="Y55" i="4" s="1"/>
  <c r="E55" i="4"/>
  <c r="W55" i="4" s="1"/>
  <c r="D55" i="4"/>
  <c r="M55" i="4" s="1"/>
  <c r="O55" i="4" s="1"/>
  <c r="C55" i="4"/>
  <c r="M54" i="4"/>
  <c r="H54" i="4"/>
  <c r="M53" i="4"/>
  <c r="N48" i="4"/>
  <c r="L48" i="4"/>
  <c r="K48" i="4"/>
  <c r="J48" i="4"/>
  <c r="I48" i="4"/>
  <c r="G48" i="4"/>
  <c r="F48" i="4"/>
  <c r="Y48" i="4" s="1"/>
  <c r="E48" i="4"/>
  <c r="W48" i="4" s="1"/>
  <c r="D48" i="4"/>
  <c r="C48" i="4"/>
  <c r="M47" i="4"/>
  <c r="H47" i="4"/>
  <c r="M46" i="4"/>
  <c r="H46" i="4"/>
  <c r="N41" i="4"/>
  <c r="L41" i="4"/>
  <c r="K41" i="4"/>
  <c r="J41" i="4"/>
  <c r="J84" i="4" s="1"/>
  <c r="I41" i="4"/>
  <c r="G41" i="4"/>
  <c r="F41" i="4"/>
  <c r="E41" i="4"/>
  <c r="M40" i="4"/>
  <c r="H40" i="4"/>
  <c r="M39" i="4"/>
  <c r="H39" i="4"/>
  <c r="N34" i="4"/>
  <c r="L34" i="4"/>
  <c r="K34" i="4"/>
  <c r="J34" i="4"/>
  <c r="I34" i="4"/>
  <c r="G34" i="4"/>
  <c r="F34" i="4"/>
  <c r="Y34" i="4" s="1"/>
  <c r="E34" i="4"/>
  <c r="W34" i="4" s="1"/>
  <c r="D34" i="4"/>
  <c r="M33" i="4"/>
  <c r="H33" i="4"/>
  <c r="M32" i="4"/>
  <c r="H32" i="4"/>
  <c r="N27" i="4"/>
  <c r="M27" i="4"/>
  <c r="L27" i="4"/>
  <c r="K27" i="4"/>
  <c r="J27" i="4"/>
  <c r="I27" i="4"/>
  <c r="G27" i="4"/>
  <c r="F27" i="4"/>
  <c r="E27" i="4"/>
  <c r="D27" i="4"/>
  <c r="C27" i="4"/>
  <c r="M26" i="4"/>
  <c r="M25" i="4"/>
  <c r="N20" i="4"/>
  <c r="M20" i="4"/>
  <c r="L20" i="4"/>
  <c r="K20" i="4"/>
  <c r="J20" i="4"/>
  <c r="I20" i="4"/>
  <c r="G20" i="4"/>
  <c r="F20" i="4"/>
  <c r="E20" i="4"/>
  <c r="D20" i="4"/>
  <c r="C20" i="4"/>
  <c r="M19" i="4"/>
  <c r="M18" i="4"/>
  <c r="C13" i="4"/>
  <c r="D13" i="4"/>
  <c r="E13" i="4"/>
  <c r="W13" i="4" s="1"/>
  <c r="F13" i="4"/>
  <c r="Y13" i="4" s="1"/>
  <c r="G13" i="4"/>
  <c r="H13" i="4"/>
  <c r="I13" i="4"/>
  <c r="J13" i="4"/>
  <c r="K13" i="4"/>
  <c r="Q13" i="4" s="1"/>
  <c r="L13" i="4"/>
  <c r="M12" i="4"/>
  <c r="M11" i="4"/>
  <c r="N13" i="4"/>
  <c r="U13" i="4"/>
  <c r="C10" i="4"/>
  <c r="W76" i="4" l="1"/>
  <c r="E15" i="1"/>
  <c r="Q76" i="4"/>
  <c r="K15" i="1"/>
  <c r="L84" i="4"/>
  <c r="L10" i="1"/>
  <c r="K84" i="4"/>
  <c r="K10" i="1"/>
  <c r="G84" i="4"/>
  <c r="H84" i="4" s="1"/>
  <c r="G10" i="1"/>
  <c r="Y41" i="4"/>
  <c r="F10" i="1"/>
  <c r="F84" i="4"/>
  <c r="W41" i="4"/>
  <c r="E84" i="4"/>
  <c r="E10" i="1"/>
  <c r="D10" i="1"/>
  <c r="D84" i="4"/>
  <c r="M84" i="4" s="1"/>
  <c r="C10" i="1"/>
  <c r="C17" i="1" s="1"/>
  <c r="J10" i="1"/>
  <c r="I10" i="1"/>
  <c r="M76" i="4"/>
  <c r="H76" i="4"/>
  <c r="S76" i="4"/>
  <c r="H55" i="4"/>
  <c r="U55" i="4" s="1"/>
  <c r="S55" i="4"/>
  <c r="Q48" i="4"/>
  <c r="M48" i="4"/>
  <c r="O48" i="4" s="1"/>
  <c r="H48" i="4"/>
  <c r="U48" i="4" s="1"/>
  <c r="S48" i="4"/>
  <c r="M41" i="4"/>
  <c r="Q41" i="4"/>
  <c r="H41" i="4"/>
  <c r="S41" i="4"/>
  <c r="M88" i="4"/>
  <c r="Q34" i="4"/>
  <c r="M34" i="4"/>
  <c r="O34" i="4" s="1"/>
  <c r="H34" i="4"/>
  <c r="S34" i="4"/>
  <c r="S13" i="4"/>
  <c r="M13" i="4"/>
  <c r="H31" i="4"/>
  <c r="O76" i="4" l="1"/>
  <c r="M15" i="1"/>
  <c r="U76" i="4"/>
  <c r="H15" i="1"/>
  <c r="U34" i="4"/>
  <c r="H9" i="1"/>
  <c r="U41" i="4"/>
  <c r="H10" i="1"/>
  <c r="O41" i="4"/>
  <c r="M10" i="1"/>
  <c r="H72" i="4"/>
  <c r="H71" i="4"/>
  <c r="M71" i="4"/>
  <c r="M72" i="4"/>
  <c r="M30" i="4"/>
  <c r="M37" i="4"/>
  <c r="L38" i="4"/>
  <c r="H30" i="4"/>
  <c r="H37" i="4" l="1"/>
  <c r="C80" i="4" l="1"/>
  <c r="J85" i="4" l="1"/>
  <c r="D85" i="4"/>
  <c r="E85" i="4"/>
  <c r="F85" i="4"/>
  <c r="N85" i="4" l="1"/>
  <c r="L85" i="4"/>
  <c r="K85" i="4"/>
  <c r="I85" i="4"/>
  <c r="G85" i="4"/>
  <c r="N80" i="4" l="1"/>
  <c r="L80" i="4"/>
  <c r="K80" i="4"/>
  <c r="J80" i="4"/>
  <c r="I80" i="4"/>
  <c r="G80" i="4"/>
  <c r="F80" i="4"/>
  <c r="E80" i="4"/>
  <c r="D80" i="4"/>
  <c r="N73" i="4"/>
  <c r="L73" i="4"/>
  <c r="K73" i="4"/>
  <c r="J73" i="4"/>
  <c r="I73" i="4"/>
  <c r="G73" i="4"/>
  <c r="F73" i="4"/>
  <c r="E73" i="4"/>
  <c r="D73" i="4"/>
  <c r="N66" i="4"/>
  <c r="L66" i="4"/>
  <c r="K66" i="4"/>
  <c r="J66" i="4"/>
  <c r="I66" i="4"/>
  <c r="G66" i="4"/>
  <c r="F66" i="4"/>
  <c r="E66" i="4"/>
  <c r="D66" i="4"/>
  <c r="C66" i="4"/>
  <c r="N59" i="4"/>
  <c r="L59" i="4"/>
  <c r="K59" i="4"/>
  <c r="J59" i="4"/>
  <c r="I59" i="4"/>
  <c r="G59" i="4"/>
  <c r="F59" i="4"/>
  <c r="E59" i="4"/>
  <c r="D59" i="4"/>
  <c r="C59" i="4"/>
  <c r="N52" i="4"/>
  <c r="L52" i="4"/>
  <c r="K52" i="4"/>
  <c r="J52" i="4"/>
  <c r="I52" i="4"/>
  <c r="G52" i="4"/>
  <c r="F52" i="4"/>
  <c r="E52" i="4"/>
  <c r="D52" i="4"/>
  <c r="C52" i="4"/>
  <c r="N45" i="4"/>
  <c r="L45" i="4"/>
  <c r="K45" i="4"/>
  <c r="J45" i="4"/>
  <c r="I45" i="4"/>
  <c r="G45" i="4"/>
  <c r="F45" i="4"/>
  <c r="E45" i="4"/>
  <c r="D45" i="4"/>
  <c r="C45" i="4"/>
  <c r="N38" i="4"/>
  <c r="K38" i="4"/>
  <c r="J38" i="4"/>
  <c r="I38" i="4"/>
  <c r="G38" i="4"/>
  <c r="F38" i="4"/>
  <c r="E38" i="4"/>
  <c r="D38" i="4"/>
  <c r="C38" i="4"/>
  <c r="N31" i="4"/>
  <c r="L31" i="4"/>
  <c r="K31" i="4"/>
  <c r="J31" i="4"/>
  <c r="I31" i="4"/>
  <c r="G31" i="4"/>
  <c r="F31" i="4"/>
  <c r="E31" i="4"/>
  <c r="D31" i="4"/>
  <c r="C31" i="4"/>
  <c r="N24" i="4"/>
  <c r="L24" i="4"/>
  <c r="K24" i="4"/>
  <c r="J24" i="4"/>
  <c r="I24" i="4"/>
  <c r="G24" i="4"/>
  <c r="F24" i="4"/>
  <c r="E24" i="4"/>
  <c r="D24" i="4"/>
  <c r="C24" i="4"/>
  <c r="N17" i="4"/>
  <c r="L17" i="4"/>
  <c r="K17" i="4"/>
  <c r="J17" i="4"/>
  <c r="I17" i="4"/>
  <c r="G17" i="4"/>
  <c r="F17" i="4"/>
  <c r="E17" i="4"/>
  <c r="D17" i="4"/>
  <c r="C17" i="4"/>
  <c r="N10" i="4"/>
  <c r="L10" i="4"/>
  <c r="K10" i="4"/>
  <c r="J10" i="4"/>
  <c r="I10" i="4"/>
  <c r="G10" i="4"/>
  <c r="F10" i="4"/>
  <c r="E10" i="4"/>
  <c r="D10" i="4"/>
  <c r="H38" i="4" l="1"/>
  <c r="N84" i="4"/>
  <c r="H73" i="4"/>
  <c r="M10" i="4"/>
  <c r="M52" i="4"/>
  <c r="M45" i="4"/>
  <c r="M17" i="4"/>
  <c r="M73" i="4"/>
  <c r="M85" i="4"/>
  <c r="M80" i="4"/>
  <c r="M24" i="4"/>
  <c r="M31" i="4"/>
  <c r="M38" i="4"/>
  <c r="M59" i="4"/>
  <c r="M66" i="4"/>
  <c r="E17" i="1" l="1"/>
  <c r="D17" i="1"/>
  <c r="K17" i="1"/>
  <c r="F17" i="1"/>
  <c r="I17" i="1" l="1"/>
  <c r="L17" i="1"/>
  <c r="N17" i="1"/>
  <c r="J17" i="1"/>
  <c r="G17" i="1"/>
  <c r="H17" i="1" s="1"/>
  <c r="M17" i="1" l="1"/>
</calcChain>
</file>

<file path=xl/sharedStrings.xml><?xml version="1.0" encoding="utf-8"?>
<sst xmlns="http://schemas.openxmlformats.org/spreadsheetml/2006/main" count="940" uniqueCount="74">
  <si>
    <t xml:space="preserve">ОТЧЕТ О РЕЗУЛЬТАТАХ МОНИТОРИНГА ЗАКУПОК ТОВАРОВ, РАБОТ, УСЛУГ </t>
  </si>
  <si>
    <t>№ п/п</t>
  </si>
  <si>
    <t>Наименование заказчика</t>
  </si>
  <si>
    <t>Закупки, которые привели к заключению контракта</t>
  </si>
  <si>
    <t>Количество фактов обжалования (оспаривания) действий (бездействий)</t>
  </si>
  <si>
    <t>Сумма руб.коп.</t>
  </si>
  <si>
    <t>Экономия, руб.коп.</t>
  </si>
  <si>
    <t>КУМИ Администрации города Когалыма</t>
  </si>
  <si>
    <t>Управление образования Администрации города Когалыма</t>
  </si>
  <si>
    <t xml:space="preserve">МКУ "ЕДДС города Когалыма" </t>
  </si>
  <si>
    <t>МКУ "УОДОМС"</t>
  </si>
  <si>
    <t>МКУ "Редакция газеты Когалымский Вестник"</t>
  </si>
  <si>
    <t>МКУ "ОЭХД"</t>
  </si>
  <si>
    <t>МБУ "КСАТ"</t>
  </si>
  <si>
    <t>ИТОГО:</t>
  </si>
  <si>
    <t xml:space="preserve">Администрации города Когалыма </t>
  </si>
  <si>
    <t xml:space="preserve">ИНФОРМАЦИЯ К ОТЧЕТУ О РЕЗУЛЬТАТАХ МОНИТОРИНГА ЗАКУПОК ТОВАРОВ, РАБОТ, УСЛУГ </t>
  </si>
  <si>
    <t>Экономия  к НМЦК</t>
  </si>
  <si>
    <t>в %</t>
  </si>
  <si>
    <t>по порядку ранжи-
рования</t>
  </si>
  <si>
    <t>2.                   </t>
  </si>
  <si>
    <t>3.                   </t>
  </si>
  <si>
    <t>4.                   </t>
  </si>
  <si>
    <t>5.                   </t>
  </si>
  <si>
    <t>6.                   </t>
  </si>
  <si>
    <t>9.</t>
  </si>
  <si>
    <t>10.</t>
  </si>
  <si>
    <t>11.</t>
  </si>
  <si>
    <t>Комитет финансов Администации города Когалыма</t>
  </si>
  <si>
    <t>х</t>
  </si>
  <si>
    <t>-</t>
  </si>
  <si>
    <t>Комитет финансов Администрации города Когалыма</t>
  </si>
  <si>
    <t>МБУ "ЦБС"</t>
  </si>
  <si>
    <t>Комитет по управлению муниципальным имуществом Администрации города Когалыма</t>
  </si>
  <si>
    <t>Итого 1 квартал</t>
  </si>
  <si>
    <t>1.</t>
  </si>
  <si>
    <t>Исполнитель:</t>
  </si>
  <si>
    <t>Кол-во опубликованных закупок (по которым в т.ч. произошло заключение контрактов в отчетном периоде)</t>
  </si>
  <si>
    <t>Поступившие запросы от участников закупок</t>
  </si>
  <si>
    <t>Количество поступивших заявок</t>
  </si>
  <si>
    <t>Сумма, руб.коп.</t>
  </si>
  <si>
    <t>Кол-во, шт.</t>
  </si>
  <si>
    <t>НМЦК, руб. коп.</t>
  </si>
  <si>
    <t>Кол-во запросов, шт.</t>
  </si>
  <si>
    <t xml:space="preserve">МКУ Администрация города Когалыма </t>
  </si>
  <si>
    <t xml:space="preserve">МКУ "УОДОМС" </t>
  </si>
  <si>
    <t xml:space="preserve">МБУ "ЦБС" </t>
  </si>
  <si>
    <t xml:space="preserve">МКУ "ОЭХД" </t>
  </si>
  <si>
    <t>Несостоявшиеся закупки, отмененные закупки</t>
  </si>
  <si>
    <t>Кол-во несостоявшихся закупок, отмененных закупок</t>
  </si>
  <si>
    <t>Несостоявшиеся закупки,отмененные закупки</t>
  </si>
  <si>
    <t>Наименьшее количество поступивших запросов о разъяснении положений извещения об осуществлении закупки</t>
  </si>
  <si>
    <t>Наименьшее кол-во изменений в извещение об осуществлении закупки (в т.ч. по запросу)</t>
  </si>
  <si>
    <t>Кол-во изменений в извещения об осуществлении закупки (в т.ч. по запросу), шт.</t>
  </si>
  <si>
    <t>в шт.</t>
  </si>
  <si>
    <t>Наибольшее количество закупок, которые привели к заключению контракта</t>
  </si>
  <si>
    <t>ВСЕГО:</t>
  </si>
  <si>
    <t>Кол-во изменений в извещения об осуществлении закупки 
(в т.ч. по запросу), шт.</t>
  </si>
  <si>
    <t>МКУ "УКС и ЖКК г. Когалыма"</t>
  </si>
  <si>
    <t xml:space="preserve">главный специалист отдела муниципального заказа </t>
  </si>
  <si>
    <t>Аюпова Ирина Юрьевна</t>
  </si>
  <si>
    <t xml:space="preserve">тел. 8(34667)93733 </t>
  </si>
  <si>
    <t>Количество поступивших заявок, шт.</t>
  </si>
  <si>
    <t>Кол-во участников, подавших заявки</t>
  </si>
  <si>
    <t>Среднее кол-во участников, подавших заявки</t>
  </si>
  <si>
    <t>Среднее кол-во участников закупок, подавших заявки</t>
  </si>
  <si>
    <t>единица</t>
  </si>
  <si>
    <t xml:space="preserve">Опережающие закупки, 2023 </t>
  </si>
  <si>
    <t>1 квартал 2024</t>
  </si>
  <si>
    <t>Опережающие закупки, 2023</t>
  </si>
  <si>
    <t xml:space="preserve">ДЛЯ ОБЕСПЕЧЕНИЯ МУНИЦИПАЛЬНЫХ НУЖД ГОРОДА КОГАЛЫМА ЗА II КВАРТАЛ 2024 ГОДА </t>
  </si>
  <si>
    <t>ДЛЯ ОБЕСПЕЧЕНИЯ МУНИЦИПАЛЬНЫХ НУЖД ГОРОДА КОГАЛЫМА ЗА II КВАРТАЛ 2024 ГОДА</t>
  </si>
  <si>
    <t>2 квартал 2024</t>
  </si>
  <si>
    <t>Итого 2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</si>
</sst>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top"/>
    </xf>
    <xf numFmtId="1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/>
    <xf numFmtId="1" fontId="4" fillId="2" borderId="0" xfId="0" applyNumberFormat="1" applyFont="1" applyFill="1" applyBorder="1" applyAlignment="1">
      <alignment horizontal="center" vertical="top"/>
    </xf>
    <xf numFmtId="4" fontId="2" fillId="2" borderId="0" xfId="0" applyNumberFormat="1" applyFont="1" applyFill="1"/>
    <xf numFmtId="1" fontId="2" fillId="2" borderId="0" xfId="0" applyNumberFormat="1" applyFont="1" applyFill="1" applyBorder="1"/>
    <xf numFmtId="2" fontId="2" fillId="2" borderId="0" xfId="0" applyNumberFormat="1" applyFont="1" applyFill="1"/>
    <xf numFmtId="0" fontId="1" fillId="2" borderId="0" xfId="0" applyFont="1" applyFill="1" applyAlignment="1">
      <alignment horizontal="left" vertical="top"/>
    </xf>
    <xf numFmtId="1" fontId="1" fillId="2" borderId="0" xfId="0" applyNumberFormat="1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1" fontId="9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2" borderId="0" xfId="0" applyFont="1" applyFill="1" applyAlignment="1">
      <alignment horizontal="left"/>
    </xf>
    <xf numFmtId="0" fontId="11" fillId="0" borderId="0" xfId="0" applyFont="1" applyAlignment="1">
      <alignment horizontal="left" vertical="center"/>
    </xf>
    <xf numFmtId="0" fontId="11" fillId="2" borderId="0" xfId="0" applyFont="1" applyFill="1" applyBorder="1"/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/>
    <xf numFmtId="0" fontId="11" fillId="2" borderId="0" xfId="0" applyFont="1" applyFill="1"/>
    <xf numFmtId="0" fontId="5" fillId="4" borderId="1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3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2" fillId="4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3" fontId="1" fillId="2" borderId="0" xfId="0" applyNumberFormat="1" applyFont="1" applyFill="1" applyAlignment="1">
      <alignment horizontal="left" vertical="top"/>
    </xf>
    <xf numFmtId="3" fontId="8" fillId="2" borderId="1" xfId="0" applyNumberFormat="1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/>
    <xf numFmtId="3" fontId="6" fillId="2" borderId="1" xfId="0" applyNumberFormat="1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8" fillId="2" borderId="6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zoomScaleNormal="100" zoomScaleSheetLayoutView="100" workbookViewId="0">
      <pane ySplit="4" topLeftCell="A5" activePane="bottomLeft" state="frozen"/>
      <selection pane="bottomLeft" activeCell="J7" sqref="J7"/>
    </sheetView>
  </sheetViews>
  <sheetFormatPr defaultColWidth="9.140625" defaultRowHeight="15" x14ac:dyDescent="0.25"/>
  <cols>
    <col min="1" max="1" width="4.28515625" style="1" customWidth="1"/>
    <col min="2" max="2" width="23.85546875" style="1" customWidth="1"/>
    <col min="3" max="3" width="6.28515625" style="1" customWidth="1"/>
    <col min="4" max="4" width="15.42578125" style="1" customWidth="1"/>
    <col min="5" max="5" width="12.28515625" style="1" customWidth="1"/>
    <col min="6" max="6" width="14.7109375" style="1" customWidth="1"/>
    <col min="7" max="8" width="13" style="1" customWidth="1"/>
    <col min="9" max="9" width="6.85546875" style="1" customWidth="1"/>
    <col min="10" max="10" width="14.42578125" style="1" customWidth="1"/>
    <col min="11" max="11" width="7.85546875" style="1" customWidth="1"/>
    <col min="12" max="12" width="14.85546875" style="1" customWidth="1"/>
    <col min="13" max="13" width="12.5703125" style="1" customWidth="1"/>
    <col min="14" max="14" width="13.28515625" style="1" customWidth="1"/>
    <col min="15" max="16384" width="9.140625" style="1"/>
  </cols>
  <sheetData>
    <row r="1" spans="1:14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4" ht="19.5" customHeight="1" x14ac:dyDescent="0.25">
      <c r="A2" s="67" t="s">
        <v>70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ht="66.75" customHeight="1" x14ac:dyDescent="0.25">
      <c r="A3" s="68" t="s">
        <v>1</v>
      </c>
      <c r="B3" s="68" t="s">
        <v>2</v>
      </c>
      <c r="C3" s="68" t="s">
        <v>37</v>
      </c>
      <c r="D3" s="68"/>
      <c r="E3" s="68" t="s">
        <v>38</v>
      </c>
      <c r="F3" s="68"/>
      <c r="G3" s="68" t="s">
        <v>62</v>
      </c>
      <c r="H3" s="68"/>
      <c r="I3" s="68" t="s">
        <v>50</v>
      </c>
      <c r="J3" s="68"/>
      <c r="K3" s="68" t="s">
        <v>3</v>
      </c>
      <c r="L3" s="68"/>
      <c r="M3" s="68"/>
      <c r="N3" s="68" t="s">
        <v>4</v>
      </c>
    </row>
    <row r="4" spans="1:14" ht="78.75" customHeight="1" x14ac:dyDescent="0.25">
      <c r="A4" s="68"/>
      <c r="B4" s="68"/>
      <c r="C4" s="45" t="s">
        <v>41</v>
      </c>
      <c r="D4" s="2" t="s">
        <v>42</v>
      </c>
      <c r="E4" s="30" t="s">
        <v>43</v>
      </c>
      <c r="F4" s="30" t="s">
        <v>53</v>
      </c>
      <c r="G4" s="62" t="s">
        <v>63</v>
      </c>
      <c r="H4" s="62" t="s">
        <v>64</v>
      </c>
      <c r="I4" s="30" t="s">
        <v>41</v>
      </c>
      <c r="J4" s="30" t="s">
        <v>42</v>
      </c>
      <c r="K4" s="30" t="s">
        <v>41</v>
      </c>
      <c r="L4" s="30" t="s">
        <v>40</v>
      </c>
      <c r="M4" s="30" t="s">
        <v>6</v>
      </c>
      <c r="N4" s="68"/>
    </row>
    <row r="5" spans="1:14" ht="12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ht="63.75" x14ac:dyDescent="0.25">
      <c r="A6" s="22">
        <v>1</v>
      </c>
      <c r="B6" s="23" t="s">
        <v>33</v>
      </c>
      <c r="C6" s="52">
        <f>'Информация к отчету  '!C13</f>
        <v>3</v>
      </c>
      <c r="D6" s="65">
        <f>'Информация к отчету  '!D13</f>
        <v>12161570</v>
      </c>
      <c r="E6" s="52">
        <f>'Информация к отчету  '!E13</f>
        <v>0</v>
      </c>
      <c r="F6" s="52">
        <f>'Информация к отчету  '!F13</f>
        <v>0</v>
      </c>
      <c r="G6" s="52">
        <f>'Информация к отчету  '!G13</f>
        <v>0</v>
      </c>
      <c r="H6" s="52">
        <f>'Информация к отчету  '!H13</f>
        <v>0</v>
      </c>
      <c r="I6" s="52">
        <f>'Информация к отчету  '!I13</f>
        <v>3</v>
      </c>
      <c r="J6" s="65">
        <f>'Информация к отчету  '!J13</f>
        <v>12161570</v>
      </c>
      <c r="K6" s="52">
        <f>'Информация к отчету  '!K13</f>
        <v>0</v>
      </c>
      <c r="L6" s="65">
        <f>'Информация к отчету  '!L13</f>
        <v>0</v>
      </c>
      <c r="M6" s="65">
        <f>'Информация к отчету  '!M13</f>
        <v>0</v>
      </c>
      <c r="N6" s="52">
        <f>'Информация к отчету  '!N13</f>
        <v>0</v>
      </c>
    </row>
    <row r="7" spans="1:14" ht="38.25" x14ac:dyDescent="0.25">
      <c r="A7" s="22">
        <v>2</v>
      </c>
      <c r="B7" s="23" t="s">
        <v>8</v>
      </c>
      <c r="C7" s="52">
        <f>'Информация к отчету  '!C20</f>
        <v>0</v>
      </c>
      <c r="D7" s="65">
        <f>'Информация к отчету  '!D20</f>
        <v>0</v>
      </c>
      <c r="E7" s="52">
        <f>'Информация к отчету  '!E20</f>
        <v>0</v>
      </c>
      <c r="F7" s="52">
        <f>'Информация к отчету  '!F20</f>
        <v>0</v>
      </c>
      <c r="G7" s="52">
        <f>'Информация к отчету  '!G20</f>
        <v>0</v>
      </c>
      <c r="H7" s="52">
        <f>'Информация к отчету  '!H20</f>
        <v>0</v>
      </c>
      <c r="I7" s="52">
        <f>'Информация к отчету  '!I20</f>
        <v>0</v>
      </c>
      <c r="J7" s="65">
        <f>'Информация к отчету  '!J20</f>
        <v>0</v>
      </c>
      <c r="K7" s="52">
        <f>'Информация к отчету  '!K20</f>
        <v>0</v>
      </c>
      <c r="L7" s="65">
        <f>'Информация к отчету  '!L20</f>
        <v>0</v>
      </c>
      <c r="M7" s="65">
        <f>'Информация к отчету  '!M20</f>
        <v>0</v>
      </c>
      <c r="N7" s="52">
        <f>'Информация к отчету  '!N20</f>
        <v>0</v>
      </c>
    </row>
    <row r="8" spans="1:14" ht="38.25" x14ac:dyDescent="0.25">
      <c r="A8" s="22">
        <v>3</v>
      </c>
      <c r="B8" s="23" t="s">
        <v>31</v>
      </c>
      <c r="C8" s="52">
        <f>'Информация к отчету  '!C27</f>
        <v>0</v>
      </c>
      <c r="D8" s="65">
        <f>'Информация к отчету  '!D27</f>
        <v>0</v>
      </c>
      <c r="E8" s="52">
        <f>'Информация к отчету  '!E27</f>
        <v>0</v>
      </c>
      <c r="F8" s="52">
        <f>'Информация к отчету  '!F27</f>
        <v>0</v>
      </c>
      <c r="G8" s="52">
        <f>'Информация к отчету  '!G27</f>
        <v>0</v>
      </c>
      <c r="H8" s="52">
        <f>'Информация к отчету  '!H27</f>
        <v>0</v>
      </c>
      <c r="I8" s="52">
        <f>'Информация к отчету  '!I27</f>
        <v>0</v>
      </c>
      <c r="J8" s="65">
        <f>'Информация к отчету  '!J27</f>
        <v>0</v>
      </c>
      <c r="K8" s="52">
        <f>'Информация к отчету  '!K27</f>
        <v>0</v>
      </c>
      <c r="L8" s="65">
        <f>'Информация к отчету  '!L27</f>
        <v>0</v>
      </c>
      <c r="M8" s="65">
        <f>'Информация к отчету  '!M27</f>
        <v>0</v>
      </c>
      <c r="N8" s="52">
        <f>'Информация к отчету  '!N27</f>
        <v>0</v>
      </c>
    </row>
    <row r="9" spans="1:14" ht="25.5" customHeight="1" x14ac:dyDescent="0.25">
      <c r="A9" s="22">
        <v>4</v>
      </c>
      <c r="B9" s="23" t="s">
        <v>44</v>
      </c>
      <c r="C9" s="52">
        <f>'Информация к отчету  '!C34</f>
        <v>28</v>
      </c>
      <c r="D9" s="65">
        <f>'Информация к отчету  '!D34</f>
        <v>10234827.699999999</v>
      </c>
      <c r="E9" s="52">
        <f>'Информация к отчету  '!E34</f>
        <v>8</v>
      </c>
      <c r="F9" s="52">
        <f>'Информация к отчету  '!F34</f>
        <v>2</v>
      </c>
      <c r="G9" s="52">
        <f>'Информация к отчету  '!G34</f>
        <v>97</v>
      </c>
      <c r="H9" s="52">
        <f>'Информация к отчету  '!H34</f>
        <v>3.4642857142857144</v>
      </c>
      <c r="I9" s="52">
        <f>'Информация к отчету  '!I34</f>
        <v>2</v>
      </c>
      <c r="J9" s="65">
        <f>'Информация к отчету  '!J34</f>
        <v>86000</v>
      </c>
      <c r="K9" s="52">
        <f>'Информация к отчету  '!K34</f>
        <v>26</v>
      </c>
      <c r="L9" s="65">
        <f>'Информация к отчету  '!L34</f>
        <v>5718540.8899999997</v>
      </c>
      <c r="M9" s="65">
        <f>'Информация к отчету  '!M34</f>
        <v>4430286.8099999996</v>
      </c>
      <c r="N9" s="52">
        <f>'Информация к отчету  '!N34</f>
        <v>0</v>
      </c>
    </row>
    <row r="10" spans="1:14" ht="32.25" customHeight="1" x14ac:dyDescent="0.25">
      <c r="A10" s="22">
        <v>5</v>
      </c>
      <c r="B10" s="24" t="s">
        <v>58</v>
      </c>
      <c r="C10" s="52">
        <f>'Информация к отчету  '!C41</f>
        <v>52</v>
      </c>
      <c r="D10" s="65">
        <f>'Информация к отчету  '!D41</f>
        <v>313650565.62</v>
      </c>
      <c r="E10" s="52">
        <f>'Информация к отчету  '!E41</f>
        <v>5</v>
      </c>
      <c r="F10" s="52">
        <f>'Информация к отчету  '!F41</f>
        <v>7</v>
      </c>
      <c r="G10" s="52">
        <f>'Информация к отчету  '!G41</f>
        <v>128</v>
      </c>
      <c r="H10" s="52">
        <f>'Информация к отчету  '!H41</f>
        <v>2.4615384615384617</v>
      </c>
      <c r="I10" s="52">
        <f>'Информация к отчету  '!I41</f>
        <v>8</v>
      </c>
      <c r="J10" s="65">
        <f>'Информация к отчету  '!J41</f>
        <v>59350607.089999996</v>
      </c>
      <c r="K10" s="52">
        <f>'Информация к отчету  '!K41</f>
        <v>44</v>
      </c>
      <c r="L10" s="65">
        <f>'Информация к отчету  '!L41</f>
        <v>229926742.03</v>
      </c>
      <c r="M10" s="65">
        <f>'Информация к отчету  '!M41</f>
        <v>24373216.5</v>
      </c>
      <c r="N10" s="52">
        <f>'Информация к отчету  '!N41</f>
        <v>0</v>
      </c>
    </row>
    <row r="11" spans="1:14" ht="25.5" x14ac:dyDescent="0.25">
      <c r="A11" s="22">
        <v>6</v>
      </c>
      <c r="B11" s="23" t="s">
        <v>9</v>
      </c>
      <c r="C11" s="52">
        <f>'Информация к отчету  '!C48</f>
        <v>7</v>
      </c>
      <c r="D11" s="65">
        <f>'Информация к отчету  '!D48</f>
        <v>4261619.4799999995</v>
      </c>
      <c r="E11" s="52">
        <f>'Информация к отчету  '!E48</f>
        <v>0</v>
      </c>
      <c r="F11" s="52">
        <f>'Информация к отчету  '!F48</f>
        <v>1</v>
      </c>
      <c r="G11" s="52">
        <f>'Информация к отчету  '!G48</f>
        <v>8</v>
      </c>
      <c r="H11" s="52">
        <f>'Информация к отчету  '!H48</f>
        <v>1.1428571428571428</v>
      </c>
      <c r="I11" s="52">
        <f>'Информация к отчету  '!I48</f>
        <v>0</v>
      </c>
      <c r="J11" s="65">
        <f>'Информация к отчету  '!J48</f>
        <v>0</v>
      </c>
      <c r="K11" s="52">
        <f>'Информация к отчету  '!K48</f>
        <v>7</v>
      </c>
      <c r="L11" s="65">
        <f>'Информация к отчету  '!L48</f>
        <v>4210379.4799999995</v>
      </c>
      <c r="M11" s="65">
        <f>'Информация к отчету  '!M48</f>
        <v>51240</v>
      </c>
      <c r="N11" s="52">
        <f>'Информация к отчету  '!N48</f>
        <v>0</v>
      </c>
    </row>
    <row r="12" spans="1:14" ht="15" customHeight="1" x14ac:dyDescent="0.25">
      <c r="A12" s="22">
        <v>7</v>
      </c>
      <c r="B12" s="23" t="s">
        <v>10</v>
      </c>
      <c r="C12" s="52">
        <f>'Информация к отчету  '!C55</f>
        <v>15</v>
      </c>
      <c r="D12" s="65">
        <f>'Информация к отчету  '!D55</f>
        <v>9669542.9499999993</v>
      </c>
      <c r="E12" s="52">
        <f>'Информация к отчету  '!E55</f>
        <v>3</v>
      </c>
      <c r="F12" s="52">
        <f>'Информация к отчету  '!F55</f>
        <v>2</v>
      </c>
      <c r="G12" s="52">
        <f>'Информация к отчету  '!G55</f>
        <v>37</v>
      </c>
      <c r="H12" s="52">
        <f>'Информация к отчету  '!H55</f>
        <v>2.4666666666666668</v>
      </c>
      <c r="I12" s="52">
        <f>'Информация к отчету  '!I55</f>
        <v>4</v>
      </c>
      <c r="J12" s="65">
        <f>'Информация к отчету  '!J55</f>
        <v>2940308.11</v>
      </c>
      <c r="K12" s="52">
        <f>'Информация к отчету  '!K55</f>
        <v>11</v>
      </c>
      <c r="L12" s="65">
        <f>'Информация к отчету  '!L55</f>
        <v>5702863.6399999997</v>
      </c>
      <c r="M12" s="65">
        <f>'Информация к отчету  '!M55</f>
        <v>1026371.2000000002</v>
      </c>
      <c r="N12" s="52">
        <f>'Информация к отчету  '!N55</f>
        <v>0</v>
      </c>
    </row>
    <row r="13" spans="1:14" x14ac:dyDescent="0.25">
      <c r="A13" s="22">
        <v>8</v>
      </c>
      <c r="B13" s="25" t="s">
        <v>12</v>
      </c>
      <c r="C13" s="52">
        <f>'Информация к отчету  '!C62</f>
        <v>6</v>
      </c>
      <c r="D13" s="65">
        <f>'Информация к отчету  '!D62</f>
        <v>1469089.97</v>
      </c>
      <c r="E13" s="52">
        <f>'Информация к отчету  '!E62</f>
        <v>1</v>
      </c>
      <c r="F13" s="52">
        <f>'Информация к отчету  '!F62</f>
        <v>1</v>
      </c>
      <c r="G13" s="52">
        <f>'Информация к отчету  '!G62</f>
        <v>23</v>
      </c>
      <c r="H13" s="52">
        <f>'Информация к отчету  '!H62</f>
        <v>3.8333333333333335</v>
      </c>
      <c r="I13" s="52">
        <f>'Информация к отчету  '!I62</f>
        <v>0</v>
      </c>
      <c r="J13" s="65">
        <f>'Информация к отчету  '!J62</f>
        <v>0</v>
      </c>
      <c r="K13" s="52">
        <f>'Информация к отчету  '!K62</f>
        <v>6</v>
      </c>
      <c r="L13" s="65">
        <f>'Информация к отчету  '!L62</f>
        <v>1028567.41</v>
      </c>
      <c r="M13" s="65">
        <f>'Информация к отчету  '!M62</f>
        <v>440522.55999999994</v>
      </c>
      <c r="N13" s="52">
        <f>'Информация к отчету  '!N62</f>
        <v>0</v>
      </c>
    </row>
    <row r="14" spans="1:14" ht="25.5" x14ac:dyDescent="0.25">
      <c r="A14" s="22">
        <v>9</v>
      </c>
      <c r="B14" s="23" t="s">
        <v>11</v>
      </c>
      <c r="C14" s="52">
        <f>'Информация к отчету  '!C69</f>
        <v>0</v>
      </c>
      <c r="D14" s="65">
        <f>'Информация к отчету  '!D69</f>
        <v>0</v>
      </c>
      <c r="E14" s="52">
        <f>'Информация к отчету  '!E69</f>
        <v>0</v>
      </c>
      <c r="F14" s="52">
        <f>'Информация к отчету  '!F69</f>
        <v>0</v>
      </c>
      <c r="G14" s="52">
        <f>'Информация к отчету  '!G69</f>
        <v>0</v>
      </c>
      <c r="H14" s="52">
        <f>'Информация к отчету  '!H69</f>
        <v>0</v>
      </c>
      <c r="I14" s="52">
        <f>'Информация к отчету  '!I69</f>
        <v>0</v>
      </c>
      <c r="J14" s="65">
        <f>'Информация к отчету  '!J69</f>
        <v>0</v>
      </c>
      <c r="K14" s="52">
        <f>'Информация к отчету  '!K69</f>
        <v>0</v>
      </c>
      <c r="L14" s="65">
        <f>'Информация к отчету  '!L69</f>
        <v>0</v>
      </c>
      <c r="M14" s="65">
        <f>'Информация к отчету  '!M69</f>
        <v>0</v>
      </c>
      <c r="N14" s="52">
        <f>'Информация к отчету  '!N69</f>
        <v>0</v>
      </c>
    </row>
    <row r="15" spans="1:14" x14ac:dyDescent="0.25">
      <c r="A15" s="22">
        <v>10</v>
      </c>
      <c r="B15" s="23" t="s">
        <v>13</v>
      </c>
      <c r="C15" s="52">
        <f>'Информация к отчету  '!C76</f>
        <v>21</v>
      </c>
      <c r="D15" s="65">
        <f>'Информация к отчету  '!D76</f>
        <v>62636817.049999997</v>
      </c>
      <c r="E15" s="52">
        <f>'Информация к отчету  '!E76</f>
        <v>6</v>
      </c>
      <c r="F15" s="52">
        <f>'Информация к отчету  '!F76</f>
        <v>1</v>
      </c>
      <c r="G15" s="52">
        <f>'Информация к отчету  '!G76</f>
        <v>115</v>
      </c>
      <c r="H15" s="52">
        <f>'Информация к отчету  '!H76</f>
        <v>5.4761904761904763</v>
      </c>
      <c r="I15" s="52">
        <f>'Информация к отчету  '!I76</f>
        <v>0</v>
      </c>
      <c r="J15" s="65">
        <f>'Информация к отчету  '!J76</f>
        <v>0</v>
      </c>
      <c r="K15" s="52">
        <f>'Информация к отчету  '!K76</f>
        <v>21</v>
      </c>
      <c r="L15" s="65">
        <f>'Информация к отчету  '!L76</f>
        <v>52551239.599999994</v>
      </c>
      <c r="M15" s="65">
        <f>'Информация к отчету  '!M76</f>
        <v>10085577.450000003</v>
      </c>
      <c r="N15" s="52">
        <f>'Информация к отчету  '!N76</f>
        <v>0</v>
      </c>
    </row>
    <row r="16" spans="1:14" x14ac:dyDescent="0.25">
      <c r="A16" s="22">
        <v>11</v>
      </c>
      <c r="B16" s="23" t="s">
        <v>32</v>
      </c>
      <c r="C16" s="52">
        <f>'Информация к отчету  '!C83</f>
        <v>0</v>
      </c>
      <c r="D16" s="65">
        <f>'Информация к отчету  '!D83</f>
        <v>0</v>
      </c>
      <c r="E16" s="52">
        <f>'Информация к отчету  '!E83</f>
        <v>0</v>
      </c>
      <c r="F16" s="52">
        <f>'Информация к отчету  '!F83</f>
        <v>0</v>
      </c>
      <c r="G16" s="52">
        <f>'Информация к отчету  '!G83</f>
        <v>0</v>
      </c>
      <c r="H16" s="52">
        <f>'Информация к отчету  '!H83</f>
        <v>0</v>
      </c>
      <c r="I16" s="52">
        <f>'Информация к отчету  '!I83</f>
        <v>0</v>
      </c>
      <c r="J16" s="65">
        <f>'Информация к отчету  '!J83</f>
        <v>0</v>
      </c>
      <c r="K16" s="52">
        <f>'Информация к отчету  '!K83</f>
        <v>0</v>
      </c>
      <c r="L16" s="65">
        <f>'Информация к отчету  '!L83</f>
        <v>0</v>
      </c>
      <c r="M16" s="65">
        <f>'Информация к отчету  '!M83</f>
        <v>0</v>
      </c>
      <c r="N16" s="52">
        <f>'Информация к отчету  '!N83</f>
        <v>0</v>
      </c>
    </row>
    <row r="17" spans="1:14" x14ac:dyDescent="0.25">
      <c r="A17" s="70" t="s">
        <v>14</v>
      </c>
      <c r="B17" s="70"/>
      <c r="C17" s="53">
        <f>SUM(C6:C16)</f>
        <v>132</v>
      </c>
      <c r="D17" s="26">
        <f t="shared" ref="D17:N17" si="0">SUM(D6:D16)</f>
        <v>414084032.77000004</v>
      </c>
      <c r="E17" s="53">
        <f t="shared" si="0"/>
        <v>23</v>
      </c>
      <c r="F17" s="53">
        <f t="shared" si="0"/>
        <v>14</v>
      </c>
      <c r="G17" s="53">
        <f t="shared" si="0"/>
        <v>408</v>
      </c>
      <c r="H17" s="53">
        <f>G17/C17</f>
        <v>3.0909090909090908</v>
      </c>
      <c r="I17" s="53">
        <f t="shared" si="0"/>
        <v>17</v>
      </c>
      <c r="J17" s="26">
        <f t="shared" si="0"/>
        <v>74538485.200000003</v>
      </c>
      <c r="K17" s="53">
        <f t="shared" si="0"/>
        <v>115</v>
      </c>
      <c r="L17" s="26">
        <f t="shared" si="0"/>
        <v>299138333.04999995</v>
      </c>
      <c r="M17" s="26">
        <f t="shared" si="0"/>
        <v>40407214.519999996</v>
      </c>
      <c r="N17" s="53">
        <f t="shared" si="0"/>
        <v>0</v>
      </c>
    </row>
    <row r="18" spans="1:14" ht="9" customHeight="1" x14ac:dyDescent="0.25">
      <c r="A18" s="27"/>
      <c r="B18" s="27"/>
      <c r="C18" s="28"/>
      <c r="D18" s="29"/>
      <c r="E18" s="28"/>
      <c r="F18" s="28"/>
      <c r="G18" s="28"/>
      <c r="H18" s="28"/>
      <c r="I18" s="28"/>
      <c r="J18" s="29"/>
      <c r="K18" s="28"/>
      <c r="L18" s="29"/>
      <c r="M18" s="29"/>
      <c r="N18" s="28"/>
    </row>
    <row r="19" spans="1:14" ht="11.25" customHeight="1" x14ac:dyDescent="0.25">
      <c r="A19" s="34" t="s">
        <v>36</v>
      </c>
      <c r="B19" s="34"/>
      <c r="C19" s="36"/>
      <c r="D19" s="36"/>
      <c r="E19" s="35"/>
      <c r="F19" s="6"/>
      <c r="G19" s="6"/>
      <c r="H19" s="6"/>
    </row>
    <row r="20" spans="1:14" ht="11.25" customHeight="1" x14ac:dyDescent="0.25">
      <c r="A20" s="69" t="s">
        <v>59</v>
      </c>
      <c r="B20" s="69"/>
      <c r="C20" s="69"/>
      <c r="D20" s="69"/>
      <c r="E20" s="69"/>
      <c r="F20" s="9"/>
      <c r="G20" s="6"/>
      <c r="H20" s="6"/>
    </row>
    <row r="21" spans="1:14" ht="11.25" customHeight="1" x14ac:dyDescent="0.25">
      <c r="A21" s="69" t="s">
        <v>15</v>
      </c>
      <c r="B21" s="69"/>
      <c r="C21" s="69"/>
      <c r="D21" s="69"/>
      <c r="E21" s="37"/>
      <c r="F21" s="10"/>
    </row>
    <row r="22" spans="1:14" ht="11.25" customHeight="1" x14ac:dyDescent="0.25">
      <c r="A22" s="69" t="s">
        <v>60</v>
      </c>
      <c r="B22" s="69"/>
      <c r="C22" s="69"/>
      <c r="D22" s="69"/>
      <c r="E22" s="38"/>
    </row>
    <row r="23" spans="1:14" ht="11.25" customHeight="1" x14ac:dyDescent="0.25">
      <c r="A23" s="69" t="s">
        <v>61</v>
      </c>
      <c r="B23" s="69"/>
      <c r="C23" s="69"/>
      <c r="D23" s="69"/>
      <c r="E23" s="38"/>
    </row>
    <row r="24" spans="1:14" x14ac:dyDescent="0.25">
      <c r="B24" s="33"/>
      <c r="C24" s="33"/>
      <c r="D24" s="33"/>
    </row>
    <row r="25" spans="1:14" x14ac:dyDescent="0.25">
      <c r="B25" s="33"/>
      <c r="C25" s="33"/>
      <c r="D25" s="33"/>
    </row>
    <row r="26" spans="1:14" x14ac:dyDescent="0.25">
      <c r="B26" s="33"/>
      <c r="C26" s="33"/>
      <c r="D26" s="33"/>
    </row>
  </sheetData>
  <mergeCells count="15">
    <mergeCell ref="A20:E20"/>
    <mergeCell ref="A21:D21"/>
    <mergeCell ref="A22:D22"/>
    <mergeCell ref="A23:D23"/>
    <mergeCell ref="A17:B17"/>
    <mergeCell ref="A1:N1"/>
    <mergeCell ref="A2:N2"/>
    <mergeCell ref="A3:A4"/>
    <mergeCell ref="B3:B4"/>
    <mergeCell ref="C3:D3"/>
    <mergeCell ref="E3:F3"/>
    <mergeCell ref="I3:J3"/>
    <mergeCell ref="K3:M3"/>
    <mergeCell ref="N3:N4"/>
    <mergeCell ref="G3:H3"/>
  </mergeCells>
  <printOptions horizontalCentered="1"/>
  <pageMargins left="0.19685039370078741" right="0.19685039370078741" top="0.59055118110236227" bottom="0" header="0" footer="0"/>
  <pageSetup paperSize="9" scale="80" orientation="landscape" r:id="rId1"/>
  <rowBreaks count="1" manualBreakCount="1">
    <brk id="2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view="pageBreakPreview" zoomScale="85" zoomScaleNormal="100" zoomScaleSheetLayoutView="85" workbookViewId="0">
      <selection activeCell="B7" sqref="B7:Z7"/>
    </sheetView>
  </sheetViews>
  <sheetFormatPr defaultColWidth="9.140625" defaultRowHeight="15" x14ac:dyDescent="0.25"/>
  <cols>
    <col min="1" max="1" width="3.28515625" style="1" customWidth="1"/>
    <col min="2" max="2" width="14.140625" style="1" customWidth="1"/>
    <col min="3" max="3" width="6.28515625" style="51" customWidth="1"/>
    <col min="4" max="4" width="13.85546875" style="1" customWidth="1"/>
    <col min="5" max="5" width="7.85546875" style="1" customWidth="1"/>
    <col min="6" max="6" width="10.7109375" style="1" customWidth="1"/>
    <col min="7" max="8" width="12" style="1" customWidth="1"/>
    <col min="9" max="9" width="6.5703125" style="1" customWidth="1"/>
    <col min="10" max="10" width="13.28515625" style="1" customWidth="1"/>
    <col min="11" max="11" width="7.85546875" style="1" customWidth="1"/>
    <col min="12" max="12" width="14.85546875" style="1" customWidth="1"/>
    <col min="13" max="13" width="13.7109375" style="1" customWidth="1"/>
    <col min="14" max="14" width="8.140625" style="1" customWidth="1"/>
    <col min="15" max="15" width="8" style="1" customWidth="1"/>
    <col min="16" max="16" width="7.7109375" style="1" customWidth="1"/>
    <col min="17" max="17" width="6.7109375" style="1" customWidth="1"/>
    <col min="18" max="18" width="7.7109375" style="1" customWidth="1"/>
    <col min="19" max="19" width="6.7109375" style="1" customWidth="1"/>
    <col min="20" max="22" width="7.7109375" style="1" customWidth="1"/>
    <col min="23" max="23" width="6.7109375" style="1" customWidth="1"/>
    <col min="24" max="24" width="7.7109375" style="1" customWidth="1"/>
    <col min="25" max="25" width="6.7109375" style="1" customWidth="1"/>
    <col min="26" max="26" width="7.7109375" style="1" customWidth="1"/>
    <col min="27" max="16384" width="9.140625" style="1"/>
  </cols>
  <sheetData>
    <row r="1" spans="1:26" x14ac:dyDescent="0.25">
      <c r="A1" s="66" t="s">
        <v>16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6" x14ac:dyDescent="0.25">
      <c r="A2" s="66" t="s">
        <v>71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</row>
    <row r="3" spans="1:26" ht="6" hidden="1" customHeight="1" x14ac:dyDescent="0.25">
      <c r="A3" s="11"/>
      <c r="B3" s="11"/>
      <c r="C3" s="48"/>
      <c r="D3" s="11"/>
      <c r="E3" s="11"/>
      <c r="F3" s="11"/>
      <c r="G3" s="12"/>
      <c r="H3" s="12"/>
      <c r="I3" s="11"/>
      <c r="J3" s="11"/>
      <c r="K3" s="11"/>
      <c r="L3" s="11"/>
      <c r="M3" s="11"/>
      <c r="N3" s="11"/>
      <c r="O3" s="13"/>
      <c r="P3" s="14"/>
      <c r="Q3" s="14"/>
      <c r="R3" s="14"/>
      <c r="S3" s="54"/>
      <c r="T3" s="14"/>
      <c r="U3" s="14"/>
      <c r="V3" s="14"/>
      <c r="W3" s="11"/>
      <c r="X3" s="11"/>
      <c r="Y3" s="11"/>
      <c r="Z3" s="11"/>
    </row>
    <row r="4" spans="1:26" ht="93.75" customHeight="1" x14ac:dyDescent="0.25">
      <c r="A4" s="83" t="s">
        <v>1</v>
      </c>
      <c r="B4" s="83" t="s">
        <v>2</v>
      </c>
      <c r="C4" s="83" t="s">
        <v>37</v>
      </c>
      <c r="D4" s="83"/>
      <c r="E4" s="83" t="s">
        <v>38</v>
      </c>
      <c r="F4" s="83"/>
      <c r="G4" s="83" t="s">
        <v>39</v>
      </c>
      <c r="H4" s="83"/>
      <c r="I4" s="83" t="s">
        <v>48</v>
      </c>
      <c r="J4" s="83"/>
      <c r="K4" s="83" t="s">
        <v>3</v>
      </c>
      <c r="L4" s="83"/>
      <c r="M4" s="83"/>
      <c r="N4" s="82" t="s">
        <v>4</v>
      </c>
      <c r="O4" s="83" t="s">
        <v>17</v>
      </c>
      <c r="P4" s="83"/>
      <c r="Q4" s="83" t="s">
        <v>55</v>
      </c>
      <c r="R4" s="83"/>
      <c r="S4" s="83" t="s">
        <v>49</v>
      </c>
      <c r="T4" s="83"/>
      <c r="U4" s="84" t="s">
        <v>65</v>
      </c>
      <c r="V4" s="85"/>
      <c r="W4" s="82" t="s">
        <v>51</v>
      </c>
      <c r="X4" s="82"/>
      <c r="Y4" s="82" t="s">
        <v>52</v>
      </c>
      <c r="Z4" s="82"/>
    </row>
    <row r="5" spans="1:26" ht="86.25" customHeight="1" x14ac:dyDescent="0.25">
      <c r="A5" s="83"/>
      <c r="B5" s="83"/>
      <c r="C5" s="49" t="s">
        <v>41</v>
      </c>
      <c r="D5" s="46" t="s">
        <v>42</v>
      </c>
      <c r="E5" s="56" t="s">
        <v>43</v>
      </c>
      <c r="F5" s="56" t="s">
        <v>57</v>
      </c>
      <c r="G5" s="60" t="s">
        <v>63</v>
      </c>
      <c r="H5" s="60" t="s">
        <v>64</v>
      </c>
      <c r="I5" s="56" t="s">
        <v>41</v>
      </c>
      <c r="J5" s="56" t="s">
        <v>42</v>
      </c>
      <c r="K5" s="56" t="s">
        <v>41</v>
      </c>
      <c r="L5" s="56" t="s">
        <v>5</v>
      </c>
      <c r="M5" s="56" t="s">
        <v>6</v>
      </c>
      <c r="N5" s="82"/>
      <c r="O5" s="56" t="s">
        <v>18</v>
      </c>
      <c r="P5" s="56" t="s">
        <v>19</v>
      </c>
      <c r="Q5" s="56" t="s">
        <v>18</v>
      </c>
      <c r="R5" s="56" t="s">
        <v>19</v>
      </c>
      <c r="S5" s="56" t="s">
        <v>18</v>
      </c>
      <c r="T5" s="56" t="s">
        <v>19</v>
      </c>
      <c r="U5" s="61" t="s">
        <v>66</v>
      </c>
      <c r="V5" s="61" t="s">
        <v>19</v>
      </c>
      <c r="W5" s="56" t="s">
        <v>54</v>
      </c>
      <c r="X5" s="56" t="s">
        <v>19</v>
      </c>
      <c r="Y5" s="56" t="s">
        <v>54</v>
      </c>
      <c r="Z5" s="56" t="s">
        <v>19</v>
      </c>
    </row>
    <row r="6" spans="1:26" ht="12" customHeight="1" x14ac:dyDescent="0.25">
      <c r="A6" s="55">
        <v>1</v>
      </c>
      <c r="B6" s="55">
        <v>2</v>
      </c>
      <c r="C6" s="50">
        <v>3</v>
      </c>
      <c r="D6" s="55">
        <v>4</v>
      </c>
      <c r="E6" s="55">
        <v>5</v>
      </c>
      <c r="F6" s="5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  <c r="Q6" s="15">
        <v>17</v>
      </c>
      <c r="R6" s="15">
        <v>18</v>
      </c>
      <c r="S6" s="15">
        <v>19</v>
      </c>
      <c r="T6" s="15">
        <v>20</v>
      </c>
      <c r="U6" s="15">
        <v>21</v>
      </c>
      <c r="V6" s="15">
        <v>22</v>
      </c>
      <c r="W6" s="15">
        <v>23</v>
      </c>
      <c r="X6" s="15">
        <v>24</v>
      </c>
      <c r="Y6" s="15">
        <v>25</v>
      </c>
      <c r="Z6" s="15">
        <v>26</v>
      </c>
    </row>
    <row r="7" spans="1:26" s="32" customFormat="1" ht="13.5" customHeight="1" x14ac:dyDescent="0.25">
      <c r="A7" s="72" t="s">
        <v>35</v>
      </c>
      <c r="B7" s="71" t="s">
        <v>7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26" ht="27" customHeight="1" x14ac:dyDescent="0.25">
      <c r="A8" s="73"/>
      <c r="B8" s="47" t="s">
        <v>67</v>
      </c>
      <c r="C8" s="19">
        <v>0</v>
      </c>
      <c r="D8" s="18">
        <v>0</v>
      </c>
      <c r="E8" s="19">
        <v>0</v>
      </c>
      <c r="F8" s="19">
        <v>0</v>
      </c>
      <c r="G8" s="17">
        <v>0</v>
      </c>
      <c r="H8" s="17">
        <v>0</v>
      </c>
      <c r="I8" s="4">
        <v>0</v>
      </c>
      <c r="J8" s="18">
        <v>0</v>
      </c>
      <c r="K8" s="4">
        <v>0</v>
      </c>
      <c r="L8" s="18">
        <v>0</v>
      </c>
      <c r="M8" s="18">
        <v>0</v>
      </c>
      <c r="N8" s="17">
        <v>0</v>
      </c>
      <c r="O8" s="44" t="s">
        <v>30</v>
      </c>
      <c r="P8" s="44" t="s">
        <v>30</v>
      </c>
      <c r="Q8" s="44" t="s">
        <v>30</v>
      </c>
      <c r="R8" s="44" t="s">
        <v>30</v>
      </c>
      <c r="S8" s="44" t="s">
        <v>30</v>
      </c>
      <c r="T8" s="44" t="s">
        <v>30</v>
      </c>
      <c r="U8" s="44" t="s">
        <v>30</v>
      </c>
      <c r="V8" s="44" t="s">
        <v>30</v>
      </c>
      <c r="W8" s="44" t="s">
        <v>30</v>
      </c>
      <c r="X8" s="44" t="s">
        <v>30</v>
      </c>
      <c r="Y8" s="44" t="s">
        <v>30</v>
      </c>
      <c r="Z8" s="44" t="s">
        <v>30</v>
      </c>
    </row>
    <row r="9" spans="1:26" ht="14.25" customHeight="1" x14ac:dyDescent="0.25">
      <c r="A9" s="73"/>
      <c r="B9" s="47" t="s">
        <v>68</v>
      </c>
      <c r="C9" s="19">
        <v>0</v>
      </c>
      <c r="D9" s="18">
        <v>0</v>
      </c>
      <c r="E9" s="19">
        <v>0</v>
      </c>
      <c r="F9" s="19">
        <v>0</v>
      </c>
      <c r="G9" s="17">
        <v>0</v>
      </c>
      <c r="H9" s="17">
        <v>0</v>
      </c>
      <c r="I9" s="4">
        <v>0</v>
      </c>
      <c r="J9" s="18">
        <v>0</v>
      </c>
      <c r="K9" s="4">
        <v>0</v>
      </c>
      <c r="L9" s="18">
        <v>0</v>
      </c>
      <c r="M9" s="18">
        <v>0</v>
      </c>
      <c r="N9" s="17">
        <v>0</v>
      </c>
      <c r="O9" s="44" t="s">
        <v>30</v>
      </c>
      <c r="P9" s="44" t="s">
        <v>30</v>
      </c>
      <c r="Q9" s="44" t="s">
        <v>30</v>
      </c>
      <c r="R9" s="44" t="s">
        <v>30</v>
      </c>
      <c r="S9" s="44" t="s">
        <v>30</v>
      </c>
      <c r="T9" s="44" t="s">
        <v>30</v>
      </c>
      <c r="U9" s="44" t="s">
        <v>30</v>
      </c>
      <c r="V9" s="44" t="s">
        <v>30</v>
      </c>
      <c r="W9" s="44" t="s">
        <v>30</v>
      </c>
      <c r="X9" s="44" t="s">
        <v>30</v>
      </c>
      <c r="Y9" s="44" t="s">
        <v>30</v>
      </c>
      <c r="Z9" s="44" t="s">
        <v>30</v>
      </c>
    </row>
    <row r="10" spans="1:26" s="43" customFormat="1" ht="14.25" customHeight="1" x14ac:dyDescent="0.25">
      <c r="A10" s="73"/>
      <c r="B10" s="39" t="s">
        <v>34</v>
      </c>
      <c r="C10" s="41">
        <f>SUM(C8:C9)</f>
        <v>0</v>
      </c>
      <c r="D10" s="40">
        <f>SUM(D8:D9)</f>
        <v>0</v>
      </c>
      <c r="E10" s="41">
        <f>SUM(E8:E9)</f>
        <v>0</v>
      </c>
      <c r="F10" s="41">
        <f t="shared" ref="F10:G10" si="0">SUM(F8:F9)</f>
        <v>0</v>
      </c>
      <c r="G10" s="41">
        <f t="shared" si="0"/>
        <v>0</v>
      </c>
      <c r="H10" s="41">
        <v>0</v>
      </c>
      <c r="I10" s="41">
        <f t="shared" ref="I10:N10" si="1">SUM(I8:I9)</f>
        <v>0</v>
      </c>
      <c r="J10" s="40">
        <f t="shared" si="1"/>
        <v>0</v>
      </c>
      <c r="K10" s="41">
        <f t="shared" si="1"/>
        <v>0</v>
      </c>
      <c r="L10" s="40">
        <f t="shared" si="1"/>
        <v>0</v>
      </c>
      <c r="M10" s="40">
        <f t="shared" ref="M10" si="2">D10-J10-L10</f>
        <v>0</v>
      </c>
      <c r="N10" s="41">
        <f t="shared" si="1"/>
        <v>0</v>
      </c>
      <c r="O10" s="40" t="s">
        <v>29</v>
      </c>
      <c r="P10" s="42" t="s">
        <v>29</v>
      </c>
      <c r="Q10" s="40" t="s">
        <v>29</v>
      </c>
      <c r="R10" s="42" t="s">
        <v>29</v>
      </c>
      <c r="S10" s="40" t="s">
        <v>29</v>
      </c>
      <c r="T10" s="42" t="s">
        <v>29</v>
      </c>
      <c r="U10" s="41" t="s">
        <v>29</v>
      </c>
      <c r="V10" s="42" t="s">
        <v>29</v>
      </c>
      <c r="W10" s="41" t="s">
        <v>29</v>
      </c>
      <c r="X10" s="42" t="s">
        <v>29</v>
      </c>
      <c r="Y10" s="41" t="s">
        <v>29</v>
      </c>
      <c r="Z10" s="42" t="s">
        <v>29</v>
      </c>
    </row>
    <row r="11" spans="1:26" x14ac:dyDescent="0.25">
      <c r="A11" s="63"/>
      <c r="B11" s="47" t="s">
        <v>68</v>
      </c>
      <c r="C11" s="19">
        <v>0</v>
      </c>
      <c r="D11" s="18">
        <v>0</v>
      </c>
      <c r="E11" s="19">
        <v>0</v>
      </c>
      <c r="F11" s="19">
        <v>0</v>
      </c>
      <c r="G11" s="17">
        <v>0</v>
      </c>
      <c r="H11" s="17">
        <v>0</v>
      </c>
      <c r="I11" s="4">
        <v>0</v>
      </c>
      <c r="J11" s="18">
        <v>0</v>
      </c>
      <c r="K11" s="4">
        <v>0</v>
      </c>
      <c r="L11" s="18">
        <v>0</v>
      </c>
      <c r="M11" s="18">
        <f>D11-J11-L11</f>
        <v>0</v>
      </c>
      <c r="N11" s="17">
        <v>0</v>
      </c>
      <c r="O11" s="44" t="s">
        <v>30</v>
      </c>
      <c r="P11" s="44" t="s">
        <v>30</v>
      </c>
      <c r="Q11" s="44" t="s">
        <v>30</v>
      </c>
      <c r="R11" s="44" t="s">
        <v>30</v>
      </c>
      <c r="S11" s="44" t="s">
        <v>30</v>
      </c>
      <c r="T11" s="44" t="s">
        <v>30</v>
      </c>
      <c r="U11" s="44" t="s">
        <v>30</v>
      </c>
      <c r="V11" s="44" t="s">
        <v>30</v>
      </c>
      <c r="W11" s="44" t="s">
        <v>30</v>
      </c>
      <c r="X11" s="44" t="s">
        <v>30</v>
      </c>
      <c r="Y11" s="44" t="s">
        <v>30</v>
      </c>
      <c r="Z11" s="44" t="s">
        <v>30</v>
      </c>
    </row>
    <row r="12" spans="1:26" ht="14.25" customHeight="1" x14ac:dyDescent="0.25">
      <c r="A12" s="63"/>
      <c r="B12" s="47" t="s">
        <v>72</v>
      </c>
      <c r="C12" s="19">
        <v>3</v>
      </c>
      <c r="D12" s="18">
        <v>12161570</v>
      </c>
      <c r="E12" s="19">
        <v>0</v>
      </c>
      <c r="F12" s="19">
        <v>0</v>
      </c>
      <c r="G12" s="17">
        <v>0</v>
      </c>
      <c r="H12" s="17">
        <v>0</v>
      </c>
      <c r="I12" s="4">
        <v>3</v>
      </c>
      <c r="J12" s="18">
        <v>12161570</v>
      </c>
      <c r="K12" s="4">
        <v>0</v>
      </c>
      <c r="L12" s="18">
        <v>0</v>
      </c>
      <c r="M12" s="18">
        <f>D12-J12-L12</f>
        <v>0</v>
      </c>
      <c r="N12" s="17">
        <v>0</v>
      </c>
      <c r="O12" s="44" t="s">
        <v>30</v>
      </c>
      <c r="P12" s="44" t="s">
        <v>30</v>
      </c>
      <c r="Q12" s="44" t="s">
        <v>30</v>
      </c>
      <c r="R12" s="44" t="s">
        <v>30</v>
      </c>
      <c r="S12" s="44" t="s">
        <v>30</v>
      </c>
      <c r="T12" s="44" t="s">
        <v>30</v>
      </c>
      <c r="U12" s="44" t="s">
        <v>30</v>
      </c>
      <c r="V12" s="44" t="s">
        <v>30</v>
      </c>
      <c r="W12" s="44" t="s">
        <v>30</v>
      </c>
      <c r="X12" s="44" t="s">
        <v>30</v>
      </c>
      <c r="Y12" s="44" t="s">
        <v>30</v>
      </c>
      <c r="Z12" s="44" t="s">
        <v>30</v>
      </c>
    </row>
    <row r="13" spans="1:26" s="43" customFormat="1" ht="14.25" customHeight="1" x14ac:dyDescent="0.25">
      <c r="A13" s="63"/>
      <c r="B13" s="39" t="s">
        <v>73</v>
      </c>
      <c r="C13" s="41">
        <f>SUM(C10:C12)</f>
        <v>3</v>
      </c>
      <c r="D13" s="40">
        <f>SUM(D10:D12)</f>
        <v>12161570</v>
      </c>
      <c r="E13" s="41">
        <f>SUM(E10:E12)</f>
        <v>0</v>
      </c>
      <c r="F13" s="41">
        <f>SUM(F10:F12)</f>
        <v>0</v>
      </c>
      <c r="G13" s="41">
        <f>SUM(G10:G12)</f>
        <v>0</v>
      </c>
      <c r="H13" s="41">
        <f>G13/C13</f>
        <v>0</v>
      </c>
      <c r="I13" s="41">
        <f>SUM(I10:I12)</f>
        <v>3</v>
      </c>
      <c r="J13" s="40">
        <f>SUM(J10:J12)</f>
        <v>12161570</v>
      </c>
      <c r="K13" s="41">
        <f>SUM(K10:K12)</f>
        <v>0</v>
      </c>
      <c r="L13" s="40">
        <f>SUM(L10:L12)</f>
        <v>0</v>
      </c>
      <c r="M13" s="40">
        <f>D13-J13-L13</f>
        <v>0</v>
      </c>
      <c r="N13" s="41">
        <f>SUM(N10:N12)</f>
        <v>0</v>
      </c>
      <c r="O13" s="40">
        <v>0</v>
      </c>
      <c r="P13" s="42">
        <v>7</v>
      </c>
      <c r="Q13" s="40">
        <f>K13/C13*100</f>
        <v>0</v>
      </c>
      <c r="R13" s="42">
        <v>5</v>
      </c>
      <c r="S13" s="40">
        <f>I13/C13*100</f>
        <v>100</v>
      </c>
      <c r="T13" s="42">
        <v>5</v>
      </c>
      <c r="U13" s="41">
        <f>H13</f>
        <v>0</v>
      </c>
      <c r="V13" s="42">
        <v>6</v>
      </c>
      <c r="W13" s="41">
        <f>E13</f>
        <v>0</v>
      </c>
      <c r="X13" s="42">
        <v>1</v>
      </c>
      <c r="Y13" s="41">
        <f>F13</f>
        <v>0</v>
      </c>
      <c r="Z13" s="42">
        <v>1</v>
      </c>
    </row>
    <row r="14" spans="1:26" s="32" customFormat="1" ht="14.25" customHeight="1" x14ac:dyDescent="0.25">
      <c r="A14" s="72" t="s">
        <v>20</v>
      </c>
      <c r="B14" s="71" t="s">
        <v>8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spans="1:26" ht="25.5" customHeight="1" x14ac:dyDescent="0.25">
      <c r="A15" s="73"/>
      <c r="B15" s="47" t="s">
        <v>67</v>
      </c>
      <c r="C15" s="19">
        <v>0</v>
      </c>
      <c r="D15" s="18">
        <v>0</v>
      </c>
      <c r="E15" s="19">
        <v>0</v>
      </c>
      <c r="F15" s="19">
        <v>0</v>
      </c>
      <c r="G15" s="17">
        <v>0</v>
      </c>
      <c r="H15" s="17">
        <v>0</v>
      </c>
      <c r="I15" s="4">
        <v>0</v>
      </c>
      <c r="J15" s="18">
        <v>0</v>
      </c>
      <c r="K15" s="4">
        <v>0</v>
      </c>
      <c r="L15" s="18">
        <v>0</v>
      </c>
      <c r="M15" s="18">
        <v>0</v>
      </c>
      <c r="N15" s="17">
        <v>0</v>
      </c>
      <c r="O15" s="44" t="s">
        <v>30</v>
      </c>
      <c r="P15" s="44" t="s">
        <v>30</v>
      </c>
      <c r="Q15" s="44" t="s">
        <v>30</v>
      </c>
      <c r="R15" s="44" t="s">
        <v>30</v>
      </c>
      <c r="S15" s="44" t="s">
        <v>30</v>
      </c>
      <c r="T15" s="44" t="s">
        <v>30</v>
      </c>
      <c r="U15" s="44" t="s">
        <v>30</v>
      </c>
      <c r="V15" s="44" t="s">
        <v>30</v>
      </c>
      <c r="W15" s="44" t="s">
        <v>30</v>
      </c>
      <c r="X15" s="44" t="s">
        <v>30</v>
      </c>
      <c r="Y15" s="44" t="s">
        <v>30</v>
      </c>
      <c r="Z15" s="44" t="s">
        <v>30</v>
      </c>
    </row>
    <row r="16" spans="1:26" ht="14.25" customHeight="1" x14ac:dyDescent="0.25">
      <c r="A16" s="73"/>
      <c r="B16" s="47" t="s">
        <v>68</v>
      </c>
      <c r="C16" s="19">
        <v>0</v>
      </c>
      <c r="D16" s="18">
        <v>0</v>
      </c>
      <c r="E16" s="19">
        <v>0</v>
      </c>
      <c r="F16" s="19">
        <v>0</v>
      </c>
      <c r="G16" s="17">
        <v>0</v>
      </c>
      <c r="H16" s="17">
        <v>0</v>
      </c>
      <c r="I16" s="4">
        <v>0</v>
      </c>
      <c r="J16" s="18">
        <v>0</v>
      </c>
      <c r="K16" s="4">
        <v>0</v>
      </c>
      <c r="L16" s="18">
        <v>0</v>
      </c>
      <c r="M16" s="18">
        <v>0</v>
      </c>
      <c r="N16" s="17">
        <v>0</v>
      </c>
      <c r="O16" s="44" t="s">
        <v>30</v>
      </c>
      <c r="P16" s="44" t="s">
        <v>30</v>
      </c>
      <c r="Q16" s="44" t="s">
        <v>30</v>
      </c>
      <c r="R16" s="44" t="s">
        <v>30</v>
      </c>
      <c r="S16" s="44" t="s">
        <v>30</v>
      </c>
      <c r="T16" s="44" t="s">
        <v>30</v>
      </c>
      <c r="U16" s="44" t="s">
        <v>30</v>
      </c>
      <c r="V16" s="44" t="s">
        <v>30</v>
      </c>
      <c r="W16" s="44" t="s">
        <v>30</v>
      </c>
      <c r="X16" s="44" t="s">
        <v>30</v>
      </c>
      <c r="Y16" s="44" t="s">
        <v>30</v>
      </c>
      <c r="Z16" s="44" t="s">
        <v>30</v>
      </c>
    </row>
    <row r="17" spans="1:26" s="43" customFormat="1" ht="14.25" customHeight="1" x14ac:dyDescent="0.25">
      <c r="A17" s="73"/>
      <c r="B17" s="39" t="s">
        <v>34</v>
      </c>
      <c r="C17" s="41">
        <f>SUM(C15:C16)</f>
        <v>0</v>
      </c>
      <c r="D17" s="40">
        <f>SUM(D15:D16)</f>
        <v>0</v>
      </c>
      <c r="E17" s="41">
        <f>SUM(E15:E16)</f>
        <v>0</v>
      </c>
      <c r="F17" s="41">
        <f t="shared" ref="F17:G17" si="3">SUM(F15:F16)</f>
        <v>0</v>
      </c>
      <c r="G17" s="41">
        <f t="shared" si="3"/>
        <v>0</v>
      </c>
      <c r="H17" s="41">
        <v>0</v>
      </c>
      <c r="I17" s="41">
        <f t="shared" ref="I17:L17" si="4">SUM(I15:I16)</f>
        <v>0</v>
      </c>
      <c r="J17" s="40">
        <f t="shared" si="4"/>
        <v>0</v>
      </c>
      <c r="K17" s="41">
        <f t="shared" si="4"/>
        <v>0</v>
      </c>
      <c r="L17" s="40">
        <f t="shared" si="4"/>
        <v>0</v>
      </c>
      <c r="M17" s="40">
        <f t="shared" ref="M17" si="5">D17-J17-L17</f>
        <v>0</v>
      </c>
      <c r="N17" s="41">
        <f t="shared" ref="N17" si="6">SUM(N15:N16)</f>
        <v>0</v>
      </c>
      <c r="O17" s="40" t="s">
        <v>29</v>
      </c>
      <c r="P17" s="42" t="s">
        <v>29</v>
      </c>
      <c r="Q17" s="40" t="s">
        <v>29</v>
      </c>
      <c r="R17" s="42" t="s">
        <v>29</v>
      </c>
      <c r="S17" s="40" t="s">
        <v>29</v>
      </c>
      <c r="T17" s="42" t="s">
        <v>29</v>
      </c>
      <c r="U17" s="41" t="s">
        <v>29</v>
      </c>
      <c r="V17" s="42" t="s">
        <v>29</v>
      </c>
      <c r="W17" s="41" t="s">
        <v>29</v>
      </c>
      <c r="X17" s="42" t="s">
        <v>29</v>
      </c>
      <c r="Y17" s="41" t="s">
        <v>29</v>
      </c>
      <c r="Z17" s="42" t="s">
        <v>29</v>
      </c>
    </row>
    <row r="18" spans="1:26" x14ac:dyDescent="0.25">
      <c r="A18" s="63"/>
      <c r="B18" s="47" t="s">
        <v>68</v>
      </c>
      <c r="C18" s="19">
        <v>0</v>
      </c>
      <c r="D18" s="18">
        <v>0</v>
      </c>
      <c r="E18" s="19">
        <v>0</v>
      </c>
      <c r="F18" s="19">
        <v>0</v>
      </c>
      <c r="G18" s="17">
        <v>0</v>
      </c>
      <c r="H18" s="17">
        <v>0</v>
      </c>
      <c r="I18" s="4">
        <v>0</v>
      </c>
      <c r="J18" s="18">
        <v>0</v>
      </c>
      <c r="K18" s="4">
        <v>0</v>
      </c>
      <c r="L18" s="18">
        <v>0</v>
      </c>
      <c r="M18" s="18">
        <f>D18-J18-L18</f>
        <v>0</v>
      </c>
      <c r="N18" s="17">
        <v>0</v>
      </c>
      <c r="O18" s="44" t="s">
        <v>30</v>
      </c>
      <c r="P18" s="44" t="s">
        <v>30</v>
      </c>
      <c r="Q18" s="44" t="s">
        <v>30</v>
      </c>
      <c r="R18" s="44" t="s">
        <v>30</v>
      </c>
      <c r="S18" s="44" t="s">
        <v>30</v>
      </c>
      <c r="T18" s="44" t="s">
        <v>30</v>
      </c>
      <c r="U18" s="44" t="s">
        <v>30</v>
      </c>
      <c r="V18" s="44" t="s">
        <v>30</v>
      </c>
      <c r="W18" s="44" t="s">
        <v>30</v>
      </c>
      <c r="X18" s="44" t="s">
        <v>30</v>
      </c>
      <c r="Y18" s="44" t="s">
        <v>30</v>
      </c>
      <c r="Z18" s="44" t="s">
        <v>30</v>
      </c>
    </row>
    <row r="19" spans="1:26" ht="14.25" customHeight="1" x14ac:dyDescent="0.25">
      <c r="A19" s="63"/>
      <c r="B19" s="47" t="s">
        <v>72</v>
      </c>
      <c r="C19" s="19">
        <v>0</v>
      </c>
      <c r="D19" s="18">
        <v>0</v>
      </c>
      <c r="E19" s="19">
        <v>0</v>
      </c>
      <c r="F19" s="19">
        <v>0</v>
      </c>
      <c r="G19" s="17">
        <v>0</v>
      </c>
      <c r="H19" s="17">
        <v>0</v>
      </c>
      <c r="I19" s="4">
        <v>0</v>
      </c>
      <c r="J19" s="18">
        <v>0</v>
      </c>
      <c r="K19" s="4">
        <v>0</v>
      </c>
      <c r="L19" s="18">
        <v>0</v>
      </c>
      <c r="M19" s="18">
        <f>D19-J19-L19</f>
        <v>0</v>
      </c>
      <c r="N19" s="17">
        <v>0</v>
      </c>
      <c r="O19" s="44" t="s">
        <v>30</v>
      </c>
      <c r="P19" s="44" t="s">
        <v>30</v>
      </c>
      <c r="Q19" s="44" t="s">
        <v>30</v>
      </c>
      <c r="R19" s="44" t="s">
        <v>30</v>
      </c>
      <c r="S19" s="44" t="s">
        <v>30</v>
      </c>
      <c r="T19" s="44" t="s">
        <v>30</v>
      </c>
      <c r="U19" s="44" t="s">
        <v>30</v>
      </c>
      <c r="V19" s="44" t="s">
        <v>30</v>
      </c>
      <c r="W19" s="44" t="s">
        <v>30</v>
      </c>
      <c r="X19" s="44" t="s">
        <v>30</v>
      </c>
      <c r="Y19" s="44" t="s">
        <v>30</v>
      </c>
      <c r="Z19" s="44" t="s">
        <v>30</v>
      </c>
    </row>
    <row r="20" spans="1:26" s="43" customFormat="1" ht="14.25" customHeight="1" x14ac:dyDescent="0.25">
      <c r="A20" s="63"/>
      <c r="B20" s="39" t="s">
        <v>73</v>
      </c>
      <c r="C20" s="41">
        <f>SUM(C17:C19)</f>
        <v>0</v>
      </c>
      <c r="D20" s="40">
        <f>SUM(D17:D19)</f>
        <v>0</v>
      </c>
      <c r="E20" s="41">
        <f>SUM(E17:E19)</f>
        <v>0</v>
      </c>
      <c r="F20" s="41">
        <f>SUM(F17:F19)</f>
        <v>0</v>
      </c>
      <c r="G20" s="41">
        <f>SUM(G17:G19)</f>
        <v>0</v>
      </c>
      <c r="H20" s="41">
        <v>0</v>
      </c>
      <c r="I20" s="41">
        <f>SUM(I17:I19)</f>
        <v>0</v>
      </c>
      <c r="J20" s="40">
        <f>SUM(J17:J19)</f>
        <v>0</v>
      </c>
      <c r="K20" s="41">
        <f>SUM(K17:K19)</f>
        <v>0</v>
      </c>
      <c r="L20" s="40">
        <f>SUM(L17:L19)</f>
        <v>0</v>
      </c>
      <c r="M20" s="40">
        <f>D20-J20-L20</f>
        <v>0</v>
      </c>
      <c r="N20" s="41">
        <f>SUM(N17:N19)</f>
        <v>0</v>
      </c>
      <c r="O20" s="40" t="s">
        <v>29</v>
      </c>
      <c r="P20" s="42" t="s">
        <v>29</v>
      </c>
      <c r="Q20" s="40" t="s">
        <v>29</v>
      </c>
      <c r="R20" s="42" t="s">
        <v>29</v>
      </c>
      <c r="S20" s="40" t="s">
        <v>29</v>
      </c>
      <c r="T20" s="42" t="s">
        <v>29</v>
      </c>
      <c r="U20" s="41" t="s">
        <v>29</v>
      </c>
      <c r="V20" s="42" t="s">
        <v>29</v>
      </c>
      <c r="W20" s="41" t="s">
        <v>29</v>
      </c>
      <c r="X20" s="42" t="s">
        <v>29</v>
      </c>
      <c r="Y20" s="41" t="s">
        <v>29</v>
      </c>
      <c r="Z20" s="42" t="s">
        <v>29</v>
      </c>
    </row>
    <row r="21" spans="1:26" s="32" customFormat="1" ht="16.5" customHeight="1" x14ac:dyDescent="0.25">
      <c r="A21" s="72" t="s">
        <v>21</v>
      </c>
      <c r="B21" s="79" t="s">
        <v>28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1"/>
    </row>
    <row r="22" spans="1:26" ht="24" x14ac:dyDescent="0.25">
      <c r="A22" s="73"/>
      <c r="B22" s="47" t="s">
        <v>67</v>
      </c>
      <c r="C22" s="19">
        <v>0</v>
      </c>
      <c r="D22" s="18">
        <v>0</v>
      </c>
      <c r="E22" s="19">
        <v>0</v>
      </c>
      <c r="F22" s="19">
        <v>0</v>
      </c>
      <c r="G22" s="17">
        <v>0</v>
      </c>
      <c r="H22" s="17">
        <v>0</v>
      </c>
      <c r="I22" s="4">
        <v>0</v>
      </c>
      <c r="J22" s="18">
        <v>0</v>
      </c>
      <c r="K22" s="4">
        <v>0</v>
      </c>
      <c r="L22" s="18">
        <v>0</v>
      </c>
      <c r="M22" s="18">
        <v>0</v>
      </c>
      <c r="N22" s="17">
        <v>0</v>
      </c>
      <c r="O22" s="44" t="s">
        <v>30</v>
      </c>
      <c r="P22" s="44" t="s">
        <v>30</v>
      </c>
      <c r="Q22" s="44" t="s">
        <v>30</v>
      </c>
      <c r="R22" s="44" t="s">
        <v>30</v>
      </c>
      <c r="S22" s="44" t="s">
        <v>30</v>
      </c>
      <c r="T22" s="44" t="s">
        <v>30</v>
      </c>
      <c r="U22" s="44" t="s">
        <v>30</v>
      </c>
      <c r="V22" s="44" t="s">
        <v>30</v>
      </c>
      <c r="W22" s="44" t="s">
        <v>30</v>
      </c>
      <c r="X22" s="44" t="s">
        <v>30</v>
      </c>
      <c r="Y22" s="44" t="s">
        <v>30</v>
      </c>
      <c r="Z22" s="44" t="s">
        <v>30</v>
      </c>
    </row>
    <row r="23" spans="1:26" ht="14.25" customHeight="1" x14ac:dyDescent="0.25">
      <c r="A23" s="73"/>
      <c r="B23" s="47" t="s">
        <v>68</v>
      </c>
      <c r="C23" s="19">
        <v>0</v>
      </c>
      <c r="D23" s="18">
        <v>0</v>
      </c>
      <c r="E23" s="19">
        <v>0</v>
      </c>
      <c r="F23" s="19">
        <v>0</v>
      </c>
      <c r="G23" s="17">
        <v>0</v>
      </c>
      <c r="H23" s="17">
        <v>0</v>
      </c>
      <c r="I23" s="4">
        <v>0</v>
      </c>
      <c r="J23" s="18">
        <v>0</v>
      </c>
      <c r="K23" s="4">
        <v>0</v>
      </c>
      <c r="L23" s="18">
        <v>0</v>
      </c>
      <c r="M23" s="18">
        <v>0</v>
      </c>
      <c r="N23" s="17">
        <v>0</v>
      </c>
      <c r="O23" s="44" t="s">
        <v>30</v>
      </c>
      <c r="P23" s="44" t="s">
        <v>30</v>
      </c>
      <c r="Q23" s="44" t="s">
        <v>30</v>
      </c>
      <c r="R23" s="44" t="s">
        <v>30</v>
      </c>
      <c r="S23" s="44" t="s">
        <v>30</v>
      </c>
      <c r="T23" s="44" t="s">
        <v>30</v>
      </c>
      <c r="U23" s="44" t="s">
        <v>30</v>
      </c>
      <c r="V23" s="44" t="s">
        <v>30</v>
      </c>
      <c r="W23" s="44" t="s">
        <v>30</v>
      </c>
      <c r="X23" s="44" t="s">
        <v>30</v>
      </c>
      <c r="Y23" s="44" t="s">
        <v>30</v>
      </c>
      <c r="Z23" s="44" t="s">
        <v>30</v>
      </c>
    </row>
    <row r="24" spans="1:26" s="43" customFormat="1" ht="14.25" customHeight="1" x14ac:dyDescent="0.25">
      <c r="A24" s="73"/>
      <c r="B24" s="39" t="s">
        <v>34</v>
      </c>
      <c r="C24" s="41">
        <f>SUM(C22:C23)</f>
        <v>0</v>
      </c>
      <c r="D24" s="40">
        <f>SUM(D22:D23)</f>
        <v>0</v>
      </c>
      <c r="E24" s="41">
        <f>SUM(E22:E23)</f>
        <v>0</v>
      </c>
      <c r="F24" s="41">
        <f t="shared" ref="F24:G24" si="7">SUM(F22:F23)</f>
        <v>0</v>
      </c>
      <c r="G24" s="41">
        <f t="shared" si="7"/>
        <v>0</v>
      </c>
      <c r="H24" s="41">
        <v>0</v>
      </c>
      <c r="I24" s="41">
        <f t="shared" ref="I24:L24" si="8">SUM(I22:I23)</f>
        <v>0</v>
      </c>
      <c r="J24" s="40">
        <f t="shared" si="8"/>
        <v>0</v>
      </c>
      <c r="K24" s="41">
        <f t="shared" si="8"/>
        <v>0</v>
      </c>
      <c r="L24" s="40">
        <f t="shared" si="8"/>
        <v>0</v>
      </c>
      <c r="M24" s="40">
        <f t="shared" ref="M24" si="9">D24-J24-L24</f>
        <v>0</v>
      </c>
      <c r="N24" s="41">
        <f t="shared" ref="N24" si="10">SUM(N22:N23)</f>
        <v>0</v>
      </c>
      <c r="O24" s="40" t="s">
        <v>29</v>
      </c>
      <c r="P24" s="42" t="s">
        <v>29</v>
      </c>
      <c r="Q24" s="40" t="s">
        <v>29</v>
      </c>
      <c r="R24" s="42" t="s">
        <v>29</v>
      </c>
      <c r="S24" s="40" t="s">
        <v>29</v>
      </c>
      <c r="T24" s="42" t="s">
        <v>29</v>
      </c>
      <c r="U24" s="41" t="s">
        <v>29</v>
      </c>
      <c r="V24" s="42" t="s">
        <v>29</v>
      </c>
      <c r="W24" s="41" t="s">
        <v>29</v>
      </c>
      <c r="X24" s="42" t="s">
        <v>29</v>
      </c>
      <c r="Y24" s="41" t="s">
        <v>29</v>
      </c>
      <c r="Z24" s="42" t="s">
        <v>29</v>
      </c>
    </row>
    <row r="25" spans="1:26" x14ac:dyDescent="0.25">
      <c r="A25" s="63"/>
      <c r="B25" s="47" t="s">
        <v>68</v>
      </c>
      <c r="C25" s="19">
        <v>0</v>
      </c>
      <c r="D25" s="18">
        <v>0</v>
      </c>
      <c r="E25" s="19">
        <v>0</v>
      </c>
      <c r="F25" s="19">
        <v>0</v>
      </c>
      <c r="G25" s="17">
        <v>0</v>
      </c>
      <c r="H25" s="17">
        <v>0</v>
      </c>
      <c r="I25" s="4">
        <v>0</v>
      </c>
      <c r="J25" s="18">
        <v>0</v>
      </c>
      <c r="K25" s="4">
        <v>0</v>
      </c>
      <c r="L25" s="18">
        <v>0</v>
      </c>
      <c r="M25" s="18">
        <f>D25-J25-L25</f>
        <v>0</v>
      </c>
      <c r="N25" s="17">
        <v>0</v>
      </c>
      <c r="O25" s="44" t="s">
        <v>30</v>
      </c>
      <c r="P25" s="44" t="s">
        <v>30</v>
      </c>
      <c r="Q25" s="44" t="s">
        <v>30</v>
      </c>
      <c r="R25" s="44" t="s">
        <v>30</v>
      </c>
      <c r="S25" s="44" t="s">
        <v>30</v>
      </c>
      <c r="T25" s="44" t="s">
        <v>30</v>
      </c>
      <c r="U25" s="44" t="s">
        <v>30</v>
      </c>
      <c r="V25" s="44" t="s">
        <v>30</v>
      </c>
      <c r="W25" s="44" t="s">
        <v>30</v>
      </c>
      <c r="X25" s="44" t="s">
        <v>30</v>
      </c>
      <c r="Y25" s="44" t="s">
        <v>30</v>
      </c>
      <c r="Z25" s="44" t="s">
        <v>30</v>
      </c>
    </row>
    <row r="26" spans="1:26" ht="14.25" customHeight="1" x14ac:dyDescent="0.25">
      <c r="A26" s="63"/>
      <c r="B26" s="47" t="s">
        <v>72</v>
      </c>
      <c r="C26" s="19">
        <v>0</v>
      </c>
      <c r="D26" s="18">
        <v>0</v>
      </c>
      <c r="E26" s="19">
        <v>0</v>
      </c>
      <c r="F26" s="19">
        <v>0</v>
      </c>
      <c r="G26" s="17">
        <v>0</v>
      </c>
      <c r="H26" s="17">
        <v>0</v>
      </c>
      <c r="I26" s="4">
        <v>0</v>
      </c>
      <c r="J26" s="18">
        <v>0</v>
      </c>
      <c r="K26" s="4">
        <v>0</v>
      </c>
      <c r="L26" s="18">
        <v>0</v>
      </c>
      <c r="M26" s="18">
        <f>D26-J26-L26</f>
        <v>0</v>
      </c>
      <c r="N26" s="17">
        <v>0</v>
      </c>
      <c r="O26" s="44" t="s">
        <v>30</v>
      </c>
      <c r="P26" s="44" t="s">
        <v>30</v>
      </c>
      <c r="Q26" s="44" t="s">
        <v>30</v>
      </c>
      <c r="R26" s="44" t="s">
        <v>30</v>
      </c>
      <c r="S26" s="44" t="s">
        <v>30</v>
      </c>
      <c r="T26" s="44" t="s">
        <v>30</v>
      </c>
      <c r="U26" s="44" t="s">
        <v>30</v>
      </c>
      <c r="V26" s="44" t="s">
        <v>30</v>
      </c>
      <c r="W26" s="44" t="s">
        <v>30</v>
      </c>
      <c r="X26" s="44" t="s">
        <v>30</v>
      </c>
      <c r="Y26" s="44" t="s">
        <v>30</v>
      </c>
      <c r="Z26" s="44" t="s">
        <v>30</v>
      </c>
    </row>
    <row r="27" spans="1:26" s="43" customFormat="1" ht="14.25" customHeight="1" x14ac:dyDescent="0.25">
      <c r="A27" s="63"/>
      <c r="B27" s="39" t="s">
        <v>73</v>
      </c>
      <c r="C27" s="41">
        <f>SUM(C24:C26)</f>
        <v>0</v>
      </c>
      <c r="D27" s="40">
        <f>SUM(D24:D26)</f>
        <v>0</v>
      </c>
      <c r="E27" s="41">
        <f>SUM(E24:E26)</f>
        <v>0</v>
      </c>
      <c r="F27" s="41">
        <f>SUM(F24:F26)</f>
        <v>0</v>
      </c>
      <c r="G27" s="41">
        <f>SUM(G24:G26)</f>
        <v>0</v>
      </c>
      <c r="H27" s="41">
        <v>0</v>
      </c>
      <c r="I27" s="41">
        <f>SUM(I24:I26)</f>
        <v>0</v>
      </c>
      <c r="J27" s="40">
        <f>SUM(J24:J26)</f>
        <v>0</v>
      </c>
      <c r="K27" s="41">
        <f>SUM(K24:K26)</f>
        <v>0</v>
      </c>
      <c r="L27" s="40">
        <f>SUM(L24:L26)</f>
        <v>0</v>
      </c>
      <c r="M27" s="40">
        <f>D27-J27-L27</f>
        <v>0</v>
      </c>
      <c r="N27" s="41">
        <f>SUM(N24:N26)</f>
        <v>0</v>
      </c>
      <c r="O27" s="40" t="s">
        <v>29</v>
      </c>
      <c r="P27" s="42" t="s">
        <v>29</v>
      </c>
      <c r="Q27" s="40" t="s">
        <v>29</v>
      </c>
      <c r="R27" s="42" t="s">
        <v>29</v>
      </c>
      <c r="S27" s="40" t="s">
        <v>29</v>
      </c>
      <c r="T27" s="42" t="s">
        <v>29</v>
      </c>
      <c r="U27" s="41" t="s">
        <v>29</v>
      </c>
      <c r="V27" s="42" t="s">
        <v>29</v>
      </c>
      <c r="W27" s="41" t="s">
        <v>29</v>
      </c>
      <c r="X27" s="42" t="s">
        <v>29</v>
      </c>
      <c r="Y27" s="41" t="s">
        <v>29</v>
      </c>
      <c r="Z27" s="42" t="s">
        <v>29</v>
      </c>
    </row>
    <row r="28" spans="1:26" s="32" customFormat="1" ht="16.5" customHeight="1" x14ac:dyDescent="0.25">
      <c r="A28" s="72" t="s">
        <v>22</v>
      </c>
      <c r="B28" s="71" t="s">
        <v>44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</row>
    <row r="29" spans="1:26" ht="24" x14ac:dyDescent="0.25">
      <c r="A29" s="73"/>
      <c r="B29" s="47" t="s">
        <v>67</v>
      </c>
      <c r="C29" s="19">
        <v>0</v>
      </c>
      <c r="D29" s="18">
        <v>0</v>
      </c>
      <c r="E29" s="19">
        <v>0</v>
      </c>
      <c r="F29" s="19">
        <v>0</v>
      </c>
      <c r="G29" s="17">
        <v>0</v>
      </c>
      <c r="H29" s="17">
        <v>0</v>
      </c>
      <c r="I29" s="4">
        <v>0</v>
      </c>
      <c r="J29" s="18">
        <v>0</v>
      </c>
      <c r="K29" s="4">
        <v>0</v>
      </c>
      <c r="L29" s="18">
        <v>0</v>
      </c>
      <c r="M29" s="18">
        <v>0</v>
      </c>
      <c r="N29" s="17">
        <v>0</v>
      </c>
      <c r="O29" s="44" t="s">
        <v>30</v>
      </c>
      <c r="P29" s="44" t="s">
        <v>30</v>
      </c>
      <c r="Q29" s="44" t="s">
        <v>30</v>
      </c>
      <c r="R29" s="44" t="s">
        <v>30</v>
      </c>
      <c r="S29" s="44" t="s">
        <v>30</v>
      </c>
      <c r="T29" s="44" t="s">
        <v>30</v>
      </c>
      <c r="U29" s="44" t="s">
        <v>30</v>
      </c>
      <c r="V29" s="44" t="s">
        <v>30</v>
      </c>
      <c r="W29" s="44" t="s">
        <v>30</v>
      </c>
      <c r="X29" s="44" t="s">
        <v>30</v>
      </c>
      <c r="Y29" s="44" t="s">
        <v>30</v>
      </c>
      <c r="Z29" s="44" t="s">
        <v>30</v>
      </c>
    </row>
    <row r="30" spans="1:26" ht="14.25" customHeight="1" x14ac:dyDescent="0.25">
      <c r="A30" s="73"/>
      <c r="B30" s="47" t="s">
        <v>68</v>
      </c>
      <c r="C30" s="19">
        <v>8</v>
      </c>
      <c r="D30" s="18">
        <v>3919048.72</v>
      </c>
      <c r="E30" s="19">
        <v>4</v>
      </c>
      <c r="F30" s="19">
        <v>0</v>
      </c>
      <c r="G30" s="17">
        <v>28</v>
      </c>
      <c r="H30" s="17">
        <f>G30/C30</f>
        <v>3.5</v>
      </c>
      <c r="I30" s="4">
        <v>0</v>
      </c>
      <c r="J30" s="18">
        <v>0</v>
      </c>
      <c r="K30" s="4">
        <v>8</v>
      </c>
      <c r="L30" s="18">
        <v>2661478.73</v>
      </c>
      <c r="M30" s="18">
        <f>D30-J30-L30</f>
        <v>1257569.9900000002</v>
      </c>
      <c r="N30" s="31">
        <v>0</v>
      </c>
      <c r="O30" s="44" t="s">
        <v>30</v>
      </c>
      <c r="P30" s="44" t="s">
        <v>30</v>
      </c>
      <c r="Q30" s="44" t="s">
        <v>30</v>
      </c>
      <c r="R30" s="44" t="s">
        <v>30</v>
      </c>
      <c r="S30" s="44" t="s">
        <v>30</v>
      </c>
      <c r="T30" s="44" t="s">
        <v>30</v>
      </c>
      <c r="U30" s="44" t="s">
        <v>30</v>
      </c>
      <c r="V30" s="44" t="s">
        <v>30</v>
      </c>
      <c r="W30" s="44" t="s">
        <v>30</v>
      </c>
      <c r="X30" s="44" t="s">
        <v>30</v>
      </c>
      <c r="Y30" s="44" t="s">
        <v>30</v>
      </c>
      <c r="Z30" s="44" t="s">
        <v>30</v>
      </c>
    </row>
    <row r="31" spans="1:26" s="43" customFormat="1" ht="14.25" customHeight="1" x14ac:dyDescent="0.25">
      <c r="A31" s="73"/>
      <c r="B31" s="39" t="s">
        <v>34</v>
      </c>
      <c r="C31" s="41">
        <f>SUM(C29:C30)</f>
        <v>8</v>
      </c>
      <c r="D31" s="40">
        <f>SUM(D29:D30)</f>
        <v>3919048.72</v>
      </c>
      <c r="E31" s="41">
        <f>SUM(E29:E30)</f>
        <v>4</v>
      </c>
      <c r="F31" s="41">
        <f t="shared" ref="F31:G31" si="11">SUM(F29:F30)</f>
        <v>0</v>
      </c>
      <c r="G31" s="41">
        <f t="shared" si="11"/>
        <v>28</v>
      </c>
      <c r="H31" s="41">
        <f>G31/C31</f>
        <v>3.5</v>
      </c>
      <c r="I31" s="41">
        <f t="shared" ref="I31:L31" si="12">SUM(I29:I30)</f>
        <v>0</v>
      </c>
      <c r="J31" s="40">
        <f t="shared" si="12"/>
        <v>0</v>
      </c>
      <c r="K31" s="41">
        <f t="shared" si="12"/>
        <v>8</v>
      </c>
      <c r="L31" s="40">
        <f t="shared" si="12"/>
        <v>2661478.73</v>
      </c>
      <c r="M31" s="40">
        <f t="shared" ref="M31" si="13">D31-J31-L31</f>
        <v>1257569.9900000002</v>
      </c>
      <c r="N31" s="41">
        <f t="shared" ref="N31" si="14">SUM(N29:N30)</f>
        <v>0</v>
      </c>
      <c r="O31" s="40" t="s">
        <v>29</v>
      </c>
      <c r="P31" s="42" t="s">
        <v>29</v>
      </c>
      <c r="Q31" s="40" t="s">
        <v>29</v>
      </c>
      <c r="R31" s="42" t="s">
        <v>29</v>
      </c>
      <c r="S31" s="40" t="s">
        <v>29</v>
      </c>
      <c r="T31" s="42" t="s">
        <v>29</v>
      </c>
      <c r="U31" s="41" t="s">
        <v>29</v>
      </c>
      <c r="V31" s="42" t="s">
        <v>29</v>
      </c>
      <c r="W31" s="41" t="s">
        <v>29</v>
      </c>
      <c r="X31" s="42" t="s">
        <v>29</v>
      </c>
      <c r="Y31" s="41" t="s">
        <v>29</v>
      </c>
      <c r="Z31" s="42" t="s">
        <v>29</v>
      </c>
    </row>
    <row r="32" spans="1:26" x14ac:dyDescent="0.25">
      <c r="A32" s="63"/>
      <c r="B32" s="47" t="s">
        <v>68</v>
      </c>
      <c r="C32" s="19">
        <v>6</v>
      </c>
      <c r="D32" s="18">
        <v>3670779.7</v>
      </c>
      <c r="E32" s="19">
        <v>3</v>
      </c>
      <c r="F32" s="19">
        <v>1</v>
      </c>
      <c r="G32" s="17">
        <v>20</v>
      </c>
      <c r="H32" s="17">
        <f>G32/C32</f>
        <v>3.3333333333333335</v>
      </c>
      <c r="I32" s="4">
        <v>0</v>
      </c>
      <c r="J32" s="18">
        <v>0</v>
      </c>
      <c r="K32" s="4">
        <v>6</v>
      </c>
      <c r="L32" s="18">
        <v>1893974.63</v>
      </c>
      <c r="M32" s="18">
        <f>D32-J32-L32</f>
        <v>1776805.0700000003</v>
      </c>
      <c r="N32" s="17">
        <v>0</v>
      </c>
      <c r="O32" s="44" t="s">
        <v>30</v>
      </c>
      <c r="P32" s="44" t="s">
        <v>30</v>
      </c>
      <c r="Q32" s="44" t="s">
        <v>30</v>
      </c>
      <c r="R32" s="44" t="s">
        <v>30</v>
      </c>
      <c r="S32" s="44" t="s">
        <v>30</v>
      </c>
      <c r="T32" s="44" t="s">
        <v>30</v>
      </c>
      <c r="U32" s="44" t="s">
        <v>30</v>
      </c>
      <c r="V32" s="44" t="s">
        <v>30</v>
      </c>
      <c r="W32" s="44" t="s">
        <v>30</v>
      </c>
      <c r="X32" s="44" t="s">
        <v>30</v>
      </c>
      <c r="Y32" s="44" t="s">
        <v>30</v>
      </c>
      <c r="Z32" s="44" t="s">
        <v>30</v>
      </c>
    </row>
    <row r="33" spans="1:26" ht="14.25" customHeight="1" x14ac:dyDescent="0.25">
      <c r="A33" s="63"/>
      <c r="B33" s="47" t="s">
        <v>72</v>
      </c>
      <c r="C33" s="19">
        <v>14</v>
      </c>
      <c r="D33" s="18">
        <v>2644999.2799999998</v>
      </c>
      <c r="E33" s="19">
        <v>1</v>
      </c>
      <c r="F33" s="19">
        <v>1</v>
      </c>
      <c r="G33" s="17">
        <v>49</v>
      </c>
      <c r="H33" s="17">
        <f t="shared" ref="H33" si="15">G33/C33</f>
        <v>3.5</v>
      </c>
      <c r="I33" s="4">
        <v>2</v>
      </c>
      <c r="J33" s="18">
        <v>86000</v>
      </c>
      <c r="K33" s="4">
        <v>12</v>
      </c>
      <c r="L33" s="18">
        <v>1163087.53</v>
      </c>
      <c r="M33" s="18">
        <f>D33-J33-L33</f>
        <v>1395911.7499999998</v>
      </c>
      <c r="N33" s="17">
        <v>0</v>
      </c>
      <c r="O33" s="44" t="s">
        <v>30</v>
      </c>
      <c r="P33" s="44" t="s">
        <v>30</v>
      </c>
      <c r="Q33" s="44" t="s">
        <v>30</v>
      </c>
      <c r="R33" s="44" t="s">
        <v>30</v>
      </c>
      <c r="S33" s="44" t="s">
        <v>30</v>
      </c>
      <c r="T33" s="44" t="s">
        <v>30</v>
      </c>
      <c r="U33" s="44" t="s">
        <v>30</v>
      </c>
      <c r="V33" s="44" t="s">
        <v>30</v>
      </c>
      <c r="W33" s="44" t="s">
        <v>30</v>
      </c>
      <c r="X33" s="44" t="s">
        <v>30</v>
      </c>
      <c r="Y33" s="44" t="s">
        <v>30</v>
      </c>
      <c r="Z33" s="44" t="s">
        <v>30</v>
      </c>
    </row>
    <row r="34" spans="1:26" s="43" customFormat="1" ht="14.25" customHeight="1" x14ac:dyDescent="0.25">
      <c r="A34" s="63"/>
      <c r="B34" s="39" t="s">
        <v>73</v>
      </c>
      <c r="C34" s="41">
        <f>SUM(C31:C33)</f>
        <v>28</v>
      </c>
      <c r="D34" s="40">
        <f>SUM(D31:D33)</f>
        <v>10234827.699999999</v>
      </c>
      <c r="E34" s="41">
        <f>SUM(E31:E33)</f>
        <v>8</v>
      </c>
      <c r="F34" s="41">
        <f>SUM(F31:F33)</f>
        <v>2</v>
      </c>
      <c r="G34" s="41">
        <f>SUM(G31:G33)</f>
        <v>97</v>
      </c>
      <c r="H34" s="41">
        <f>G34/C34</f>
        <v>3.4642857142857144</v>
      </c>
      <c r="I34" s="41">
        <f>SUM(I31:I33)</f>
        <v>2</v>
      </c>
      <c r="J34" s="40">
        <f>SUM(J31:J33)</f>
        <v>86000</v>
      </c>
      <c r="K34" s="41">
        <f>SUM(K31:K33)</f>
        <v>26</v>
      </c>
      <c r="L34" s="40">
        <f>SUM(L31:L33)</f>
        <v>5718540.8899999997</v>
      </c>
      <c r="M34" s="40">
        <f>D34-J34-L34</f>
        <v>4430286.8099999996</v>
      </c>
      <c r="N34" s="41">
        <f>SUM(N31:N33)</f>
        <v>0</v>
      </c>
      <c r="O34" s="40">
        <f>M34/(D34-J34)*100</f>
        <v>43.653187746994661</v>
      </c>
      <c r="P34" s="42">
        <v>1</v>
      </c>
      <c r="Q34" s="40">
        <f>K34/C34*100</f>
        <v>92.857142857142861</v>
      </c>
      <c r="R34" s="42">
        <v>2</v>
      </c>
      <c r="S34" s="40">
        <f>I34/C34*100</f>
        <v>7.1428571428571423</v>
      </c>
      <c r="T34" s="42">
        <v>2</v>
      </c>
      <c r="U34" s="41">
        <f>H34</f>
        <v>3.4642857142857144</v>
      </c>
      <c r="V34" s="42">
        <v>3</v>
      </c>
      <c r="W34" s="41">
        <f>E34</f>
        <v>8</v>
      </c>
      <c r="X34" s="42">
        <v>6</v>
      </c>
      <c r="Y34" s="41">
        <f>F34</f>
        <v>2</v>
      </c>
      <c r="Z34" s="42">
        <v>3</v>
      </c>
    </row>
    <row r="35" spans="1:26" s="32" customFormat="1" ht="15" customHeight="1" x14ac:dyDescent="0.25">
      <c r="A35" s="72" t="s">
        <v>23</v>
      </c>
      <c r="B35" s="71" t="s">
        <v>58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spans="1:26" ht="24" x14ac:dyDescent="0.25">
      <c r="A36" s="73"/>
      <c r="B36" s="47" t="s">
        <v>67</v>
      </c>
      <c r="C36" s="57">
        <v>0</v>
      </c>
      <c r="D36" s="58">
        <v>0</v>
      </c>
      <c r="E36" s="58">
        <v>0</v>
      </c>
      <c r="F36" s="58">
        <v>0</v>
      </c>
      <c r="G36" s="58">
        <v>0</v>
      </c>
      <c r="H36" s="17">
        <v>0</v>
      </c>
      <c r="I36" s="4">
        <v>0</v>
      </c>
      <c r="J36" s="20">
        <v>0</v>
      </c>
      <c r="K36" s="4">
        <v>0</v>
      </c>
      <c r="L36" s="18">
        <v>0</v>
      </c>
      <c r="M36" s="18">
        <v>0</v>
      </c>
      <c r="N36" s="17">
        <v>0</v>
      </c>
      <c r="O36" s="44" t="s">
        <v>30</v>
      </c>
      <c r="P36" s="44" t="s">
        <v>30</v>
      </c>
      <c r="Q36" s="44" t="s">
        <v>30</v>
      </c>
      <c r="R36" s="44" t="s">
        <v>30</v>
      </c>
      <c r="S36" s="44" t="s">
        <v>30</v>
      </c>
      <c r="T36" s="44" t="s">
        <v>30</v>
      </c>
      <c r="U36" s="44" t="s">
        <v>30</v>
      </c>
      <c r="V36" s="44" t="s">
        <v>30</v>
      </c>
      <c r="W36" s="44" t="s">
        <v>30</v>
      </c>
      <c r="X36" s="44" t="s">
        <v>30</v>
      </c>
      <c r="Y36" s="44" t="s">
        <v>30</v>
      </c>
      <c r="Z36" s="44" t="s">
        <v>30</v>
      </c>
    </row>
    <row r="37" spans="1:26" ht="14.25" customHeight="1" x14ac:dyDescent="0.25">
      <c r="A37" s="73"/>
      <c r="B37" s="47" t="s">
        <v>68</v>
      </c>
      <c r="C37" s="19">
        <v>15</v>
      </c>
      <c r="D37" s="18">
        <v>113740801.20999999</v>
      </c>
      <c r="E37" s="19">
        <v>0</v>
      </c>
      <c r="F37" s="19">
        <v>3</v>
      </c>
      <c r="G37" s="17">
        <v>44</v>
      </c>
      <c r="H37" s="17">
        <f t="shared" ref="H37" si="16">G37/C37</f>
        <v>2.9333333333333331</v>
      </c>
      <c r="I37" s="4">
        <v>3</v>
      </c>
      <c r="J37" s="18">
        <v>42139832.859999999</v>
      </c>
      <c r="K37" s="4">
        <v>12</v>
      </c>
      <c r="L37" s="18">
        <v>65335518.409999996</v>
      </c>
      <c r="M37" s="18">
        <f>D37-J37-L37</f>
        <v>6265449.9399999976</v>
      </c>
      <c r="N37" s="31">
        <v>0</v>
      </c>
      <c r="O37" s="44" t="s">
        <v>30</v>
      </c>
      <c r="P37" s="44" t="s">
        <v>30</v>
      </c>
      <c r="Q37" s="44" t="s">
        <v>30</v>
      </c>
      <c r="R37" s="44" t="s">
        <v>30</v>
      </c>
      <c r="S37" s="44" t="s">
        <v>30</v>
      </c>
      <c r="T37" s="44" t="s">
        <v>30</v>
      </c>
      <c r="U37" s="44" t="s">
        <v>30</v>
      </c>
      <c r="V37" s="44" t="s">
        <v>30</v>
      </c>
      <c r="W37" s="44" t="s">
        <v>30</v>
      </c>
      <c r="X37" s="44" t="s">
        <v>30</v>
      </c>
      <c r="Y37" s="44" t="s">
        <v>30</v>
      </c>
      <c r="Z37" s="44" t="s">
        <v>30</v>
      </c>
    </row>
    <row r="38" spans="1:26" s="43" customFormat="1" ht="14.25" customHeight="1" x14ac:dyDescent="0.25">
      <c r="A38" s="73"/>
      <c r="B38" s="39" t="s">
        <v>34</v>
      </c>
      <c r="C38" s="41">
        <f>SUM(C36:C37)</f>
        <v>15</v>
      </c>
      <c r="D38" s="40">
        <f>SUM(D36:D37)</f>
        <v>113740801.20999999</v>
      </c>
      <c r="E38" s="41">
        <f>SUM(E36:E37)</f>
        <v>0</v>
      </c>
      <c r="F38" s="41">
        <f t="shared" ref="F38:G38" si="17">SUM(F36:F37)</f>
        <v>3</v>
      </c>
      <c r="G38" s="41">
        <f t="shared" si="17"/>
        <v>44</v>
      </c>
      <c r="H38" s="41">
        <f>G38/C38</f>
        <v>2.9333333333333331</v>
      </c>
      <c r="I38" s="41">
        <f t="shared" ref="I38:J38" si="18">SUM(I36:I37)</f>
        <v>3</v>
      </c>
      <c r="J38" s="40">
        <f t="shared" si="18"/>
        <v>42139832.859999999</v>
      </c>
      <c r="K38" s="41">
        <f>SUM(K36:K37)</f>
        <v>12</v>
      </c>
      <c r="L38" s="40">
        <f>SUM(L36:L37)</f>
        <v>65335518.409999996</v>
      </c>
      <c r="M38" s="40">
        <f t="shared" ref="M38" si="19">D38-J38-L38</f>
        <v>6265449.9399999976</v>
      </c>
      <c r="N38" s="41">
        <f t="shared" ref="N38" si="20">SUM(N36:N37)</f>
        <v>0</v>
      </c>
      <c r="O38" s="40" t="s">
        <v>29</v>
      </c>
      <c r="P38" s="42" t="s">
        <v>29</v>
      </c>
      <c r="Q38" s="40" t="s">
        <v>29</v>
      </c>
      <c r="R38" s="42" t="s">
        <v>29</v>
      </c>
      <c r="S38" s="40" t="s">
        <v>29</v>
      </c>
      <c r="T38" s="42" t="s">
        <v>29</v>
      </c>
      <c r="U38" s="41" t="s">
        <v>29</v>
      </c>
      <c r="V38" s="42" t="s">
        <v>29</v>
      </c>
      <c r="W38" s="41" t="s">
        <v>29</v>
      </c>
      <c r="X38" s="42" t="s">
        <v>29</v>
      </c>
      <c r="Y38" s="41" t="s">
        <v>29</v>
      </c>
      <c r="Z38" s="42" t="s">
        <v>29</v>
      </c>
    </row>
    <row r="39" spans="1:26" x14ac:dyDescent="0.25">
      <c r="A39" s="63"/>
      <c r="B39" s="47" t="s">
        <v>68</v>
      </c>
      <c r="C39" s="19">
        <v>14</v>
      </c>
      <c r="D39" s="18">
        <v>44666701.049999997</v>
      </c>
      <c r="E39" s="19">
        <v>2</v>
      </c>
      <c r="F39" s="19">
        <v>1</v>
      </c>
      <c r="G39" s="17">
        <v>38</v>
      </c>
      <c r="H39" s="17">
        <f>G39/C39</f>
        <v>2.7142857142857144</v>
      </c>
      <c r="I39" s="4">
        <v>2</v>
      </c>
      <c r="J39" s="18">
        <v>9471030.1899999995</v>
      </c>
      <c r="K39" s="4">
        <v>12</v>
      </c>
      <c r="L39" s="18">
        <v>31482402.149999999</v>
      </c>
      <c r="M39" s="18">
        <f>D39-J39-L39</f>
        <v>3713268.7100000009</v>
      </c>
      <c r="N39" s="17">
        <v>0</v>
      </c>
      <c r="O39" s="44" t="s">
        <v>30</v>
      </c>
      <c r="P39" s="44" t="s">
        <v>30</v>
      </c>
      <c r="Q39" s="44" t="s">
        <v>30</v>
      </c>
      <c r="R39" s="44" t="s">
        <v>30</v>
      </c>
      <c r="S39" s="44" t="s">
        <v>30</v>
      </c>
      <c r="T39" s="44" t="s">
        <v>30</v>
      </c>
      <c r="U39" s="44" t="s">
        <v>30</v>
      </c>
      <c r="V39" s="44" t="s">
        <v>30</v>
      </c>
      <c r="W39" s="44" t="s">
        <v>30</v>
      </c>
      <c r="X39" s="44" t="s">
        <v>30</v>
      </c>
      <c r="Y39" s="44" t="s">
        <v>30</v>
      </c>
      <c r="Z39" s="44" t="s">
        <v>30</v>
      </c>
    </row>
    <row r="40" spans="1:26" ht="14.25" customHeight="1" x14ac:dyDescent="0.25">
      <c r="A40" s="63"/>
      <c r="B40" s="47" t="s">
        <v>72</v>
      </c>
      <c r="C40" s="19">
        <v>23</v>
      </c>
      <c r="D40" s="18">
        <v>155243063.36000001</v>
      </c>
      <c r="E40" s="19">
        <v>3</v>
      </c>
      <c r="F40" s="19">
        <v>3</v>
      </c>
      <c r="G40" s="17">
        <v>46</v>
      </c>
      <c r="H40" s="17">
        <f t="shared" ref="H40" si="21">G40/C40</f>
        <v>2</v>
      </c>
      <c r="I40" s="4">
        <v>3</v>
      </c>
      <c r="J40" s="18">
        <v>7739744.04</v>
      </c>
      <c r="K40" s="4">
        <v>20</v>
      </c>
      <c r="L40" s="18">
        <v>133108821.47</v>
      </c>
      <c r="M40" s="18">
        <f>D40-J40-L40</f>
        <v>14394497.850000024</v>
      </c>
      <c r="N40" s="17">
        <v>0</v>
      </c>
      <c r="O40" s="44" t="s">
        <v>30</v>
      </c>
      <c r="P40" s="44" t="s">
        <v>30</v>
      </c>
      <c r="Q40" s="44" t="s">
        <v>30</v>
      </c>
      <c r="R40" s="44" t="s">
        <v>30</v>
      </c>
      <c r="S40" s="44" t="s">
        <v>30</v>
      </c>
      <c r="T40" s="44" t="s">
        <v>30</v>
      </c>
      <c r="U40" s="44" t="s">
        <v>30</v>
      </c>
      <c r="V40" s="44" t="s">
        <v>30</v>
      </c>
      <c r="W40" s="44" t="s">
        <v>30</v>
      </c>
      <c r="X40" s="44" t="s">
        <v>30</v>
      </c>
      <c r="Y40" s="44" t="s">
        <v>30</v>
      </c>
      <c r="Z40" s="44" t="s">
        <v>30</v>
      </c>
    </row>
    <row r="41" spans="1:26" s="43" customFormat="1" ht="14.25" customHeight="1" x14ac:dyDescent="0.25">
      <c r="A41" s="63"/>
      <c r="B41" s="39" t="s">
        <v>73</v>
      </c>
      <c r="C41" s="41">
        <f>SUM(C38:C40)</f>
        <v>52</v>
      </c>
      <c r="D41" s="40">
        <f>SUM(D38:D40)</f>
        <v>313650565.62</v>
      </c>
      <c r="E41" s="41">
        <f>SUM(E38:E40)</f>
        <v>5</v>
      </c>
      <c r="F41" s="41">
        <f>SUM(F38:F40)</f>
        <v>7</v>
      </c>
      <c r="G41" s="41">
        <f>SUM(G38:G40)</f>
        <v>128</v>
      </c>
      <c r="H41" s="41">
        <f>G41/C41</f>
        <v>2.4615384615384617</v>
      </c>
      <c r="I41" s="41">
        <f>SUM(I38:I40)</f>
        <v>8</v>
      </c>
      <c r="J41" s="40">
        <f>SUM(J38:J40)</f>
        <v>59350607.089999996</v>
      </c>
      <c r="K41" s="41">
        <f>SUM(K38:K40)</f>
        <v>44</v>
      </c>
      <c r="L41" s="40">
        <f>SUM(L38:L40)</f>
        <v>229926742.03</v>
      </c>
      <c r="M41" s="40">
        <f>D41-J41-L41</f>
        <v>24373216.5</v>
      </c>
      <c r="N41" s="41">
        <f>SUM(N38:N40)</f>
        <v>0</v>
      </c>
      <c r="O41" s="40">
        <f>M41/(D41-J41)*100</f>
        <v>9.5844358925149677</v>
      </c>
      <c r="P41" s="42">
        <v>5</v>
      </c>
      <c r="Q41" s="40">
        <f>K41/C41*100</f>
        <v>84.615384615384613</v>
      </c>
      <c r="R41" s="42">
        <v>3</v>
      </c>
      <c r="S41" s="40">
        <f>I41/C41*100</f>
        <v>15.384615384615385</v>
      </c>
      <c r="T41" s="42">
        <v>3</v>
      </c>
      <c r="U41" s="41">
        <f>H41</f>
        <v>2.4615384615384617</v>
      </c>
      <c r="V41" s="42">
        <v>4</v>
      </c>
      <c r="W41" s="41">
        <f>E41</f>
        <v>5</v>
      </c>
      <c r="X41" s="42">
        <v>4</v>
      </c>
      <c r="Y41" s="41">
        <f>F41</f>
        <v>7</v>
      </c>
      <c r="Z41" s="42">
        <v>4</v>
      </c>
    </row>
    <row r="42" spans="1:26" s="32" customFormat="1" ht="15" customHeight="1" x14ac:dyDescent="0.25">
      <c r="A42" s="72" t="s">
        <v>24</v>
      </c>
      <c r="B42" s="71" t="s">
        <v>9</v>
      </c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</row>
    <row r="43" spans="1:26" ht="24" x14ac:dyDescent="0.25">
      <c r="A43" s="73"/>
      <c r="B43" s="47" t="s">
        <v>67</v>
      </c>
      <c r="C43" s="19">
        <v>0</v>
      </c>
      <c r="D43" s="18">
        <v>0</v>
      </c>
      <c r="E43" s="19">
        <v>0</v>
      </c>
      <c r="F43" s="19">
        <v>0</v>
      </c>
      <c r="G43" s="17">
        <v>0</v>
      </c>
      <c r="H43" s="17">
        <v>0</v>
      </c>
      <c r="I43" s="4">
        <v>0</v>
      </c>
      <c r="J43" s="18">
        <v>0</v>
      </c>
      <c r="K43" s="4">
        <v>0</v>
      </c>
      <c r="L43" s="18">
        <v>0</v>
      </c>
      <c r="M43" s="18">
        <v>0</v>
      </c>
      <c r="N43" s="17">
        <v>0</v>
      </c>
      <c r="O43" s="44" t="s">
        <v>30</v>
      </c>
      <c r="P43" s="44" t="s">
        <v>30</v>
      </c>
      <c r="Q43" s="44" t="s">
        <v>30</v>
      </c>
      <c r="R43" s="44" t="s">
        <v>30</v>
      </c>
      <c r="S43" s="44" t="s">
        <v>30</v>
      </c>
      <c r="T43" s="44" t="s">
        <v>30</v>
      </c>
      <c r="U43" s="44" t="s">
        <v>30</v>
      </c>
      <c r="V43" s="44" t="s">
        <v>30</v>
      </c>
      <c r="W43" s="44" t="s">
        <v>30</v>
      </c>
      <c r="X43" s="44" t="s">
        <v>30</v>
      </c>
      <c r="Y43" s="44" t="s">
        <v>30</v>
      </c>
      <c r="Z43" s="44" t="s">
        <v>30</v>
      </c>
    </row>
    <row r="44" spans="1:26" ht="14.25" customHeight="1" x14ac:dyDescent="0.25">
      <c r="A44" s="73"/>
      <c r="B44" s="47" t="s">
        <v>68</v>
      </c>
      <c r="C44" s="19">
        <v>0</v>
      </c>
      <c r="D44" s="18">
        <v>0</v>
      </c>
      <c r="E44" s="19">
        <v>0</v>
      </c>
      <c r="F44" s="19">
        <v>0</v>
      </c>
      <c r="G44" s="17">
        <v>0</v>
      </c>
      <c r="H44" s="17">
        <v>0</v>
      </c>
      <c r="I44" s="4">
        <v>0</v>
      </c>
      <c r="J44" s="18">
        <v>0</v>
      </c>
      <c r="K44" s="4">
        <v>0</v>
      </c>
      <c r="L44" s="18">
        <v>0</v>
      </c>
      <c r="M44" s="18">
        <v>0</v>
      </c>
      <c r="N44" s="17">
        <v>0</v>
      </c>
      <c r="O44" s="44" t="s">
        <v>30</v>
      </c>
      <c r="P44" s="44" t="s">
        <v>30</v>
      </c>
      <c r="Q44" s="44" t="s">
        <v>30</v>
      </c>
      <c r="R44" s="44" t="s">
        <v>30</v>
      </c>
      <c r="S44" s="44" t="s">
        <v>30</v>
      </c>
      <c r="T44" s="44" t="s">
        <v>30</v>
      </c>
      <c r="U44" s="44" t="s">
        <v>30</v>
      </c>
      <c r="V44" s="44" t="s">
        <v>30</v>
      </c>
      <c r="W44" s="44" t="s">
        <v>30</v>
      </c>
      <c r="X44" s="44" t="s">
        <v>30</v>
      </c>
      <c r="Y44" s="44" t="s">
        <v>30</v>
      </c>
      <c r="Z44" s="44" t="s">
        <v>30</v>
      </c>
    </row>
    <row r="45" spans="1:26" s="43" customFormat="1" ht="14.25" customHeight="1" x14ac:dyDescent="0.25">
      <c r="A45" s="73"/>
      <c r="B45" s="39" t="s">
        <v>34</v>
      </c>
      <c r="C45" s="41">
        <f>SUM(C43:C44)</f>
        <v>0</v>
      </c>
      <c r="D45" s="40">
        <f>SUM(D43:D44)</f>
        <v>0</v>
      </c>
      <c r="E45" s="41">
        <f>SUM(E43:E44)</f>
        <v>0</v>
      </c>
      <c r="F45" s="41">
        <f t="shared" ref="F45:G45" si="22">SUM(F43:F44)</f>
        <v>0</v>
      </c>
      <c r="G45" s="41">
        <f t="shared" si="22"/>
        <v>0</v>
      </c>
      <c r="H45" s="41">
        <v>0</v>
      </c>
      <c r="I45" s="41">
        <f t="shared" ref="I45:J45" si="23">SUM(I43:I44)</f>
        <v>0</v>
      </c>
      <c r="J45" s="40">
        <f t="shared" si="23"/>
        <v>0</v>
      </c>
      <c r="K45" s="41">
        <f>SUM(K43:K44)</f>
        <v>0</v>
      </c>
      <c r="L45" s="40">
        <f>SUM(L43:L44)</f>
        <v>0</v>
      </c>
      <c r="M45" s="40">
        <f t="shared" ref="M45" si="24">D45-J45-L45</f>
        <v>0</v>
      </c>
      <c r="N45" s="41">
        <f t="shared" ref="N45" si="25">SUM(N43:N44)</f>
        <v>0</v>
      </c>
      <c r="O45" s="40" t="s">
        <v>29</v>
      </c>
      <c r="P45" s="42" t="s">
        <v>29</v>
      </c>
      <c r="Q45" s="40" t="s">
        <v>29</v>
      </c>
      <c r="R45" s="42" t="s">
        <v>29</v>
      </c>
      <c r="S45" s="40" t="s">
        <v>29</v>
      </c>
      <c r="T45" s="42" t="s">
        <v>29</v>
      </c>
      <c r="U45" s="41" t="s">
        <v>29</v>
      </c>
      <c r="V45" s="42" t="s">
        <v>29</v>
      </c>
      <c r="W45" s="41" t="s">
        <v>29</v>
      </c>
      <c r="X45" s="42" t="s">
        <v>29</v>
      </c>
      <c r="Y45" s="41" t="s">
        <v>29</v>
      </c>
      <c r="Z45" s="42" t="s">
        <v>29</v>
      </c>
    </row>
    <row r="46" spans="1:26" x14ac:dyDescent="0.25">
      <c r="A46" s="63"/>
      <c r="B46" s="47" t="s">
        <v>68</v>
      </c>
      <c r="C46" s="19">
        <v>2</v>
      </c>
      <c r="D46" s="18">
        <v>1310983.6799999999</v>
      </c>
      <c r="E46" s="19">
        <v>0</v>
      </c>
      <c r="F46" s="19">
        <v>0</v>
      </c>
      <c r="G46" s="17">
        <v>2</v>
      </c>
      <c r="H46" s="17">
        <f>G46/C46</f>
        <v>1</v>
      </c>
      <c r="I46" s="4">
        <v>0</v>
      </c>
      <c r="J46" s="18">
        <v>0</v>
      </c>
      <c r="K46" s="4">
        <v>2</v>
      </c>
      <c r="L46" s="18">
        <v>1310983.6799999999</v>
      </c>
      <c r="M46" s="18">
        <f>D46-J46-L46</f>
        <v>0</v>
      </c>
      <c r="N46" s="17">
        <v>0</v>
      </c>
      <c r="O46" s="44" t="s">
        <v>30</v>
      </c>
      <c r="P46" s="44" t="s">
        <v>30</v>
      </c>
      <c r="Q46" s="44" t="s">
        <v>30</v>
      </c>
      <c r="R46" s="44" t="s">
        <v>30</v>
      </c>
      <c r="S46" s="44" t="s">
        <v>30</v>
      </c>
      <c r="T46" s="44" t="s">
        <v>30</v>
      </c>
      <c r="U46" s="44" t="s">
        <v>30</v>
      </c>
      <c r="V46" s="44" t="s">
        <v>30</v>
      </c>
      <c r="W46" s="44" t="s">
        <v>30</v>
      </c>
      <c r="X46" s="44" t="s">
        <v>30</v>
      </c>
      <c r="Y46" s="44" t="s">
        <v>30</v>
      </c>
      <c r="Z46" s="44" t="s">
        <v>30</v>
      </c>
    </row>
    <row r="47" spans="1:26" ht="14.25" customHeight="1" x14ac:dyDescent="0.25">
      <c r="A47" s="63"/>
      <c r="B47" s="47" t="s">
        <v>72</v>
      </c>
      <c r="C47" s="19">
        <v>5</v>
      </c>
      <c r="D47" s="18">
        <v>2950635.8</v>
      </c>
      <c r="E47" s="19">
        <v>0</v>
      </c>
      <c r="F47" s="19">
        <v>1</v>
      </c>
      <c r="G47" s="17">
        <v>6</v>
      </c>
      <c r="H47" s="17">
        <f t="shared" ref="H47" si="26">G47/C47</f>
        <v>1.2</v>
      </c>
      <c r="I47" s="4">
        <v>0</v>
      </c>
      <c r="J47" s="18">
        <v>0</v>
      </c>
      <c r="K47" s="4">
        <v>5</v>
      </c>
      <c r="L47" s="18">
        <v>2899395.8</v>
      </c>
      <c r="M47" s="18">
        <f>D47-J47-L47</f>
        <v>51240</v>
      </c>
      <c r="N47" s="17">
        <v>0</v>
      </c>
      <c r="O47" s="44" t="s">
        <v>30</v>
      </c>
      <c r="P47" s="44" t="s">
        <v>30</v>
      </c>
      <c r="Q47" s="44" t="s">
        <v>30</v>
      </c>
      <c r="R47" s="44" t="s">
        <v>30</v>
      </c>
      <c r="S47" s="44" t="s">
        <v>30</v>
      </c>
      <c r="T47" s="44" t="s">
        <v>30</v>
      </c>
      <c r="U47" s="44" t="s">
        <v>30</v>
      </c>
      <c r="V47" s="44" t="s">
        <v>30</v>
      </c>
      <c r="W47" s="44" t="s">
        <v>30</v>
      </c>
      <c r="X47" s="44" t="s">
        <v>30</v>
      </c>
      <c r="Y47" s="44" t="s">
        <v>30</v>
      </c>
      <c r="Z47" s="44" t="s">
        <v>30</v>
      </c>
    </row>
    <row r="48" spans="1:26" s="43" customFormat="1" ht="14.25" customHeight="1" x14ac:dyDescent="0.25">
      <c r="A48" s="63"/>
      <c r="B48" s="39" t="s">
        <v>73</v>
      </c>
      <c r="C48" s="41">
        <f>SUM(C45:C47)</f>
        <v>7</v>
      </c>
      <c r="D48" s="40">
        <f>SUM(D45:D47)</f>
        <v>4261619.4799999995</v>
      </c>
      <c r="E48" s="41">
        <f>SUM(E45:E47)</f>
        <v>0</v>
      </c>
      <c r="F48" s="41">
        <f>SUM(F45:F47)</f>
        <v>1</v>
      </c>
      <c r="G48" s="41">
        <f>SUM(G45:G47)</f>
        <v>8</v>
      </c>
      <c r="H48" s="41">
        <f>G48/C48</f>
        <v>1.1428571428571428</v>
      </c>
      <c r="I48" s="41">
        <f>SUM(I45:I47)</f>
        <v>0</v>
      </c>
      <c r="J48" s="40">
        <f>SUM(J45:J47)</f>
        <v>0</v>
      </c>
      <c r="K48" s="41">
        <f>SUM(K45:K47)</f>
        <v>7</v>
      </c>
      <c r="L48" s="40">
        <f>SUM(L45:L47)</f>
        <v>4210379.4799999995</v>
      </c>
      <c r="M48" s="40">
        <f>D48-J48-L48</f>
        <v>51240</v>
      </c>
      <c r="N48" s="41">
        <f>SUM(N45:N47)</f>
        <v>0</v>
      </c>
      <c r="O48" s="40">
        <f>M48/(D48-J48)*100</f>
        <v>1.2023598127536248</v>
      </c>
      <c r="P48" s="42">
        <v>6</v>
      </c>
      <c r="Q48" s="40">
        <f>K48/C48*100</f>
        <v>100</v>
      </c>
      <c r="R48" s="42">
        <v>1</v>
      </c>
      <c r="S48" s="40">
        <f>I48/C48*100</f>
        <v>0</v>
      </c>
      <c r="T48" s="42">
        <v>1</v>
      </c>
      <c r="U48" s="41">
        <f>H48</f>
        <v>1.1428571428571428</v>
      </c>
      <c r="V48" s="42">
        <v>5</v>
      </c>
      <c r="W48" s="41">
        <f>E48</f>
        <v>0</v>
      </c>
      <c r="X48" s="42">
        <v>1</v>
      </c>
      <c r="Y48" s="41">
        <f>F48</f>
        <v>1</v>
      </c>
      <c r="Z48" s="42">
        <v>2</v>
      </c>
    </row>
    <row r="49" spans="1:26" s="32" customFormat="1" x14ac:dyDescent="0.25">
      <c r="A49" s="72">
        <v>7</v>
      </c>
      <c r="B49" s="78" t="s">
        <v>45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</row>
    <row r="50" spans="1:26" ht="24" x14ac:dyDescent="0.25">
      <c r="A50" s="73"/>
      <c r="B50" s="47" t="s">
        <v>67</v>
      </c>
      <c r="C50" s="19">
        <v>0</v>
      </c>
      <c r="D50" s="18">
        <v>0</v>
      </c>
      <c r="E50" s="19">
        <v>0</v>
      </c>
      <c r="F50" s="19">
        <v>0</v>
      </c>
      <c r="G50" s="17">
        <v>0</v>
      </c>
      <c r="H50" s="17">
        <v>0</v>
      </c>
      <c r="I50" s="4">
        <v>0</v>
      </c>
      <c r="J50" s="18">
        <v>0</v>
      </c>
      <c r="K50" s="4">
        <v>0</v>
      </c>
      <c r="L50" s="18">
        <v>0</v>
      </c>
      <c r="M50" s="18">
        <v>0</v>
      </c>
      <c r="N50" s="17">
        <v>0</v>
      </c>
      <c r="O50" s="44" t="s">
        <v>30</v>
      </c>
      <c r="P50" s="44" t="s">
        <v>30</v>
      </c>
      <c r="Q50" s="44" t="s">
        <v>30</v>
      </c>
      <c r="R50" s="44" t="s">
        <v>30</v>
      </c>
      <c r="S50" s="44" t="s">
        <v>30</v>
      </c>
      <c r="T50" s="44" t="s">
        <v>30</v>
      </c>
      <c r="U50" s="44" t="s">
        <v>30</v>
      </c>
      <c r="V50" s="44" t="s">
        <v>30</v>
      </c>
      <c r="W50" s="44" t="s">
        <v>30</v>
      </c>
      <c r="X50" s="44" t="s">
        <v>30</v>
      </c>
      <c r="Y50" s="44" t="s">
        <v>30</v>
      </c>
      <c r="Z50" s="44" t="s">
        <v>30</v>
      </c>
    </row>
    <row r="51" spans="1:26" ht="14.25" customHeight="1" x14ac:dyDescent="0.25">
      <c r="A51" s="73"/>
      <c r="B51" s="47" t="s">
        <v>68</v>
      </c>
      <c r="C51" s="19">
        <v>0</v>
      </c>
      <c r="D51" s="18">
        <v>0</v>
      </c>
      <c r="E51" s="19">
        <v>0</v>
      </c>
      <c r="F51" s="19">
        <v>0</v>
      </c>
      <c r="G51" s="17">
        <v>0</v>
      </c>
      <c r="H51" s="17">
        <v>0</v>
      </c>
      <c r="I51" s="4">
        <v>0</v>
      </c>
      <c r="J51" s="18">
        <v>0</v>
      </c>
      <c r="K51" s="4">
        <v>0</v>
      </c>
      <c r="L51" s="18">
        <v>0</v>
      </c>
      <c r="M51" s="18">
        <v>0</v>
      </c>
      <c r="N51" s="17">
        <v>0</v>
      </c>
      <c r="O51" s="44" t="s">
        <v>30</v>
      </c>
      <c r="P51" s="44" t="s">
        <v>30</v>
      </c>
      <c r="Q51" s="44" t="s">
        <v>30</v>
      </c>
      <c r="R51" s="44" t="s">
        <v>30</v>
      </c>
      <c r="S51" s="44" t="s">
        <v>30</v>
      </c>
      <c r="T51" s="44" t="s">
        <v>30</v>
      </c>
      <c r="U51" s="44" t="s">
        <v>30</v>
      </c>
      <c r="V51" s="44" t="s">
        <v>30</v>
      </c>
      <c r="W51" s="44" t="s">
        <v>30</v>
      </c>
      <c r="X51" s="44" t="s">
        <v>30</v>
      </c>
      <c r="Y51" s="44" t="s">
        <v>30</v>
      </c>
      <c r="Z51" s="44" t="s">
        <v>30</v>
      </c>
    </row>
    <row r="52" spans="1:26" s="43" customFormat="1" ht="14.25" customHeight="1" x14ac:dyDescent="0.25">
      <c r="A52" s="73"/>
      <c r="B52" s="39" t="s">
        <v>34</v>
      </c>
      <c r="C52" s="41">
        <f>SUM(C50:C51)</f>
        <v>0</v>
      </c>
      <c r="D52" s="40">
        <f>SUM(D50:D51)</f>
        <v>0</v>
      </c>
      <c r="E52" s="41">
        <f>SUM(E50:E51)</f>
        <v>0</v>
      </c>
      <c r="F52" s="41">
        <f t="shared" ref="F52:G52" si="27">SUM(F50:F51)</f>
        <v>0</v>
      </c>
      <c r="G52" s="41">
        <f t="shared" si="27"/>
        <v>0</v>
      </c>
      <c r="H52" s="41">
        <v>0</v>
      </c>
      <c r="I52" s="41">
        <f t="shared" ref="I52:L52" si="28">SUM(I50:I51)</f>
        <v>0</v>
      </c>
      <c r="J52" s="40">
        <f t="shared" si="28"/>
        <v>0</v>
      </c>
      <c r="K52" s="41">
        <f t="shared" si="28"/>
        <v>0</v>
      </c>
      <c r="L52" s="40">
        <f t="shared" si="28"/>
        <v>0</v>
      </c>
      <c r="M52" s="40">
        <f t="shared" ref="M52" si="29">D52-J52-L52</f>
        <v>0</v>
      </c>
      <c r="N52" s="41">
        <f t="shared" ref="N52" si="30">SUM(N50:N51)</f>
        <v>0</v>
      </c>
      <c r="O52" s="40" t="s">
        <v>29</v>
      </c>
      <c r="P52" s="42" t="s">
        <v>29</v>
      </c>
      <c r="Q52" s="40" t="s">
        <v>29</v>
      </c>
      <c r="R52" s="42" t="s">
        <v>29</v>
      </c>
      <c r="S52" s="40" t="s">
        <v>29</v>
      </c>
      <c r="T52" s="42" t="s">
        <v>29</v>
      </c>
      <c r="U52" s="41" t="s">
        <v>29</v>
      </c>
      <c r="V52" s="42" t="s">
        <v>29</v>
      </c>
      <c r="W52" s="41" t="s">
        <v>29</v>
      </c>
      <c r="X52" s="42" t="s">
        <v>29</v>
      </c>
      <c r="Y52" s="41" t="s">
        <v>29</v>
      </c>
      <c r="Z52" s="42" t="s">
        <v>29</v>
      </c>
    </row>
    <row r="53" spans="1:26" x14ac:dyDescent="0.25">
      <c r="A53" s="63"/>
      <c r="B53" s="47" t="s">
        <v>68</v>
      </c>
      <c r="C53" s="19">
        <v>0</v>
      </c>
      <c r="D53" s="18">
        <v>0</v>
      </c>
      <c r="E53" s="19">
        <v>0</v>
      </c>
      <c r="F53" s="19">
        <v>0</v>
      </c>
      <c r="G53" s="17">
        <v>0</v>
      </c>
      <c r="H53" s="17">
        <v>0</v>
      </c>
      <c r="I53" s="4">
        <v>0</v>
      </c>
      <c r="J53" s="18">
        <v>0</v>
      </c>
      <c r="K53" s="4">
        <v>0</v>
      </c>
      <c r="L53" s="18">
        <v>0</v>
      </c>
      <c r="M53" s="18">
        <f>D53-J53-L53</f>
        <v>0</v>
      </c>
      <c r="N53" s="17">
        <v>0</v>
      </c>
      <c r="O53" s="44" t="s">
        <v>30</v>
      </c>
      <c r="P53" s="44" t="s">
        <v>30</v>
      </c>
      <c r="Q53" s="44" t="s">
        <v>30</v>
      </c>
      <c r="R53" s="44" t="s">
        <v>30</v>
      </c>
      <c r="S53" s="44" t="s">
        <v>30</v>
      </c>
      <c r="T53" s="44" t="s">
        <v>30</v>
      </c>
      <c r="U53" s="44" t="s">
        <v>30</v>
      </c>
      <c r="V53" s="44" t="s">
        <v>30</v>
      </c>
      <c r="W53" s="44" t="s">
        <v>30</v>
      </c>
      <c r="X53" s="44" t="s">
        <v>30</v>
      </c>
      <c r="Y53" s="44" t="s">
        <v>30</v>
      </c>
      <c r="Z53" s="44" t="s">
        <v>30</v>
      </c>
    </row>
    <row r="54" spans="1:26" ht="14.25" customHeight="1" x14ac:dyDescent="0.25">
      <c r="A54" s="63"/>
      <c r="B54" s="47" t="s">
        <v>72</v>
      </c>
      <c r="C54" s="19">
        <v>15</v>
      </c>
      <c r="D54" s="18">
        <v>9669542.9499999993</v>
      </c>
      <c r="E54" s="19">
        <v>3</v>
      </c>
      <c r="F54" s="19">
        <v>2</v>
      </c>
      <c r="G54" s="17">
        <v>37</v>
      </c>
      <c r="H54" s="17">
        <f t="shared" ref="H54" si="31">G54/C54</f>
        <v>2.4666666666666668</v>
      </c>
      <c r="I54" s="4">
        <v>4</v>
      </c>
      <c r="J54" s="18">
        <v>2940308.11</v>
      </c>
      <c r="K54" s="4">
        <v>11</v>
      </c>
      <c r="L54" s="18">
        <v>5702863.6399999997</v>
      </c>
      <c r="M54" s="18">
        <f>D54-J54-L54</f>
        <v>1026371.2000000002</v>
      </c>
      <c r="N54" s="17">
        <v>0</v>
      </c>
      <c r="O54" s="44" t="s">
        <v>30</v>
      </c>
      <c r="P54" s="44" t="s">
        <v>30</v>
      </c>
      <c r="Q54" s="44" t="s">
        <v>30</v>
      </c>
      <c r="R54" s="44" t="s">
        <v>30</v>
      </c>
      <c r="S54" s="44" t="s">
        <v>30</v>
      </c>
      <c r="T54" s="44" t="s">
        <v>30</v>
      </c>
      <c r="U54" s="44" t="s">
        <v>30</v>
      </c>
      <c r="V54" s="44" t="s">
        <v>30</v>
      </c>
      <c r="W54" s="44" t="s">
        <v>30</v>
      </c>
      <c r="X54" s="44" t="s">
        <v>30</v>
      </c>
      <c r="Y54" s="44" t="s">
        <v>30</v>
      </c>
      <c r="Z54" s="44" t="s">
        <v>30</v>
      </c>
    </row>
    <row r="55" spans="1:26" s="43" customFormat="1" ht="14.25" customHeight="1" x14ac:dyDescent="0.25">
      <c r="A55" s="63"/>
      <c r="B55" s="39" t="s">
        <v>73</v>
      </c>
      <c r="C55" s="41">
        <f>SUM(C52:C54)</f>
        <v>15</v>
      </c>
      <c r="D55" s="40">
        <f>SUM(D52:D54)</f>
        <v>9669542.9499999993</v>
      </c>
      <c r="E55" s="41">
        <f>SUM(E52:E54)</f>
        <v>3</v>
      </c>
      <c r="F55" s="41">
        <f>SUM(F52:F54)</f>
        <v>2</v>
      </c>
      <c r="G55" s="41">
        <f>SUM(G52:G54)</f>
        <v>37</v>
      </c>
      <c r="H55" s="41">
        <f>G55/C55</f>
        <v>2.4666666666666668</v>
      </c>
      <c r="I55" s="41">
        <f>SUM(I52:I54)</f>
        <v>4</v>
      </c>
      <c r="J55" s="40">
        <f>SUM(J52:J54)</f>
        <v>2940308.11</v>
      </c>
      <c r="K55" s="41">
        <f>SUM(K52:K54)</f>
        <v>11</v>
      </c>
      <c r="L55" s="40">
        <f>SUM(L52:L54)</f>
        <v>5702863.6399999997</v>
      </c>
      <c r="M55" s="40">
        <f>D55-J55-L55</f>
        <v>1026371.2000000002</v>
      </c>
      <c r="N55" s="41">
        <f>SUM(N52:N54)</f>
        <v>0</v>
      </c>
      <c r="O55" s="40">
        <f>M55/(D55-J55)*100</f>
        <v>15.252420585755633</v>
      </c>
      <c r="P55" s="42">
        <v>4</v>
      </c>
      <c r="Q55" s="40">
        <f>K55/C55*100</f>
        <v>73.333333333333329</v>
      </c>
      <c r="R55" s="42">
        <v>4</v>
      </c>
      <c r="S55" s="40">
        <f>I55/C55*100</f>
        <v>26.666666666666668</v>
      </c>
      <c r="T55" s="42">
        <v>4</v>
      </c>
      <c r="U55" s="41">
        <f>H55</f>
        <v>2.4666666666666668</v>
      </c>
      <c r="V55" s="42">
        <v>4</v>
      </c>
      <c r="W55" s="41">
        <f>E55</f>
        <v>3</v>
      </c>
      <c r="X55" s="42">
        <v>3</v>
      </c>
      <c r="Y55" s="41">
        <f>F55</f>
        <v>2</v>
      </c>
      <c r="Z55" s="42">
        <v>3</v>
      </c>
    </row>
    <row r="56" spans="1:26" s="32" customFormat="1" ht="14.25" customHeight="1" x14ac:dyDescent="0.25">
      <c r="A56" s="72">
        <v>8</v>
      </c>
      <c r="B56" s="71" t="s">
        <v>47</v>
      </c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spans="1:26" ht="24" x14ac:dyDescent="0.25">
      <c r="A57" s="73"/>
      <c r="B57" s="47" t="s">
        <v>67</v>
      </c>
      <c r="C57" s="19">
        <v>0</v>
      </c>
      <c r="D57" s="18">
        <v>0</v>
      </c>
      <c r="E57" s="19">
        <v>0</v>
      </c>
      <c r="F57" s="19">
        <v>0</v>
      </c>
      <c r="G57" s="17">
        <v>0</v>
      </c>
      <c r="H57" s="17">
        <v>0</v>
      </c>
      <c r="I57" s="4">
        <v>0</v>
      </c>
      <c r="J57" s="18">
        <v>0</v>
      </c>
      <c r="K57" s="4">
        <v>0</v>
      </c>
      <c r="L57" s="18">
        <v>0</v>
      </c>
      <c r="M57" s="18">
        <v>0</v>
      </c>
      <c r="N57" s="17">
        <v>0</v>
      </c>
      <c r="O57" s="44" t="s">
        <v>30</v>
      </c>
      <c r="P57" s="44" t="s">
        <v>30</v>
      </c>
      <c r="Q57" s="44" t="s">
        <v>30</v>
      </c>
      <c r="R57" s="44" t="s">
        <v>30</v>
      </c>
      <c r="S57" s="44" t="s">
        <v>30</v>
      </c>
      <c r="T57" s="44" t="s">
        <v>30</v>
      </c>
      <c r="U57" s="44" t="s">
        <v>30</v>
      </c>
      <c r="V57" s="44" t="s">
        <v>30</v>
      </c>
      <c r="W57" s="44" t="s">
        <v>30</v>
      </c>
      <c r="X57" s="44" t="s">
        <v>30</v>
      </c>
      <c r="Y57" s="44" t="s">
        <v>30</v>
      </c>
      <c r="Z57" s="44" t="s">
        <v>30</v>
      </c>
    </row>
    <row r="58" spans="1:26" ht="14.25" customHeight="1" x14ac:dyDescent="0.25">
      <c r="A58" s="73"/>
      <c r="B58" s="47" t="s">
        <v>68</v>
      </c>
      <c r="C58" s="19">
        <v>0</v>
      </c>
      <c r="D58" s="18">
        <v>0</v>
      </c>
      <c r="E58" s="19">
        <v>0</v>
      </c>
      <c r="F58" s="19">
        <v>0</v>
      </c>
      <c r="G58" s="17">
        <v>0</v>
      </c>
      <c r="H58" s="17">
        <v>0</v>
      </c>
      <c r="I58" s="4">
        <v>0</v>
      </c>
      <c r="J58" s="18">
        <v>0</v>
      </c>
      <c r="K58" s="4">
        <v>0</v>
      </c>
      <c r="L58" s="18">
        <v>0</v>
      </c>
      <c r="M58" s="18">
        <v>0</v>
      </c>
      <c r="N58" s="17">
        <v>0</v>
      </c>
      <c r="O58" s="44" t="s">
        <v>30</v>
      </c>
      <c r="P58" s="44" t="s">
        <v>30</v>
      </c>
      <c r="Q58" s="44" t="s">
        <v>30</v>
      </c>
      <c r="R58" s="44" t="s">
        <v>30</v>
      </c>
      <c r="S58" s="44" t="s">
        <v>30</v>
      </c>
      <c r="T58" s="44" t="s">
        <v>30</v>
      </c>
      <c r="U58" s="44" t="s">
        <v>30</v>
      </c>
      <c r="V58" s="44" t="s">
        <v>30</v>
      </c>
      <c r="W58" s="44" t="s">
        <v>30</v>
      </c>
      <c r="X58" s="44" t="s">
        <v>30</v>
      </c>
      <c r="Y58" s="44" t="s">
        <v>30</v>
      </c>
      <c r="Z58" s="44" t="s">
        <v>30</v>
      </c>
    </row>
    <row r="59" spans="1:26" s="43" customFormat="1" ht="14.25" customHeight="1" x14ac:dyDescent="0.25">
      <c r="A59" s="73"/>
      <c r="B59" s="39" t="s">
        <v>34</v>
      </c>
      <c r="C59" s="41">
        <f>SUM(C57:C58)</f>
        <v>0</v>
      </c>
      <c r="D59" s="40">
        <f>SUM(D57:D58)</f>
        <v>0</v>
      </c>
      <c r="E59" s="41">
        <f>SUM(E57:E58)</f>
        <v>0</v>
      </c>
      <c r="F59" s="41">
        <f t="shared" ref="F59:G59" si="32">SUM(F57:F58)</f>
        <v>0</v>
      </c>
      <c r="G59" s="41">
        <f t="shared" si="32"/>
        <v>0</v>
      </c>
      <c r="H59" s="41">
        <v>0</v>
      </c>
      <c r="I59" s="41">
        <f t="shared" ref="I59:L59" si="33">SUM(I57:I58)</f>
        <v>0</v>
      </c>
      <c r="J59" s="40">
        <f t="shared" si="33"/>
        <v>0</v>
      </c>
      <c r="K59" s="41">
        <f t="shared" si="33"/>
        <v>0</v>
      </c>
      <c r="L59" s="40">
        <f t="shared" si="33"/>
        <v>0</v>
      </c>
      <c r="M59" s="40">
        <f t="shared" ref="M59" si="34">D59-J59-L59</f>
        <v>0</v>
      </c>
      <c r="N59" s="41">
        <f t="shared" ref="N59" si="35">SUM(N57:N58)</f>
        <v>0</v>
      </c>
      <c r="O59" s="40" t="s">
        <v>29</v>
      </c>
      <c r="P59" s="42" t="s">
        <v>29</v>
      </c>
      <c r="Q59" s="40" t="s">
        <v>29</v>
      </c>
      <c r="R59" s="42" t="s">
        <v>29</v>
      </c>
      <c r="S59" s="40" t="s">
        <v>29</v>
      </c>
      <c r="T59" s="42" t="s">
        <v>29</v>
      </c>
      <c r="U59" s="41" t="s">
        <v>29</v>
      </c>
      <c r="V59" s="42" t="s">
        <v>29</v>
      </c>
      <c r="W59" s="41" t="s">
        <v>29</v>
      </c>
      <c r="X59" s="42" t="s">
        <v>29</v>
      </c>
      <c r="Y59" s="41" t="s">
        <v>29</v>
      </c>
      <c r="Z59" s="42" t="s">
        <v>29</v>
      </c>
    </row>
    <row r="60" spans="1:26" x14ac:dyDescent="0.25">
      <c r="A60" s="63"/>
      <c r="B60" s="47" t="s">
        <v>68</v>
      </c>
      <c r="C60" s="19">
        <v>6</v>
      </c>
      <c r="D60" s="18">
        <v>1469089.97</v>
      </c>
      <c r="E60" s="19">
        <v>1</v>
      </c>
      <c r="F60" s="19">
        <v>1</v>
      </c>
      <c r="G60" s="17">
        <v>23</v>
      </c>
      <c r="H60" s="17">
        <f>G60/C60</f>
        <v>3.8333333333333335</v>
      </c>
      <c r="I60" s="4">
        <v>0</v>
      </c>
      <c r="J60" s="18">
        <v>0</v>
      </c>
      <c r="K60" s="4">
        <v>6</v>
      </c>
      <c r="L60" s="18">
        <v>1028567.41</v>
      </c>
      <c r="M60" s="18">
        <f>D60-J60-L60</f>
        <v>440522.55999999994</v>
      </c>
      <c r="N60" s="17">
        <v>0</v>
      </c>
      <c r="O60" s="44" t="s">
        <v>30</v>
      </c>
      <c r="P60" s="44" t="s">
        <v>30</v>
      </c>
      <c r="Q60" s="44" t="s">
        <v>30</v>
      </c>
      <c r="R60" s="44" t="s">
        <v>30</v>
      </c>
      <c r="S60" s="44" t="s">
        <v>30</v>
      </c>
      <c r="T60" s="44" t="s">
        <v>30</v>
      </c>
      <c r="U60" s="44" t="s">
        <v>30</v>
      </c>
      <c r="V60" s="44" t="s">
        <v>30</v>
      </c>
      <c r="W60" s="44" t="s">
        <v>30</v>
      </c>
      <c r="X60" s="44" t="s">
        <v>30</v>
      </c>
      <c r="Y60" s="44" t="s">
        <v>30</v>
      </c>
      <c r="Z60" s="44" t="s">
        <v>30</v>
      </c>
    </row>
    <row r="61" spans="1:26" ht="14.25" customHeight="1" x14ac:dyDescent="0.25">
      <c r="A61" s="63"/>
      <c r="B61" s="47" t="s">
        <v>72</v>
      </c>
      <c r="C61" s="19">
        <v>0</v>
      </c>
      <c r="D61" s="18">
        <v>0</v>
      </c>
      <c r="E61" s="19">
        <v>0</v>
      </c>
      <c r="F61" s="19">
        <v>0</v>
      </c>
      <c r="G61" s="17">
        <v>0</v>
      </c>
      <c r="H61" s="17">
        <v>0</v>
      </c>
      <c r="I61" s="4">
        <v>0</v>
      </c>
      <c r="J61" s="18">
        <v>0</v>
      </c>
      <c r="K61" s="4">
        <v>0</v>
      </c>
      <c r="L61" s="18">
        <v>0</v>
      </c>
      <c r="M61" s="18">
        <f>D61-J61-L61</f>
        <v>0</v>
      </c>
      <c r="N61" s="17">
        <v>0</v>
      </c>
      <c r="O61" s="44" t="s">
        <v>30</v>
      </c>
      <c r="P61" s="44" t="s">
        <v>30</v>
      </c>
      <c r="Q61" s="44" t="s">
        <v>30</v>
      </c>
      <c r="R61" s="44" t="s">
        <v>30</v>
      </c>
      <c r="S61" s="44" t="s">
        <v>30</v>
      </c>
      <c r="T61" s="44" t="s">
        <v>30</v>
      </c>
      <c r="U61" s="44" t="s">
        <v>30</v>
      </c>
      <c r="V61" s="44" t="s">
        <v>30</v>
      </c>
      <c r="W61" s="44" t="s">
        <v>30</v>
      </c>
      <c r="X61" s="44" t="s">
        <v>30</v>
      </c>
      <c r="Y61" s="44" t="s">
        <v>30</v>
      </c>
      <c r="Z61" s="44" t="s">
        <v>30</v>
      </c>
    </row>
    <row r="62" spans="1:26" s="43" customFormat="1" ht="14.25" customHeight="1" x14ac:dyDescent="0.25">
      <c r="A62" s="63"/>
      <c r="B62" s="39" t="s">
        <v>73</v>
      </c>
      <c r="C62" s="41">
        <f>SUM(C59:C61)</f>
        <v>6</v>
      </c>
      <c r="D62" s="40">
        <f>SUM(D59:D61)</f>
        <v>1469089.97</v>
      </c>
      <c r="E62" s="41">
        <f>SUM(E59:E61)</f>
        <v>1</v>
      </c>
      <c r="F62" s="41">
        <f>SUM(F59:F61)</f>
        <v>1</v>
      </c>
      <c r="G62" s="41">
        <f>SUM(G59:G61)</f>
        <v>23</v>
      </c>
      <c r="H62" s="41">
        <f>G62/C62</f>
        <v>3.8333333333333335</v>
      </c>
      <c r="I62" s="41">
        <f>SUM(I59:I61)</f>
        <v>0</v>
      </c>
      <c r="J62" s="40">
        <f>SUM(J59:J61)</f>
        <v>0</v>
      </c>
      <c r="K62" s="41">
        <f>SUM(K59:K61)</f>
        <v>6</v>
      </c>
      <c r="L62" s="40">
        <f>SUM(L59:L61)</f>
        <v>1028567.41</v>
      </c>
      <c r="M62" s="40">
        <f>D62-J62-L62</f>
        <v>440522.55999999994</v>
      </c>
      <c r="N62" s="41">
        <f>SUM(N59:N61)</f>
        <v>0</v>
      </c>
      <c r="O62" s="40">
        <f>M62/(D62-J62)*100</f>
        <v>29.986084514619616</v>
      </c>
      <c r="P62" s="42">
        <v>2</v>
      </c>
      <c r="Q62" s="40">
        <f>K62/C62*100</f>
        <v>100</v>
      </c>
      <c r="R62" s="42">
        <v>1</v>
      </c>
      <c r="S62" s="40">
        <f>I62/C62*100</f>
        <v>0</v>
      </c>
      <c r="T62" s="42">
        <v>1</v>
      </c>
      <c r="U62" s="41">
        <f>H62</f>
        <v>3.8333333333333335</v>
      </c>
      <c r="V62" s="42">
        <v>2</v>
      </c>
      <c r="W62" s="41">
        <f>E62</f>
        <v>1</v>
      </c>
      <c r="X62" s="42">
        <v>2</v>
      </c>
      <c r="Y62" s="41">
        <f>F62</f>
        <v>1</v>
      </c>
      <c r="Z62" s="42">
        <v>2</v>
      </c>
    </row>
    <row r="63" spans="1:26" x14ac:dyDescent="0.25">
      <c r="A63" s="72" t="s">
        <v>25</v>
      </c>
      <c r="B63" s="71" t="s">
        <v>11</v>
      </c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spans="1:26" ht="24" x14ac:dyDescent="0.25">
      <c r="A64" s="73"/>
      <c r="B64" s="47" t="s">
        <v>67</v>
      </c>
      <c r="C64" s="19">
        <v>0</v>
      </c>
      <c r="D64" s="18">
        <v>0</v>
      </c>
      <c r="E64" s="19">
        <v>0</v>
      </c>
      <c r="F64" s="19">
        <v>0</v>
      </c>
      <c r="G64" s="17">
        <v>0</v>
      </c>
      <c r="H64" s="17">
        <v>0</v>
      </c>
      <c r="I64" s="4">
        <v>0</v>
      </c>
      <c r="J64" s="18">
        <v>0</v>
      </c>
      <c r="K64" s="4">
        <v>0</v>
      </c>
      <c r="L64" s="18">
        <v>0</v>
      </c>
      <c r="M64" s="18">
        <v>0</v>
      </c>
      <c r="N64" s="17">
        <v>0</v>
      </c>
      <c r="O64" s="44" t="s">
        <v>30</v>
      </c>
      <c r="P64" s="44" t="s">
        <v>30</v>
      </c>
      <c r="Q64" s="44" t="s">
        <v>30</v>
      </c>
      <c r="R64" s="44" t="s">
        <v>30</v>
      </c>
      <c r="S64" s="44" t="s">
        <v>30</v>
      </c>
      <c r="T64" s="44" t="s">
        <v>30</v>
      </c>
      <c r="U64" s="44" t="s">
        <v>30</v>
      </c>
      <c r="V64" s="44" t="s">
        <v>30</v>
      </c>
      <c r="W64" s="44" t="s">
        <v>30</v>
      </c>
      <c r="X64" s="44" t="s">
        <v>30</v>
      </c>
      <c r="Y64" s="44" t="s">
        <v>30</v>
      </c>
      <c r="Z64" s="44" t="s">
        <v>30</v>
      </c>
    </row>
    <row r="65" spans="1:26" ht="14.25" customHeight="1" x14ac:dyDescent="0.25">
      <c r="A65" s="73"/>
      <c r="B65" s="47" t="s">
        <v>68</v>
      </c>
      <c r="C65" s="19">
        <v>0</v>
      </c>
      <c r="D65" s="18">
        <v>0</v>
      </c>
      <c r="E65" s="19">
        <v>0</v>
      </c>
      <c r="F65" s="19">
        <v>0</v>
      </c>
      <c r="G65" s="17">
        <v>0</v>
      </c>
      <c r="H65" s="17">
        <v>0</v>
      </c>
      <c r="I65" s="4">
        <v>0</v>
      </c>
      <c r="J65" s="18">
        <v>0</v>
      </c>
      <c r="K65" s="4">
        <v>0</v>
      </c>
      <c r="L65" s="18">
        <v>0</v>
      </c>
      <c r="M65" s="18">
        <v>0</v>
      </c>
      <c r="N65" s="17">
        <v>0</v>
      </c>
      <c r="O65" s="44" t="s">
        <v>30</v>
      </c>
      <c r="P65" s="44" t="s">
        <v>30</v>
      </c>
      <c r="Q65" s="44" t="s">
        <v>30</v>
      </c>
      <c r="R65" s="44" t="s">
        <v>30</v>
      </c>
      <c r="S65" s="44" t="s">
        <v>30</v>
      </c>
      <c r="T65" s="44" t="s">
        <v>30</v>
      </c>
      <c r="U65" s="44" t="s">
        <v>30</v>
      </c>
      <c r="V65" s="44" t="s">
        <v>30</v>
      </c>
      <c r="W65" s="44" t="s">
        <v>30</v>
      </c>
      <c r="X65" s="44" t="s">
        <v>30</v>
      </c>
      <c r="Y65" s="44" t="s">
        <v>30</v>
      </c>
      <c r="Z65" s="44" t="s">
        <v>30</v>
      </c>
    </row>
    <row r="66" spans="1:26" s="43" customFormat="1" ht="14.25" customHeight="1" x14ac:dyDescent="0.25">
      <c r="A66" s="73"/>
      <c r="B66" s="39" t="s">
        <v>34</v>
      </c>
      <c r="C66" s="41">
        <f>SUM(C64:C65)</f>
        <v>0</v>
      </c>
      <c r="D66" s="40">
        <f>SUM(D64:D65)</f>
        <v>0</v>
      </c>
      <c r="E66" s="41">
        <f>SUM(E64:E65)</f>
        <v>0</v>
      </c>
      <c r="F66" s="41">
        <f t="shared" ref="F66:G66" si="36">SUM(F64:F65)</f>
        <v>0</v>
      </c>
      <c r="G66" s="41">
        <f t="shared" si="36"/>
        <v>0</v>
      </c>
      <c r="H66" s="41">
        <v>0</v>
      </c>
      <c r="I66" s="41">
        <f t="shared" ref="I66:L66" si="37">SUM(I64:I65)</f>
        <v>0</v>
      </c>
      <c r="J66" s="40">
        <f t="shared" si="37"/>
        <v>0</v>
      </c>
      <c r="K66" s="41">
        <f t="shared" si="37"/>
        <v>0</v>
      </c>
      <c r="L66" s="40">
        <f t="shared" si="37"/>
        <v>0</v>
      </c>
      <c r="M66" s="40">
        <f t="shared" ref="M66" si="38">D66-J66-L66</f>
        <v>0</v>
      </c>
      <c r="N66" s="41">
        <f t="shared" ref="N66" si="39">SUM(N64:N65)</f>
        <v>0</v>
      </c>
      <c r="O66" s="40" t="s">
        <v>29</v>
      </c>
      <c r="P66" s="42" t="s">
        <v>29</v>
      </c>
      <c r="Q66" s="40" t="s">
        <v>29</v>
      </c>
      <c r="R66" s="42" t="s">
        <v>29</v>
      </c>
      <c r="S66" s="40" t="s">
        <v>29</v>
      </c>
      <c r="T66" s="42" t="s">
        <v>29</v>
      </c>
      <c r="U66" s="41" t="s">
        <v>29</v>
      </c>
      <c r="V66" s="42" t="s">
        <v>29</v>
      </c>
      <c r="W66" s="41" t="s">
        <v>29</v>
      </c>
      <c r="X66" s="42" t="s">
        <v>29</v>
      </c>
      <c r="Y66" s="41" t="s">
        <v>29</v>
      </c>
      <c r="Z66" s="42" t="s">
        <v>29</v>
      </c>
    </row>
    <row r="67" spans="1:26" x14ac:dyDescent="0.25">
      <c r="A67" s="63"/>
      <c r="B67" s="47" t="s">
        <v>68</v>
      </c>
      <c r="C67" s="19">
        <v>0</v>
      </c>
      <c r="D67" s="18">
        <v>0</v>
      </c>
      <c r="E67" s="19">
        <v>0</v>
      </c>
      <c r="F67" s="19">
        <v>0</v>
      </c>
      <c r="G67" s="17">
        <v>0</v>
      </c>
      <c r="H67" s="17">
        <v>0</v>
      </c>
      <c r="I67" s="4">
        <v>0</v>
      </c>
      <c r="J67" s="18">
        <v>0</v>
      </c>
      <c r="K67" s="4">
        <v>0</v>
      </c>
      <c r="L67" s="18">
        <v>0</v>
      </c>
      <c r="M67" s="18">
        <f>D67-J67-L67</f>
        <v>0</v>
      </c>
      <c r="N67" s="17">
        <v>0</v>
      </c>
      <c r="O67" s="44" t="s">
        <v>30</v>
      </c>
      <c r="P67" s="44" t="s">
        <v>30</v>
      </c>
      <c r="Q67" s="44" t="s">
        <v>30</v>
      </c>
      <c r="R67" s="44" t="s">
        <v>30</v>
      </c>
      <c r="S67" s="44" t="s">
        <v>30</v>
      </c>
      <c r="T67" s="44" t="s">
        <v>30</v>
      </c>
      <c r="U67" s="44" t="s">
        <v>30</v>
      </c>
      <c r="V67" s="44" t="s">
        <v>30</v>
      </c>
      <c r="W67" s="44" t="s">
        <v>30</v>
      </c>
      <c r="X67" s="44" t="s">
        <v>30</v>
      </c>
      <c r="Y67" s="44" t="s">
        <v>30</v>
      </c>
      <c r="Z67" s="44" t="s">
        <v>30</v>
      </c>
    </row>
    <row r="68" spans="1:26" ht="14.25" customHeight="1" x14ac:dyDescent="0.25">
      <c r="A68" s="63"/>
      <c r="B68" s="47" t="s">
        <v>72</v>
      </c>
      <c r="C68" s="19">
        <v>0</v>
      </c>
      <c r="D68" s="18">
        <v>0</v>
      </c>
      <c r="E68" s="19">
        <v>0</v>
      </c>
      <c r="F68" s="19">
        <v>0</v>
      </c>
      <c r="G68" s="17">
        <v>0</v>
      </c>
      <c r="H68" s="17">
        <v>0</v>
      </c>
      <c r="I68" s="4">
        <v>0</v>
      </c>
      <c r="J68" s="18">
        <v>0</v>
      </c>
      <c r="K68" s="4">
        <v>0</v>
      </c>
      <c r="L68" s="18">
        <v>0</v>
      </c>
      <c r="M68" s="18">
        <f>D68-J68-L68</f>
        <v>0</v>
      </c>
      <c r="N68" s="17">
        <v>0</v>
      </c>
      <c r="O68" s="44" t="s">
        <v>30</v>
      </c>
      <c r="P68" s="44" t="s">
        <v>30</v>
      </c>
      <c r="Q68" s="44" t="s">
        <v>30</v>
      </c>
      <c r="R68" s="44" t="s">
        <v>30</v>
      </c>
      <c r="S68" s="44" t="s">
        <v>30</v>
      </c>
      <c r="T68" s="44" t="s">
        <v>30</v>
      </c>
      <c r="U68" s="44" t="s">
        <v>30</v>
      </c>
      <c r="V68" s="44" t="s">
        <v>30</v>
      </c>
      <c r="W68" s="44" t="s">
        <v>30</v>
      </c>
      <c r="X68" s="44" t="s">
        <v>30</v>
      </c>
      <c r="Y68" s="44" t="s">
        <v>30</v>
      </c>
      <c r="Z68" s="44" t="s">
        <v>30</v>
      </c>
    </row>
    <row r="69" spans="1:26" s="43" customFormat="1" ht="14.25" customHeight="1" x14ac:dyDescent="0.25">
      <c r="A69" s="63"/>
      <c r="B69" s="39" t="s">
        <v>73</v>
      </c>
      <c r="C69" s="41">
        <f>SUM(C66:C68)</f>
        <v>0</v>
      </c>
      <c r="D69" s="40">
        <f>SUM(D66:D68)</f>
        <v>0</v>
      </c>
      <c r="E69" s="41">
        <f>SUM(E66:E68)</f>
        <v>0</v>
      </c>
      <c r="F69" s="41">
        <f>SUM(F66:F68)</f>
        <v>0</v>
      </c>
      <c r="G69" s="41">
        <f>SUM(G66:G68)</f>
        <v>0</v>
      </c>
      <c r="H69" s="41">
        <v>0</v>
      </c>
      <c r="I69" s="41">
        <f>SUM(I66:I68)</f>
        <v>0</v>
      </c>
      <c r="J69" s="40">
        <f>SUM(J66:J68)</f>
        <v>0</v>
      </c>
      <c r="K69" s="41">
        <f>SUM(K66:K68)</f>
        <v>0</v>
      </c>
      <c r="L69" s="40">
        <f>SUM(L66:L68)</f>
        <v>0</v>
      </c>
      <c r="M69" s="40">
        <f>D69-J69-L69</f>
        <v>0</v>
      </c>
      <c r="N69" s="41">
        <f>SUM(N66:N68)</f>
        <v>0</v>
      </c>
      <c r="O69" s="40" t="s">
        <v>29</v>
      </c>
      <c r="P69" s="42" t="s">
        <v>29</v>
      </c>
      <c r="Q69" s="40" t="s">
        <v>29</v>
      </c>
      <c r="R69" s="42" t="s">
        <v>29</v>
      </c>
      <c r="S69" s="40" t="s">
        <v>29</v>
      </c>
      <c r="T69" s="42" t="s">
        <v>29</v>
      </c>
      <c r="U69" s="41" t="s">
        <v>29</v>
      </c>
      <c r="V69" s="42" t="s">
        <v>29</v>
      </c>
      <c r="W69" s="41" t="s">
        <v>29</v>
      </c>
      <c r="X69" s="42" t="s">
        <v>29</v>
      </c>
      <c r="Y69" s="41" t="s">
        <v>29</v>
      </c>
      <c r="Z69" s="42" t="s">
        <v>29</v>
      </c>
    </row>
    <row r="70" spans="1:26" x14ac:dyDescent="0.25">
      <c r="A70" s="72" t="s">
        <v>26</v>
      </c>
      <c r="B70" s="71" t="s">
        <v>13</v>
      </c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spans="1:26" ht="27" customHeight="1" x14ac:dyDescent="0.25">
      <c r="A71" s="73"/>
      <c r="B71" s="47" t="s">
        <v>67</v>
      </c>
      <c r="C71" s="19">
        <v>2</v>
      </c>
      <c r="D71" s="18">
        <v>866579.04</v>
      </c>
      <c r="E71" s="4">
        <v>0</v>
      </c>
      <c r="F71" s="4">
        <v>0</v>
      </c>
      <c r="G71" s="17">
        <v>12</v>
      </c>
      <c r="H71" s="17">
        <f>G71/C71</f>
        <v>6</v>
      </c>
      <c r="I71" s="4">
        <v>0</v>
      </c>
      <c r="J71" s="18">
        <v>0</v>
      </c>
      <c r="K71" s="4">
        <v>2</v>
      </c>
      <c r="L71" s="18">
        <v>608475.91</v>
      </c>
      <c r="M71" s="18">
        <f>D71-J71-L71</f>
        <v>258103.13</v>
      </c>
      <c r="N71" s="17">
        <v>0</v>
      </c>
      <c r="O71" s="44" t="s">
        <v>30</v>
      </c>
      <c r="P71" s="44" t="s">
        <v>30</v>
      </c>
      <c r="Q71" s="44" t="s">
        <v>30</v>
      </c>
      <c r="R71" s="44" t="s">
        <v>30</v>
      </c>
      <c r="S71" s="44" t="s">
        <v>30</v>
      </c>
      <c r="T71" s="44" t="s">
        <v>30</v>
      </c>
      <c r="U71" s="44" t="s">
        <v>30</v>
      </c>
      <c r="V71" s="44" t="s">
        <v>30</v>
      </c>
      <c r="W71" s="44" t="s">
        <v>30</v>
      </c>
      <c r="X71" s="44" t="s">
        <v>30</v>
      </c>
      <c r="Y71" s="44" t="s">
        <v>30</v>
      </c>
      <c r="Z71" s="44" t="s">
        <v>30</v>
      </c>
    </row>
    <row r="72" spans="1:26" ht="14.25" customHeight="1" x14ac:dyDescent="0.25">
      <c r="A72" s="73"/>
      <c r="B72" s="47" t="s">
        <v>68</v>
      </c>
      <c r="C72" s="19">
        <v>9</v>
      </c>
      <c r="D72" s="18">
        <v>41802325.170000002</v>
      </c>
      <c r="E72" s="19">
        <v>1</v>
      </c>
      <c r="F72" s="19">
        <v>0</v>
      </c>
      <c r="G72" s="17">
        <v>50</v>
      </c>
      <c r="H72" s="17">
        <f>G72/C72</f>
        <v>5.5555555555555554</v>
      </c>
      <c r="I72" s="4">
        <v>0</v>
      </c>
      <c r="J72" s="18">
        <v>0</v>
      </c>
      <c r="K72" s="4">
        <v>9</v>
      </c>
      <c r="L72" s="18">
        <v>35547694.829999998</v>
      </c>
      <c r="M72" s="18">
        <f>D72-J72-L72</f>
        <v>6254630.3400000036</v>
      </c>
      <c r="N72" s="31">
        <v>0</v>
      </c>
      <c r="O72" s="44" t="s">
        <v>30</v>
      </c>
      <c r="P72" s="44" t="s">
        <v>30</v>
      </c>
      <c r="Q72" s="44" t="s">
        <v>30</v>
      </c>
      <c r="R72" s="44" t="s">
        <v>30</v>
      </c>
      <c r="S72" s="44" t="s">
        <v>30</v>
      </c>
      <c r="T72" s="44" t="s">
        <v>30</v>
      </c>
      <c r="U72" s="44" t="s">
        <v>30</v>
      </c>
      <c r="V72" s="44" t="s">
        <v>30</v>
      </c>
      <c r="W72" s="44" t="s">
        <v>30</v>
      </c>
      <c r="X72" s="44" t="s">
        <v>30</v>
      </c>
      <c r="Y72" s="44" t="s">
        <v>30</v>
      </c>
      <c r="Z72" s="44" t="s">
        <v>30</v>
      </c>
    </row>
    <row r="73" spans="1:26" s="43" customFormat="1" ht="14.25" customHeight="1" x14ac:dyDescent="0.25">
      <c r="A73" s="73"/>
      <c r="B73" s="39" t="s">
        <v>34</v>
      </c>
      <c r="C73" s="41">
        <f>SUM(C71:C72)</f>
        <v>11</v>
      </c>
      <c r="D73" s="40">
        <f>SUM(D71:D72)</f>
        <v>42668904.210000001</v>
      </c>
      <c r="E73" s="41">
        <f>SUM(E71:E72)</f>
        <v>1</v>
      </c>
      <c r="F73" s="41">
        <f t="shared" ref="F73:G73" si="40">SUM(F71:F72)</f>
        <v>0</v>
      </c>
      <c r="G73" s="41">
        <f t="shared" si="40"/>
        <v>62</v>
      </c>
      <c r="H73" s="41">
        <f>G73/C73</f>
        <v>5.6363636363636367</v>
      </c>
      <c r="I73" s="41">
        <f t="shared" ref="I73:L73" si="41">SUM(I71:I72)</f>
        <v>0</v>
      </c>
      <c r="J73" s="40">
        <f t="shared" si="41"/>
        <v>0</v>
      </c>
      <c r="K73" s="41">
        <f t="shared" si="41"/>
        <v>11</v>
      </c>
      <c r="L73" s="40">
        <f t="shared" si="41"/>
        <v>36156170.739999995</v>
      </c>
      <c r="M73" s="40">
        <f t="shared" ref="M73" si="42">D73-J73-L73</f>
        <v>6512733.4700000063</v>
      </c>
      <c r="N73" s="41">
        <f t="shared" ref="N73" si="43">SUM(N71:N72)</f>
        <v>0</v>
      </c>
      <c r="O73" s="40" t="s">
        <v>29</v>
      </c>
      <c r="P73" s="42" t="s">
        <v>29</v>
      </c>
      <c r="Q73" s="40" t="s">
        <v>29</v>
      </c>
      <c r="R73" s="42" t="s">
        <v>29</v>
      </c>
      <c r="S73" s="40" t="s">
        <v>29</v>
      </c>
      <c r="T73" s="42" t="s">
        <v>29</v>
      </c>
      <c r="U73" s="41" t="s">
        <v>29</v>
      </c>
      <c r="V73" s="42" t="s">
        <v>29</v>
      </c>
      <c r="W73" s="41" t="s">
        <v>29</v>
      </c>
      <c r="X73" s="42" t="s">
        <v>29</v>
      </c>
      <c r="Y73" s="41" t="s">
        <v>29</v>
      </c>
      <c r="Z73" s="42" t="s">
        <v>29</v>
      </c>
    </row>
    <row r="74" spans="1:26" x14ac:dyDescent="0.25">
      <c r="A74" s="63"/>
      <c r="B74" s="47" t="s">
        <v>68</v>
      </c>
      <c r="C74" s="19">
        <v>6</v>
      </c>
      <c r="D74" s="18">
        <v>16245890.539999999</v>
      </c>
      <c r="E74" s="19">
        <v>3</v>
      </c>
      <c r="F74" s="19">
        <v>1</v>
      </c>
      <c r="G74" s="17">
        <v>33</v>
      </c>
      <c r="H74" s="17">
        <f>G74/C74</f>
        <v>5.5</v>
      </c>
      <c r="I74" s="4">
        <v>0</v>
      </c>
      <c r="J74" s="18">
        <v>0</v>
      </c>
      <c r="K74" s="4">
        <v>6</v>
      </c>
      <c r="L74" s="18">
        <v>13533556.83</v>
      </c>
      <c r="M74" s="18">
        <f>D74-J74-L74</f>
        <v>2712333.709999999</v>
      </c>
      <c r="N74" s="17">
        <v>0</v>
      </c>
      <c r="O74" s="44" t="s">
        <v>30</v>
      </c>
      <c r="P74" s="44" t="s">
        <v>30</v>
      </c>
      <c r="Q74" s="44" t="s">
        <v>30</v>
      </c>
      <c r="R74" s="44" t="s">
        <v>30</v>
      </c>
      <c r="S74" s="44" t="s">
        <v>30</v>
      </c>
      <c r="T74" s="44" t="s">
        <v>30</v>
      </c>
      <c r="U74" s="44" t="s">
        <v>30</v>
      </c>
      <c r="V74" s="44" t="s">
        <v>30</v>
      </c>
      <c r="W74" s="44" t="s">
        <v>30</v>
      </c>
      <c r="X74" s="44" t="s">
        <v>30</v>
      </c>
      <c r="Y74" s="44" t="s">
        <v>30</v>
      </c>
      <c r="Z74" s="44" t="s">
        <v>30</v>
      </c>
    </row>
    <row r="75" spans="1:26" ht="14.25" customHeight="1" x14ac:dyDescent="0.25">
      <c r="A75" s="63"/>
      <c r="B75" s="47" t="s">
        <v>72</v>
      </c>
      <c r="C75" s="19">
        <v>4</v>
      </c>
      <c r="D75" s="18">
        <v>3722022.3</v>
      </c>
      <c r="E75" s="19">
        <v>2</v>
      </c>
      <c r="F75" s="19">
        <v>0</v>
      </c>
      <c r="G75" s="17">
        <v>20</v>
      </c>
      <c r="H75" s="17">
        <f t="shared" ref="H75" si="44">G75/C75</f>
        <v>5</v>
      </c>
      <c r="I75" s="4">
        <v>0</v>
      </c>
      <c r="J75" s="18">
        <v>0</v>
      </c>
      <c r="K75" s="4">
        <v>4</v>
      </c>
      <c r="L75" s="18">
        <v>2861512.03</v>
      </c>
      <c r="M75" s="18">
        <f>D75-J75-L75</f>
        <v>860510.27</v>
      </c>
      <c r="N75" s="17">
        <v>0</v>
      </c>
      <c r="O75" s="44" t="s">
        <v>30</v>
      </c>
      <c r="P75" s="44" t="s">
        <v>30</v>
      </c>
      <c r="Q75" s="44" t="s">
        <v>30</v>
      </c>
      <c r="R75" s="44" t="s">
        <v>30</v>
      </c>
      <c r="S75" s="44" t="s">
        <v>30</v>
      </c>
      <c r="T75" s="44" t="s">
        <v>30</v>
      </c>
      <c r="U75" s="44" t="s">
        <v>30</v>
      </c>
      <c r="V75" s="44" t="s">
        <v>30</v>
      </c>
      <c r="W75" s="44" t="s">
        <v>30</v>
      </c>
      <c r="X75" s="44" t="s">
        <v>30</v>
      </c>
      <c r="Y75" s="44" t="s">
        <v>30</v>
      </c>
      <c r="Z75" s="44" t="s">
        <v>30</v>
      </c>
    </row>
    <row r="76" spans="1:26" s="43" customFormat="1" ht="14.25" customHeight="1" x14ac:dyDescent="0.25">
      <c r="A76" s="63"/>
      <c r="B76" s="39" t="s">
        <v>73</v>
      </c>
      <c r="C76" s="41">
        <f>SUM(C73:C75)</f>
        <v>21</v>
      </c>
      <c r="D76" s="40">
        <f>SUM(D73:D75)</f>
        <v>62636817.049999997</v>
      </c>
      <c r="E76" s="41">
        <f>SUM(E73:E75)</f>
        <v>6</v>
      </c>
      <c r="F76" s="41">
        <f>SUM(F73:F75)</f>
        <v>1</v>
      </c>
      <c r="G76" s="41">
        <f>SUM(G73:G75)</f>
        <v>115</v>
      </c>
      <c r="H76" s="41">
        <f>G76/C76</f>
        <v>5.4761904761904763</v>
      </c>
      <c r="I76" s="41">
        <f>SUM(I73:I75)</f>
        <v>0</v>
      </c>
      <c r="J76" s="40">
        <f>SUM(J73:J75)</f>
        <v>0</v>
      </c>
      <c r="K76" s="41">
        <f>SUM(K73:K75)</f>
        <v>21</v>
      </c>
      <c r="L76" s="40">
        <f>SUM(L73:L75)</f>
        <v>52551239.599999994</v>
      </c>
      <c r="M76" s="40">
        <f>D76-J76-L76</f>
        <v>10085577.450000003</v>
      </c>
      <c r="N76" s="41">
        <f>SUM(N73:N75)</f>
        <v>0</v>
      </c>
      <c r="O76" s="40">
        <f>M76/(D76-J76)*100</f>
        <v>16.101676178642929</v>
      </c>
      <c r="P76" s="42">
        <v>3</v>
      </c>
      <c r="Q76" s="40">
        <f>K76/C76*100</f>
        <v>100</v>
      </c>
      <c r="R76" s="42">
        <v>7</v>
      </c>
      <c r="S76" s="40">
        <f>I76/C76*100</f>
        <v>0</v>
      </c>
      <c r="T76" s="42">
        <v>1</v>
      </c>
      <c r="U76" s="41">
        <f>H76</f>
        <v>5.4761904761904763</v>
      </c>
      <c r="V76" s="42">
        <v>1</v>
      </c>
      <c r="W76" s="41">
        <f>E76</f>
        <v>6</v>
      </c>
      <c r="X76" s="42">
        <v>5</v>
      </c>
      <c r="Y76" s="41">
        <f>F76</f>
        <v>1</v>
      </c>
      <c r="Z76" s="42">
        <v>2</v>
      </c>
    </row>
    <row r="77" spans="1:26" ht="14.25" customHeight="1" x14ac:dyDescent="0.25">
      <c r="A77" s="72" t="s">
        <v>27</v>
      </c>
      <c r="B77" s="71" t="s">
        <v>46</v>
      </c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spans="1:26" ht="25.5" customHeight="1" x14ac:dyDescent="0.25">
      <c r="A78" s="73"/>
      <c r="B78" s="47" t="s">
        <v>67</v>
      </c>
      <c r="C78" s="19">
        <v>0</v>
      </c>
      <c r="D78" s="18">
        <v>0</v>
      </c>
      <c r="E78" s="19">
        <v>0</v>
      </c>
      <c r="F78" s="19">
        <v>0</v>
      </c>
      <c r="G78" s="17">
        <v>0</v>
      </c>
      <c r="H78" s="17">
        <v>0</v>
      </c>
      <c r="I78" s="4">
        <v>0</v>
      </c>
      <c r="J78" s="18">
        <v>0</v>
      </c>
      <c r="K78" s="4">
        <v>0</v>
      </c>
      <c r="L78" s="18">
        <v>0</v>
      </c>
      <c r="M78" s="18">
        <v>0</v>
      </c>
      <c r="N78" s="17">
        <v>0</v>
      </c>
      <c r="O78" s="44" t="s">
        <v>30</v>
      </c>
      <c r="P78" s="44" t="s">
        <v>30</v>
      </c>
      <c r="Q78" s="44" t="s">
        <v>30</v>
      </c>
      <c r="R78" s="44" t="s">
        <v>30</v>
      </c>
      <c r="S78" s="44" t="s">
        <v>30</v>
      </c>
      <c r="T78" s="44" t="s">
        <v>30</v>
      </c>
      <c r="U78" s="44" t="s">
        <v>30</v>
      </c>
      <c r="V78" s="44" t="s">
        <v>30</v>
      </c>
      <c r="W78" s="44" t="s">
        <v>30</v>
      </c>
      <c r="X78" s="44" t="s">
        <v>30</v>
      </c>
      <c r="Y78" s="44" t="s">
        <v>30</v>
      </c>
      <c r="Z78" s="44" t="s">
        <v>30</v>
      </c>
    </row>
    <row r="79" spans="1:26" ht="14.25" customHeight="1" x14ac:dyDescent="0.25">
      <c r="A79" s="73"/>
      <c r="B79" s="47" t="s">
        <v>68</v>
      </c>
      <c r="C79" s="19">
        <v>0</v>
      </c>
      <c r="D79" s="18">
        <v>0</v>
      </c>
      <c r="E79" s="19">
        <v>0</v>
      </c>
      <c r="F79" s="19">
        <v>0</v>
      </c>
      <c r="G79" s="17">
        <v>0</v>
      </c>
      <c r="H79" s="17">
        <v>0</v>
      </c>
      <c r="I79" s="4">
        <v>0</v>
      </c>
      <c r="J79" s="18">
        <v>0</v>
      </c>
      <c r="K79" s="4">
        <v>0</v>
      </c>
      <c r="L79" s="18">
        <v>0</v>
      </c>
      <c r="M79" s="18">
        <v>0</v>
      </c>
      <c r="N79" s="17">
        <v>0</v>
      </c>
      <c r="O79" s="44" t="s">
        <v>30</v>
      </c>
      <c r="P79" s="44" t="s">
        <v>30</v>
      </c>
      <c r="Q79" s="44" t="s">
        <v>30</v>
      </c>
      <c r="R79" s="44" t="s">
        <v>30</v>
      </c>
      <c r="S79" s="44" t="s">
        <v>30</v>
      </c>
      <c r="T79" s="44" t="s">
        <v>30</v>
      </c>
      <c r="U79" s="44" t="s">
        <v>30</v>
      </c>
      <c r="V79" s="44" t="s">
        <v>30</v>
      </c>
      <c r="W79" s="44" t="s">
        <v>30</v>
      </c>
      <c r="X79" s="44" t="s">
        <v>30</v>
      </c>
      <c r="Y79" s="44" t="s">
        <v>30</v>
      </c>
      <c r="Z79" s="44" t="s">
        <v>30</v>
      </c>
    </row>
    <row r="80" spans="1:26" s="43" customFormat="1" ht="14.25" customHeight="1" x14ac:dyDescent="0.25">
      <c r="A80" s="73"/>
      <c r="B80" s="39" t="s">
        <v>34</v>
      </c>
      <c r="C80" s="41">
        <f>SUM(C78:C79)</f>
        <v>0</v>
      </c>
      <c r="D80" s="40">
        <f>SUM(D78:D79)</f>
        <v>0</v>
      </c>
      <c r="E80" s="41">
        <f>SUM(E78:E79)</f>
        <v>0</v>
      </c>
      <c r="F80" s="41">
        <f t="shared" ref="F80:G80" si="45">SUM(F78:F79)</f>
        <v>0</v>
      </c>
      <c r="G80" s="41">
        <f t="shared" si="45"/>
        <v>0</v>
      </c>
      <c r="H80" s="41">
        <v>0</v>
      </c>
      <c r="I80" s="41">
        <f t="shared" ref="I80:L80" si="46">SUM(I78:I79)</f>
        <v>0</v>
      </c>
      <c r="J80" s="40">
        <f t="shared" si="46"/>
        <v>0</v>
      </c>
      <c r="K80" s="41">
        <f t="shared" si="46"/>
        <v>0</v>
      </c>
      <c r="L80" s="40">
        <f t="shared" si="46"/>
        <v>0</v>
      </c>
      <c r="M80" s="40">
        <f t="shared" ref="M80" si="47">D80-J80-L80</f>
        <v>0</v>
      </c>
      <c r="N80" s="41">
        <f t="shared" ref="N80" si="48">SUM(N78:N79)</f>
        <v>0</v>
      </c>
      <c r="O80" s="40" t="s">
        <v>29</v>
      </c>
      <c r="P80" s="42" t="s">
        <v>29</v>
      </c>
      <c r="Q80" s="40" t="s">
        <v>29</v>
      </c>
      <c r="R80" s="42" t="s">
        <v>29</v>
      </c>
      <c r="S80" s="40" t="s">
        <v>29</v>
      </c>
      <c r="T80" s="42" t="s">
        <v>29</v>
      </c>
      <c r="U80" s="41" t="s">
        <v>29</v>
      </c>
      <c r="V80" s="42" t="s">
        <v>29</v>
      </c>
      <c r="W80" s="41" t="s">
        <v>29</v>
      </c>
      <c r="X80" s="42" t="s">
        <v>29</v>
      </c>
      <c r="Y80" s="41" t="s">
        <v>29</v>
      </c>
      <c r="Z80" s="42" t="s">
        <v>29</v>
      </c>
    </row>
    <row r="81" spans="1:26" x14ac:dyDescent="0.25">
      <c r="A81" s="63"/>
      <c r="B81" s="47" t="s">
        <v>68</v>
      </c>
      <c r="C81" s="19">
        <v>0</v>
      </c>
      <c r="D81" s="18">
        <v>0</v>
      </c>
      <c r="E81" s="19">
        <v>0</v>
      </c>
      <c r="F81" s="19">
        <v>0</v>
      </c>
      <c r="G81" s="17">
        <v>0</v>
      </c>
      <c r="H81" s="17">
        <v>0</v>
      </c>
      <c r="I81" s="4">
        <v>0</v>
      </c>
      <c r="J81" s="18">
        <v>0</v>
      </c>
      <c r="K81" s="4">
        <v>0</v>
      </c>
      <c r="L81" s="18">
        <v>0</v>
      </c>
      <c r="M81" s="18">
        <f>D81-J81-L81</f>
        <v>0</v>
      </c>
      <c r="N81" s="17">
        <v>0</v>
      </c>
      <c r="O81" s="44" t="s">
        <v>30</v>
      </c>
      <c r="P81" s="44" t="s">
        <v>30</v>
      </c>
      <c r="Q81" s="44" t="s">
        <v>30</v>
      </c>
      <c r="R81" s="44" t="s">
        <v>30</v>
      </c>
      <c r="S81" s="44" t="s">
        <v>30</v>
      </c>
      <c r="T81" s="44" t="s">
        <v>30</v>
      </c>
      <c r="U81" s="44" t="s">
        <v>30</v>
      </c>
      <c r="V81" s="44" t="s">
        <v>30</v>
      </c>
      <c r="W81" s="44" t="s">
        <v>30</v>
      </c>
      <c r="X81" s="44" t="s">
        <v>30</v>
      </c>
      <c r="Y81" s="44" t="s">
        <v>30</v>
      </c>
      <c r="Z81" s="44" t="s">
        <v>30</v>
      </c>
    </row>
    <row r="82" spans="1:26" ht="14.25" customHeight="1" x14ac:dyDescent="0.25">
      <c r="A82" s="63"/>
      <c r="B82" s="47" t="s">
        <v>72</v>
      </c>
      <c r="C82" s="19">
        <v>0</v>
      </c>
      <c r="D82" s="18">
        <v>0</v>
      </c>
      <c r="E82" s="19">
        <v>0</v>
      </c>
      <c r="F82" s="19">
        <v>0</v>
      </c>
      <c r="G82" s="17">
        <v>0</v>
      </c>
      <c r="H82" s="17">
        <v>0</v>
      </c>
      <c r="I82" s="4">
        <v>0</v>
      </c>
      <c r="J82" s="18">
        <v>0</v>
      </c>
      <c r="K82" s="4">
        <v>0</v>
      </c>
      <c r="L82" s="18">
        <v>0</v>
      </c>
      <c r="M82" s="18">
        <f>D82-J82-L82</f>
        <v>0</v>
      </c>
      <c r="N82" s="17">
        <v>0</v>
      </c>
      <c r="O82" s="44" t="s">
        <v>30</v>
      </c>
      <c r="P82" s="44" t="s">
        <v>30</v>
      </c>
      <c r="Q82" s="44" t="s">
        <v>30</v>
      </c>
      <c r="R82" s="44" t="s">
        <v>30</v>
      </c>
      <c r="S82" s="44" t="s">
        <v>30</v>
      </c>
      <c r="T82" s="44" t="s">
        <v>30</v>
      </c>
      <c r="U82" s="44" t="s">
        <v>30</v>
      </c>
      <c r="V82" s="44" t="s">
        <v>30</v>
      </c>
      <c r="W82" s="44" t="s">
        <v>30</v>
      </c>
      <c r="X82" s="44" t="s">
        <v>30</v>
      </c>
      <c r="Y82" s="44" t="s">
        <v>30</v>
      </c>
      <c r="Z82" s="44" t="s">
        <v>30</v>
      </c>
    </row>
    <row r="83" spans="1:26" s="43" customFormat="1" ht="14.25" customHeight="1" x14ac:dyDescent="0.25">
      <c r="A83" s="63"/>
      <c r="B83" s="39" t="s">
        <v>73</v>
      </c>
      <c r="C83" s="41">
        <f>SUM(C80:C82)</f>
        <v>0</v>
      </c>
      <c r="D83" s="40">
        <f>SUM(D80:D82)</f>
        <v>0</v>
      </c>
      <c r="E83" s="41">
        <f>SUM(E80:E82)</f>
        <v>0</v>
      </c>
      <c r="F83" s="41">
        <f>SUM(F80:F82)</f>
        <v>0</v>
      </c>
      <c r="G83" s="41">
        <f>SUM(G80:G82)</f>
        <v>0</v>
      </c>
      <c r="H83" s="41">
        <v>0</v>
      </c>
      <c r="I83" s="41">
        <f>SUM(I80:I82)</f>
        <v>0</v>
      </c>
      <c r="J83" s="40">
        <f>SUM(J80:J82)</f>
        <v>0</v>
      </c>
      <c r="K83" s="41">
        <f>SUM(K80:K82)</f>
        <v>0</v>
      </c>
      <c r="L83" s="40">
        <f>SUM(L80:L82)</f>
        <v>0</v>
      </c>
      <c r="M83" s="40">
        <f>D83-J83-L83</f>
        <v>0</v>
      </c>
      <c r="N83" s="41">
        <f>SUM(N80:N82)</f>
        <v>0</v>
      </c>
      <c r="O83" s="40" t="s">
        <v>29</v>
      </c>
      <c r="P83" s="42" t="s">
        <v>29</v>
      </c>
      <c r="Q83" s="40" t="s">
        <v>29</v>
      </c>
      <c r="R83" s="42" t="s">
        <v>29</v>
      </c>
      <c r="S83" s="40" t="s">
        <v>29</v>
      </c>
      <c r="T83" s="42" t="s">
        <v>29</v>
      </c>
      <c r="U83" s="41" t="s">
        <v>29</v>
      </c>
      <c r="V83" s="42" t="s">
        <v>29</v>
      </c>
      <c r="W83" s="41" t="s">
        <v>29</v>
      </c>
      <c r="X83" s="42" t="s">
        <v>29</v>
      </c>
      <c r="Y83" s="41" t="s">
        <v>29</v>
      </c>
      <c r="Z83" s="42" t="s">
        <v>29</v>
      </c>
    </row>
    <row r="84" spans="1:26" ht="15" customHeight="1" x14ac:dyDescent="0.25">
      <c r="A84" s="71" t="s">
        <v>14</v>
      </c>
      <c r="B84" s="71"/>
      <c r="C84" s="21">
        <f>C13+C20+C27+C34+C41+C48+C55+C62+C69+C76+C83</f>
        <v>132</v>
      </c>
      <c r="D84" s="5">
        <f t="shared" ref="D84:G84" si="49">D13+D20+D27+D34+D41+D48+D55+D62+D69+D76+D83</f>
        <v>414084032.77000004</v>
      </c>
      <c r="E84" s="21">
        <f t="shared" si="49"/>
        <v>23</v>
      </c>
      <c r="F84" s="21">
        <f t="shared" si="49"/>
        <v>14</v>
      </c>
      <c r="G84" s="21">
        <f t="shared" si="49"/>
        <v>408</v>
      </c>
      <c r="H84" s="21">
        <f>G84/C84</f>
        <v>3.0909090909090908</v>
      </c>
      <c r="I84" s="21">
        <f>I13+I20+I27+I34+I41+I48+I55+I62+I69+I76+I83</f>
        <v>17</v>
      </c>
      <c r="J84" s="5">
        <f>J13+J20+J27+J34+J41+J48+J55+J62+J69+J76+J83</f>
        <v>74538485.200000003</v>
      </c>
      <c r="K84" s="21">
        <f t="shared" ref="K84" si="50">K13+K20+K27+K34+K41+K48+K55+K62+K69+K76+K83</f>
        <v>115</v>
      </c>
      <c r="L84" s="5">
        <f t="shared" ref="L84" si="51">L13+L20+L27+L34+L41+L48+L55+L62+L69+L76+L83</f>
        <v>299138333.04999995</v>
      </c>
      <c r="M84" s="64">
        <f>D84-J84-L84</f>
        <v>40407214.5200001</v>
      </c>
      <c r="N84" s="21">
        <f t="shared" ref="N84" si="52">N10+N17+N24+N31+N38+N45+N52+N59+N66+N73+N80</f>
        <v>0</v>
      </c>
      <c r="O84" s="44" t="s">
        <v>30</v>
      </c>
      <c r="P84" s="44" t="s">
        <v>30</v>
      </c>
      <c r="Q84" s="44" t="s">
        <v>30</v>
      </c>
      <c r="R84" s="44" t="s">
        <v>30</v>
      </c>
      <c r="S84" s="44" t="s">
        <v>30</v>
      </c>
      <c r="T84" s="44" t="s">
        <v>30</v>
      </c>
      <c r="U84" s="44" t="s">
        <v>30</v>
      </c>
      <c r="V84" s="44" t="s">
        <v>30</v>
      </c>
      <c r="W84" s="44" t="s">
        <v>30</v>
      </c>
      <c r="X84" s="44" t="s">
        <v>30</v>
      </c>
      <c r="Y84" s="44" t="s">
        <v>30</v>
      </c>
      <c r="Z84" s="44" t="s">
        <v>30</v>
      </c>
    </row>
    <row r="85" spans="1:26" ht="25.5" customHeight="1" x14ac:dyDescent="0.25">
      <c r="A85" s="74" t="s">
        <v>69</v>
      </c>
      <c r="B85" s="75"/>
      <c r="C85" s="19">
        <f>C8+C15+C22+C29+C36+C43+C50+C57+C64+C71+C78</f>
        <v>2</v>
      </c>
      <c r="D85" s="18">
        <f>D8+D15+D22+D29+D36+D43+D50+D57+D64+D71+D78</f>
        <v>866579.04</v>
      </c>
      <c r="E85" s="19">
        <f>E8+E15+E22+E29+E36+E43+E50+E57+E64+E71+E78</f>
        <v>0</v>
      </c>
      <c r="F85" s="19">
        <f>F8+F15+F22+F29+F36+F43+F50+F57+F64+F71+F78</f>
        <v>0</v>
      </c>
      <c r="G85" s="19">
        <f>G15+G71+G64+G57+G29+G36+G43+G50+G22+G8+G78</f>
        <v>12</v>
      </c>
      <c r="H85" s="17">
        <f>G85/C85</f>
        <v>6</v>
      </c>
      <c r="I85" s="19">
        <f>I15+I170+I71+I64+I57+I29+I36+I43+I50+I22+I8+I78</f>
        <v>0</v>
      </c>
      <c r="J85" s="18">
        <f>J15+J71+J64+J57+J29+J36+J43+J50+J22+J8+J78</f>
        <v>0</v>
      </c>
      <c r="K85" s="19">
        <f>K15+K71+K64+K57+K29+K36+K43+K50+K22+K8+K78</f>
        <v>2</v>
      </c>
      <c r="L85" s="18">
        <f>L15+L71+L64+L57+L29+L36+L43+L50+L22+L8+L78</f>
        <v>608475.91</v>
      </c>
      <c r="M85" s="18">
        <f>D85-J85-L85</f>
        <v>258103.13</v>
      </c>
      <c r="N85" s="17">
        <f>N15+N71+N64+N57+N29+N36+N43+N50+N22+N8+N78</f>
        <v>0</v>
      </c>
      <c r="O85" s="44" t="s">
        <v>30</v>
      </c>
      <c r="P85" s="44" t="s">
        <v>30</v>
      </c>
      <c r="Q85" s="44" t="s">
        <v>30</v>
      </c>
      <c r="R85" s="44" t="s">
        <v>30</v>
      </c>
      <c r="S85" s="44" t="s">
        <v>30</v>
      </c>
      <c r="T85" s="44" t="s">
        <v>30</v>
      </c>
      <c r="U85" s="44" t="s">
        <v>30</v>
      </c>
      <c r="V85" s="44" t="s">
        <v>30</v>
      </c>
      <c r="W85" s="44" t="s">
        <v>30</v>
      </c>
      <c r="X85" s="44" t="s">
        <v>30</v>
      </c>
      <c r="Y85" s="44" t="s">
        <v>30</v>
      </c>
      <c r="Z85" s="44" t="s">
        <v>30</v>
      </c>
    </row>
    <row r="86" spans="1:26" ht="15" customHeight="1" x14ac:dyDescent="0.25">
      <c r="A86" s="74" t="s">
        <v>68</v>
      </c>
      <c r="B86" s="75"/>
      <c r="C86" s="19">
        <f>C11+C9+C16+C18+C23+C25+C30+C32+C37+C39+C44+C46+C51+C53+C58+C60+C65+C67+C72+C74+C79+C81</f>
        <v>66</v>
      </c>
      <c r="D86" s="18">
        <f t="shared" ref="D86:N86" si="53">D9+D16+D23+D30+D37+D44+D51+D58+D65+D72+D79+D11+D18+D25+D32+D39+D46+D53+D60+D67+D74+D81</f>
        <v>226825620.03999996</v>
      </c>
      <c r="E86" s="19">
        <f t="shared" si="53"/>
        <v>14</v>
      </c>
      <c r="F86" s="19">
        <f t="shared" si="53"/>
        <v>7</v>
      </c>
      <c r="G86" s="19">
        <f>G11+G9+G16+G18+G23+G25+G30+G32+G37+G39+G44+G46+G51+G53+G58+G60+G65+G67+G72+G74+G79+G81</f>
        <v>238</v>
      </c>
      <c r="H86" s="17">
        <f>G86/C86</f>
        <v>3.606060606060606</v>
      </c>
      <c r="I86" s="19">
        <f t="shared" si="53"/>
        <v>5</v>
      </c>
      <c r="J86" s="18">
        <f t="shared" si="53"/>
        <v>51610863.049999997</v>
      </c>
      <c r="K86" s="19">
        <f t="shared" si="53"/>
        <v>61</v>
      </c>
      <c r="L86" s="18">
        <f t="shared" si="53"/>
        <v>152794176.67000002</v>
      </c>
      <c r="M86" s="18">
        <f t="shared" ref="M86:M87" si="54">D86-J86-L86</f>
        <v>22420580.319999933</v>
      </c>
      <c r="N86" s="19">
        <f t="shared" si="53"/>
        <v>0</v>
      </c>
      <c r="O86" s="44" t="s">
        <v>30</v>
      </c>
      <c r="P86" s="44" t="s">
        <v>30</v>
      </c>
      <c r="Q86" s="44" t="s">
        <v>30</v>
      </c>
      <c r="R86" s="44" t="s">
        <v>30</v>
      </c>
      <c r="S86" s="44" t="s">
        <v>30</v>
      </c>
      <c r="T86" s="44" t="s">
        <v>30</v>
      </c>
      <c r="U86" s="44" t="s">
        <v>30</v>
      </c>
      <c r="V86" s="44" t="s">
        <v>30</v>
      </c>
      <c r="W86" s="44" t="s">
        <v>30</v>
      </c>
      <c r="X86" s="44" t="s">
        <v>30</v>
      </c>
      <c r="Y86" s="44" t="s">
        <v>30</v>
      </c>
      <c r="Z86" s="44" t="s">
        <v>30</v>
      </c>
    </row>
    <row r="87" spans="1:26" ht="15" customHeight="1" x14ac:dyDescent="0.25">
      <c r="A87" s="74" t="s">
        <v>72</v>
      </c>
      <c r="B87" s="75"/>
      <c r="C87" s="19">
        <f>C12+C19+C26+C33+C40+C47+C54+C61+C68+C75+C82</f>
        <v>64</v>
      </c>
      <c r="D87" s="18">
        <f t="shared" ref="D87:L87" si="55">D12+D19+D26+D33+D40+D47+D54+D61+D68+D75+D82</f>
        <v>186391833.69000003</v>
      </c>
      <c r="E87" s="19">
        <f t="shared" si="55"/>
        <v>9</v>
      </c>
      <c r="F87" s="19">
        <f t="shared" si="55"/>
        <v>7</v>
      </c>
      <c r="G87" s="19">
        <f>G12+G19+G26+G33+G40+G47+G54+G61+G68+G75+G82</f>
        <v>158</v>
      </c>
      <c r="H87" s="17">
        <f>G87/C87</f>
        <v>2.46875</v>
      </c>
      <c r="I87" s="19">
        <f t="shared" si="55"/>
        <v>12</v>
      </c>
      <c r="J87" s="18">
        <f t="shared" si="55"/>
        <v>22927622.149999999</v>
      </c>
      <c r="K87" s="19">
        <f t="shared" si="55"/>
        <v>52</v>
      </c>
      <c r="L87" s="18">
        <f t="shared" si="55"/>
        <v>145735680.47</v>
      </c>
      <c r="M87" s="18">
        <f t="shared" si="54"/>
        <v>17728531.070000023</v>
      </c>
      <c r="N87" s="19">
        <f>N12+N19+N26+N33+N40+N47+N54+N61+N68+N75+N82</f>
        <v>0</v>
      </c>
      <c r="O87" s="44" t="s">
        <v>30</v>
      </c>
      <c r="P87" s="44" t="s">
        <v>30</v>
      </c>
      <c r="Q87" s="44" t="s">
        <v>30</v>
      </c>
      <c r="R87" s="44" t="s">
        <v>30</v>
      </c>
      <c r="S87" s="44" t="s">
        <v>30</v>
      </c>
      <c r="T87" s="44" t="s">
        <v>30</v>
      </c>
      <c r="U87" s="44" t="s">
        <v>30</v>
      </c>
      <c r="V87" s="44" t="s">
        <v>30</v>
      </c>
      <c r="W87" s="44" t="s">
        <v>30</v>
      </c>
      <c r="X87" s="44" t="s">
        <v>30</v>
      </c>
      <c r="Y87" s="44" t="s">
        <v>30</v>
      </c>
      <c r="Z87" s="44" t="s">
        <v>30</v>
      </c>
    </row>
    <row r="88" spans="1:26" ht="14.25" customHeight="1" x14ac:dyDescent="0.25">
      <c r="A88" s="76" t="s">
        <v>56</v>
      </c>
      <c r="B88" s="77" t="s">
        <v>34</v>
      </c>
      <c r="C88" s="41">
        <f>SUM(C85:C87)</f>
        <v>132</v>
      </c>
      <c r="D88" s="40">
        <f>SUM(D85:D87)</f>
        <v>414084032.76999998</v>
      </c>
      <c r="E88" s="41">
        <f>SUM(E85:E87)</f>
        <v>23</v>
      </c>
      <c r="F88" s="41">
        <f t="shared" ref="F88" si="56">SUM(F85:F87)</f>
        <v>14</v>
      </c>
      <c r="G88" s="41">
        <f>SUM(G85:G87)</f>
        <v>408</v>
      </c>
      <c r="H88" s="41">
        <f>G88/C88</f>
        <v>3.0909090909090908</v>
      </c>
      <c r="I88" s="41">
        <f t="shared" ref="I88:L88" si="57">SUM(I85:I87)</f>
        <v>17</v>
      </c>
      <c r="J88" s="40">
        <f t="shared" si="57"/>
        <v>74538485.199999988</v>
      </c>
      <c r="K88" s="41">
        <f t="shared" si="57"/>
        <v>115</v>
      </c>
      <c r="L88" s="40">
        <f t="shared" si="57"/>
        <v>299138333.05000001</v>
      </c>
      <c r="M88" s="40">
        <f>D88-J88-L88</f>
        <v>40407214.519999981</v>
      </c>
      <c r="N88" s="41">
        <f>SUM(N85:N87)</f>
        <v>0</v>
      </c>
      <c r="O88" s="40" t="s">
        <v>29</v>
      </c>
      <c r="P88" s="42" t="s">
        <v>29</v>
      </c>
      <c r="Q88" s="40" t="s">
        <v>29</v>
      </c>
      <c r="R88" s="42" t="s">
        <v>29</v>
      </c>
      <c r="S88" s="40" t="s">
        <v>29</v>
      </c>
      <c r="T88" s="42" t="s">
        <v>29</v>
      </c>
      <c r="U88" s="42"/>
      <c r="V88" s="42"/>
      <c r="W88" s="41" t="s">
        <v>29</v>
      </c>
      <c r="X88" s="42" t="s">
        <v>29</v>
      </c>
      <c r="Y88" s="41" t="s">
        <v>29</v>
      </c>
      <c r="Z88" s="42" t="s">
        <v>29</v>
      </c>
    </row>
    <row r="89" spans="1:26" ht="11.25" customHeight="1" x14ac:dyDescent="0.25">
      <c r="A89" s="59" t="s">
        <v>36</v>
      </c>
      <c r="B89" s="59"/>
      <c r="C89" s="36"/>
      <c r="D89" s="36"/>
      <c r="E89" s="35"/>
      <c r="F89" s="7"/>
      <c r="G89" s="6"/>
      <c r="H89" s="6"/>
      <c r="K89" s="51"/>
      <c r="L89" s="51"/>
      <c r="M89" s="51"/>
    </row>
    <row r="90" spans="1:26" ht="11.25" customHeight="1" x14ac:dyDescent="0.25">
      <c r="A90" s="69" t="s">
        <v>59</v>
      </c>
      <c r="B90" s="69"/>
      <c r="C90" s="69"/>
      <c r="D90" s="69"/>
      <c r="E90" s="69"/>
      <c r="F90" s="7"/>
      <c r="G90" s="6"/>
      <c r="H90" s="6"/>
      <c r="J90" s="8"/>
      <c r="L90" s="8"/>
    </row>
    <row r="91" spans="1:26" ht="11.25" customHeight="1" x14ac:dyDescent="0.25">
      <c r="A91" s="69" t="s">
        <v>15</v>
      </c>
      <c r="B91" s="69"/>
      <c r="C91" s="69"/>
      <c r="D91" s="69"/>
      <c r="E91" s="37"/>
      <c r="F91" s="7"/>
      <c r="G91" s="6"/>
      <c r="H91" s="6"/>
    </row>
    <row r="92" spans="1:26" ht="11.25" customHeight="1" x14ac:dyDescent="0.25">
      <c r="A92" s="69" t="s">
        <v>60</v>
      </c>
      <c r="B92" s="69"/>
      <c r="C92" s="69"/>
      <c r="D92" s="69"/>
      <c r="E92" s="38"/>
      <c r="F92" s="6"/>
      <c r="G92" s="6"/>
      <c r="H92" s="6"/>
    </row>
    <row r="93" spans="1:26" ht="11.25" customHeight="1" x14ac:dyDescent="0.25">
      <c r="A93" s="69" t="s">
        <v>61</v>
      </c>
      <c r="B93" s="69"/>
      <c r="C93" s="69"/>
      <c r="D93" s="69"/>
      <c r="E93" s="38"/>
      <c r="F93" s="9"/>
      <c r="G93" s="6"/>
      <c r="H93" s="6"/>
    </row>
  </sheetData>
  <mergeCells count="47">
    <mergeCell ref="Y4:Z4"/>
    <mergeCell ref="A1:Z1"/>
    <mergeCell ref="A2:Z2"/>
    <mergeCell ref="A4:A5"/>
    <mergeCell ref="B4:B5"/>
    <mergeCell ref="C4:D4"/>
    <mergeCell ref="E4:F4"/>
    <mergeCell ref="I4:J4"/>
    <mergeCell ref="K4:M4"/>
    <mergeCell ref="N4:N5"/>
    <mergeCell ref="O4:P4"/>
    <mergeCell ref="Q4:R4"/>
    <mergeCell ref="S4:T4"/>
    <mergeCell ref="W4:X4"/>
    <mergeCell ref="G4:H4"/>
    <mergeCell ref="U4:V4"/>
    <mergeCell ref="B7:Z7"/>
    <mergeCell ref="B14:Z14"/>
    <mergeCell ref="B21:Z21"/>
    <mergeCell ref="A7:A10"/>
    <mergeCell ref="A14:A17"/>
    <mergeCell ref="A21:A24"/>
    <mergeCell ref="B49:Z49"/>
    <mergeCell ref="B56:Z56"/>
    <mergeCell ref="B28:Z28"/>
    <mergeCell ref="B35:Z35"/>
    <mergeCell ref="B42:Z42"/>
    <mergeCell ref="A28:A31"/>
    <mergeCell ref="A35:A38"/>
    <mergeCell ref="A42:A45"/>
    <mergeCell ref="A49:A52"/>
    <mergeCell ref="A56:A59"/>
    <mergeCell ref="A93:D93"/>
    <mergeCell ref="A84:B84"/>
    <mergeCell ref="A85:B85"/>
    <mergeCell ref="A86:B86"/>
    <mergeCell ref="A88:B88"/>
    <mergeCell ref="A90:E90"/>
    <mergeCell ref="A92:D92"/>
    <mergeCell ref="B63:Z63"/>
    <mergeCell ref="B70:Z70"/>
    <mergeCell ref="B77:Z77"/>
    <mergeCell ref="A63:A66"/>
    <mergeCell ref="A91:D91"/>
    <mergeCell ref="A70:A73"/>
    <mergeCell ref="A77:A80"/>
    <mergeCell ref="A87:B87"/>
  </mergeCells>
  <printOptions horizontalCentered="1"/>
  <pageMargins left="0.19685039370078741" right="0" top="0.39370078740157483" bottom="0.39370078740157483" header="0" footer="0"/>
  <pageSetup paperSize="9" scale="61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Информация к отчету  </vt:lpstr>
      <vt:lpstr>'Информация к отчету  '!Заголовки_для_печати</vt:lpstr>
      <vt:lpstr>'Информация к отчету  '!Область_печати</vt:lpstr>
      <vt:lpstr>ОТЧЕТ!Область_печати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Аюпова Ирина Юрьевна</dc:creator>
  <cp:lastModifiedBy>Аюпова Ирина Юрьевна</cp:lastModifiedBy>
  <cp:lastPrinted>2024-07-22T06:11:07Z</cp:lastPrinted>
  <dcterms:created xsi:type="dcterms:W3CDTF">2020-01-24T05:12:31Z</dcterms:created>
  <dcterms:modified xsi:type="dcterms:W3CDTF">2024-07-23T04:39:53Z</dcterms:modified>
</cp:coreProperties>
</file>