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"/>
    </mc:Choice>
  </mc:AlternateContent>
  <bookViews>
    <workbookView xWindow="0" yWindow="0" windowWidth="19200" windowHeight="11595" tabRatio="873"/>
  </bookViews>
  <sheets>
    <sheet name="МП КП" sheetId="2" r:id="rId1"/>
    <sheet name="Лист2" sheetId="12" r:id="rId2"/>
  </sheets>
  <definedNames>
    <definedName name="Z_17D9F6F5_07D0_4EB5_A22D_4CA03DB85627_.wvu.Rows" localSheetId="0" hidden="1">'МП КП'!$123:$150</definedName>
    <definedName name="Z_6E2A1D5A_D8A8_4429_9D19_0F9C978D0FB5_.wvu.Rows" localSheetId="0" hidden="1">'МП КП'!$123:$150</definedName>
    <definedName name="Z_922E7738_0050_44DE_BE31_AF6E599E745F_.wvu.Rows" localSheetId="0" hidden="1">'МП КП'!$123:$150</definedName>
    <definedName name="Z_F84BD71A_E667_4EC6_B3BA_56A945CADEBE_.wvu.Rows" localSheetId="0" hidden="1">'МП КП'!$123:$150</definedName>
  </definedNames>
  <calcPr calcId="152511"/>
  <customWorkbookViews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3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3"/>
    <customWorkbookView name="Саратова Ольга Сергеевна - Личное представление" guid="{17D9F6F5-07D0-4EB5-A22D-4CA03DB85627}" mergeInterval="0" personalView="1" xWindow="43" yWindow="241" windowWidth="1901" windowHeight="655" tabRatio="873" activeSheetId="8"/>
    <customWorkbookView name="Цыганкова Ирина Анатольевн - Личное представление" guid="{6E2A1D5A-D8A8-4429-9D19-0F9C978D0FB5}" mergeInterval="0" personalView="1" maximized="1" windowWidth="1916" windowHeight="855" tabRatio="873" activeSheetId="5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4" i="2" l="1"/>
  <c r="Q303" i="2"/>
  <c r="Q302" i="2"/>
  <c r="Q301" i="2"/>
  <c r="P295" i="2"/>
  <c r="P300" i="2"/>
  <c r="P294" i="2"/>
  <c r="Q294" i="2"/>
  <c r="Q298" i="2"/>
  <c r="Q92" i="2"/>
  <c r="Q96" i="2"/>
  <c r="Q299" i="2" s="1"/>
  <c r="Q95" i="2"/>
  <c r="Q297" i="2" s="1"/>
  <c r="P92" i="2"/>
  <c r="P96" i="2"/>
  <c r="P95" i="2"/>
  <c r="Q296" i="2"/>
  <c r="Q157" i="2"/>
  <c r="Q163" i="2"/>
  <c r="Q277" i="2"/>
  <c r="Q280" i="2"/>
  <c r="Q237" i="2"/>
  <c r="Q243" i="2"/>
  <c r="Q300" i="2" l="1"/>
  <c r="Q118" i="2"/>
  <c r="P118" i="2"/>
  <c r="AG152" i="2"/>
  <c r="E152" i="2"/>
  <c r="G152" i="2" s="1"/>
  <c r="D152" i="2"/>
  <c r="C152" i="2"/>
  <c r="B152" i="2"/>
  <c r="F152" i="2" s="1"/>
  <c r="AG116" i="2"/>
  <c r="AG117" i="2"/>
  <c r="Q283" i="2" l="1"/>
  <c r="Q286" i="2"/>
  <c r="Q59" i="2"/>
  <c r="Q101" i="2" l="1"/>
  <c r="O59" i="2" l="1"/>
  <c r="M59" i="2"/>
  <c r="I200" i="2" l="1"/>
  <c r="O58" i="2"/>
  <c r="M58" i="2"/>
  <c r="J24" i="2"/>
  <c r="O286" i="2" l="1"/>
  <c r="O280" i="2" s="1"/>
  <c r="O277" i="2" s="1"/>
  <c r="M286" i="2"/>
  <c r="M280" i="2" s="1"/>
  <c r="M277" i="2" s="1"/>
  <c r="K286" i="2"/>
  <c r="K280" i="2" s="1"/>
  <c r="K277" i="2" s="1"/>
  <c r="I286" i="2"/>
  <c r="I280" i="2" s="1"/>
  <c r="I277" i="2" s="1"/>
  <c r="O283" i="2"/>
  <c r="M283" i="2"/>
  <c r="K283" i="2"/>
  <c r="I283" i="2"/>
  <c r="O243" i="2"/>
  <c r="O237" i="2" s="1"/>
  <c r="M243" i="2"/>
  <c r="M237" i="2" s="1"/>
  <c r="K243" i="2"/>
  <c r="K237" i="2" s="1"/>
  <c r="I243" i="2"/>
  <c r="O169" i="2"/>
  <c r="O163" i="2" s="1"/>
  <c r="M169" i="2"/>
  <c r="M163" i="2" s="1"/>
  <c r="K169" i="2"/>
  <c r="K163" i="2" s="1"/>
  <c r="I169" i="2"/>
  <c r="I163" i="2" s="1"/>
  <c r="O101" i="2"/>
  <c r="O95" i="2" s="1"/>
  <c r="K59" i="2"/>
  <c r="I59" i="2"/>
  <c r="H59" i="2"/>
  <c r="O260" i="2"/>
  <c r="O236" i="2" s="1"/>
  <c r="O86" i="2"/>
  <c r="M86" i="2"/>
  <c r="M157" i="2" l="1"/>
  <c r="Q200" i="2"/>
  <c r="O200" i="2"/>
  <c r="O157" i="2" s="1"/>
  <c r="M200" i="2"/>
  <c r="K200" i="2"/>
  <c r="M101" i="2"/>
  <c r="M95" i="2" s="1"/>
  <c r="K157" i="2" l="1"/>
  <c r="J59" i="2"/>
  <c r="K101" i="2" l="1"/>
  <c r="K95" i="2" s="1"/>
  <c r="I101" i="2"/>
  <c r="I95" i="2" s="1"/>
  <c r="C40" i="2" l="1"/>
  <c r="C34" i="2"/>
  <c r="B27" i="2"/>
  <c r="B273" i="2"/>
  <c r="X203" i="2"/>
  <c r="V203" i="2"/>
  <c r="K221" i="2"/>
  <c r="H221" i="2"/>
  <c r="P215" i="2"/>
  <c r="P203" i="2" l="1"/>
  <c r="T203" i="2"/>
  <c r="U203" i="2"/>
  <c r="L169" i="2"/>
  <c r="B90" i="2"/>
  <c r="L86" i="2"/>
  <c r="N24" i="2"/>
  <c r="L24" i="2"/>
  <c r="B28" i="2"/>
  <c r="B29" i="2"/>
  <c r="H24" i="2"/>
  <c r="C33" i="2"/>
  <c r="N19" i="2"/>
  <c r="L19" i="2"/>
  <c r="J22" i="2"/>
  <c r="J285" i="2"/>
  <c r="J279" i="2" s="1"/>
  <c r="J286" i="2"/>
  <c r="J280" i="2" s="1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AC289" i="2"/>
  <c r="AD289" i="2"/>
  <c r="AE289" i="2"/>
  <c r="H289" i="2"/>
  <c r="E293" i="2"/>
  <c r="D293" i="2" s="1"/>
  <c r="C293" i="2"/>
  <c r="B293" i="2"/>
  <c r="E292" i="2"/>
  <c r="D292" i="2" s="1"/>
  <c r="C292" i="2"/>
  <c r="B292" i="2"/>
  <c r="E291" i="2"/>
  <c r="D291" i="2" s="1"/>
  <c r="C291" i="2"/>
  <c r="B291" i="2"/>
  <c r="E290" i="2"/>
  <c r="D290" i="2" s="1"/>
  <c r="C290" i="2"/>
  <c r="B290" i="2"/>
  <c r="H284" i="2"/>
  <c r="H278" i="2" s="1"/>
  <c r="H285" i="2"/>
  <c r="H279" i="2" s="1"/>
  <c r="H286" i="2"/>
  <c r="H280" i="2" s="1"/>
  <c r="H287" i="2"/>
  <c r="H281" i="2" s="1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H270" i="2"/>
  <c r="E268" i="2"/>
  <c r="D268" i="2" s="1"/>
  <c r="C268" i="2"/>
  <c r="C262" i="2" s="1"/>
  <c r="B268" i="2"/>
  <c r="E267" i="2"/>
  <c r="D267" i="2" s="1"/>
  <c r="C267" i="2"/>
  <c r="C261" i="2" s="1"/>
  <c r="B267" i="2"/>
  <c r="E266" i="2"/>
  <c r="D266" i="2" s="1"/>
  <c r="D260" i="2" s="1"/>
  <c r="C266" i="2"/>
  <c r="C260" i="2" s="1"/>
  <c r="B266" i="2"/>
  <c r="E265" i="2"/>
  <c r="D265" i="2" s="1"/>
  <c r="C265" i="2"/>
  <c r="B265" i="2"/>
  <c r="B259" i="2" s="1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I258" i="2"/>
  <c r="K258" i="2"/>
  <c r="M258" i="2"/>
  <c r="O258" i="2"/>
  <c r="Q258" i="2"/>
  <c r="S258" i="2"/>
  <c r="U258" i="2"/>
  <c r="W258" i="2"/>
  <c r="Y258" i="2"/>
  <c r="AA258" i="2"/>
  <c r="AC258" i="2"/>
  <c r="AE258" i="2"/>
  <c r="G274" i="2"/>
  <c r="G272" i="2"/>
  <c r="G271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H252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H246" i="2"/>
  <c r="E256" i="2"/>
  <c r="D256" i="2" s="1"/>
  <c r="C256" i="2"/>
  <c r="B256" i="2"/>
  <c r="E255" i="2"/>
  <c r="D255" i="2" s="1"/>
  <c r="C255" i="2"/>
  <c r="B255" i="2"/>
  <c r="E254" i="2"/>
  <c r="D254" i="2" s="1"/>
  <c r="C254" i="2"/>
  <c r="B254" i="2"/>
  <c r="E253" i="2"/>
  <c r="D253" i="2" s="1"/>
  <c r="C253" i="2"/>
  <c r="B253" i="2"/>
  <c r="E250" i="2"/>
  <c r="E244" i="2" s="1"/>
  <c r="C250" i="2"/>
  <c r="C244" i="2" s="1"/>
  <c r="B250" i="2"/>
  <c r="E249" i="2"/>
  <c r="E243" i="2" s="1"/>
  <c r="C249" i="2"/>
  <c r="C243" i="2" s="1"/>
  <c r="B249" i="2"/>
  <c r="E248" i="2"/>
  <c r="E242" i="2" s="1"/>
  <c r="C248" i="2"/>
  <c r="C242" i="2" s="1"/>
  <c r="B248" i="2"/>
  <c r="E247" i="2"/>
  <c r="E241" i="2" s="1"/>
  <c r="C247" i="2"/>
  <c r="C241" i="2" s="1"/>
  <c r="B247" i="2"/>
  <c r="C228" i="2"/>
  <c r="I240" i="2"/>
  <c r="K240" i="2"/>
  <c r="M240" i="2"/>
  <c r="O240" i="2"/>
  <c r="Q240" i="2"/>
  <c r="S240" i="2"/>
  <c r="U240" i="2"/>
  <c r="W240" i="2"/>
  <c r="Y240" i="2"/>
  <c r="AA240" i="2"/>
  <c r="AC240" i="2"/>
  <c r="AE240" i="2"/>
  <c r="B230" i="2"/>
  <c r="C229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H227" i="2"/>
  <c r="E231" i="2"/>
  <c r="C231" i="2"/>
  <c r="B231" i="2"/>
  <c r="E230" i="2"/>
  <c r="C230" i="2"/>
  <c r="E229" i="2"/>
  <c r="B229" i="2"/>
  <c r="E228" i="2"/>
  <c r="G228" i="2" s="1"/>
  <c r="B228" i="2"/>
  <c r="I221" i="2"/>
  <c r="J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E225" i="2"/>
  <c r="C225" i="2"/>
  <c r="B225" i="2"/>
  <c r="E224" i="2"/>
  <c r="C224" i="2"/>
  <c r="B224" i="2"/>
  <c r="E223" i="2"/>
  <c r="C223" i="2"/>
  <c r="B223" i="2"/>
  <c r="E222" i="2"/>
  <c r="C222" i="2"/>
  <c r="B222" i="2"/>
  <c r="I215" i="2"/>
  <c r="J215" i="2"/>
  <c r="K215" i="2"/>
  <c r="L215" i="2"/>
  <c r="M215" i="2"/>
  <c r="N215" i="2"/>
  <c r="O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C216" i="2"/>
  <c r="E219" i="2"/>
  <c r="D219" i="2" s="1"/>
  <c r="C219" i="2"/>
  <c r="B219" i="2"/>
  <c r="E218" i="2"/>
  <c r="C218" i="2"/>
  <c r="B218" i="2"/>
  <c r="E217" i="2"/>
  <c r="D217" i="2" s="1"/>
  <c r="C217" i="2"/>
  <c r="B217" i="2"/>
  <c r="E216" i="2"/>
  <c r="B216" i="2"/>
  <c r="I203" i="2"/>
  <c r="J203" i="2"/>
  <c r="K203" i="2"/>
  <c r="L203" i="2"/>
  <c r="M203" i="2"/>
  <c r="N203" i="2"/>
  <c r="O203" i="2"/>
  <c r="Q203" i="2"/>
  <c r="R203" i="2"/>
  <c r="S203" i="2"/>
  <c r="W203" i="2"/>
  <c r="Y203" i="2"/>
  <c r="Z203" i="2"/>
  <c r="AA203" i="2"/>
  <c r="AB203" i="2"/>
  <c r="AC203" i="2"/>
  <c r="AD203" i="2"/>
  <c r="AE203" i="2"/>
  <c r="H203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H209" i="2"/>
  <c r="E213" i="2"/>
  <c r="D213" i="2" s="1"/>
  <c r="C213" i="2"/>
  <c r="B213" i="2"/>
  <c r="E212" i="2"/>
  <c r="D212" i="2" s="1"/>
  <c r="C212" i="2"/>
  <c r="B212" i="2"/>
  <c r="E211" i="2"/>
  <c r="D211" i="2" s="1"/>
  <c r="C211" i="2"/>
  <c r="B211" i="2"/>
  <c r="E210" i="2"/>
  <c r="D210" i="2" s="1"/>
  <c r="C210" i="2"/>
  <c r="B210" i="2"/>
  <c r="E207" i="2"/>
  <c r="D207" i="2" s="1"/>
  <c r="C207" i="2"/>
  <c r="B207" i="2"/>
  <c r="E206" i="2"/>
  <c r="D206" i="2" s="1"/>
  <c r="C206" i="2"/>
  <c r="B206" i="2"/>
  <c r="E205" i="2"/>
  <c r="D205" i="2" s="1"/>
  <c r="C205" i="2"/>
  <c r="B205" i="2"/>
  <c r="E204" i="2"/>
  <c r="D204" i="2" s="1"/>
  <c r="C204" i="2"/>
  <c r="B204" i="2"/>
  <c r="I197" i="2"/>
  <c r="K197" i="2"/>
  <c r="M197" i="2"/>
  <c r="O197" i="2"/>
  <c r="Q197" i="2"/>
  <c r="S197" i="2"/>
  <c r="U197" i="2"/>
  <c r="W197" i="2"/>
  <c r="Y197" i="2"/>
  <c r="AA197" i="2"/>
  <c r="AC197" i="2"/>
  <c r="AE197" i="2"/>
  <c r="E195" i="2"/>
  <c r="D195" i="2" s="1"/>
  <c r="C195" i="2"/>
  <c r="B195" i="2"/>
  <c r="E194" i="2"/>
  <c r="D194" i="2" s="1"/>
  <c r="C194" i="2"/>
  <c r="B194" i="2"/>
  <c r="E193" i="2"/>
  <c r="D193" i="2" s="1"/>
  <c r="C193" i="2"/>
  <c r="B193" i="2"/>
  <c r="E192" i="2"/>
  <c r="D192" i="2" s="1"/>
  <c r="C192" i="2"/>
  <c r="B192" i="2"/>
  <c r="C186" i="2"/>
  <c r="AE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H191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H179" i="2"/>
  <c r="E189" i="2"/>
  <c r="C189" i="2"/>
  <c r="B189" i="2"/>
  <c r="E188" i="2"/>
  <c r="C188" i="2"/>
  <c r="B188" i="2"/>
  <c r="E187" i="2"/>
  <c r="C187" i="2"/>
  <c r="B187" i="2"/>
  <c r="E186" i="2"/>
  <c r="B186" i="2"/>
  <c r="E183" i="2"/>
  <c r="C183" i="2"/>
  <c r="B183" i="2"/>
  <c r="E182" i="2"/>
  <c r="C182" i="2"/>
  <c r="B182" i="2"/>
  <c r="E181" i="2"/>
  <c r="C181" i="2"/>
  <c r="B181" i="2"/>
  <c r="E180" i="2"/>
  <c r="C180" i="2"/>
  <c r="B180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H173" i="2"/>
  <c r="E177" i="2"/>
  <c r="D177" i="2" s="1"/>
  <c r="C177" i="2"/>
  <c r="B177" i="2"/>
  <c r="E176" i="2"/>
  <c r="D176" i="2" s="1"/>
  <c r="C176" i="2"/>
  <c r="B176" i="2"/>
  <c r="E175" i="2"/>
  <c r="D175" i="2" s="1"/>
  <c r="C175" i="2"/>
  <c r="B175" i="2"/>
  <c r="E174" i="2"/>
  <c r="D174" i="2" s="1"/>
  <c r="C174" i="2"/>
  <c r="B174" i="2"/>
  <c r="B167" i="2" s="1"/>
  <c r="I166" i="2"/>
  <c r="K166" i="2"/>
  <c r="M166" i="2"/>
  <c r="O166" i="2"/>
  <c r="Q166" i="2"/>
  <c r="S166" i="2"/>
  <c r="U166" i="2"/>
  <c r="W166" i="2"/>
  <c r="Y166" i="2"/>
  <c r="AA166" i="2"/>
  <c r="AC166" i="2"/>
  <c r="AE166" i="2"/>
  <c r="C121" i="2"/>
  <c r="E122" i="2"/>
  <c r="C122" i="2"/>
  <c r="B122" i="2"/>
  <c r="E121" i="2"/>
  <c r="B121" i="2"/>
  <c r="E120" i="2"/>
  <c r="C120" i="2"/>
  <c r="B120" i="2"/>
  <c r="E119" i="2"/>
  <c r="C119" i="2"/>
  <c r="B119" i="2"/>
  <c r="E115" i="2"/>
  <c r="D115" i="2" s="1"/>
  <c r="C115" i="2"/>
  <c r="B115" i="2"/>
  <c r="E114" i="2"/>
  <c r="C114" i="2"/>
  <c r="B114" i="2"/>
  <c r="E113" i="2"/>
  <c r="D113" i="2" s="1"/>
  <c r="C113" i="2"/>
  <c r="B113" i="2"/>
  <c r="E112" i="2"/>
  <c r="C112" i="2"/>
  <c r="B112" i="2"/>
  <c r="E109" i="2"/>
  <c r="C109" i="2"/>
  <c r="B109" i="2"/>
  <c r="E108" i="2"/>
  <c r="D108" i="2" s="1"/>
  <c r="C108" i="2"/>
  <c r="B108" i="2"/>
  <c r="E107" i="2"/>
  <c r="C107" i="2"/>
  <c r="B107" i="2"/>
  <c r="E106" i="2"/>
  <c r="D106" i="2" s="1"/>
  <c r="C106" i="2"/>
  <c r="C99" i="2" s="1"/>
  <c r="B106" i="2"/>
  <c r="B99" i="2" s="1"/>
  <c r="C87" i="2"/>
  <c r="C89" i="2"/>
  <c r="E90" i="2"/>
  <c r="D90" i="2" s="1"/>
  <c r="C90" i="2"/>
  <c r="G90" i="2" s="1"/>
  <c r="E89" i="2"/>
  <c r="D89" i="2" s="1"/>
  <c r="B89" i="2"/>
  <c r="E88" i="2"/>
  <c r="C88" i="2"/>
  <c r="B88" i="2"/>
  <c r="E87" i="2"/>
  <c r="D87" i="2" s="1"/>
  <c r="B87" i="2"/>
  <c r="E84" i="2"/>
  <c r="D84" i="2" s="1"/>
  <c r="C84" i="2"/>
  <c r="B84" i="2"/>
  <c r="E83" i="2"/>
  <c r="D83" i="2" s="1"/>
  <c r="C83" i="2"/>
  <c r="B83" i="2"/>
  <c r="E82" i="2"/>
  <c r="D82" i="2" s="1"/>
  <c r="C82" i="2"/>
  <c r="B82" i="2"/>
  <c r="E81" i="2"/>
  <c r="D81" i="2" s="1"/>
  <c r="C81" i="2"/>
  <c r="B81" i="2"/>
  <c r="C77" i="2"/>
  <c r="E78" i="2"/>
  <c r="D78" i="2" s="1"/>
  <c r="C78" i="2"/>
  <c r="B78" i="2"/>
  <c r="E77" i="2"/>
  <c r="D77" i="2" s="1"/>
  <c r="B77" i="2"/>
  <c r="E76" i="2"/>
  <c r="D76" i="2" s="1"/>
  <c r="C76" i="2"/>
  <c r="B76" i="2"/>
  <c r="E75" i="2"/>
  <c r="D75" i="2" s="1"/>
  <c r="C75" i="2"/>
  <c r="B75" i="2"/>
  <c r="E72" i="2"/>
  <c r="D72" i="2" s="1"/>
  <c r="C72" i="2"/>
  <c r="B72" i="2"/>
  <c r="E71" i="2"/>
  <c r="D71" i="2" s="1"/>
  <c r="C71" i="2"/>
  <c r="B71" i="2"/>
  <c r="E70" i="2"/>
  <c r="D70" i="2" s="1"/>
  <c r="C70" i="2"/>
  <c r="B70" i="2"/>
  <c r="E69" i="2"/>
  <c r="D69" i="2" s="1"/>
  <c r="C69" i="2"/>
  <c r="B69" i="2"/>
  <c r="E66" i="2"/>
  <c r="D66" i="2" s="1"/>
  <c r="C66" i="2"/>
  <c r="B66" i="2"/>
  <c r="E65" i="2"/>
  <c r="D65" i="2" s="1"/>
  <c r="C65" i="2"/>
  <c r="C59" i="2" s="1"/>
  <c r="B65" i="2"/>
  <c r="E64" i="2"/>
  <c r="D64" i="2" s="1"/>
  <c r="C64" i="2"/>
  <c r="B64" i="2"/>
  <c r="E63" i="2"/>
  <c r="D63" i="2" s="1"/>
  <c r="C63" i="2"/>
  <c r="B63" i="2"/>
  <c r="E51" i="2"/>
  <c r="D51" i="2" s="1"/>
  <c r="C51" i="2"/>
  <c r="B51" i="2"/>
  <c r="C54" i="2"/>
  <c r="C53" i="2"/>
  <c r="C52" i="2"/>
  <c r="C46" i="2"/>
  <c r="C44" i="2"/>
  <c r="C41" i="2"/>
  <c r="C39" i="2"/>
  <c r="C38" i="2"/>
  <c r="C32" i="2"/>
  <c r="G193" i="2"/>
  <c r="I160" i="2"/>
  <c r="K160" i="2"/>
  <c r="M160" i="2"/>
  <c r="O160" i="2"/>
  <c r="Q160" i="2"/>
  <c r="S160" i="2"/>
  <c r="U160" i="2"/>
  <c r="W160" i="2"/>
  <c r="Y160" i="2"/>
  <c r="AA160" i="2"/>
  <c r="AC160" i="2"/>
  <c r="AE160" i="2"/>
  <c r="K154" i="2"/>
  <c r="M154" i="2"/>
  <c r="Q154" i="2"/>
  <c r="S154" i="2"/>
  <c r="U154" i="2"/>
  <c r="W154" i="2"/>
  <c r="Y154" i="2"/>
  <c r="AA154" i="2"/>
  <c r="AC154" i="2"/>
  <c r="AE154" i="2"/>
  <c r="I118" i="2"/>
  <c r="J118" i="2"/>
  <c r="K118" i="2"/>
  <c r="L118" i="2"/>
  <c r="M118" i="2"/>
  <c r="N118" i="2"/>
  <c r="O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H111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H105" i="2"/>
  <c r="I98" i="2"/>
  <c r="K98" i="2"/>
  <c r="M98" i="2"/>
  <c r="O98" i="2"/>
  <c r="Q98" i="2"/>
  <c r="S98" i="2"/>
  <c r="U98" i="2"/>
  <c r="W98" i="2"/>
  <c r="Y98" i="2"/>
  <c r="AA98" i="2"/>
  <c r="AC98" i="2"/>
  <c r="AE98" i="2"/>
  <c r="F122" i="2"/>
  <c r="O92" i="2"/>
  <c r="S92" i="2"/>
  <c r="U92" i="2"/>
  <c r="W92" i="2"/>
  <c r="Y92" i="2"/>
  <c r="AA92" i="2"/>
  <c r="AC92" i="2"/>
  <c r="AE92" i="2"/>
  <c r="I92" i="2"/>
  <c r="K92" i="2"/>
  <c r="M92" i="2"/>
  <c r="I86" i="2"/>
  <c r="J86" i="2"/>
  <c r="K86" i="2"/>
  <c r="N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H86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H80" i="2"/>
  <c r="G82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G76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H68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H62" i="2"/>
  <c r="I56" i="2"/>
  <c r="K56" i="2"/>
  <c r="M56" i="2"/>
  <c r="O56" i="2"/>
  <c r="Q56" i="2"/>
  <c r="S56" i="2"/>
  <c r="U56" i="2"/>
  <c r="W56" i="2"/>
  <c r="Y56" i="2"/>
  <c r="AA56" i="2"/>
  <c r="AC56" i="2"/>
  <c r="AE56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H50" i="2"/>
  <c r="E54" i="2"/>
  <c r="G54" i="2" s="1"/>
  <c r="B54" i="2"/>
  <c r="E53" i="2"/>
  <c r="D53" i="2" s="1"/>
  <c r="B53" i="2"/>
  <c r="E52" i="2"/>
  <c r="B52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E48" i="2"/>
  <c r="C48" i="2"/>
  <c r="B48" i="2"/>
  <c r="E47" i="2"/>
  <c r="D47" i="2" s="1"/>
  <c r="C47" i="2"/>
  <c r="E46" i="2"/>
  <c r="B46" i="2"/>
  <c r="E45" i="2"/>
  <c r="D45" i="2" s="1"/>
  <c r="C45" i="2"/>
  <c r="B45" i="2"/>
  <c r="E44" i="2"/>
  <c r="B44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J37" i="2"/>
  <c r="I37" i="2"/>
  <c r="H37" i="2"/>
  <c r="H31" i="2"/>
  <c r="E41" i="2"/>
  <c r="B41" i="2"/>
  <c r="E40" i="2"/>
  <c r="B40" i="2"/>
  <c r="E39" i="2"/>
  <c r="B39" i="2"/>
  <c r="E38" i="2"/>
  <c r="B38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E35" i="2"/>
  <c r="C35" i="2"/>
  <c r="B35" i="2"/>
  <c r="E34" i="2"/>
  <c r="D34" i="2" s="1"/>
  <c r="C31" i="2"/>
  <c r="B34" i="2"/>
  <c r="E33" i="2"/>
  <c r="D33" i="2" s="1"/>
  <c r="B33" i="2"/>
  <c r="E32" i="2"/>
  <c r="D32" i="2" s="1"/>
  <c r="B32" i="2"/>
  <c r="E29" i="2"/>
  <c r="E28" i="2"/>
  <c r="D28" i="2" s="1"/>
  <c r="E26" i="2"/>
  <c r="D26" i="2" s="1"/>
  <c r="E27" i="2"/>
  <c r="D29" i="2"/>
  <c r="E25" i="2"/>
  <c r="D25" i="2" s="1"/>
  <c r="C29" i="2"/>
  <c r="C28" i="2"/>
  <c r="C26" i="2"/>
  <c r="C27" i="2"/>
  <c r="B26" i="2"/>
  <c r="B25" i="2"/>
  <c r="C25" i="2"/>
  <c r="I24" i="2"/>
  <c r="K24" i="2"/>
  <c r="M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E22" i="2"/>
  <c r="AE21" i="2"/>
  <c r="AE15" i="2" s="1"/>
  <c r="AE20" i="2"/>
  <c r="AE19" i="2"/>
  <c r="AE13" i="2" s="1"/>
  <c r="AC22" i="2"/>
  <c r="AC16" i="2" s="1"/>
  <c r="AC21" i="2"/>
  <c r="AC15" i="2" s="1"/>
  <c r="AC20" i="2"/>
  <c r="AC19" i="2"/>
  <c r="AC13" i="2" s="1"/>
  <c r="AA22" i="2"/>
  <c r="AA16" i="2" s="1"/>
  <c r="AA21" i="2"/>
  <c r="AA15" i="2" s="1"/>
  <c r="AA20" i="2"/>
  <c r="AA19" i="2"/>
  <c r="AA13" i="2" s="1"/>
  <c r="Y22" i="2"/>
  <c r="Y16" i="2" s="1"/>
  <c r="Y21" i="2"/>
  <c r="Y15" i="2" s="1"/>
  <c r="Y20" i="2"/>
  <c r="Y19" i="2"/>
  <c r="Y13" i="2" s="1"/>
  <c r="W22" i="2"/>
  <c r="W21" i="2"/>
  <c r="W15" i="2" s="1"/>
  <c r="W20" i="2"/>
  <c r="W19" i="2"/>
  <c r="W13" i="2" s="1"/>
  <c r="U22" i="2"/>
  <c r="U16" i="2" s="1"/>
  <c r="U21" i="2"/>
  <c r="U15" i="2" s="1"/>
  <c r="U20" i="2"/>
  <c r="U19" i="2"/>
  <c r="U13" i="2" s="1"/>
  <c r="S22" i="2"/>
  <c r="S16" i="2" s="1"/>
  <c r="S21" i="2"/>
  <c r="S15" i="2" s="1"/>
  <c r="S20" i="2"/>
  <c r="S19" i="2"/>
  <c r="S13" i="2" s="1"/>
  <c r="Q22" i="2"/>
  <c r="Q16" i="2" s="1"/>
  <c r="Q21" i="2"/>
  <c r="Q15" i="2" s="1"/>
  <c r="Q20" i="2"/>
  <c r="Q19" i="2"/>
  <c r="Q13" i="2" s="1"/>
  <c r="O22" i="2"/>
  <c r="O21" i="2"/>
  <c r="O20" i="2"/>
  <c r="O296" i="2" s="1"/>
  <c r="O19" i="2"/>
  <c r="O13" i="2" s="1"/>
  <c r="M22" i="2"/>
  <c r="M16" i="2" s="1"/>
  <c r="M21" i="2"/>
  <c r="M20" i="2"/>
  <c r="M296" i="2" s="1"/>
  <c r="M19" i="2"/>
  <c r="M13" i="2" s="1"/>
  <c r="K22" i="2"/>
  <c r="K16" i="2" s="1"/>
  <c r="K21" i="2"/>
  <c r="K20" i="2"/>
  <c r="K296" i="2" s="1"/>
  <c r="K19" i="2"/>
  <c r="K13" i="2" s="1"/>
  <c r="I21" i="2"/>
  <c r="I22" i="2"/>
  <c r="I16" i="2" s="1"/>
  <c r="I20" i="2"/>
  <c r="I296" i="2" s="1"/>
  <c r="I19" i="2"/>
  <c r="I13" i="2" s="1"/>
  <c r="AE16" i="2"/>
  <c r="W16" i="2"/>
  <c r="O16" i="2"/>
  <c r="I14" i="2"/>
  <c r="K234" i="2"/>
  <c r="M234" i="2"/>
  <c r="O234" i="2"/>
  <c r="Q234" i="2"/>
  <c r="S234" i="2"/>
  <c r="U234" i="2"/>
  <c r="W234" i="2"/>
  <c r="Y234" i="2"/>
  <c r="AA234" i="2"/>
  <c r="AC234" i="2"/>
  <c r="AE234" i="2"/>
  <c r="I237" i="2"/>
  <c r="I155" i="2"/>
  <c r="I158" i="2"/>
  <c r="I157" i="2"/>
  <c r="I156" i="2"/>
  <c r="I238" i="2"/>
  <c r="I236" i="2"/>
  <c r="I235" i="2"/>
  <c r="F112" i="2" l="1"/>
  <c r="I302" i="2"/>
  <c r="F119" i="2"/>
  <c r="K15" i="2"/>
  <c r="K303" i="2" s="1"/>
  <c r="K297" i="2"/>
  <c r="K294" i="2" s="1"/>
  <c r="I15" i="2"/>
  <c r="I303" i="2" s="1"/>
  <c r="I300" i="2" s="1"/>
  <c r="I297" i="2"/>
  <c r="F51" i="2"/>
  <c r="G65" i="2"/>
  <c r="F87" i="2"/>
  <c r="G66" i="2"/>
  <c r="G70" i="2"/>
  <c r="C167" i="2"/>
  <c r="C161" i="2" s="1"/>
  <c r="G186" i="2"/>
  <c r="B191" i="2"/>
  <c r="C191" i="2"/>
  <c r="O15" i="2"/>
  <c r="O303" i="2" s="1"/>
  <c r="O297" i="2"/>
  <c r="O294" i="2" s="1"/>
  <c r="M15" i="2"/>
  <c r="M303" i="2" s="1"/>
  <c r="M297" i="2"/>
  <c r="M294" i="2" s="1"/>
  <c r="G39" i="2"/>
  <c r="G44" i="2"/>
  <c r="E57" i="2"/>
  <c r="G78" i="2"/>
  <c r="G81" i="2"/>
  <c r="G83" i="2"/>
  <c r="F90" i="2"/>
  <c r="G113" i="2"/>
  <c r="B252" i="2"/>
  <c r="D264" i="2"/>
  <c r="F26" i="2"/>
  <c r="G72" i="2"/>
  <c r="G84" i="2"/>
  <c r="F88" i="2"/>
  <c r="G108" i="2"/>
  <c r="F120" i="2"/>
  <c r="D191" i="2"/>
  <c r="G195" i="2"/>
  <c r="D209" i="2"/>
  <c r="C50" i="2"/>
  <c r="E227" i="2"/>
  <c r="G229" i="2"/>
  <c r="F32" i="2"/>
  <c r="G192" i="2"/>
  <c r="F34" i="2"/>
  <c r="G63" i="2"/>
  <c r="D252" i="2"/>
  <c r="F291" i="2"/>
  <c r="F292" i="2"/>
  <c r="F293" i="2"/>
  <c r="G75" i="2"/>
  <c r="B227" i="2"/>
  <c r="E246" i="2"/>
  <c r="B246" i="2"/>
  <c r="G28" i="2"/>
  <c r="G69" i="2"/>
  <c r="E191" i="2"/>
  <c r="C252" i="2"/>
  <c r="G64" i="2"/>
  <c r="F121" i="2"/>
  <c r="F175" i="2"/>
  <c r="F177" i="2"/>
  <c r="G180" i="2"/>
  <c r="G182" i="2"/>
  <c r="G187" i="2"/>
  <c r="G189" i="2"/>
  <c r="F192" i="2"/>
  <c r="F194" i="2"/>
  <c r="F195" i="2"/>
  <c r="F204" i="2"/>
  <c r="F205" i="2"/>
  <c r="F207" i="2"/>
  <c r="F210" i="2"/>
  <c r="F211" i="2"/>
  <c r="F212" i="2"/>
  <c r="F213" i="2"/>
  <c r="B19" i="2"/>
  <c r="F44" i="2"/>
  <c r="F54" i="2"/>
  <c r="C62" i="2"/>
  <c r="C227" i="2"/>
  <c r="G227" i="2" s="1"/>
  <c r="C246" i="2"/>
  <c r="E252" i="2"/>
  <c r="E43" i="2"/>
  <c r="D44" i="2"/>
  <c r="F45" i="2"/>
  <c r="F46" i="2"/>
  <c r="G48" i="2"/>
  <c r="D54" i="2"/>
  <c r="F66" i="2"/>
  <c r="F63" i="2"/>
  <c r="F64" i="2"/>
  <c r="F65" i="2"/>
  <c r="F69" i="2"/>
  <c r="F71" i="2"/>
  <c r="F72" i="2"/>
  <c r="F75" i="2"/>
  <c r="F76" i="2"/>
  <c r="F81" i="2"/>
  <c r="F82" i="2"/>
  <c r="F83" i="2"/>
  <c r="F84" i="2"/>
  <c r="B86" i="2"/>
  <c r="C215" i="2"/>
  <c r="E221" i="2"/>
  <c r="G231" i="2"/>
  <c r="D247" i="2"/>
  <c r="F248" i="2"/>
  <c r="D248" i="2"/>
  <c r="D242" i="2" s="1"/>
  <c r="D249" i="2"/>
  <c r="D243" i="2" s="1"/>
  <c r="F250" i="2"/>
  <c r="D250" i="2"/>
  <c r="D244" i="2" s="1"/>
  <c r="F252" i="2"/>
  <c r="F253" i="2"/>
  <c r="F254" i="2"/>
  <c r="F255" i="2"/>
  <c r="F256" i="2"/>
  <c r="G87" i="2"/>
  <c r="G242" i="2"/>
  <c r="C43" i="2"/>
  <c r="B203" i="2"/>
  <c r="B221" i="2"/>
  <c r="E31" i="2"/>
  <c r="F33" i="2"/>
  <c r="F38" i="2"/>
  <c r="D39" i="2"/>
  <c r="B37" i="2"/>
  <c r="G89" i="2"/>
  <c r="B118" i="2"/>
  <c r="C240" i="2"/>
  <c r="E240" i="2"/>
  <c r="B244" i="2"/>
  <c r="F244" i="2" s="1"/>
  <c r="B199" i="2"/>
  <c r="B198" i="2"/>
  <c r="B200" i="2"/>
  <c r="G26" i="2"/>
  <c r="G29" i="2"/>
  <c r="D31" i="2"/>
  <c r="F35" i="2"/>
  <c r="G35" i="2"/>
  <c r="D35" i="2"/>
  <c r="F41" i="2"/>
  <c r="G41" i="2"/>
  <c r="D41" i="2"/>
  <c r="G52" i="2"/>
  <c r="D52" i="2"/>
  <c r="D50" i="2" s="1"/>
  <c r="E50" i="2"/>
  <c r="D107" i="2"/>
  <c r="G107" i="2"/>
  <c r="D109" i="2"/>
  <c r="G109" i="2"/>
  <c r="D120" i="2"/>
  <c r="G120" i="2"/>
  <c r="F176" i="2"/>
  <c r="B169" i="2"/>
  <c r="B163" i="2" s="1"/>
  <c r="D216" i="2"/>
  <c r="E215" i="2"/>
  <c r="G218" i="2"/>
  <c r="D218" i="2"/>
  <c r="C259" i="2"/>
  <c r="C264" i="2"/>
  <c r="G244" i="2"/>
  <c r="I234" i="2"/>
  <c r="I154" i="2"/>
  <c r="K18" i="2"/>
  <c r="M18" i="2"/>
  <c r="O18" i="2"/>
  <c r="Q18" i="2"/>
  <c r="S18" i="2"/>
  <c r="U18" i="2"/>
  <c r="W18" i="2"/>
  <c r="Y18" i="2"/>
  <c r="AA18" i="2"/>
  <c r="AC18" i="2"/>
  <c r="AE18" i="2"/>
  <c r="C24" i="2"/>
  <c r="B20" i="2"/>
  <c r="F52" i="2"/>
  <c r="G106" i="2"/>
  <c r="D88" i="2"/>
  <c r="G88" i="2"/>
  <c r="D112" i="2"/>
  <c r="G112" i="2"/>
  <c r="D114" i="2"/>
  <c r="G114" i="2"/>
  <c r="D119" i="2"/>
  <c r="G119" i="2"/>
  <c r="F216" i="2"/>
  <c r="F247" i="2"/>
  <c r="B241" i="2"/>
  <c r="F241" i="2" s="1"/>
  <c r="F249" i="2"/>
  <c r="B243" i="2"/>
  <c r="B242" i="2"/>
  <c r="F242" i="2" s="1"/>
  <c r="F39" i="2"/>
  <c r="F40" i="2"/>
  <c r="G46" i="2"/>
  <c r="F53" i="2"/>
  <c r="F107" i="2"/>
  <c r="F109" i="2"/>
  <c r="F113" i="2"/>
  <c r="F114" i="2"/>
  <c r="F218" i="2"/>
  <c r="F219" i="2"/>
  <c r="C221" i="2"/>
  <c r="F265" i="2"/>
  <c r="F266" i="2"/>
  <c r="F267" i="2"/>
  <c r="F268" i="2"/>
  <c r="G290" i="2"/>
  <c r="G291" i="2"/>
  <c r="G292" i="2"/>
  <c r="G293" i="2"/>
  <c r="B24" i="2"/>
  <c r="F28" i="2"/>
  <c r="G243" i="2"/>
  <c r="G241" i="2"/>
  <c r="F29" i="2"/>
  <c r="G40" i="2"/>
  <c r="G38" i="2"/>
  <c r="G43" i="2"/>
  <c r="G47" i="2"/>
  <c r="B68" i="2"/>
  <c r="B74" i="2"/>
  <c r="D121" i="2"/>
  <c r="G121" i="2"/>
  <c r="G223" i="2"/>
  <c r="D223" i="2"/>
  <c r="G225" i="2"/>
  <c r="D225" i="2"/>
  <c r="H277" i="2"/>
  <c r="B289" i="2"/>
  <c r="F290" i="2"/>
  <c r="K14" i="2"/>
  <c r="K302" i="2" s="1"/>
  <c r="M14" i="2"/>
  <c r="M302" i="2" s="1"/>
  <c r="O14" i="2"/>
  <c r="O302" i="2" s="1"/>
  <c r="Q14" i="2"/>
  <c r="S14" i="2"/>
  <c r="S12" i="2" s="1"/>
  <c r="U14" i="2"/>
  <c r="W14" i="2"/>
  <c r="W12" i="2" s="1"/>
  <c r="Y14" i="2"/>
  <c r="AA14" i="2"/>
  <c r="AA12" i="2" s="1"/>
  <c r="AC14" i="2"/>
  <c r="AE14" i="2"/>
  <c r="AE12" i="2" s="1"/>
  <c r="I18" i="2"/>
  <c r="Q12" i="2"/>
  <c r="U12" i="2"/>
  <c r="Y12" i="2"/>
  <c r="AC12" i="2"/>
  <c r="G25" i="2"/>
  <c r="F25" i="2"/>
  <c r="E24" i="2"/>
  <c r="F24" i="2" s="1"/>
  <c r="B31" i="2"/>
  <c r="G32" i="2"/>
  <c r="G33" i="2"/>
  <c r="G34" i="2"/>
  <c r="E37" i="2"/>
  <c r="D38" i="2"/>
  <c r="D40" i="2"/>
  <c r="B22" i="2"/>
  <c r="B43" i="2"/>
  <c r="G45" i="2"/>
  <c r="D46" i="2"/>
  <c r="F48" i="2"/>
  <c r="D48" i="2"/>
  <c r="B50" i="2"/>
  <c r="F50" i="2" s="1"/>
  <c r="F70" i="2"/>
  <c r="E118" i="2"/>
  <c r="F118" i="2" s="1"/>
  <c r="D122" i="2"/>
  <c r="G122" i="2"/>
  <c r="B209" i="2"/>
  <c r="G215" i="2"/>
  <c r="F217" i="2"/>
  <c r="B215" i="2"/>
  <c r="F215" i="2" s="1"/>
  <c r="G222" i="2"/>
  <c r="D222" i="2"/>
  <c r="G224" i="2"/>
  <c r="D224" i="2"/>
  <c r="B264" i="2"/>
  <c r="C19" i="2"/>
  <c r="F78" i="2"/>
  <c r="G174" i="2"/>
  <c r="G175" i="2"/>
  <c r="G176" i="2"/>
  <c r="G177" i="2"/>
  <c r="G181" i="2"/>
  <c r="G183" i="2"/>
  <c r="G188" i="2"/>
  <c r="G204" i="2"/>
  <c r="G205" i="2"/>
  <c r="G206" i="2"/>
  <c r="G207" i="2"/>
  <c r="G210" i="2"/>
  <c r="G211" i="2"/>
  <c r="G212" i="2"/>
  <c r="G213" i="2"/>
  <c r="G216" i="2"/>
  <c r="G217" i="2"/>
  <c r="G219" i="2"/>
  <c r="F222" i="2"/>
  <c r="F223" i="2"/>
  <c r="F224" i="2"/>
  <c r="F225" i="2"/>
  <c r="G230" i="2"/>
  <c r="G247" i="2"/>
  <c r="G248" i="2"/>
  <c r="G249" i="2"/>
  <c r="G250" i="2"/>
  <c r="G253" i="2"/>
  <c r="G254" i="2"/>
  <c r="G255" i="2"/>
  <c r="G256" i="2"/>
  <c r="G265" i="2"/>
  <c r="E264" i="2"/>
  <c r="G266" i="2"/>
  <c r="G267" i="2"/>
  <c r="G268" i="2"/>
  <c r="H283" i="2"/>
  <c r="D228" i="2"/>
  <c r="F228" i="2"/>
  <c r="D229" i="2"/>
  <c r="F229" i="2"/>
  <c r="D230" i="2"/>
  <c r="F230" i="2"/>
  <c r="D231" i="2"/>
  <c r="F231" i="2"/>
  <c r="F206" i="2"/>
  <c r="D186" i="2"/>
  <c r="F186" i="2"/>
  <c r="D187" i="2"/>
  <c r="F187" i="2"/>
  <c r="D188" i="2"/>
  <c r="F188" i="2"/>
  <c r="D189" i="2"/>
  <c r="F189" i="2"/>
  <c r="D180" i="2"/>
  <c r="F180" i="2"/>
  <c r="D181" i="2"/>
  <c r="F181" i="2"/>
  <c r="D182" i="2"/>
  <c r="F182" i="2"/>
  <c r="D183" i="2"/>
  <c r="F183" i="2"/>
  <c r="F174" i="2"/>
  <c r="F108" i="2"/>
  <c r="F106" i="2"/>
  <c r="G77" i="2"/>
  <c r="B59" i="2"/>
  <c r="B57" i="2"/>
  <c r="G50" i="2"/>
  <c r="G51" i="2"/>
  <c r="G53" i="2"/>
  <c r="C37" i="2"/>
  <c r="G31" i="2"/>
  <c r="B161" i="2"/>
  <c r="F191" i="2"/>
  <c r="F115" i="2"/>
  <c r="G115" i="2"/>
  <c r="G194" i="2"/>
  <c r="F193" i="2"/>
  <c r="F89" i="2"/>
  <c r="F77" i="2"/>
  <c r="G71" i="2"/>
  <c r="E21" i="2"/>
  <c r="G27" i="2"/>
  <c r="F27" i="2"/>
  <c r="D27" i="2"/>
  <c r="D24" i="2" s="1"/>
  <c r="K300" i="2" l="1"/>
  <c r="F43" i="2"/>
  <c r="M12" i="2"/>
  <c r="G252" i="2"/>
  <c r="G191" i="2"/>
  <c r="G246" i="2"/>
  <c r="F227" i="2"/>
  <c r="O300" i="2"/>
  <c r="I12" i="2"/>
  <c r="M300" i="2"/>
  <c r="F57" i="2"/>
  <c r="D43" i="2"/>
  <c r="O12" i="2"/>
  <c r="K12" i="2"/>
  <c r="F246" i="2"/>
  <c r="G221" i="2"/>
  <c r="F221" i="2"/>
  <c r="F37" i="2"/>
  <c r="F31" i="2"/>
  <c r="G24" i="2"/>
  <c r="G37" i="2"/>
  <c r="B197" i="2"/>
  <c r="D241" i="2"/>
  <c r="D240" i="2" s="1"/>
  <c r="D246" i="2"/>
  <c r="D215" i="2"/>
  <c r="B157" i="2"/>
  <c r="F243" i="2"/>
  <c r="B240" i="2"/>
  <c r="F240" i="2" s="1"/>
  <c r="G240" i="2"/>
  <c r="D37" i="2"/>
  <c r="G264" i="2"/>
  <c r="F264" i="2"/>
  <c r="D221" i="2"/>
  <c r="D227" i="2"/>
  <c r="E298" i="2" l="1"/>
  <c r="D298" i="2"/>
  <c r="C298" i="2"/>
  <c r="AG293" i="2"/>
  <c r="AG292" i="2"/>
  <c r="AG291" i="2"/>
  <c r="AG290" i="2"/>
  <c r="AG288" i="2"/>
  <c r="AD287" i="2"/>
  <c r="AD281" i="2" s="1"/>
  <c r="AB287" i="2"/>
  <c r="AB281" i="2" s="1"/>
  <c r="Z287" i="2"/>
  <c r="Z281" i="2" s="1"/>
  <c r="X287" i="2"/>
  <c r="X281" i="2" s="1"/>
  <c r="V287" i="2"/>
  <c r="V281" i="2" s="1"/>
  <c r="T287" i="2"/>
  <c r="T281" i="2" s="1"/>
  <c r="R287" i="2"/>
  <c r="R281" i="2" s="1"/>
  <c r="P287" i="2"/>
  <c r="P281" i="2" s="1"/>
  <c r="N287" i="2"/>
  <c r="N281" i="2" s="1"/>
  <c r="L287" i="2"/>
  <c r="L281" i="2" s="1"/>
  <c r="J287" i="2"/>
  <c r="J281" i="2" s="1"/>
  <c r="E287" i="2"/>
  <c r="D287" i="2"/>
  <c r="D281" i="2" s="1"/>
  <c r="C287" i="2"/>
  <c r="C281" i="2" s="1"/>
  <c r="B287" i="2"/>
  <c r="B281" i="2" s="1"/>
  <c r="AD286" i="2"/>
  <c r="AD280" i="2" s="1"/>
  <c r="AB286" i="2"/>
  <c r="AB280" i="2" s="1"/>
  <c r="Z286" i="2"/>
  <c r="Z280" i="2" s="1"/>
  <c r="X286" i="2"/>
  <c r="X280" i="2" s="1"/>
  <c r="V286" i="2"/>
  <c r="V280" i="2" s="1"/>
  <c r="T286" i="2"/>
  <c r="T280" i="2" s="1"/>
  <c r="R286" i="2"/>
  <c r="R280" i="2" s="1"/>
  <c r="P286" i="2"/>
  <c r="P280" i="2" s="1"/>
  <c r="N286" i="2"/>
  <c r="N280" i="2" s="1"/>
  <c r="L286" i="2"/>
  <c r="L280" i="2" s="1"/>
  <c r="E286" i="2"/>
  <c r="B286" i="2"/>
  <c r="B280" i="2" s="1"/>
  <c r="AD285" i="2"/>
  <c r="AD279" i="2" s="1"/>
  <c r="AB285" i="2"/>
  <c r="AB279" i="2" s="1"/>
  <c r="Z285" i="2"/>
  <c r="Z279" i="2" s="1"/>
  <c r="X285" i="2"/>
  <c r="X279" i="2" s="1"/>
  <c r="V285" i="2"/>
  <c r="V279" i="2" s="1"/>
  <c r="T285" i="2"/>
  <c r="T279" i="2" s="1"/>
  <c r="R285" i="2"/>
  <c r="R279" i="2" s="1"/>
  <c r="P285" i="2"/>
  <c r="P279" i="2" s="1"/>
  <c r="N285" i="2"/>
  <c r="N279" i="2" s="1"/>
  <c r="L285" i="2"/>
  <c r="L279" i="2" s="1"/>
  <c r="E285" i="2"/>
  <c r="D285" i="2"/>
  <c r="D279" i="2" s="1"/>
  <c r="C285" i="2"/>
  <c r="C279" i="2" s="1"/>
  <c r="B285" i="2"/>
  <c r="B279" i="2" s="1"/>
  <c r="AD284" i="2"/>
  <c r="AD278" i="2" s="1"/>
  <c r="AD277" i="2" s="1"/>
  <c r="AB284" i="2"/>
  <c r="AB278" i="2" s="1"/>
  <c r="AB277" i="2" s="1"/>
  <c r="Z284" i="2"/>
  <c r="Z278" i="2" s="1"/>
  <c r="X284" i="2"/>
  <c r="X278" i="2" s="1"/>
  <c r="X277" i="2" s="1"/>
  <c r="V284" i="2"/>
  <c r="V278" i="2" s="1"/>
  <c r="V277" i="2" s="1"/>
  <c r="T284" i="2"/>
  <c r="T278" i="2" s="1"/>
  <c r="T277" i="2" s="1"/>
  <c r="R284" i="2"/>
  <c r="R278" i="2" s="1"/>
  <c r="P284" i="2"/>
  <c r="P278" i="2" s="1"/>
  <c r="P277" i="2" s="1"/>
  <c r="N284" i="2"/>
  <c r="N278" i="2" s="1"/>
  <c r="N277" i="2" s="1"/>
  <c r="L284" i="2"/>
  <c r="L278" i="2" s="1"/>
  <c r="L277" i="2" s="1"/>
  <c r="J284" i="2"/>
  <c r="E284" i="2"/>
  <c r="D284" i="2"/>
  <c r="D278" i="2" s="1"/>
  <c r="C284" i="2"/>
  <c r="C278" i="2" s="1"/>
  <c r="B284" i="2"/>
  <c r="B278" i="2" s="1"/>
  <c r="AG282" i="2"/>
  <c r="AG275" i="2"/>
  <c r="AG274" i="2"/>
  <c r="B274" i="2"/>
  <c r="F274" i="2" s="1"/>
  <c r="AG273" i="2"/>
  <c r="E273" i="2"/>
  <c r="C273" i="2"/>
  <c r="C270" i="2" s="1"/>
  <c r="AG272" i="2"/>
  <c r="B272" i="2"/>
  <c r="F272" i="2" s="1"/>
  <c r="AG271" i="2"/>
  <c r="B271" i="2"/>
  <c r="AG269" i="2"/>
  <c r="AG268" i="2"/>
  <c r="AG267" i="2"/>
  <c r="AG266" i="2"/>
  <c r="B260" i="2"/>
  <c r="AG265" i="2"/>
  <c r="H264" i="2"/>
  <c r="AG264" i="2" s="1"/>
  <c r="AG263" i="2"/>
  <c r="AD262" i="2"/>
  <c r="AB262" i="2"/>
  <c r="Z262" i="2"/>
  <c r="X262" i="2"/>
  <c r="V262" i="2"/>
  <c r="T262" i="2"/>
  <c r="R262" i="2"/>
  <c r="P262" i="2"/>
  <c r="N262" i="2"/>
  <c r="L262" i="2"/>
  <c r="J262" i="2"/>
  <c r="H262" i="2"/>
  <c r="E262" i="2"/>
  <c r="D262" i="2"/>
  <c r="D238" i="2" s="1"/>
  <c r="B262" i="2"/>
  <c r="AD261" i="2"/>
  <c r="AB261" i="2"/>
  <c r="Z261" i="2"/>
  <c r="X261" i="2"/>
  <c r="V261" i="2"/>
  <c r="T261" i="2"/>
  <c r="R261" i="2"/>
  <c r="P261" i="2"/>
  <c r="N261" i="2"/>
  <c r="L261" i="2"/>
  <c r="J261" i="2"/>
  <c r="H261" i="2"/>
  <c r="E261" i="2"/>
  <c r="D261" i="2"/>
  <c r="B261" i="2"/>
  <c r="B237" i="2" s="1"/>
  <c r="AD260" i="2"/>
  <c r="AB260" i="2"/>
  <c r="Z260" i="2"/>
  <c r="X260" i="2"/>
  <c r="V260" i="2"/>
  <c r="T260" i="2"/>
  <c r="R260" i="2"/>
  <c r="P260" i="2"/>
  <c r="N260" i="2"/>
  <c r="L260" i="2"/>
  <c r="J260" i="2"/>
  <c r="H260" i="2"/>
  <c r="E260" i="2"/>
  <c r="D236" i="2"/>
  <c r="AD259" i="2"/>
  <c r="AB259" i="2"/>
  <c r="Z259" i="2"/>
  <c r="X259" i="2"/>
  <c r="V259" i="2"/>
  <c r="T259" i="2"/>
  <c r="R259" i="2"/>
  <c r="P259" i="2"/>
  <c r="N259" i="2"/>
  <c r="L259" i="2"/>
  <c r="J259" i="2"/>
  <c r="H259" i="2"/>
  <c r="E259" i="2"/>
  <c r="D259" i="2"/>
  <c r="D235" i="2" s="1"/>
  <c r="AG257" i="2"/>
  <c r="AG256" i="2"/>
  <c r="AG255" i="2"/>
  <c r="AG254" i="2"/>
  <c r="AG253" i="2"/>
  <c r="AG251" i="2"/>
  <c r="AG250" i="2"/>
  <c r="AG249" i="2"/>
  <c r="AG248" i="2"/>
  <c r="AG247" i="2"/>
  <c r="AG245" i="2"/>
  <c r="AD244" i="2"/>
  <c r="AD238" i="2" s="1"/>
  <c r="AB244" i="2"/>
  <c r="Z244" i="2"/>
  <c r="Z238" i="2" s="1"/>
  <c r="X244" i="2"/>
  <c r="V244" i="2"/>
  <c r="V238" i="2" s="1"/>
  <c r="T244" i="2"/>
  <c r="R244" i="2"/>
  <c r="R238" i="2" s="1"/>
  <c r="P244" i="2"/>
  <c r="N244" i="2"/>
  <c r="N238" i="2" s="1"/>
  <c r="L244" i="2"/>
  <c r="J244" i="2"/>
  <c r="J238" i="2" s="1"/>
  <c r="H244" i="2"/>
  <c r="AD243" i="2"/>
  <c r="AD237" i="2" s="1"/>
  <c r="AB243" i="2"/>
  <c r="AB237" i="2" s="1"/>
  <c r="Z243" i="2"/>
  <c r="Z237" i="2" s="1"/>
  <c r="X243" i="2"/>
  <c r="X237" i="2" s="1"/>
  <c r="V243" i="2"/>
  <c r="V237" i="2" s="1"/>
  <c r="T243" i="2"/>
  <c r="T237" i="2" s="1"/>
  <c r="R243" i="2"/>
  <c r="R237" i="2" s="1"/>
  <c r="P243" i="2"/>
  <c r="P237" i="2" s="1"/>
  <c r="N243" i="2"/>
  <c r="N237" i="2" s="1"/>
  <c r="L243" i="2"/>
  <c r="L237" i="2" s="1"/>
  <c r="J243" i="2"/>
  <c r="J237" i="2" s="1"/>
  <c r="H243" i="2"/>
  <c r="H237" i="2" s="1"/>
  <c r="AD242" i="2"/>
  <c r="AD236" i="2" s="1"/>
  <c r="AB242" i="2"/>
  <c r="Z242" i="2"/>
  <c r="Z236" i="2" s="1"/>
  <c r="X242" i="2"/>
  <c r="V242" i="2"/>
  <c r="V236" i="2" s="1"/>
  <c r="T242" i="2"/>
  <c r="R242" i="2"/>
  <c r="R236" i="2" s="1"/>
  <c r="P242" i="2"/>
  <c r="N242" i="2"/>
  <c r="N236" i="2" s="1"/>
  <c r="L242" i="2"/>
  <c r="J242" i="2"/>
  <c r="H242" i="2"/>
  <c r="AD241" i="2"/>
  <c r="AB241" i="2"/>
  <c r="Z241" i="2"/>
  <c r="X241" i="2"/>
  <c r="V241" i="2"/>
  <c r="T241" i="2"/>
  <c r="R241" i="2"/>
  <c r="P241" i="2"/>
  <c r="N241" i="2"/>
  <c r="L241" i="2"/>
  <c r="J241" i="2"/>
  <c r="H241" i="2"/>
  <c r="AG239" i="2"/>
  <c r="AG232" i="2"/>
  <c r="AG225" i="2"/>
  <c r="AG224" i="2"/>
  <c r="AG223" i="2"/>
  <c r="AG222" i="2"/>
  <c r="AG220" i="2"/>
  <c r="AG219" i="2"/>
  <c r="AG218" i="2"/>
  <c r="AG217" i="2"/>
  <c r="AG216" i="2"/>
  <c r="H215" i="2"/>
  <c r="AG214" i="2"/>
  <c r="AG213" i="2"/>
  <c r="E201" i="2" s="1"/>
  <c r="C201" i="2"/>
  <c r="AG212" i="2"/>
  <c r="AG211" i="2"/>
  <c r="AG210" i="2"/>
  <c r="E198" i="2" s="1"/>
  <c r="D198" i="2"/>
  <c r="C198" i="2"/>
  <c r="C155" i="2" s="1"/>
  <c r="AG208" i="2"/>
  <c r="AG207" i="2"/>
  <c r="AG206" i="2"/>
  <c r="AG205" i="2"/>
  <c r="AG204" i="2"/>
  <c r="E203" i="2"/>
  <c r="AG202" i="2"/>
  <c r="AD201" i="2"/>
  <c r="AB201" i="2"/>
  <c r="Z201" i="2"/>
  <c r="X201" i="2"/>
  <c r="V201" i="2"/>
  <c r="T201" i="2"/>
  <c r="R201" i="2"/>
  <c r="P201" i="2"/>
  <c r="N201" i="2"/>
  <c r="L201" i="2"/>
  <c r="J201" i="2"/>
  <c r="H201" i="2"/>
  <c r="D201" i="2"/>
  <c r="AD200" i="2"/>
  <c r="AB200" i="2"/>
  <c r="Z200" i="2"/>
  <c r="X200" i="2"/>
  <c r="V200" i="2"/>
  <c r="T200" i="2"/>
  <c r="R200" i="2"/>
  <c r="P200" i="2"/>
  <c r="N200" i="2"/>
  <c r="L200" i="2"/>
  <c r="J200" i="2"/>
  <c r="H200" i="2"/>
  <c r="AD199" i="2"/>
  <c r="AB199" i="2"/>
  <c r="Z199" i="2"/>
  <c r="X199" i="2"/>
  <c r="V199" i="2"/>
  <c r="T199" i="2"/>
  <c r="R199" i="2"/>
  <c r="P199" i="2"/>
  <c r="N199" i="2"/>
  <c r="L199" i="2"/>
  <c r="J199" i="2"/>
  <c r="H199" i="2"/>
  <c r="AD198" i="2"/>
  <c r="AD197" i="2" s="1"/>
  <c r="AB198" i="2"/>
  <c r="AB197" i="2" s="1"/>
  <c r="Z198" i="2"/>
  <c r="Z197" i="2" s="1"/>
  <c r="X198" i="2"/>
  <c r="X197" i="2" s="1"/>
  <c r="V198" i="2"/>
  <c r="V197" i="2" s="1"/>
  <c r="T198" i="2"/>
  <c r="T197" i="2" s="1"/>
  <c r="R198" i="2"/>
  <c r="R197" i="2" s="1"/>
  <c r="P198" i="2"/>
  <c r="P197" i="2" s="1"/>
  <c r="N198" i="2"/>
  <c r="N197" i="2" s="1"/>
  <c r="L198" i="2"/>
  <c r="J198" i="2"/>
  <c r="J197" i="2" s="1"/>
  <c r="H198" i="2"/>
  <c r="H197" i="2" s="1"/>
  <c r="AG196" i="2"/>
  <c r="AG195" i="2"/>
  <c r="AG194" i="2"/>
  <c r="AG193" i="2"/>
  <c r="AG192" i="2"/>
  <c r="AG191" i="2"/>
  <c r="AG190" i="2"/>
  <c r="AG189" i="2"/>
  <c r="AG188" i="2"/>
  <c r="AG187" i="2"/>
  <c r="AG186" i="2"/>
  <c r="B185" i="2"/>
  <c r="H185" i="2"/>
  <c r="E185" i="2"/>
  <c r="D185" i="2"/>
  <c r="C185" i="2"/>
  <c r="AG184" i="2"/>
  <c r="AG183" i="2"/>
  <c r="AG182" i="2"/>
  <c r="AG181" i="2"/>
  <c r="AG180" i="2"/>
  <c r="E179" i="2"/>
  <c r="D179" i="2"/>
  <c r="C179" i="2"/>
  <c r="B179" i="2"/>
  <c r="AG178" i="2"/>
  <c r="AG177" i="2"/>
  <c r="AG176" i="2"/>
  <c r="AG175" i="2"/>
  <c r="AG174" i="2"/>
  <c r="E173" i="2"/>
  <c r="D173" i="2"/>
  <c r="C173" i="2"/>
  <c r="AG172" i="2"/>
  <c r="AG171" i="2"/>
  <c r="AD170" i="2"/>
  <c r="AD164" i="2" s="1"/>
  <c r="AD158" i="2" s="1"/>
  <c r="AB170" i="2"/>
  <c r="AB164" i="2" s="1"/>
  <c r="AB158" i="2" s="1"/>
  <c r="Z170" i="2"/>
  <c r="Z164" i="2" s="1"/>
  <c r="Z158" i="2" s="1"/>
  <c r="X170" i="2"/>
  <c r="X164" i="2" s="1"/>
  <c r="X158" i="2" s="1"/>
  <c r="V170" i="2"/>
  <c r="V164" i="2" s="1"/>
  <c r="V158" i="2" s="1"/>
  <c r="T170" i="2"/>
  <c r="T164" i="2" s="1"/>
  <c r="T158" i="2" s="1"/>
  <c r="R170" i="2"/>
  <c r="R164" i="2" s="1"/>
  <c r="R158" i="2" s="1"/>
  <c r="P170" i="2"/>
  <c r="P164" i="2" s="1"/>
  <c r="P158" i="2" s="1"/>
  <c r="O154" i="2" s="1"/>
  <c r="N170" i="2"/>
  <c r="N164" i="2" s="1"/>
  <c r="N158" i="2" s="1"/>
  <c r="L170" i="2"/>
  <c r="L164" i="2" s="1"/>
  <c r="L158" i="2" s="1"/>
  <c r="J170" i="2"/>
  <c r="J164" i="2" s="1"/>
  <c r="J158" i="2" s="1"/>
  <c r="H170" i="2"/>
  <c r="H164" i="2" s="1"/>
  <c r="H158" i="2" s="1"/>
  <c r="E170" i="2"/>
  <c r="D170" i="2"/>
  <c r="D164" i="2" s="1"/>
  <c r="C170" i="2"/>
  <c r="C164" i="2" s="1"/>
  <c r="AD169" i="2"/>
  <c r="AD163" i="2" s="1"/>
  <c r="AD157" i="2" s="1"/>
  <c r="AB169" i="2"/>
  <c r="AB163" i="2" s="1"/>
  <c r="AB157" i="2" s="1"/>
  <c r="Z169" i="2"/>
  <c r="Z163" i="2" s="1"/>
  <c r="Z157" i="2" s="1"/>
  <c r="X169" i="2"/>
  <c r="X163" i="2" s="1"/>
  <c r="X157" i="2" s="1"/>
  <c r="V169" i="2"/>
  <c r="V163" i="2" s="1"/>
  <c r="V157" i="2" s="1"/>
  <c r="T169" i="2"/>
  <c r="T163" i="2" s="1"/>
  <c r="T157" i="2" s="1"/>
  <c r="R169" i="2"/>
  <c r="R163" i="2" s="1"/>
  <c r="R157" i="2" s="1"/>
  <c r="P169" i="2"/>
  <c r="P163" i="2" s="1"/>
  <c r="P157" i="2" s="1"/>
  <c r="N169" i="2"/>
  <c r="N163" i="2" s="1"/>
  <c r="N157" i="2" s="1"/>
  <c r="L163" i="2"/>
  <c r="L157" i="2" s="1"/>
  <c r="J169" i="2"/>
  <c r="J163" i="2" s="1"/>
  <c r="H169" i="2"/>
  <c r="E169" i="2"/>
  <c r="D169" i="2"/>
  <c r="D163" i="2" s="1"/>
  <c r="C169" i="2"/>
  <c r="C163" i="2" s="1"/>
  <c r="AD168" i="2"/>
  <c r="AD162" i="2" s="1"/>
  <c r="AB168" i="2"/>
  <c r="Z168" i="2"/>
  <c r="Z162" i="2" s="1"/>
  <c r="X168" i="2"/>
  <c r="X162" i="2" s="1"/>
  <c r="V168" i="2"/>
  <c r="V162" i="2" s="1"/>
  <c r="T168" i="2"/>
  <c r="T162" i="2" s="1"/>
  <c r="R168" i="2"/>
  <c r="R162" i="2" s="1"/>
  <c r="P168" i="2"/>
  <c r="P162" i="2" s="1"/>
  <c r="N168" i="2"/>
  <c r="N162" i="2" s="1"/>
  <c r="L168" i="2"/>
  <c r="L162" i="2" s="1"/>
  <c r="J168" i="2"/>
  <c r="J162" i="2" s="1"/>
  <c r="H168" i="2"/>
  <c r="E168" i="2"/>
  <c r="D168" i="2"/>
  <c r="D162" i="2" s="1"/>
  <c r="C168" i="2"/>
  <c r="AD167" i="2"/>
  <c r="AB167" i="2"/>
  <c r="Z167" i="2"/>
  <c r="X167" i="2"/>
  <c r="V167" i="2"/>
  <c r="T167" i="2"/>
  <c r="R167" i="2"/>
  <c r="P167" i="2"/>
  <c r="N167" i="2"/>
  <c r="L167" i="2"/>
  <c r="L161" i="2" s="1"/>
  <c r="L155" i="2" s="1"/>
  <c r="J167" i="2"/>
  <c r="H167" i="2"/>
  <c r="H161" i="2" s="1"/>
  <c r="H155" i="2" s="1"/>
  <c r="E167" i="2"/>
  <c r="D167" i="2"/>
  <c r="D161" i="2" s="1"/>
  <c r="AG165" i="2"/>
  <c r="AB161" i="2"/>
  <c r="AB155" i="2" s="1"/>
  <c r="AG159" i="2"/>
  <c r="AG151" i="2"/>
  <c r="AG150" i="2"/>
  <c r="B150" i="2"/>
  <c r="AG149" i="2"/>
  <c r="B149" i="2"/>
  <c r="AG148" i="2"/>
  <c r="B148" i="2"/>
  <c r="AG147" i="2"/>
  <c r="B147" i="2"/>
  <c r="AG146" i="2"/>
  <c r="B146" i="2"/>
  <c r="B145" i="2" s="1"/>
  <c r="AD145" i="2"/>
  <c r="AB145" i="2"/>
  <c r="Z145" i="2"/>
  <c r="Z133" i="2" s="1"/>
  <c r="X145" i="2"/>
  <c r="X133" i="2" s="1"/>
  <c r="V145" i="2"/>
  <c r="T145" i="2"/>
  <c r="R145" i="2"/>
  <c r="R133" i="2" s="1"/>
  <c r="P145" i="2"/>
  <c r="P133" i="2" s="1"/>
  <c r="N145" i="2"/>
  <c r="L145" i="2"/>
  <c r="J145" i="2"/>
  <c r="J133" i="2" s="1"/>
  <c r="H145" i="2"/>
  <c r="H133" i="2" s="1"/>
  <c r="AG144" i="2"/>
  <c r="AG143" i="2"/>
  <c r="B143" i="2"/>
  <c r="AG142" i="2"/>
  <c r="B142" i="2"/>
  <c r="AG141" i="2"/>
  <c r="B141" i="2"/>
  <c r="AG140" i="2"/>
  <c r="B140" i="2"/>
  <c r="AG139" i="2"/>
  <c r="B139" i="2"/>
  <c r="AD138" i="2"/>
  <c r="AB138" i="2"/>
  <c r="Z138" i="2"/>
  <c r="X138" i="2"/>
  <c r="V138" i="2"/>
  <c r="T138" i="2"/>
  <c r="R138" i="2"/>
  <c r="P138" i="2"/>
  <c r="N138" i="2"/>
  <c r="L138" i="2"/>
  <c r="J138" i="2"/>
  <c r="H138" i="2"/>
  <c r="H132" i="2" s="1"/>
  <c r="AG137" i="2"/>
  <c r="AG136" i="2"/>
  <c r="B136" i="2"/>
  <c r="AG135" i="2"/>
  <c r="B135" i="2"/>
  <c r="AG134" i="2"/>
  <c r="B134" i="2"/>
  <c r="AD133" i="2"/>
  <c r="AB133" i="2"/>
  <c r="V133" i="2"/>
  <c r="T133" i="2"/>
  <c r="N133" i="2"/>
  <c r="L133" i="2"/>
  <c r="AG130" i="2"/>
  <c r="AG129" i="2"/>
  <c r="AG128" i="2"/>
  <c r="B128" i="2"/>
  <c r="AG127" i="2"/>
  <c r="B127" i="2"/>
  <c r="AG126" i="2"/>
  <c r="B126" i="2"/>
  <c r="AG125" i="2"/>
  <c r="B125" i="2"/>
  <c r="AD124" i="2"/>
  <c r="AB124" i="2"/>
  <c r="Z124" i="2"/>
  <c r="X124" i="2"/>
  <c r="V124" i="2"/>
  <c r="T124" i="2"/>
  <c r="R124" i="2"/>
  <c r="P124" i="2"/>
  <c r="N124" i="2"/>
  <c r="L124" i="2"/>
  <c r="J124" i="2"/>
  <c r="H124" i="2"/>
  <c r="AG123" i="2"/>
  <c r="AG122" i="2"/>
  <c r="AG121" i="2"/>
  <c r="AG120" i="2"/>
  <c r="AG119" i="2"/>
  <c r="H118" i="2"/>
  <c r="C118" i="2"/>
  <c r="G118" i="2" s="1"/>
  <c r="AG115" i="2"/>
  <c r="AG114" i="2"/>
  <c r="D111" i="2"/>
  <c r="AG113" i="2"/>
  <c r="AG112" i="2"/>
  <c r="AG110" i="2"/>
  <c r="AG109" i="2"/>
  <c r="AG108" i="2"/>
  <c r="AG107" i="2"/>
  <c r="AG106" i="2"/>
  <c r="C105" i="2"/>
  <c r="B105" i="2"/>
  <c r="AG104" i="2"/>
  <c r="AG103" i="2"/>
  <c r="AD102" i="2"/>
  <c r="AD96" i="2" s="1"/>
  <c r="AB102" i="2"/>
  <c r="AB96" i="2" s="1"/>
  <c r="Z102" i="2"/>
  <c r="Z96" i="2" s="1"/>
  <c r="X102" i="2"/>
  <c r="X96" i="2" s="1"/>
  <c r="V102" i="2"/>
  <c r="V96" i="2" s="1"/>
  <c r="T102" i="2"/>
  <c r="T96" i="2" s="1"/>
  <c r="R102" i="2"/>
  <c r="P102" i="2"/>
  <c r="N102" i="2"/>
  <c r="N96" i="2" s="1"/>
  <c r="L102" i="2"/>
  <c r="L96" i="2" s="1"/>
  <c r="J102" i="2"/>
  <c r="J96" i="2" s="1"/>
  <c r="H102" i="2"/>
  <c r="H96" i="2" s="1"/>
  <c r="E102" i="2"/>
  <c r="D102" i="2"/>
  <c r="D96" i="2" s="1"/>
  <c r="C102" i="2"/>
  <c r="C96" i="2" s="1"/>
  <c r="AD101" i="2"/>
  <c r="AB101" i="2"/>
  <c r="AB95" i="2" s="1"/>
  <c r="Z101" i="2"/>
  <c r="Z95" i="2" s="1"/>
  <c r="X101" i="2"/>
  <c r="X95" i="2" s="1"/>
  <c r="V101" i="2"/>
  <c r="V95" i="2" s="1"/>
  <c r="T101" i="2"/>
  <c r="T95" i="2" s="1"/>
  <c r="R101" i="2"/>
  <c r="R95" i="2" s="1"/>
  <c r="P101" i="2"/>
  <c r="N101" i="2"/>
  <c r="L101" i="2"/>
  <c r="L95" i="2" s="1"/>
  <c r="J101" i="2"/>
  <c r="J95" i="2" s="1"/>
  <c r="H101" i="2"/>
  <c r="H95" i="2" s="1"/>
  <c r="AD100" i="2"/>
  <c r="AD94" i="2" s="1"/>
  <c r="AB100" i="2"/>
  <c r="AB94" i="2" s="1"/>
  <c r="Z100" i="2"/>
  <c r="Z94" i="2" s="1"/>
  <c r="X100" i="2"/>
  <c r="X94" i="2" s="1"/>
  <c r="V100" i="2"/>
  <c r="V94" i="2" s="1"/>
  <c r="T100" i="2"/>
  <c r="T94" i="2" s="1"/>
  <c r="R100" i="2"/>
  <c r="R94" i="2" s="1"/>
  <c r="P100" i="2"/>
  <c r="N100" i="2"/>
  <c r="N94" i="2" s="1"/>
  <c r="L100" i="2"/>
  <c r="L94" i="2" s="1"/>
  <c r="J100" i="2"/>
  <c r="J94" i="2" s="1"/>
  <c r="H100" i="2"/>
  <c r="E100" i="2"/>
  <c r="D100" i="2"/>
  <c r="D94" i="2" s="1"/>
  <c r="C100" i="2"/>
  <c r="C94" i="2" s="1"/>
  <c r="AD99" i="2"/>
  <c r="AB99" i="2"/>
  <c r="Z99" i="2"/>
  <c r="X99" i="2"/>
  <c r="V99" i="2"/>
  <c r="T99" i="2"/>
  <c r="R99" i="2"/>
  <c r="P99" i="2"/>
  <c r="N99" i="2"/>
  <c r="L99" i="2"/>
  <c r="J99" i="2"/>
  <c r="H99" i="2"/>
  <c r="E99" i="2"/>
  <c r="D99" i="2"/>
  <c r="D93" i="2" s="1"/>
  <c r="C93" i="2"/>
  <c r="AG97" i="2"/>
  <c r="R96" i="2"/>
  <c r="AG91" i="2"/>
  <c r="AG90" i="2"/>
  <c r="AG89" i="2"/>
  <c r="AG88" i="2"/>
  <c r="AG87" i="2"/>
  <c r="C86" i="2"/>
  <c r="AG85" i="2"/>
  <c r="AG84" i="2"/>
  <c r="AG83" i="2"/>
  <c r="D80" i="2"/>
  <c r="C80" i="2"/>
  <c r="AG82" i="2"/>
  <c r="AG81" i="2"/>
  <c r="AG79" i="2"/>
  <c r="AG78" i="2"/>
  <c r="AG77" i="2"/>
  <c r="D74" i="2"/>
  <c r="AG76" i="2"/>
  <c r="AG75" i="2"/>
  <c r="H74" i="2"/>
  <c r="C74" i="2"/>
  <c r="AG73" i="2"/>
  <c r="AG72" i="2"/>
  <c r="AG71" i="2"/>
  <c r="AG70" i="2"/>
  <c r="AG69" i="2"/>
  <c r="C68" i="2"/>
  <c r="AG67" i="2"/>
  <c r="AG66" i="2"/>
  <c r="AG65" i="2"/>
  <c r="D62" i="2"/>
  <c r="AG64" i="2"/>
  <c r="AG63" i="2"/>
  <c r="AG61" i="2"/>
  <c r="AD60" i="2"/>
  <c r="AB60" i="2"/>
  <c r="Z60" i="2"/>
  <c r="X60" i="2"/>
  <c r="V60" i="2"/>
  <c r="T60" i="2"/>
  <c r="R60" i="2"/>
  <c r="P60" i="2"/>
  <c r="N60" i="2"/>
  <c r="L60" i="2"/>
  <c r="J60" i="2"/>
  <c r="H60" i="2"/>
  <c r="E60" i="2"/>
  <c r="D60" i="2"/>
  <c r="C60" i="2"/>
  <c r="AD59" i="2"/>
  <c r="AB59" i="2"/>
  <c r="Z59" i="2"/>
  <c r="X59" i="2"/>
  <c r="V59" i="2"/>
  <c r="T59" i="2"/>
  <c r="R59" i="2"/>
  <c r="P59" i="2"/>
  <c r="N59" i="2"/>
  <c r="L59" i="2"/>
  <c r="AD58" i="2"/>
  <c r="AB58" i="2"/>
  <c r="Z58" i="2"/>
  <c r="X58" i="2"/>
  <c r="V58" i="2"/>
  <c r="T58" i="2"/>
  <c r="R58" i="2"/>
  <c r="P58" i="2"/>
  <c r="N58" i="2"/>
  <c r="L58" i="2"/>
  <c r="J58" i="2"/>
  <c r="H58" i="2"/>
  <c r="E58" i="2"/>
  <c r="D58" i="2"/>
  <c r="C58" i="2"/>
  <c r="AD57" i="2"/>
  <c r="AB57" i="2"/>
  <c r="Z57" i="2"/>
  <c r="X57" i="2"/>
  <c r="V57" i="2"/>
  <c r="T57" i="2"/>
  <c r="R57" i="2"/>
  <c r="P57" i="2"/>
  <c r="N57" i="2"/>
  <c r="L57" i="2"/>
  <c r="J57" i="2"/>
  <c r="H57" i="2"/>
  <c r="D57" i="2"/>
  <c r="C57" i="2"/>
  <c r="C13" i="2" s="1"/>
  <c r="AG55" i="2"/>
  <c r="AG54" i="2"/>
  <c r="AG53" i="2"/>
  <c r="AG52" i="2"/>
  <c r="AG51" i="2"/>
  <c r="AG49" i="2"/>
  <c r="AG48" i="2"/>
  <c r="AD47" i="2"/>
  <c r="AB47" i="2"/>
  <c r="Z47" i="2"/>
  <c r="X47" i="2"/>
  <c r="V47" i="2"/>
  <c r="T47" i="2"/>
  <c r="R47" i="2"/>
  <c r="P47" i="2"/>
  <c r="L47" i="2"/>
  <c r="AG46" i="2"/>
  <c r="AG45" i="2"/>
  <c r="AG44" i="2"/>
  <c r="AG42" i="2"/>
  <c r="AG41" i="2"/>
  <c r="AG40" i="2"/>
  <c r="AG39" i="2"/>
  <c r="AG38" i="2"/>
  <c r="AG36" i="2"/>
  <c r="AG35" i="2"/>
  <c r="AG34" i="2"/>
  <c r="AG33" i="2"/>
  <c r="AG32" i="2"/>
  <c r="AG30" i="2"/>
  <c r="AG29" i="2"/>
  <c r="AG28" i="2"/>
  <c r="AG27" i="2"/>
  <c r="AG26" i="2"/>
  <c r="AG25" i="2"/>
  <c r="AG23" i="2"/>
  <c r="AD22" i="2"/>
  <c r="AB22" i="2"/>
  <c r="Z22" i="2"/>
  <c r="X22" i="2"/>
  <c r="V22" i="2"/>
  <c r="T22" i="2"/>
  <c r="R22" i="2"/>
  <c r="P22" i="2"/>
  <c r="N22" i="2"/>
  <c r="L22" i="2"/>
  <c r="H22" i="2"/>
  <c r="E22" i="2"/>
  <c r="D22" i="2"/>
  <c r="C22" i="2"/>
  <c r="AD21" i="2"/>
  <c r="AB21" i="2"/>
  <c r="Z21" i="2"/>
  <c r="X21" i="2"/>
  <c r="V21" i="2"/>
  <c r="T21" i="2"/>
  <c r="R21" i="2"/>
  <c r="P21" i="2"/>
  <c r="N21" i="2"/>
  <c r="L21" i="2"/>
  <c r="J21" i="2"/>
  <c r="H21" i="2"/>
  <c r="AD20" i="2"/>
  <c r="AB20" i="2"/>
  <c r="Z20" i="2"/>
  <c r="X20" i="2"/>
  <c r="V20" i="2"/>
  <c r="T20" i="2"/>
  <c r="R20" i="2"/>
  <c r="P20" i="2"/>
  <c r="N20" i="2"/>
  <c r="L20" i="2"/>
  <c r="J20" i="2"/>
  <c r="H20" i="2"/>
  <c r="E20" i="2"/>
  <c r="D20" i="2"/>
  <c r="C20" i="2"/>
  <c r="AD19" i="2"/>
  <c r="AB19" i="2"/>
  <c r="Z19" i="2"/>
  <c r="X19" i="2"/>
  <c r="V19" i="2"/>
  <c r="T19" i="2"/>
  <c r="R19" i="2"/>
  <c r="P19" i="2"/>
  <c r="J19" i="2"/>
  <c r="H19" i="2"/>
  <c r="E19" i="2"/>
  <c r="D19" i="2"/>
  <c r="X98" i="2" l="1"/>
  <c r="I294" i="2"/>
  <c r="J157" i="2"/>
  <c r="J56" i="2"/>
  <c r="X93" i="2"/>
  <c r="X92" i="2" s="1"/>
  <c r="H236" i="2"/>
  <c r="L236" i="2"/>
  <c r="T236" i="2"/>
  <c r="X236" i="2"/>
  <c r="AB236" i="2"/>
  <c r="H238" i="2"/>
  <c r="L238" i="2"/>
  <c r="P238" i="2"/>
  <c r="T238" i="2"/>
  <c r="X238" i="2"/>
  <c r="AB238" i="2"/>
  <c r="J283" i="2"/>
  <c r="J16" i="2"/>
  <c r="J304" i="2" s="1"/>
  <c r="P236" i="2"/>
  <c r="J236" i="2"/>
  <c r="B138" i="2"/>
  <c r="B124" i="2"/>
  <c r="T283" i="2"/>
  <c r="T98" i="2"/>
  <c r="B270" i="2"/>
  <c r="R277" i="2"/>
  <c r="Z277" i="2"/>
  <c r="R56" i="2"/>
  <c r="V56" i="2"/>
  <c r="Z56" i="2"/>
  <c r="AD56" i="2"/>
  <c r="H56" i="2"/>
  <c r="P56" i="2"/>
  <c r="T56" i="2"/>
  <c r="X56" i="2"/>
  <c r="AB56" i="2"/>
  <c r="T93" i="2"/>
  <c r="T92" i="2" s="1"/>
  <c r="J98" i="2"/>
  <c r="R98" i="2"/>
  <c r="Z98" i="2"/>
  <c r="J166" i="2"/>
  <c r="N166" i="2"/>
  <c r="R166" i="2"/>
  <c r="V166" i="2"/>
  <c r="Z166" i="2"/>
  <c r="AD166" i="2"/>
  <c r="L258" i="2"/>
  <c r="P258" i="2"/>
  <c r="T258" i="2"/>
  <c r="X258" i="2"/>
  <c r="AB258" i="2"/>
  <c r="B277" i="2"/>
  <c r="J14" i="2"/>
  <c r="N14" i="2"/>
  <c r="L166" i="2"/>
  <c r="J258" i="2"/>
  <c r="N258" i="2"/>
  <c r="R258" i="2"/>
  <c r="V258" i="2"/>
  <c r="Z258" i="2"/>
  <c r="C237" i="2"/>
  <c r="L197" i="2"/>
  <c r="N56" i="2"/>
  <c r="L16" i="2"/>
  <c r="F271" i="2"/>
  <c r="L56" i="2"/>
  <c r="J297" i="2"/>
  <c r="J15" i="2"/>
  <c r="N18" i="2"/>
  <c r="L15" i="2"/>
  <c r="L303" i="2" s="1"/>
  <c r="L297" i="2"/>
  <c r="J18" i="2"/>
  <c r="R18" i="2"/>
  <c r="V18" i="2"/>
  <c r="Z18" i="2"/>
  <c r="AD18" i="2"/>
  <c r="L296" i="2"/>
  <c r="L14" i="2"/>
  <c r="T296" i="2"/>
  <c r="T14" i="2"/>
  <c r="X296" i="2"/>
  <c r="X14" i="2"/>
  <c r="AB14" i="2"/>
  <c r="H15" i="2"/>
  <c r="P297" i="2"/>
  <c r="P15" i="2"/>
  <c r="P303" i="2" s="1"/>
  <c r="T297" i="2"/>
  <c r="T15" i="2"/>
  <c r="T303" i="2" s="1"/>
  <c r="X297" i="2"/>
  <c r="X15" i="2"/>
  <c r="X303" i="2" s="1"/>
  <c r="AB297" i="2"/>
  <c r="AB15" i="2"/>
  <c r="AB303" i="2" s="1"/>
  <c r="J298" i="2"/>
  <c r="J299" i="2"/>
  <c r="N298" i="2"/>
  <c r="N299" i="2"/>
  <c r="N16" i="2"/>
  <c r="N304" i="2" s="1"/>
  <c r="R298" i="2"/>
  <c r="R299" i="2"/>
  <c r="R16" i="2"/>
  <c r="R304" i="2" s="1"/>
  <c r="V298" i="2"/>
  <c r="V299" i="2"/>
  <c r="V16" i="2"/>
  <c r="V304" i="2" s="1"/>
  <c r="Z298" i="2"/>
  <c r="Z299" i="2"/>
  <c r="Z16" i="2"/>
  <c r="Z304" i="2" s="1"/>
  <c r="AD298" i="2"/>
  <c r="AD299" i="2"/>
  <c r="AD16" i="2"/>
  <c r="AD304" i="2" s="1"/>
  <c r="N93" i="2"/>
  <c r="N13" i="2" s="1"/>
  <c r="N98" i="2"/>
  <c r="V93" i="2"/>
  <c r="V92" i="2" s="1"/>
  <c r="V98" i="2"/>
  <c r="AD93" i="2"/>
  <c r="AD98" i="2"/>
  <c r="L160" i="2"/>
  <c r="L156" i="2"/>
  <c r="L154" i="2" s="1"/>
  <c r="P156" i="2"/>
  <c r="T156" i="2"/>
  <c r="X156" i="2"/>
  <c r="G173" i="2"/>
  <c r="H240" i="2"/>
  <c r="H235" i="2"/>
  <c r="L240" i="2"/>
  <c r="L235" i="2"/>
  <c r="L234" i="2" s="1"/>
  <c r="P240" i="2"/>
  <c r="P235" i="2"/>
  <c r="T240" i="2"/>
  <c r="T235" i="2"/>
  <c r="X240" i="2"/>
  <c r="X235" i="2"/>
  <c r="X234" i="2" s="1"/>
  <c r="AB240" i="2"/>
  <c r="AB235" i="2"/>
  <c r="AD258" i="2"/>
  <c r="J278" i="2"/>
  <c r="J277" i="2" s="1"/>
  <c r="L18" i="2"/>
  <c r="P18" i="2"/>
  <c r="T18" i="2"/>
  <c r="X18" i="2"/>
  <c r="X13" i="2"/>
  <c r="AB18" i="2"/>
  <c r="J296" i="2"/>
  <c r="N296" i="2"/>
  <c r="R296" i="2"/>
  <c r="R14" i="2"/>
  <c r="V296" i="2"/>
  <c r="V14" i="2"/>
  <c r="Z296" i="2"/>
  <c r="Z14" i="2"/>
  <c r="AD296" i="2"/>
  <c r="AD14" i="2"/>
  <c r="R297" i="2"/>
  <c r="R15" i="2"/>
  <c r="R303" i="2" s="1"/>
  <c r="V297" i="2"/>
  <c r="V15" i="2"/>
  <c r="V303" i="2" s="1"/>
  <c r="Z297" i="2"/>
  <c r="Z15" i="2"/>
  <c r="Z303" i="2" s="1"/>
  <c r="H298" i="2"/>
  <c r="H299" i="2"/>
  <c r="H16" i="2"/>
  <c r="H304" i="2" s="1"/>
  <c r="L298" i="2"/>
  <c r="L299" i="2"/>
  <c r="P298" i="2"/>
  <c r="P299" i="2"/>
  <c r="P16" i="2"/>
  <c r="P304" i="2" s="1"/>
  <c r="T298" i="2"/>
  <c r="T16" i="2"/>
  <c r="T299" i="2"/>
  <c r="X298" i="2"/>
  <c r="X299" i="2"/>
  <c r="X16" i="2"/>
  <c r="X304" i="2" s="1"/>
  <c r="AB298" i="2"/>
  <c r="AB16" i="2"/>
  <c r="AB299" i="2"/>
  <c r="B47" i="2"/>
  <c r="H93" i="2"/>
  <c r="H295" i="2" s="1"/>
  <c r="H98" i="2"/>
  <c r="L93" i="2"/>
  <c r="L92" i="2" s="1"/>
  <c r="L98" i="2"/>
  <c r="P93" i="2"/>
  <c r="P98" i="2"/>
  <c r="AB93" i="2"/>
  <c r="AB92" i="2" s="1"/>
  <c r="AB98" i="2"/>
  <c r="P161" i="2"/>
  <c r="P155" i="2" s="1"/>
  <c r="P154" i="2" s="1"/>
  <c r="P166" i="2"/>
  <c r="T161" i="2"/>
  <c r="T155" i="2" s="1"/>
  <c r="T166" i="2"/>
  <c r="X161" i="2"/>
  <c r="X155" i="2" s="1"/>
  <c r="X154" i="2" s="1"/>
  <c r="X166" i="2"/>
  <c r="AB166" i="2"/>
  <c r="J156" i="2"/>
  <c r="N156" i="2"/>
  <c r="R156" i="2"/>
  <c r="V156" i="2"/>
  <c r="Z156" i="2"/>
  <c r="AD156" i="2"/>
  <c r="G179" i="2"/>
  <c r="F179" i="2"/>
  <c r="F185" i="2"/>
  <c r="G185" i="2"/>
  <c r="J240" i="2"/>
  <c r="J235" i="2"/>
  <c r="N240" i="2"/>
  <c r="N235" i="2"/>
  <c r="N234" i="2" s="1"/>
  <c r="R240" i="2"/>
  <c r="R235" i="2"/>
  <c r="R234" i="2" s="1"/>
  <c r="V240" i="2"/>
  <c r="V235" i="2"/>
  <c r="V234" i="2" s="1"/>
  <c r="Z240" i="2"/>
  <c r="Z235" i="2"/>
  <c r="Z234" i="2" s="1"/>
  <c r="AD240" i="2"/>
  <c r="AD235" i="2"/>
  <c r="AD234" i="2" s="1"/>
  <c r="C236" i="2"/>
  <c r="C238" i="2"/>
  <c r="E270" i="2"/>
  <c r="G273" i="2"/>
  <c r="F273" i="2"/>
  <c r="F285" i="2"/>
  <c r="G285" i="2"/>
  <c r="E279" i="2"/>
  <c r="F287" i="2"/>
  <c r="G287" i="2"/>
  <c r="E281" i="2"/>
  <c r="F284" i="2"/>
  <c r="E278" i="2"/>
  <c r="G284" i="2"/>
  <c r="F286" i="2"/>
  <c r="E280" i="2"/>
  <c r="G260" i="2"/>
  <c r="E236" i="2"/>
  <c r="F260" i="2"/>
  <c r="G261" i="2"/>
  <c r="F261" i="2"/>
  <c r="G262" i="2"/>
  <c r="F262" i="2"/>
  <c r="E238" i="2"/>
  <c r="B258" i="2"/>
  <c r="B236" i="2"/>
  <c r="C258" i="2"/>
  <c r="G259" i="2"/>
  <c r="F259" i="2"/>
  <c r="E235" i="2"/>
  <c r="D155" i="2"/>
  <c r="C158" i="2"/>
  <c r="G201" i="2"/>
  <c r="D158" i="2"/>
  <c r="G198" i="2"/>
  <c r="F167" i="2"/>
  <c r="G167" i="2"/>
  <c r="E163" i="2"/>
  <c r="F163" i="2" s="1"/>
  <c r="F169" i="2"/>
  <c r="G169" i="2"/>
  <c r="C162" i="2"/>
  <c r="C160" i="2" s="1"/>
  <c r="C166" i="2"/>
  <c r="E162" i="2"/>
  <c r="G168" i="2"/>
  <c r="E164" i="2"/>
  <c r="G164" i="2" s="1"/>
  <c r="G170" i="2"/>
  <c r="E96" i="2"/>
  <c r="E16" i="2" s="1"/>
  <c r="G102" i="2"/>
  <c r="E94" i="2"/>
  <c r="G94" i="2" s="1"/>
  <c r="G100" i="2"/>
  <c r="E93" i="2"/>
  <c r="G99" i="2"/>
  <c r="F99" i="2"/>
  <c r="D160" i="2"/>
  <c r="G162" i="2"/>
  <c r="D16" i="2"/>
  <c r="G60" i="2"/>
  <c r="D14" i="2"/>
  <c r="G57" i="2"/>
  <c r="G58" i="2"/>
  <c r="H18" i="2"/>
  <c r="F22" i="2"/>
  <c r="E18" i="2"/>
  <c r="G19" i="2"/>
  <c r="E13" i="2"/>
  <c r="D13" i="2"/>
  <c r="D301" i="2" s="1"/>
  <c r="G22" i="2"/>
  <c r="C16" i="2"/>
  <c r="G20" i="2"/>
  <c r="C14" i="2"/>
  <c r="E62" i="2"/>
  <c r="N131" i="2"/>
  <c r="AD131" i="2"/>
  <c r="J131" i="2"/>
  <c r="R131" i="2"/>
  <c r="Z131" i="2"/>
  <c r="AG74" i="2"/>
  <c r="V131" i="2"/>
  <c r="L131" i="2"/>
  <c r="T131" i="2"/>
  <c r="AB131" i="2"/>
  <c r="P131" i="2"/>
  <c r="X131" i="2"/>
  <c r="AB162" i="2"/>
  <c r="E80" i="2"/>
  <c r="AG173" i="2"/>
  <c r="B168" i="2"/>
  <c r="B170" i="2"/>
  <c r="B164" i="2" s="1"/>
  <c r="E199" i="2"/>
  <c r="AG243" i="2"/>
  <c r="H131" i="2"/>
  <c r="C199" i="2"/>
  <c r="AG59" i="2"/>
  <c r="AG62" i="2"/>
  <c r="AG80" i="2"/>
  <c r="AG118" i="2"/>
  <c r="D199" i="2"/>
  <c r="AG252" i="2"/>
  <c r="B283" i="2"/>
  <c r="L283" i="2"/>
  <c r="P283" i="2"/>
  <c r="X283" i="2"/>
  <c r="AB283" i="2"/>
  <c r="AG21" i="2"/>
  <c r="AG22" i="2"/>
  <c r="E101" i="2"/>
  <c r="AG96" i="2"/>
  <c r="AG105" i="2"/>
  <c r="B101" i="2"/>
  <c r="B95" i="2" s="1"/>
  <c r="AG124" i="2"/>
  <c r="AG200" i="2"/>
  <c r="AG201" i="2"/>
  <c r="AG209" i="2"/>
  <c r="AG215" i="2"/>
  <c r="AG242" i="2"/>
  <c r="AG270" i="2"/>
  <c r="AG284" i="2"/>
  <c r="AG285" i="2"/>
  <c r="C21" i="2"/>
  <c r="B62" i="2"/>
  <c r="B80" i="2"/>
  <c r="B132" i="2"/>
  <c r="AG132" i="2"/>
  <c r="AG169" i="2"/>
  <c r="H163" i="2"/>
  <c r="H157" i="2" s="1"/>
  <c r="B173" i="2"/>
  <c r="F173" i="2" s="1"/>
  <c r="B155" i="2"/>
  <c r="C289" i="2"/>
  <c r="C286" i="2"/>
  <c r="C280" i="2" s="1"/>
  <c r="AG20" i="2"/>
  <c r="AG24" i="2"/>
  <c r="AG31" i="2"/>
  <c r="B21" i="2"/>
  <c r="AG37" i="2"/>
  <c r="AG43" i="2"/>
  <c r="AG50" i="2"/>
  <c r="AG57" i="2"/>
  <c r="B58" i="2"/>
  <c r="F58" i="2" s="1"/>
  <c r="AG58" i="2"/>
  <c r="AG60" i="2"/>
  <c r="B60" i="2"/>
  <c r="AG68" i="2"/>
  <c r="AG86" i="2"/>
  <c r="H94" i="2"/>
  <c r="P94" i="2"/>
  <c r="P296" i="2" s="1"/>
  <c r="E111" i="2"/>
  <c r="D166" i="2"/>
  <c r="E166" i="2"/>
  <c r="E161" i="2"/>
  <c r="J161" i="2"/>
  <c r="J155" i="2" s="1"/>
  <c r="J154" i="2" s="1"/>
  <c r="N161" i="2"/>
  <c r="N155" i="2" s="1"/>
  <c r="R161" i="2"/>
  <c r="R155" i="2" s="1"/>
  <c r="R154" i="2" s="1"/>
  <c r="V161" i="2"/>
  <c r="V155" i="2" s="1"/>
  <c r="Z161" i="2"/>
  <c r="Z155" i="2" s="1"/>
  <c r="Z154" i="2" s="1"/>
  <c r="AD161" i="2"/>
  <c r="AD155" i="2" s="1"/>
  <c r="C203" i="2"/>
  <c r="G203" i="2" s="1"/>
  <c r="C200" i="2"/>
  <c r="C157" i="2" s="1"/>
  <c r="AG101" i="2"/>
  <c r="B111" i="2"/>
  <c r="AG138" i="2"/>
  <c r="AG168" i="2"/>
  <c r="AG170" i="2"/>
  <c r="AG179" i="2"/>
  <c r="AG185" i="2"/>
  <c r="AG203" i="2"/>
  <c r="F203" i="2"/>
  <c r="B201" i="2"/>
  <c r="F201" i="2" s="1"/>
  <c r="C209" i="2"/>
  <c r="AG246" i="2"/>
  <c r="E283" i="2"/>
  <c r="N283" i="2"/>
  <c r="R283" i="2"/>
  <c r="V283" i="2"/>
  <c r="Z283" i="2"/>
  <c r="AD283" i="2"/>
  <c r="AG287" i="2"/>
  <c r="AG289" i="2"/>
  <c r="G298" i="2"/>
  <c r="D21" i="2"/>
  <c r="D18" i="2" s="1"/>
  <c r="D68" i="2"/>
  <c r="D105" i="2"/>
  <c r="E74" i="2"/>
  <c r="D86" i="2"/>
  <c r="J93" i="2"/>
  <c r="J92" i="2" s="1"/>
  <c r="R93" i="2"/>
  <c r="R92" i="2" s="1"/>
  <c r="Z93" i="2"/>
  <c r="Z92" i="2" s="1"/>
  <c r="N95" i="2"/>
  <c r="N15" i="2" s="1"/>
  <c r="N303" i="2" s="1"/>
  <c r="AD95" i="2"/>
  <c r="AD15" i="2" s="1"/>
  <c r="AD303" i="2" s="1"/>
  <c r="AG99" i="2"/>
  <c r="B100" i="2"/>
  <c r="AG100" i="2"/>
  <c r="C101" i="2"/>
  <c r="C111" i="2"/>
  <c r="B102" i="2"/>
  <c r="B96" i="2" s="1"/>
  <c r="AG133" i="2"/>
  <c r="AG145" i="2"/>
  <c r="C299" i="2"/>
  <c r="AG19" i="2"/>
  <c r="AG47" i="2"/>
  <c r="E86" i="2"/>
  <c r="B93" i="2"/>
  <c r="B13" i="2" s="1"/>
  <c r="AG164" i="2"/>
  <c r="E59" i="2"/>
  <c r="E68" i="2"/>
  <c r="AG102" i="2"/>
  <c r="E105" i="2"/>
  <c r="G105" i="2" s="1"/>
  <c r="AG111" i="2"/>
  <c r="B133" i="2"/>
  <c r="H162" i="2"/>
  <c r="H166" i="2"/>
  <c r="AG199" i="2"/>
  <c r="E209" i="2"/>
  <c r="AG167" i="2"/>
  <c r="D295" i="2"/>
  <c r="D299" i="2"/>
  <c r="AG198" i="2"/>
  <c r="AG221" i="2"/>
  <c r="AG241" i="2"/>
  <c r="AG286" i="2"/>
  <c r="E200" i="2"/>
  <c r="AG244" i="2"/>
  <c r="H258" i="2"/>
  <c r="AG259" i="2"/>
  <c r="AG260" i="2"/>
  <c r="D273" i="2"/>
  <c r="E289" i="2"/>
  <c r="D258" i="2"/>
  <c r="E258" i="2"/>
  <c r="AG261" i="2"/>
  <c r="AG262" i="2"/>
  <c r="AG238" i="2" l="1"/>
  <c r="AB234" i="2"/>
  <c r="T234" i="2"/>
  <c r="H234" i="2"/>
  <c r="AD154" i="2"/>
  <c r="V154" i="2"/>
  <c r="N154" i="2"/>
  <c r="AB304" i="2"/>
  <c r="T304" i="2"/>
  <c r="L304" i="2"/>
  <c r="AG304" i="2" s="1"/>
  <c r="N302" i="2"/>
  <c r="T13" i="2"/>
  <c r="T12" i="2" s="1"/>
  <c r="P234" i="2"/>
  <c r="AG236" i="2"/>
  <c r="J234" i="2"/>
  <c r="C283" i="2"/>
  <c r="G283" i="2" s="1"/>
  <c r="J302" i="2"/>
  <c r="G16" i="2"/>
  <c r="H13" i="2"/>
  <c r="H301" i="2" s="1"/>
  <c r="D304" i="2"/>
  <c r="AG163" i="2"/>
  <c r="H296" i="2"/>
  <c r="E158" i="2"/>
  <c r="E304" i="2" s="1"/>
  <c r="C304" i="2"/>
  <c r="T154" i="2"/>
  <c r="F47" i="2"/>
  <c r="B298" i="2"/>
  <c r="F298" i="2" s="1"/>
  <c r="AD302" i="2"/>
  <c r="Z302" i="2"/>
  <c r="V302" i="2"/>
  <c r="R302" i="2"/>
  <c r="AD295" i="2"/>
  <c r="H303" i="2"/>
  <c r="X302" i="2"/>
  <c r="T302" i="2"/>
  <c r="L302" i="2"/>
  <c r="B295" i="2"/>
  <c r="J295" i="2"/>
  <c r="J294" i="2" s="1"/>
  <c r="N301" i="2"/>
  <c r="N300" i="2" s="1"/>
  <c r="H297" i="2"/>
  <c r="J13" i="2"/>
  <c r="J301" i="2" s="1"/>
  <c r="X12" i="2"/>
  <c r="X301" i="2"/>
  <c r="J303" i="2"/>
  <c r="C18" i="2"/>
  <c r="G18" i="2" s="1"/>
  <c r="B15" i="2"/>
  <c r="B297" i="2"/>
  <c r="F236" i="2"/>
  <c r="G236" i="2"/>
  <c r="G289" i="2"/>
  <c r="F289" i="2"/>
  <c r="C235" i="2"/>
  <c r="C301" i="2" s="1"/>
  <c r="H160" i="2"/>
  <c r="H156" i="2"/>
  <c r="H154" i="2" s="1"/>
  <c r="G238" i="2"/>
  <c r="G286" i="2"/>
  <c r="G270" i="2"/>
  <c r="F270" i="2"/>
  <c r="AG16" i="2"/>
  <c r="AD297" i="2"/>
  <c r="N297" i="2"/>
  <c r="N294" i="2" s="1"/>
  <c r="X295" i="2"/>
  <c r="X294" i="2" s="1"/>
  <c r="P13" i="2"/>
  <c r="P301" i="2" s="1"/>
  <c r="X160" i="2"/>
  <c r="T160" i="2"/>
  <c r="P160" i="2"/>
  <c r="AG15" i="2"/>
  <c r="P14" i="2"/>
  <c r="P302" i="2" s="1"/>
  <c r="H14" i="2"/>
  <c r="H302" i="2" s="1"/>
  <c r="AD13" i="2"/>
  <c r="V13" i="2"/>
  <c r="V295" i="2"/>
  <c r="V294" i="2" s="1"/>
  <c r="N12" i="2"/>
  <c r="G209" i="2"/>
  <c r="F209" i="2"/>
  <c r="AG155" i="2"/>
  <c r="AB160" i="2"/>
  <c r="AB156" i="2"/>
  <c r="AB154" i="2" s="1"/>
  <c r="AD160" i="2"/>
  <c r="Z160" i="2"/>
  <c r="V160" i="2"/>
  <c r="R160" i="2"/>
  <c r="N160" i="2"/>
  <c r="J160" i="2"/>
  <c r="H92" i="2"/>
  <c r="AB13" i="2"/>
  <c r="AB295" i="2"/>
  <c r="T295" i="2"/>
  <c r="T294" i="2" s="1"/>
  <c r="L13" i="2"/>
  <c r="L295" i="2"/>
  <c r="L294" i="2" s="1"/>
  <c r="AD92" i="2"/>
  <c r="N92" i="2"/>
  <c r="AB296" i="2"/>
  <c r="Z13" i="2"/>
  <c r="Z295" i="2"/>
  <c r="Z294" i="2" s="1"/>
  <c r="R13" i="2"/>
  <c r="R295" i="2"/>
  <c r="R294" i="2" s="1"/>
  <c r="F283" i="2"/>
  <c r="F278" i="2"/>
  <c r="G278" i="2"/>
  <c r="F281" i="2"/>
  <c r="G281" i="2"/>
  <c r="F280" i="2"/>
  <c r="G280" i="2"/>
  <c r="F279" i="2"/>
  <c r="G279" i="2"/>
  <c r="G258" i="2"/>
  <c r="F258" i="2"/>
  <c r="B235" i="2"/>
  <c r="E237" i="2"/>
  <c r="B238" i="2"/>
  <c r="E157" i="2"/>
  <c r="F157" i="2" s="1"/>
  <c r="F198" i="2"/>
  <c r="D296" i="2"/>
  <c r="F199" i="2"/>
  <c r="G199" i="2"/>
  <c r="E197" i="2"/>
  <c r="F200" i="2"/>
  <c r="G200" i="2"/>
  <c r="C296" i="2"/>
  <c r="C197" i="2"/>
  <c r="B158" i="2"/>
  <c r="E156" i="2"/>
  <c r="C156" i="2"/>
  <c r="C277" i="2" s="1"/>
  <c r="D156" i="2"/>
  <c r="D302" i="2" s="1"/>
  <c r="G163" i="2"/>
  <c r="F164" i="2"/>
  <c r="G166" i="2"/>
  <c r="B162" i="2"/>
  <c r="B156" i="2" s="1"/>
  <c r="B154" i="2" s="1"/>
  <c r="B166" i="2"/>
  <c r="F166" i="2" s="1"/>
  <c r="F168" i="2"/>
  <c r="E299" i="2"/>
  <c r="F170" i="2"/>
  <c r="B98" i="2"/>
  <c r="F105" i="2"/>
  <c r="F62" i="2"/>
  <c r="G62" i="2"/>
  <c r="F102" i="2"/>
  <c r="E14" i="2"/>
  <c r="G14" i="2" s="1"/>
  <c r="B16" i="2"/>
  <c r="F16" i="2" s="1"/>
  <c r="F96" i="2"/>
  <c r="G96" i="2"/>
  <c r="C95" i="2"/>
  <c r="C92" i="2" s="1"/>
  <c r="F101" i="2"/>
  <c r="G101" i="2"/>
  <c r="E95" i="2"/>
  <c r="E15" i="2" s="1"/>
  <c r="F111" i="2"/>
  <c r="G93" i="2"/>
  <c r="F93" i="2"/>
  <c r="G111" i="2"/>
  <c r="E295" i="2"/>
  <c r="G161" i="2"/>
  <c r="E155" i="2"/>
  <c r="E301" i="2" s="1"/>
  <c r="F161" i="2"/>
  <c r="E160" i="2"/>
  <c r="B94" i="2"/>
  <c r="B14" i="2" s="1"/>
  <c r="F100" i="2"/>
  <c r="F86" i="2"/>
  <c r="G86" i="2"/>
  <c r="F60" i="2"/>
  <c r="F80" i="2"/>
  <c r="G80" i="2"/>
  <c r="F74" i="2"/>
  <c r="G74" i="2"/>
  <c r="G59" i="2"/>
  <c r="F59" i="2"/>
  <c r="G68" i="2"/>
  <c r="F68" i="2"/>
  <c r="E56" i="2"/>
  <c r="F21" i="2"/>
  <c r="F20" i="2"/>
  <c r="F19" i="2"/>
  <c r="F13" i="2"/>
  <c r="G13" i="2"/>
  <c r="G21" i="2"/>
  <c r="AG298" i="2"/>
  <c r="AG237" i="2"/>
  <c r="D118" i="2"/>
  <c r="E296" i="2"/>
  <c r="D101" i="2"/>
  <c r="D95" i="2" s="1"/>
  <c r="D92" i="2" s="1"/>
  <c r="AG280" i="2"/>
  <c r="AG131" i="2"/>
  <c r="AG98" i="2"/>
  <c r="B299" i="2"/>
  <c r="AG93" i="2"/>
  <c r="C56" i="2"/>
  <c r="AG56" i="2"/>
  <c r="E98" i="2"/>
  <c r="AG157" i="2"/>
  <c r="AG158" i="2"/>
  <c r="AG283" i="2"/>
  <c r="AG161" i="2"/>
  <c r="B56" i="2"/>
  <c r="AG18" i="2"/>
  <c r="AG240" i="2"/>
  <c r="B18" i="2"/>
  <c r="F18" i="2" s="1"/>
  <c r="AG197" i="2"/>
  <c r="B131" i="2"/>
  <c r="AG94" i="2"/>
  <c r="D286" i="2"/>
  <c r="D280" i="2" s="1"/>
  <c r="D277" i="2" s="1"/>
  <c r="D289" i="2"/>
  <c r="D270" i="2"/>
  <c r="D200" i="2"/>
  <c r="D157" i="2" s="1"/>
  <c r="D203" i="2"/>
  <c r="AG166" i="2"/>
  <c r="AG95" i="2"/>
  <c r="C295" i="2"/>
  <c r="AG258" i="2"/>
  <c r="AG162" i="2"/>
  <c r="AG299" i="2"/>
  <c r="C98" i="2"/>
  <c r="D59" i="2"/>
  <c r="G158" i="2" l="1"/>
  <c r="AG156" i="2"/>
  <c r="B302" i="2"/>
  <c r="B160" i="2"/>
  <c r="F158" i="2"/>
  <c r="G235" i="2"/>
  <c r="D15" i="2"/>
  <c r="D12" i="2" s="1"/>
  <c r="T301" i="2"/>
  <c r="T300" i="2" s="1"/>
  <c r="AG296" i="2"/>
  <c r="H12" i="2"/>
  <c r="AD294" i="2"/>
  <c r="G304" i="2"/>
  <c r="AG92" i="2"/>
  <c r="X300" i="2"/>
  <c r="J300" i="2"/>
  <c r="H294" i="2"/>
  <c r="C15" i="2"/>
  <c r="AG303" i="2"/>
  <c r="H300" i="2"/>
  <c r="E303" i="2"/>
  <c r="R12" i="2"/>
  <c r="R301" i="2"/>
  <c r="R300" i="2" s="1"/>
  <c r="L12" i="2"/>
  <c r="L301" i="2"/>
  <c r="L300" i="2" s="1"/>
  <c r="AD12" i="2"/>
  <c r="AD301" i="2"/>
  <c r="AD300" i="2" s="1"/>
  <c r="E302" i="2"/>
  <c r="J12" i="2"/>
  <c r="AB302" i="2"/>
  <c r="AG302" i="2" s="1"/>
  <c r="E297" i="2"/>
  <c r="F297" i="2" s="1"/>
  <c r="C297" i="2"/>
  <c r="C294" i="2" s="1"/>
  <c r="C302" i="2"/>
  <c r="D297" i="2"/>
  <c r="D294" i="2" s="1"/>
  <c r="AB12" i="2"/>
  <c r="AB301" i="2"/>
  <c r="Z12" i="2"/>
  <c r="Z301" i="2"/>
  <c r="Z300" i="2" s="1"/>
  <c r="V12" i="2"/>
  <c r="V301" i="2"/>
  <c r="AG13" i="2"/>
  <c r="B12" i="2"/>
  <c r="B303" i="2"/>
  <c r="C234" i="2"/>
  <c r="F238" i="2"/>
  <c r="B304" i="2"/>
  <c r="F304" i="2" s="1"/>
  <c r="B234" i="2"/>
  <c r="B301" i="2"/>
  <c r="G301" i="2"/>
  <c r="F14" i="2"/>
  <c r="F302" i="2"/>
  <c r="G295" i="2"/>
  <c r="AG14" i="2"/>
  <c r="P12" i="2"/>
  <c r="G296" i="2"/>
  <c r="AB294" i="2"/>
  <c r="D237" i="2"/>
  <c r="F237" i="2"/>
  <c r="G237" i="2"/>
  <c r="F235" i="2"/>
  <c r="E234" i="2"/>
  <c r="G157" i="2"/>
  <c r="G156" i="2"/>
  <c r="E277" i="2"/>
  <c r="D197" i="2"/>
  <c r="C154" i="2"/>
  <c r="F197" i="2"/>
  <c r="G197" i="2"/>
  <c r="F162" i="2"/>
  <c r="E12" i="2"/>
  <c r="G95" i="2"/>
  <c r="F95" i="2"/>
  <c r="E92" i="2"/>
  <c r="G92" i="2" s="1"/>
  <c r="G98" i="2"/>
  <c r="F98" i="2"/>
  <c r="F160" i="2"/>
  <c r="G160" i="2"/>
  <c r="F155" i="2"/>
  <c r="G155" i="2"/>
  <c r="F156" i="2"/>
  <c r="E154" i="2"/>
  <c r="F154" i="2" s="1"/>
  <c r="B296" i="2"/>
  <c r="B92" i="2"/>
  <c r="F94" i="2"/>
  <c r="G56" i="2"/>
  <c r="F56" i="2"/>
  <c r="F15" i="2"/>
  <c r="AG154" i="2"/>
  <c r="D98" i="2"/>
  <c r="AG277" i="2"/>
  <c r="AG278" i="2"/>
  <c r="AG160" i="2"/>
  <c r="AG281" i="2"/>
  <c r="AG297" i="2"/>
  <c r="AG234" i="2"/>
  <c r="AG235" i="2"/>
  <c r="AG279" i="2"/>
  <c r="AG295" i="2"/>
  <c r="D56" i="2"/>
  <c r="D283" i="2"/>
  <c r="D154" i="2"/>
  <c r="E294" i="2" l="1"/>
  <c r="G294" i="2" s="1"/>
  <c r="F12" i="2"/>
  <c r="E300" i="2"/>
  <c r="F234" i="2"/>
  <c r="F92" i="2"/>
  <c r="AG12" i="2"/>
  <c r="F303" i="2"/>
  <c r="AB300" i="2"/>
  <c r="G302" i="2"/>
  <c r="V300" i="2"/>
  <c r="AG301" i="2"/>
  <c r="C12" i="2"/>
  <c r="G12" i="2" s="1"/>
  <c r="C303" i="2"/>
  <c r="G15" i="2"/>
  <c r="B300" i="2"/>
  <c r="G234" i="2"/>
  <c r="F301" i="2"/>
  <c r="F296" i="2"/>
  <c r="B294" i="2"/>
  <c r="F294" i="2" s="1"/>
  <c r="D234" i="2"/>
  <c r="D303" i="2"/>
  <c r="D300" i="2" s="1"/>
  <c r="G297" i="2"/>
  <c r="F295" i="2"/>
  <c r="G277" i="2"/>
  <c r="F277" i="2"/>
  <c r="G154" i="2"/>
  <c r="AG294" i="2"/>
  <c r="F300" i="2" l="1"/>
  <c r="AG300" i="2"/>
  <c r="C300" i="2"/>
  <c r="G300" i="2" s="1"/>
  <c r="G303" i="2"/>
</calcChain>
</file>

<file path=xl/sharedStrings.xml><?xml version="1.0" encoding="utf-8"?>
<sst xmlns="http://schemas.openxmlformats.org/spreadsheetml/2006/main" count="355" uniqueCount="97">
  <si>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</si>
  <si>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</si>
  <si>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</si>
  <si>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</si>
  <si>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</si>
  <si>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</si>
  <si>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</si>
  <si>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</si>
  <si>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</si>
  <si>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</si>
  <si>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</si>
  <si>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</si>
  <si>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</si>
  <si>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</si>
  <si>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</si>
  <si>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</si>
  <si>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</si>
  <si>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</si>
  <si>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</si>
  <si>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</si>
  <si>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</si>
  <si>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Процессная часть подпрограммы 2</t>
  </si>
  <si>
    <t>Процессная часть подпрограммы 1</t>
  </si>
  <si>
    <t>Процессная часть подпрограммы 3</t>
  </si>
  <si>
    <t>Процессная часть подпрограммы 4</t>
  </si>
  <si>
    <t>СОГЛАСОВАНО</t>
  </si>
  <si>
    <t>Заместитель главы города Когалыма</t>
  </si>
  <si>
    <t>____________________Л.А.Юрьева</t>
  </si>
  <si>
    <t xml:space="preserve"> "Культурное пространство города Когалыма"</t>
  </si>
  <si>
    <t>тыс. рублей</t>
  </si>
  <si>
    <t>План на 2022 год</t>
  </si>
  <si>
    <t>Исполнение, %</t>
  </si>
  <si>
    <t>Результаты раелизации и причины отклонений факта от плана</t>
  </si>
  <si>
    <t>касса</t>
  </si>
  <si>
    <t>Подпрограмма 1. "Модернизация и развитие учреждений и организаций культуры"</t>
  </si>
  <si>
    <t xml:space="preserve">1.3. Развитие библиотечного дела </t>
  </si>
  <si>
    <t>1.3.1. Комплектование книжного фонда города Когалыма</t>
  </si>
  <si>
    <t>в т.ч. бюджет города Когалыма в части софинансирования</t>
  </si>
  <si>
    <t>1.3.2. Проведение библиотечных мероприятий, направленных на повышение читательского интереса</t>
  </si>
  <si>
    <t>1.3.3. Обеспечение деятельности (оказание услуг) общедоступных библиотек города Когалыма</t>
  </si>
  <si>
    <t xml:space="preserve">Отклонение возникло:
-по оплате труда и начисления - 284,870т.р (большое количество больничных листов,средства будут освоены на очередной отпуск сотрудников в течение 2022 года)                                                                                                                                                                                                                                                                                                                                                                                                                                                                                                                                                                         -услуги связи - 9,311т.р. (в учреждении действует режим экономиии на телефонную связь)                                                                                                                               
-по коммунальным услугам -40,121т.р.(фактические показания счетчиков);
-по работам и услугам по содержанию имущества-37,553т.р. (остаток средств будет освоен  на механизир.уборку снега,содержание ,тех. обслуживание, текущий ремонт,тех. обслуж. металлодетектора,тех. обслуж. сист. охранн. видеонаблюдения в феврале 2022 года)                                                                                                                               - прочие работы, услуги- 0,08т.р. (остаток средств будет освоен в феврале 2022г. на охранные услуги посредством ПЦН)                                                                                                                                                                                                                                                                                                                                                                                                                                                                                                                                                                                                       -увеличение стоимости продуктов питания - 0,75т..р (будут использованы в феврале 2022 года по факту поставки)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</si>
  <si>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</si>
  <si>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1.3.5. Модернизация общедоступных библиотек города Когалыма</t>
  </si>
  <si>
    <t xml:space="preserve">1.4. Развитие музейного дела </t>
  </si>
  <si>
    <t>1.4.1. Пополнение фонда музея города Когалыма</t>
  </si>
  <si>
    <t>1.4.2. Информатизация музея города Когалыма</t>
  </si>
  <si>
    <t>1.4.3. Поддержка выставочных проектов на базе МБУ "МВЦ"</t>
  </si>
  <si>
    <t>1.4.4. Реализация музейных проектов</t>
  </si>
  <si>
    <t xml:space="preserve">1.4.5. Обеспечение деятельности (оказание  музейных услуг) </t>
  </si>
  <si>
    <t xml:space="preserve">1.5. Укрепление материально-технической базы учреждений культуры города Когалыма </t>
  </si>
  <si>
    <t>1.5.1. Развитие материально-технического состояния учреждений культуры города Когалыма</t>
  </si>
  <si>
    <t>в том числе:</t>
  </si>
  <si>
    <t>МАУ КДК "АРТ-Праздник"</t>
  </si>
  <si>
    <t>МБУ "ЦБС"</t>
  </si>
  <si>
    <t>МБУ "МВЦ"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</si>
  <si>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</si>
  <si>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</si>
  <si>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</si>
  <si>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</si>
  <si>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</si>
  <si>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</si>
  <si>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</si>
  <si>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"КДК "АРТ-Праздник"</t>
  </si>
  <si>
    <t>МАУ "Дворец спорта"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</si>
  <si>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</si>
  <si>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</si>
  <si>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</si>
  <si>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</si>
  <si>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</si>
  <si>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</si>
  <si>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</si>
  <si>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</si>
  <si>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</si>
  <si>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</si>
  <si>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 xml:space="preserve">3.1.2. Обеспечение деятельности (оказание услуг) архивного отдела Администрации города Когалыма 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</si>
  <si>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</si>
  <si>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</si>
  <si>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3.3 Обспечение хозяйственной деятельности учреждений культуры города Когалыма</t>
  </si>
  <si>
    <t>Кассовый расход сформировался меньше планового в связи с: образованием листов временной нетрудоспособности, вакантных ставок (плотник, уборщик служебных помещений, уборщик территорий).</t>
  </si>
  <si>
    <t>Подпрограмма 4. "Развитие туризма"</t>
  </si>
  <si>
    <t>4.1. Продвижение внутреннего и въездного туризма (6)</t>
  </si>
  <si>
    <t>4.1.1. Создание условий для развития туризма</t>
  </si>
  <si>
    <t>ИТОГО по программе, в том числе</t>
  </si>
  <si>
    <t>Начальник Управления культуры, спорта и молодежной политики_________________О.Р.Перминова</t>
  </si>
  <si>
    <t>Процессная часть в целом по муниципальной программе</t>
  </si>
  <si>
    <t xml:space="preserve">Отчет о ходе реализации муниципальной программы (сетевой график)  </t>
  </si>
  <si>
    <t>бюджет автономного округа (наказы избирателей)</t>
  </si>
  <si>
    <t>План на 01.03.2022</t>
  </si>
  <si>
    <t>Профинансировано на 01.03.2022</t>
  </si>
  <si>
    <t>Кассовый расход на 01.03.2022</t>
  </si>
  <si>
    <t>Отклонение 445,300 тыс. руб. - оплата костюмов - по фактическим поставкам</t>
  </si>
  <si>
    <t>Отклонение 691,625 тыс. руб., в том числе: 78,124 тыс. руб. - командировочные расходы не оплачивались (перенос конкурсов-фестивалей на более поздний период), 3,992 тыс. руб. - оплата транспортных услуг по новогодним мероприятиям сложилась ниже, 2,671 тыс. руб. - потребление электроэнергии в Снежном городке (документы предоставлены на меньшую сумму), 410,000 тыс. руб. -  участие в конкурсах-фестивалях не оплачивалось (фестивали перенесены на более поздний период), 63,665 тыс. руб.  - надувные фигуры на мероприятие "Проводы зимы" не оплачивались, 104,800 тыс. руб. - призы на мер. "Проводы зимы" не приобретались", 28,373 тыс. руб. - экономия по охране снежного городка.</t>
  </si>
  <si>
    <t>Отклонение 1743,630 тыс. руб., в том числе: 649,484 тыс. руб. - оплата труда, 38,172 тыс. ру. - оплата 3-х дней больничного за счет средств работодателя, 0,016 тыс. руб. - первичный медосмотр, 119,398 тыс. руб. - начисление на выплаты по оплате труда, 11,157 тыс. руб. - услуги связи, 55,797 тыс. руб. - экономия по транспортным услугам, 14,641 тыс. руб. - водоснабжение и водоотведение, 271,800 тыс. руб. - уборка снега, 55,266 тыс. руб. - экономия по техническому обслуживанию зданий, 55,000 тыс руб. - анализ сточных вод, 26,996 тыс. руб. - экономиия по противопожарному обслуживанию, 6,000 тыс. руб. - экономия по обслуживанию УРМ, 0,179 тыс. руб. - экономия по пррграмме "Контур", 3,418 тыс. руб. - экономия по услугам охраны, 64,107 тыс. руб. - теплопотребление, 197,508 тыс. руб. - энергоснабжение, 174,691 тыс. руб. - налог на землю.</t>
  </si>
  <si>
    <t>Остаток средств в сумме -125,0 т.руб., услуги по организации выставки, оплата по факту на основании документов на оплату и акта выполненных работ, средства будут использованы в марте.</t>
  </si>
  <si>
    <t>Остаток средств в сумме 2 802,994  т.руб., в т.ч.  в результате выплаты заработной платы и соц.выплат за февраль в марте - 1 620,405 т.р. , начисл. на зар.плату - 640,882 т.руб., оплаты за коммунальные услуги по фактическим расходам и показаниям счетчиков- 37,616 т.р.,оплаты за содержание здания по факту предоставленных документов на оплату от поставщика - 282,778 т.руб., оплата услуг связи -30,785 т.руб., оплата б/л за счет ср-в работод -170,128 т.руб.,оплата командировочных расходов -20,400 т.руб.</t>
  </si>
  <si>
    <t>Ответственный за составление сетевого графика Бугера С.Н. 93-662</t>
  </si>
  <si>
    <t>1.5.2. Развитие материально-технического состояния учреждений культуры города Когалыма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</si>
</sst>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0\ _₽"/>
    <numFmt numFmtId="169" formatCode="#,##0.000\ _₽"/>
    <numFmt numFmtId="170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12" fillId="0" borderId="0"/>
  </cellStyleXfs>
  <cellXfs count="174">
    <xf numFmtId="0" fontId="0" fillId="0" borderId="0" xfId="0"/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right" wrapText="1"/>
    </xf>
    <xf numFmtId="2" fontId="6" fillId="3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 horizontal="justify" wrapText="1"/>
    </xf>
    <xf numFmtId="168" fontId="6" fillId="3" borderId="1" xfId="0" applyNumberFormat="1" applyFont="1" applyFill="1" applyBorder="1" applyAlignment="1">
      <alignment horizontal="right" wrapText="1"/>
    </xf>
    <xf numFmtId="168" fontId="6" fillId="3" borderId="1" xfId="0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169" fontId="7" fillId="3" borderId="1" xfId="0" applyNumberFormat="1" applyFont="1" applyFill="1" applyBorder="1" applyAlignment="1">
      <alignment horizontal="justify" wrapText="1"/>
    </xf>
    <xf numFmtId="168" fontId="7" fillId="3" borderId="1" xfId="0" applyNumberFormat="1" applyFont="1" applyFill="1" applyBorder="1" applyAlignment="1">
      <alignment horizontal="right" wrapText="1"/>
    </xf>
    <xf numFmtId="169" fontId="7" fillId="4" borderId="1" xfId="0" applyNumberFormat="1" applyFont="1" applyFill="1" applyBorder="1" applyAlignment="1">
      <alignment horizontal="left" vertical="top" wrapText="1"/>
    </xf>
    <xf numFmtId="168" fontId="7" fillId="4" borderId="1" xfId="0" applyNumberFormat="1" applyFont="1" applyFill="1" applyBorder="1" applyAlignment="1">
      <alignment horizontal="right" wrapText="1"/>
    </xf>
    <xf numFmtId="168" fontId="6" fillId="4" borderId="1" xfId="0" applyNumberFormat="1" applyFont="1" applyFill="1" applyBorder="1" applyAlignment="1" applyProtection="1">
      <alignment vertical="center" wrapText="1"/>
    </xf>
    <xf numFmtId="169" fontId="6" fillId="0" borderId="1" xfId="0" applyNumberFormat="1" applyFont="1" applyFill="1" applyBorder="1" applyAlignment="1">
      <alignment horizontal="justify" wrapText="1"/>
    </xf>
    <xf numFmtId="168" fontId="6" fillId="0" borderId="1" xfId="0" applyNumberFormat="1" applyFont="1" applyFill="1" applyBorder="1" applyAlignment="1">
      <alignment horizontal="right" wrapText="1"/>
    </xf>
    <xf numFmtId="168" fontId="6" fillId="0" borderId="1" xfId="0" applyNumberFormat="1" applyFont="1" applyFill="1" applyBorder="1" applyAlignment="1" applyProtection="1">
      <alignment vertical="center" wrapText="1"/>
    </xf>
    <xf numFmtId="169" fontId="7" fillId="0" borderId="1" xfId="0" applyNumberFormat="1" applyFont="1" applyFill="1" applyBorder="1" applyAlignment="1">
      <alignment horizontal="justify" wrapText="1"/>
    </xf>
    <xf numFmtId="168" fontId="7" fillId="0" borderId="1" xfId="0" applyNumberFormat="1" applyFont="1" applyFill="1" applyBorder="1" applyAlignment="1">
      <alignment horizontal="right" wrapText="1"/>
    </xf>
    <xf numFmtId="168" fontId="7" fillId="0" borderId="1" xfId="0" applyNumberFormat="1" applyFont="1" applyFill="1" applyBorder="1" applyAlignment="1" applyProtection="1">
      <alignment vertical="center" wrapText="1"/>
    </xf>
    <xf numFmtId="168" fontId="7" fillId="4" borderId="1" xfId="0" applyNumberFormat="1" applyFont="1" applyFill="1" applyBorder="1" applyAlignment="1" applyProtection="1">
      <alignment vertical="center" wrapText="1"/>
    </xf>
    <xf numFmtId="167" fontId="7" fillId="4" borderId="1" xfId="0" applyNumberFormat="1" applyFont="1" applyFill="1" applyBorder="1" applyAlignment="1" applyProtection="1">
      <alignment vertical="center" wrapText="1"/>
    </xf>
    <xf numFmtId="167" fontId="7" fillId="4" borderId="1" xfId="2" applyNumberFormat="1" applyFont="1" applyFill="1" applyBorder="1" applyAlignment="1" applyProtection="1">
      <alignment horizontal="center" vertical="center" wrapText="1"/>
    </xf>
    <xf numFmtId="167" fontId="6" fillId="4" borderId="1" xfId="2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right" vertical="top" wrapText="1"/>
    </xf>
    <xf numFmtId="168" fontId="7" fillId="5" borderId="1" xfId="0" applyNumberFormat="1" applyFont="1" applyFill="1" applyBorder="1" applyAlignment="1">
      <alignment horizontal="right" vertical="center" wrapText="1"/>
    </xf>
    <xf numFmtId="168" fontId="7" fillId="5" borderId="1" xfId="0" applyNumberFormat="1" applyFont="1" applyFill="1" applyBorder="1" applyAlignment="1">
      <alignment horizontal="right" wrapText="1"/>
    </xf>
    <xf numFmtId="0" fontId="8" fillId="5" borderId="1" xfId="0" applyFont="1" applyFill="1" applyBorder="1" applyAlignment="1">
      <alignment vertical="center" wrapText="1"/>
    </xf>
    <xf numFmtId="167" fontId="6" fillId="5" borderId="1" xfId="2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169" fontId="7" fillId="0" borderId="1" xfId="0" applyNumberFormat="1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168" fontId="7" fillId="5" borderId="1" xfId="0" applyNumberFormat="1" applyFont="1" applyFill="1" applyBorder="1" applyAlignment="1" applyProtection="1">
      <alignment vertical="center" wrapText="1"/>
    </xf>
    <xf numFmtId="168" fontId="6" fillId="4" borderId="1" xfId="0" applyNumberFormat="1" applyFont="1" applyFill="1" applyBorder="1" applyAlignment="1">
      <alignment horizontal="right" wrapText="1"/>
    </xf>
    <xf numFmtId="169" fontId="6" fillId="3" borderId="1" xfId="0" applyNumberFormat="1" applyFont="1" applyFill="1" applyBorder="1" applyAlignment="1">
      <alignment horizontal="left" vertical="top" wrapText="1"/>
    </xf>
    <xf numFmtId="168" fontId="7" fillId="3" borderId="1" xfId="0" applyNumberFormat="1" applyFont="1" applyFill="1" applyBorder="1" applyAlignment="1" applyProtection="1">
      <alignment vertical="center" wrapText="1"/>
    </xf>
    <xf numFmtId="169" fontId="6" fillId="4" borderId="1" xfId="0" applyNumberFormat="1" applyFont="1" applyFill="1" applyBorder="1" applyAlignment="1">
      <alignment horizontal="justify" wrapText="1"/>
    </xf>
    <xf numFmtId="169" fontId="7" fillId="4" borderId="1" xfId="0" applyNumberFormat="1" applyFont="1" applyFill="1" applyBorder="1" applyAlignment="1">
      <alignment horizontal="justify" wrapText="1"/>
    </xf>
    <xf numFmtId="168" fontId="11" fillId="0" borderId="1" xfId="0" applyNumberFormat="1" applyFont="1" applyFill="1" applyBorder="1" applyAlignment="1" applyProtection="1">
      <alignment vertical="center" wrapText="1"/>
    </xf>
    <xf numFmtId="169" fontId="7" fillId="3" borderId="1" xfId="0" applyNumberFormat="1" applyFont="1" applyFill="1" applyBorder="1" applyAlignment="1">
      <alignment horizontal="left" vertical="top" wrapText="1"/>
    </xf>
    <xf numFmtId="168" fontId="7" fillId="3" borderId="1" xfId="0" applyNumberFormat="1" applyFont="1" applyFill="1" applyBorder="1" applyAlignment="1">
      <alignment horizontal="right" vertical="center" wrapText="1"/>
    </xf>
    <xf numFmtId="169" fontId="7" fillId="4" borderId="1" xfId="0" applyNumberFormat="1" applyFont="1" applyFill="1" applyBorder="1" applyAlignment="1">
      <alignment horizontal="right" vertical="top" wrapText="1"/>
    </xf>
    <xf numFmtId="168" fontId="7" fillId="0" borderId="1" xfId="0" applyNumberFormat="1" applyFont="1" applyFill="1" applyBorder="1" applyAlignment="1">
      <alignment horizontal="right" vertical="center" wrapText="1"/>
    </xf>
    <xf numFmtId="169" fontId="7" fillId="0" borderId="1" xfId="0" applyNumberFormat="1" applyFont="1" applyFill="1" applyBorder="1" applyAlignment="1">
      <alignment horizontal="right" vertical="top" wrapText="1"/>
    </xf>
    <xf numFmtId="169" fontId="6" fillId="0" borderId="1" xfId="0" applyNumberFormat="1" applyFont="1" applyFill="1" applyBorder="1" applyAlignment="1">
      <alignment horizontal="left" wrapText="1"/>
    </xf>
    <xf numFmtId="168" fontId="6" fillId="0" borderId="1" xfId="0" applyNumberFormat="1" applyFont="1" applyFill="1" applyBorder="1" applyAlignment="1">
      <alignment horizontal="right" vertical="center" wrapText="1"/>
    </xf>
    <xf numFmtId="169" fontId="7" fillId="5" borderId="1" xfId="0" applyNumberFormat="1" applyFont="1" applyFill="1" applyBorder="1" applyAlignment="1">
      <alignment horizontal="right" vertical="top" wrapText="1"/>
    </xf>
    <xf numFmtId="169" fontId="6" fillId="2" borderId="1" xfId="0" applyNumberFormat="1" applyFont="1" applyFill="1" applyBorder="1" applyAlignment="1" applyProtection="1">
      <alignment horizontal="left" vertical="top" wrapText="1"/>
    </xf>
    <xf numFmtId="169" fontId="7" fillId="3" borderId="1" xfId="0" applyNumberFormat="1" applyFont="1" applyFill="1" applyBorder="1" applyAlignment="1">
      <alignment horizontal="right" wrapText="1"/>
    </xf>
    <xf numFmtId="169" fontId="7" fillId="3" borderId="1" xfId="0" applyNumberFormat="1" applyFont="1" applyFill="1" applyBorder="1" applyAlignment="1" applyProtection="1">
      <alignment vertical="center" wrapText="1"/>
    </xf>
    <xf numFmtId="168" fontId="7" fillId="4" borderId="1" xfId="0" applyNumberFormat="1" applyFont="1" applyFill="1" applyBorder="1" applyAlignment="1" applyProtection="1">
      <alignment horizontal="right" wrapText="1"/>
    </xf>
    <xf numFmtId="168" fontId="7" fillId="7" borderId="1" xfId="0" applyNumberFormat="1" applyFont="1" applyFill="1" applyBorder="1" applyAlignment="1" applyProtection="1">
      <alignment vertical="center" wrapText="1"/>
    </xf>
    <xf numFmtId="169" fontId="6" fillId="3" borderId="1" xfId="0" applyNumberFormat="1" applyFont="1" applyFill="1" applyBorder="1" applyAlignment="1">
      <alignment horizontal="left" vertical="center" wrapText="1"/>
    </xf>
    <xf numFmtId="169" fontId="6" fillId="3" borderId="1" xfId="0" applyNumberFormat="1" applyFont="1" applyFill="1" applyBorder="1" applyAlignment="1">
      <alignment horizontal="right" wrapText="1"/>
    </xf>
    <xf numFmtId="169" fontId="6" fillId="3" borderId="1" xfId="0" applyNumberFormat="1" applyFont="1" applyFill="1" applyBorder="1" applyAlignment="1" applyProtection="1">
      <alignment vertical="center" wrapText="1"/>
    </xf>
    <xf numFmtId="169" fontId="6" fillId="3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168" fontId="7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justify" wrapText="1"/>
    </xf>
    <xf numFmtId="169" fontId="6" fillId="6" borderId="1" xfId="0" applyNumberFormat="1" applyFont="1" applyFill="1" applyBorder="1" applyAlignment="1">
      <alignment horizontal="justify" wrapText="1"/>
    </xf>
    <xf numFmtId="168" fontId="6" fillId="6" borderId="1" xfId="0" applyNumberFormat="1" applyFont="1" applyFill="1" applyBorder="1" applyAlignment="1">
      <alignment horizontal="right" wrapText="1"/>
    </xf>
    <xf numFmtId="0" fontId="3" fillId="6" borderId="0" xfId="0" applyFont="1" applyFill="1" applyAlignment="1">
      <alignment vertical="center" wrapText="1"/>
    </xf>
    <xf numFmtId="169" fontId="7" fillId="8" borderId="1" xfId="0" applyNumberFormat="1" applyFont="1" applyFill="1" applyBorder="1" applyAlignment="1">
      <alignment horizontal="justify" wrapText="1"/>
    </xf>
    <xf numFmtId="168" fontId="7" fillId="8" borderId="1" xfId="0" applyNumberFormat="1" applyFont="1" applyFill="1" applyBorder="1" applyAlignment="1">
      <alignment horizontal="right" wrapText="1"/>
    </xf>
    <xf numFmtId="0" fontId="8" fillId="8" borderId="0" xfId="0" applyFont="1" applyFill="1" applyBorder="1" applyAlignment="1">
      <alignment vertical="center" wrapText="1"/>
    </xf>
    <xf numFmtId="169" fontId="6" fillId="5" borderId="1" xfId="0" applyNumberFormat="1" applyFont="1" applyFill="1" applyBorder="1" applyAlignment="1">
      <alignment horizontal="right" vertical="top" wrapText="1"/>
    </xf>
    <xf numFmtId="168" fontId="6" fillId="5" borderId="1" xfId="0" applyNumberFormat="1" applyFont="1" applyFill="1" applyBorder="1" applyAlignment="1">
      <alignment horizontal="right" vertical="center" wrapText="1"/>
    </xf>
    <xf numFmtId="169" fontId="7" fillId="8" borderId="1" xfId="0" applyNumberFormat="1" applyFont="1" applyFill="1" applyBorder="1" applyAlignment="1">
      <alignment horizontal="left" vertical="center" wrapText="1"/>
    </xf>
    <xf numFmtId="168" fontId="7" fillId="8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4" fontId="7" fillId="0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vertical="top" wrapText="1"/>
    </xf>
    <xf numFmtId="4" fontId="8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9" fontId="6" fillId="9" borderId="1" xfId="0" applyNumberFormat="1" applyFont="1" applyFill="1" applyBorder="1" applyAlignment="1">
      <alignment horizontal="justify" wrapText="1"/>
    </xf>
    <xf numFmtId="168" fontId="6" fillId="9" borderId="1" xfId="0" applyNumberFormat="1" applyFont="1" applyFill="1" applyBorder="1" applyAlignment="1">
      <alignment horizontal="right" wrapText="1"/>
    </xf>
    <xf numFmtId="170" fontId="7" fillId="0" borderId="1" xfId="0" applyNumberFormat="1" applyFont="1" applyFill="1" applyBorder="1" applyAlignment="1">
      <alignment horizontal="right"/>
    </xf>
    <xf numFmtId="168" fontId="6" fillId="9" borderId="1" xfId="0" applyNumberFormat="1" applyFont="1" applyFill="1" applyBorder="1" applyAlignment="1" applyProtection="1">
      <alignment vertical="center" wrapText="1"/>
    </xf>
    <xf numFmtId="170" fontId="7" fillId="0" borderId="1" xfId="6" applyNumberFormat="1" applyFont="1" applyFill="1" applyBorder="1" applyAlignment="1">
      <alignment horizontal="right"/>
    </xf>
    <xf numFmtId="170" fontId="7" fillId="0" borderId="1" xfId="0" applyNumberFormat="1" applyFont="1" applyFill="1" applyBorder="1" applyAlignment="1" applyProtection="1">
      <alignment horizontal="right"/>
    </xf>
    <xf numFmtId="0" fontId="3" fillId="5" borderId="1" xfId="0" applyFont="1" applyFill="1" applyBorder="1" applyAlignment="1">
      <alignment wrapText="1"/>
    </xf>
    <xf numFmtId="2" fontId="7" fillId="4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vertical="center" wrapText="1"/>
    </xf>
    <xf numFmtId="2" fontId="8" fillId="5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 wrapText="1"/>
    </xf>
    <xf numFmtId="2" fontId="6" fillId="3" borderId="1" xfId="0" applyNumberFormat="1" applyFont="1" applyFill="1" applyBorder="1" applyAlignment="1">
      <alignment horizontal="right" wrapText="1"/>
    </xf>
    <xf numFmtId="2" fontId="6" fillId="4" borderId="1" xfId="0" applyNumberFormat="1" applyFont="1" applyFill="1" applyBorder="1" applyAlignment="1">
      <alignment horizontal="right" wrapText="1"/>
    </xf>
    <xf numFmtId="168" fontId="7" fillId="7" borderId="1" xfId="0" applyNumberFormat="1" applyFont="1" applyFill="1" applyBorder="1" applyAlignment="1">
      <alignment horizontal="right" wrapText="1"/>
    </xf>
    <xf numFmtId="168" fontId="6" fillId="7" borderId="1" xfId="0" applyNumberFormat="1" applyFont="1" applyFill="1" applyBorder="1" applyAlignment="1" applyProtection="1">
      <alignment vertical="center" wrapText="1"/>
    </xf>
    <xf numFmtId="167" fontId="7" fillId="0" borderId="1" xfId="0" applyNumberFormat="1" applyFont="1" applyFill="1" applyBorder="1" applyAlignment="1" applyProtection="1">
      <alignment vertical="center" wrapText="1"/>
    </xf>
    <xf numFmtId="167" fontId="7" fillId="0" borderId="1" xfId="2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right" wrapText="1"/>
    </xf>
    <xf numFmtId="168" fontId="6" fillId="7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165" fontId="5" fillId="10" borderId="10" xfId="0" applyNumberFormat="1" applyFont="1" applyFill="1" applyBorder="1" applyAlignment="1">
      <alignment horizontal="center" vertical="center" wrapText="1"/>
    </xf>
    <xf numFmtId="166" fontId="7" fillId="10" borderId="1" xfId="0" applyNumberFormat="1" applyFont="1" applyFill="1" applyBorder="1" applyAlignment="1">
      <alignment horizontal="center" vertical="center" wrapText="1"/>
    </xf>
    <xf numFmtId="168" fontId="6" fillId="10" borderId="1" xfId="0" applyNumberFormat="1" applyFont="1" applyFill="1" applyBorder="1" applyAlignment="1" applyProtection="1">
      <alignment vertical="center" wrapText="1"/>
    </xf>
    <xf numFmtId="168" fontId="7" fillId="10" borderId="1" xfId="0" applyNumberFormat="1" applyFont="1" applyFill="1" applyBorder="1" applyAlignment="1">
      <alignment horizontal="right" wrapText="1"/>
    </xf>
    <xf numFmtId="2" fontId="6" fillId="10" borderId="1" xfId="0" applyNumberFormat="1" applyFont="1" applyFill="1" applyBorder="1" applyAlignment="1" applyProtection="1">
      <alignment vertical="center" wrapText="1"/>
    </xf>
    <xf numFmtId="168" fontId="7" fillId="10" borderId="1" xfId="0" applyNumberFormat="1" applyFont="1" applyFill="1" applyBorder="1" applyAlignment="1" applyProtection="1">
      <alignment vertical="center" wrapText="1"/>
    </xf>
    <xf numFmtId="167" fontId="7" fillId="10" borderId="1" xfId="2" applyNumberFormat="1" applyFont="1" applyFill="1" applyBorder="1" applyAlignment="1" applyProtection="1">
      <alignment horizontal="center" vertical="center" wrapText="1"/>
    </xf>
    <xf numFmtId="167" fontId="6" fillId="10" borderId="1" xfId="2" applyNumberFormat="1" applyFont="1" applyFill="1" applyBorder="1" applyAlignment="1" applyProtection="1">
      <alignment horizontal="center" vertical="center" wrapText="1"/>
    </xf>
    <xf numFmtId="168" fontId="6" fillId="10" borderId="1" xfId="0" applyNumberFormat="1" applyFont="1" applyFill="1" applyBorder="1" applyAlignment="1">
      <alignment horizontal="right" wrapText="1"/>
    </xf>
    <xf numFmtId="168" fontId="7" fillId="10" borderId="1" xfId="0" applyNumberFormat="1" applyFont="1" applyFill="1" applyBorder="1" applyAlignment="1">
      <alignment horizontal="right" vertical="center" wrapText="1"/>
    </xf>
    <xf numFmtId="169" fontId="7" fillId="10" borderId="1" xfId="0" applyNumberFormat="1" applyFont="1" applyFill="1" applyBorder="1" applyAlignment="1" applyProtection="1">
      <alignment vertical="center" wrapText="1"/>
    </xf>
    <xf numFmtId="168" fontId="6" fillId="10" borderId="1" xfId="0" applyNumberFormat="1" applyFont="1" applyFill="1" applyBorder="1" applyAlignment="1">
      <alignment horizontal="right" vertical="center" wrapText="1"/>
    </xf>
    <xf numFmtId="169" fontId="6" fillId="10" borderId="1" xfId="0" applyNumberFormat="1" applyFont="1" applyFill="1" applyBorder="1" applyAlignment="1" applyProtection="1">
      <alignment vertical="center" wrapText="1"/>
    </xf>
    <xf numFmtId="165" fontId="6" fillId="10" borderId="0" xfId="0" applyNumberFormat="1" applyFont="1" applyFill="1" applyBorder="1" applyAlignment="1" applyProtection="1">
      <alignment vertical="center" wrapText="1"/>
    </xf>
    <xf numFmtId="2" fontId="7" fillId="4" borderId="1" xfId="9" applyNumberFormat="1" applyFont="1" applyFill="1" applyBorder="1" applyAlignment="1" applyProtection="1">
      <alignment vertical="center" wrapText="1"/>
    </xf>
    <xf numFmtId="2" fontId="6" fillId="0" borderId="1" xfId="0" applyNumberFormat="1" applyFont="1" applyFill="1" applyBorder="1" applyAlignment="1" applyProtection="1">
      <alignment vertical="center" wrapText="1"/>
    </xf>
    <xf numFmtId="167" fontId="6" fillId="0" borderId="1" xfId="2" applyNumberFormat="1" applyFont="1" applyFill="1" applyBorder="1" applyAlignment="1" applyProtection="1">
      <alignment horizontal="center" vertical="center" wrapText="1"/>
    </xf>
    <xf numFmtId="169" fontId="7" fillId="0" borderId="1" xfId="0" applyNumberFormat="1" applyFont="1" applyFill="1" applyBorder="1" applyAlignment="1" applyProtection="1">
      <alignment vertical="center" wrapText="1"/>
    </xf>
    <xf numFmtId="169" fontId="6" fillId="0" borderId="1" xfId="0" applyNumberFormat="1" applyFont="1" applyFill="1" applyBorder="1" applyAlignment="1" applyProtection="1">
      <alignment vertical="center" wrapText="1"/>
    </xf>
    <xf numFmtId="165" fontId="13" fillId="10" borderId="1" xfId="0" applyNumberFormat="1" applyFont="1" applyFill="1" applyBorder="1" applyAlignment="1">
      <alignment horizontal="center" vertical="center" wrapText="1"/>
    </xf>
    <xf numFmtId="165" fontId="3" fillId="10" borderId="0" xfId="0" applyNumberFormat="1" applyFont="1" applyFill="1" applyAlignment="1">
      <alignment vertical="center" wrapText="1"/>
    </xf>
    <xf numFmtId="0" fontId="7" fillId="10" borderId="0" xfId="0" applyFont="1" applyFill="1" applyAlignment="1">
      <alignment vertical="center" wrapText="1"/>
    </xf>
    <xf numFmtId="0" fontId="6" fillId="9" borderId="7" xfId="0" applyFont="1" applyFill="1" applyBorder="1" applyAlignment="1" applyProtection="1">
      <alignment horizontal="left" vertical="center" wrapText="1"/>
    </xf>
    <xf numFmtId="0" fontId="6" fillId="9" borderId="8" xfId="0" applyFont="1" applyFill="1" applyBorder="1" applyAlignment="1" applyProtection="1">
      <alignment horizontal="left" vertical="center" wrapText="1"/>
    </xf>
    <xf numFmtId="0" fontId="6" fillId="9" borderId="9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9" fontId="6" fillId="6" borderId="1" xfId="0" applyNumberFormat="1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top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 applyProtection="1">
      <alignment vertical="center" wrapText="1"/>
    </xf>
  </cellXfs>
  <cellStyles count="10">
    <cellStyle name="Обычный" xfId="0" builtinId="0"/>
    <cellStyle name="Обычный 2" xfId="1"/>
    <cellStyle name="Обычный 3" xfId="9"/>
    <cellStyle name="Обычный 4" xfId="7"/>
    <cellStyle name="Обычный 5" xfId="5"/>
    <cellStyle name="Обычный 6" xfId="4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FFCCFF"/>
      <color rgb="FFFF7C80"/>
      <color rgb="FFFF5050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11"/>
  <sheetViews>
    <sheetView tabSelected="1" view="pageBreakPreview" zoomScale="75" zoomScaleNormal="75" zoomScaleSheetLayoutView="75" workbookViewId="0">
      <pane ySplit="9" topLeftCell="A194" activePane="bottomLeft" state="frozen"/>
      <selection pane="bottomLeft" activeCell="H204" sqref="H204"/>
    </sheetView>
  </sheetViews>
  <sheetFormatPr defaultRowHeight="15.75" x14ac:dyDescent="0.25"/>
  <cols>
    <col min="1" max="1" width="45.42578125" style="1" customWidth="1"/>
    <col min="2" max="6" width="18.140625" style="1" customWidth="1"/>
    <col min="7" max="7" width="18" style="1" customWidth="1"/>
    <col min="8" max="8" width="21" style="2" customWidth="1"/>
    <col min="9" max="9" width="17.5703125" style="2" customWidth="1"/>
    <col min="10" max="11" width="18.5703125" style="2" customWidth="1"/>
    <col min="12" max="13" width="17" style="2" customWidth="1"/>
    <col min="14" max="14" width="15.7109375" style="2" customWidth="1"/>
    <col min="15" max="15" width="18.85546875" style="2" customWidth="1"/>
    <col min="16" max="16" width="15.7109375" style="2" customWidth="1"/>
    <col min="17" max="17" width="17.42578125" style="123" customWidth="1"/>
    <col min="18" max="19" width="15.7109375" style="2" customWidth="1"/>
    <col min="20" max="31" width="15.7109375" style="3" customWidth="1"/>
    <col min="32" max="32" width="56" style="2" customWidth="1"/>
    <col min="33" max="33" width="13.42578125" style="2" customWidth="1"/>
    <col min="34" max="256" width="9.140625" style="2"/>
    <col min="257" max="257" width="45.42578125" style="2" customWidth="1"/>
    <col min="258" max="262" width="18.140625" style="2" customWidth="1"/>
    <col min="263" max="263" width="18" style="2" customWidth="1"/>
    <col min="264" max="264" width="21" style="2" customWidth="1"/>
    <col min="265" max="265" width="17.5703125" style="2" customWidth="1"/>
    <col min="266" max="267" width="18.5703125" style="2" customWidth="1"/>
    <col min="268" max="269" width="17" style="2" customWidth="1"/>
    <col min="270" max="287" width="15.7109375" style="2" customWidth="1"/>
    <col min="288" max="288" width="56" style="2" customWidth="1"/>
    <col min="289" max="289" width="13.42578125" style="2" customWidth="1"/>
    <col min="290" max="512" width="9.140625" style="2"/>
    <col min="513" max="513" width="45.42578125" style="2" customWidth="1"/>
    <col min="514" max="518" width="18.140625" style="2" customWidth="1"/>
    <col min="519" max="519" width="18" style="2" customWidth="1"/>
    <col min="520" max="520" width="21" style="2" customWidth="1"/>
    <col min="521" max="521" width="17.5703125" style="2" customWidth="1"/>
    <col min="522" max="523" width="18.5703125" style="2" customWidth="1"/>
    <col min="524" max="525" width="17" style="2" customWidth="1"/>
    <col min="526" max="543" width="15.7109375" style="2" customWidth="1"/>
    <col min="544" max="544" width="56" style="2" customWidth="1"/>
    <col min="545" max="545" width="13.42578125" style="2" customWidth="1"/>
    <col min="546" max="768" width="9.140625" style="2"/>
    <col min="769" max="769" width="45.42578125" style="2" customWidth="1"/>
    <col min="770" max="774" width="18.140625" style="2" customWidth="1"/>
    <col min="775" max="775" width="18" style="2" customWidth="1"/>
    <col min="776" max="776" width="21" style="2" customWidth="1"/>
    <col min="777" max="777" width="17.5703125" style="2" customWidth="1"/>
    <col min="778" max="779" width="18.5703125" style="2" customWidth="1"/>
    <col min="780" max="781" width="17" style="2" customWidth="1"/>
    <col min="782" max="799" width="15.7109375" style="2" customWidth="1"/>
    <col min="800" max="800" width="56" style="2" customWidth="1"/>
    <col min="801" max="801" width="13.42578125" style="2" customWidth="1"/>
    <col min="802" max="1024" width="9.140625" style="2"/>
    <col min="1025" max="1025" width="45.42578125" style="2" customWidth="1"/>
    <col min="1026" max="1030" width="18.140625" style="2" customWidth="1"/>
    <col min="1031" max="1031" width="18" style="2" customWidth="1"/>
    <col min="1032" max="1032" width="21" style="2" customWidth="1"/>
    <col min="1033" max="1033" width="17.5703125" style="2" customWidth="1"/>
    <col min="1034" max="1035" width="18.5703125" style="2" customWidth="1"/>
    <col min="1036" max="1037" width="17" style="2" customWidth="1"/>
    <col min="1038" max="1055" width="15.7109375" style="2" customWidth="1"/>
    <col min="1056" max="1056" width="56" style="2" customWidth="1"/>
    <col min="1057" max="1057" width="13.42578125" style="2" customWidth="1"/>
    <col min="1058" max="1280" width="9.140625" style="2"/>
    <col min="1281" max="1281" width="45.42578125" style="2" customWidth="1"/>
    <col min="1282" max="1286" width="18.140625" style="2" customWidth="1"/>
    <col min="1287" max="1287" width="18" style="2" customWidth="1"/>
    <col min="1288" max="1288" width="21" style="2" customWidth="1"/>
    <col min="1289" max="1289" width="17.5703125" style="2" customWidth="1"/>
    <col min="1290" max="1291" width="18.5703125" style="2" customWidth="1"/>
    <col min="1292" max="1293" width="17" style="2" customWidth="1"/>
    <col min="1294" max="1311" width="15.7109375" style="2" customWidth="1"/>
    <col min="1312" max="1312" width="56" style="2" customWidth="1"/>
    <col min="1313" max="1313" width="13.42578125" style="2" customWidth="1"/>
    <col min="1314" max="1536" width="9.140625" style="2"/>
    <col min="1537" max="1537" width="45.42578125" style="2" customWidth="1"/>
    <col min="1538" max="1542" width="18.140625" style="2" customWidth="1"/>
    <col min="1543" max="1543" width="18" style="2" customWidth="1"/>
    <col min="1544" max="1544" width="21" style="2" customWidth="1"/>
    <col min="1545" max="1545" width="17.5703125" style="2" customWidth="1"/>
    <col min="1546" max="1547" width="18.5703125" style="2" customWidth="1"/>
    <col min="1548" max="1549" width="17" style="2" customWidth="1"/>
    <col min="1550" max="1567" width="15.7109375" style="2" customWidth="1"/>
    <col min="1568" max="1568" width="56" style="2" customWidth="1"/>
    <col min="1569" max="1569" width="13.42578125" style="2" customWidth="1"/>
    <col min="1570" max="1792" width="9.140625" style="2"/>
    <col min="1793" max="1793" width="45.42578125" style="2" customWidth="1"/>
    <col min="1794" max="1798" width="18.140625" style="2" customWidth="1"/>
    <col min="1799" max="1799" width="18" style="2" customWidth="1"/>
    <col min="1800" max="1800" width="21" style="2" customWidth="1"/>
    <col min="1801" max="1801" width="17.5703125" style="2" customWidth="1"/>
    <col min="1802" max="1803" width="18.5703125" style="2" customWidth="1"/>
    <col min="1804" max="1805" width="17" style="2" customWidth="1"/>
    <col min="1806" max="1823" width="15.7109375" style="2" customWidth="1"/>
    <col min="1824" max="1824" width="56" style="2" customWidth="1"/>
    <col min="1825" max="1825" width="13.42578125" style="2" customWidth="1"/>
    <col min="1826" max="2048" width="9.140625" style="2"/>
    <col min="2049" max="2049" width="45.42578125" style="2" customWidth="1"/>
    <col min="2050" max="2054" width="18.140625" style="2" customWidth="1"/>
    <col min="2055" max="2055" width="18" style="2" customWidth="1"/>
    <col min="2056" max="2056" width="21" style="2" customWidth="1"/>
    <col min="2057" max="2057" width="17.5703125" style="2" customWidth="1"/>
    <col min="2058" max="2059" width="18.5703125" style="2" customWidth="1"/>
    <col min="2060" max="2061" width="17" style="2" customWidth="1"/>
    <col min="2062" max="2079" width="15.7109375" style="2" customWidth="1"/>
    <col min="2080" max="2080" width="56" style="2" customWidth="1"/>
    <col min="2081" max="2081" width="13.42578125" style="2" customWidth="1"/>
    <col min="2082" max="2304" width="9.140625" style="2"/>
    <col min="2305" max="2305" width="45.42578125" style="2" customWidth="1"/>
    <col min="2306" max="2310" width="18.140625" style="2" customWidth="1"/>
    <col min="2311" max="2311" width="18" style="2" customWidth="1"/>
    <col min="2312" max="2312" width="21" style="2" customWidth="1"/>
    <col min="2313" max="2313" width="17.5703125" style="2" customWidth="1"/>
    <col min="2314" max="2315" width="18.5703125" style="2" customWidth="1"/>
    <col min="2316" max="2317" width="17" style="2" customWidth="1"/>
    <col min="2318" max="2335" width="15.7109375" style="2" customWidth="1"/>
    <col min="2336" max="2336" width="56" style="2" customWidth="1"/>
    <col min="2337" max="2337" width="13.42578125" style="2" customWidth="1"/>
    <col min="2338" max="2560" width="9.140625" style="2"/>
    <col min="2561" max="2561" width="45.42578125" style="2" customWidth="1"/>
    <col min="2562" max="2566" width="18.140625" style="2" customWidth="1"/>
    <col min="2567" max="2567" width="18" style="2" customWidth="1"/>
    <col min="2568" max="2568" width="21" style="2" customWidth="1"/>
    <col min="2569" max="2569" width="17.5703125" style="2" customWidth="1"/>
    <col min="2570" max="2571" width="18.5703125" style="2" customWidth="1"/>
    <col min="2572" max="2573" width="17" style="2" customWidth="1"/>
    <col min="2574" max="2591" width="15.7109375" style="2" customWidth="1"/>
    <col min="2592" max="2592" width="56" style="2" customWidth="1"/>
    <col min="2593" max="2593" width="13.42578125" style="2" customWidth="1"/>
    <col min="2594" max="2816" width="9.140625" style="2"/>
    <col min="2817" max="2817" width="45.42578125" style="2" customWidth="1"/>
    <col min="2818" max="2822" width="18.140625" style="2" customWidth="1"/>
    <col min="2823" max="2823" width="18" style="2" customWidth="1"/>
    <col min="2824" max="2824" width="21" style="2" customWidth="1"/>
    <col min="2825" max="2825" width="17.5703125" style="2" customWidth="1"/>
    <col min="2826" max="2827" width="18.5703125" style="2" customWidth="1"/>
    <col min="2828" max="2829" width="17" style="2" customWidth="1"/>
    <col min="2830" max="2847" width="15.7109375" style="2" customWidth="1"/>
    <col min="2848" max="2848" width="56" style="2" customWidth="1"/>
    <col min="2849" max="2849" width="13.42578125" style="2" customWidth="1"/>
    <col min="2850" max="3072" width="9.140625" style="2"/>
    <col min="3073" max="3073" width="45.42578125" style="2" customWidth="1"/>
    <col min="3074" max="3078" width="18.140625" style="2" customWidth="1"/>
    <col min="3079" max="3079" width="18" style="2" customWidth="1"/>
    <col min="3080" max="3080" width="21" style="2" customWidth="1"/>
    <col min="3081" max="3081" width="17.5703125" style="2" customWidth="1"/>
    <col min="3082" max="3083" width="18.5703125" style="2" customWidth="1"/>
    <col min="3084" max="3085" width="17" style="2" customWidth="1"/>
    <col min="3086" max="3103" width="15.7109375" style="2" customWidth="1"/>
    <col min="3104" max="3104" width="56" style="2" customWidth="1"/>
    <col min="3105" max="3105" width="13.42578125" style="2" customWidth="1"/>
    <col min="3106" max="3328" width="9.140625" style="2"/>
    <col min="3329" max="3329" width="45.42578125" style="2" customWidth="1"/>
    <col min="3330" max="3334" width="18.140625" style="2" customWidth="1"/>
    <col min="3335" max="3335" width="18" style="2" customWidth="1"/>
    <col min="3336" max="3336" width="21" style="2" customWidth="1"/>
    <col min="3337" max="3337" width="17.5703125" style="2" customWidth="1"/>
    <col min="3338" max="3339" width="18.5703125" style="2" customWidth="1"/>
    <col min="3340" max="3341" width="17" style="2" customWidth="1"/>
    <col min="3342" max="3359" width="15.7109375" style="2" customWidth="1"/>
    <col min="3360" max="3360" width="56" style="2" customWidth="1"/>
    <col min="3361" max="3361" width="13.42578125" style="2" customWidth="1"/>
    <col min="3362" max="3584" width="9.140625" style="2"/>
    <col min="3585" max="3585" width="45.42578125" style="2" customWidth="1"/>
    <col min="3586" max="3590" width="18.140625" style="2" customWidth="1"/>
    <col min="3591" max="3591" width="18" style="2" customWidth="1"/>
    <col min="3592" max="3592" width="21" style="2" customWidth="1"/>
    <col min="3593" max="3593" width="17.5703125" style="2" customWidth="1"/>
    <col min="3594" max="3595" width="18.5703125" style="2" customWidth="1"/>
    <col min="3596" max="3597" width="17" style="2" customWidth="1"/>
    <col min="3598" max="3615" width="15.7109375" style="2" customWidth="1"/>
    <col min="3616" max="3616" width="56" style="2" customWidth="1"/>
    <col min="3617" max="3617" width="13.42578125" style="2" customWidth="1"/>
    <col min="3618" max="3840" width="9.140625" style="2"/>
    <col min="3841" max="3841" width="45.42578125" style="2" customWidth="1"/>
    <col min="3842" max="3846" width="18.140625" style="2" customWidth="1"/>
    <col min="3847" max="3847" width="18" style="2" customWidth="1"/>
    <col min="3848" max="3848" width="21" style="2" customWidth="1"/>
    <col min="3849" max="3849" width="17.5703125" style="2" customWidth="1"/>
    <col min="3850" max="3851" width="18.5703125" style="2" customWidth="1"/>
    <col min="3852" max="3853" width="17" style="2" customWidth="1"/>
    <col min="3854" max="3871" width="15.7109375" style="2" customWidth="1"/>
    <col min="3872" max="3872" width="56" style="2" customWidth="1"/>
    <col min="3873" max="3873" width="13.42578125" style="2" customWidth="1"/>
    <col min="3874" max="4096" width="9.140625" style="2"/>
    <col min="4097" max="4097" width="45.42578125" style="2" customWidth="1"/>
    <col min="4098" max="4102" width="18.140625" style="2" customWidth="1"/>
    <col min="4103" max="4103" width="18" style="2" customWidth="1"/>
    <col min="4104" max="4104" width="21" style="2" customWidth="1"/>
    <col min="4105" max="4105" width="17.5703125" style="2" customWidth="1"/>
    <col min="4106" max="4107" width="18.5703125" style="2" customWidth="1"/>
    <col min="4108" max="4109" width="17" style="2" customWidth="1"/>
    <col min="4110" max="4127" width="15.7109375" style="2" customWidth="1"/>
    <col min="4128" max="4128" width="56" style="2" customWidth="1"/>
    <col min="4129" max="4129" width="13.42578125" style="2" customWidth="1"/>
    <col min="4130" max="4352" width="9.140625" style="2"/>
    <col min="4353" max="4353" width="45.42578125" style="2" customWidth="1"/>
    <col min="4354" max="4358" width="18.140625" style="2" customWidth="1"/>
    <col min="4359" max="4359" width="18" style="2" customWidth="1"/>
    <col min="4360" max="4360" width="21" style="2" customWidth="1"/>
    <col min="4361" max="4361" width="17.5703125" style="2" customWidth="1"/>
    <col min="4362" max="4363" width="18.5703125" style="2" customWidth="1"/>
    <col min="4364" max="4365" width="17" style="2" customWidth="1"/>
    <col min="4366" max="4383" width="15.7109375" style="2" customWidth="1"/>
    <col min="4384" max="4384" width="56" style="2" customWidth="1"/>
    <col min="4385" max="4385" width="13.42578125" style="2" customWidth="1"/>
    <col min="4386" max="4608" width="9.140625" style="2"/>
    <col min="4609" max="4609" width="45.42578125" style="2" customWidth="1"/>
    <col min="4610" max="4614" width="18.140625" style="2" customWidth="1"/>
    <col min="4615" max="4615" width="18" style="2" customWidth="1"/>
    <col min="4616" max="4616" width="21" style="2" customWidth="1"/>
    <col min="4617" max="4617" width="17.5703125" style="2" customWidth="1"/>
    <col min="4618" max="4619" width="18.5703125" style="2" customWidth="1"/>
    <col min="4620" max="4621" width="17" style="2" customWidth="1"/>
    <col min="4622" max="4639" width="15.7109375" style="2" customWidth="1"/>
    <col min="4640" max="4640" width="56" style="2" customWidth="1"/>
    <col min="4641" max="4641" width="13.42578125" style="2" customWidth="1"/>
    <col min="4642" max="4864" width="9.140625" style="2"/>
    <col min="4865" max="4865" width="45.42578125" style="2" customWidth="1"/>
    <col min="4866" max="4870" width="18.140625" style="2" customWidth="1"/>
    <col min="4871" max="4871" width="18" style="2" customWidth="1"/>
    <col min="4872" max="4872" width="21" style="2" customWidth="1"/>
    <col min="4873" max="4873" width="17.5703125" style="2" customWidth="1"/>
    <col min="4874" max="4875" width="18.5703125" style="2" customWidth="1"/>
    <col min="4876" max="4877" width="17" style="2" customWidth="1"/>
    <col min="4878" max="4895" width="15.7109375" style="2" customWidth="1"/>
    <col min="4896" max="4896" width="56" style="2" customWidth="1"/>
    <col min="4897" max="4897" width="13.42578125" style="2" customWidth="1"/>
    <col min="4898" max="5120" width="9.140625" style="2"/>
    <col min="5121" max="5121" width="45.42578125" style="2" customWidth="1"/>
    <col min="5122" max="5126" width="18.140625" style="2" customWidth="1"/>
    <col min="5127" max="5127" width="18" style="2" customWidth="1"/>
    <col min="5128" max="5128" width="21" style="2" customWidth="1"/>
    <col min="5129" max="5129" width="17.5703125" style="2" customWidth="1"/>
    <col min="5130" max="5131" width="18.5703125" style="2" customWidth="1"/>
    <col min="5132" max="5133" width="17" style="2" customWidth="1"/>
    <col min="5134" max="5151" width="15.7109375" style="2" customWidth="1"/>
    <col min="5152" max="5152" width="56" style="2" customWidth="1"/>
    <col min="5153" max="5153" width="13.42578125" style="2" customWidth="1"/>
    <col min="5154" max="5376" width="9.140625" style="2"/>
    <col min="5377" max="5377" width="45.42578125" style="2" customWidth="1"/>
    <col min="5378" max="5382" width="18.140625" style="2" customWidth="1"/>
    <col min="5383" max="5383" width="18" style="2" customWidth="1"/>
    <col min="5384" max="5384" width="21" style="2" customWidth="1"/>
    <col min="5385" max="5385" width="17.5703125" style="2" customWidth="1"/>
    <col min="5386" max="5387" width="18.5703125" style="2" customWidth="1"/>
    <col min="5388" max="5389" width="17" style="2" customWidth="1"/>
    <col min="5390" max="5407" width="15.7109375" style="2" customWidth="1"/>
    <col min="5408" max="5408" width="56" style="2" customWidth="1"/>
    <col min="5409" max="5409" width="13.42578125" style="2" customWidth="1"/>
    <col min="5410" max="5632" width="9.140625" style="2"/>
    <col min="5633" max="5633" width="45.42578125" style="2" customWidth="1"/>
    <col min="5634" max="5638" width="18.140625" style="2" customWidth="1"/>
    <col min="5639" max="5639" width="18" style="2" customWidth="1"/>
    <col min="5640" max="5640" width="21" style="2" customWidth="1"/>
    <col min="5641" max="5641" width="17.5703125" style="2" customWidth="1"/>
    <col min="5642" max="5643" width="18.5703125" style="2" customWidth="1"/>
    <col min="5644" max="5645" width="17" style="2" customWidth="1"/>
    <col min="5646" max="5663" width="15.7109375" style="2" customWidth="1"/>
    <col min="5664" max="5664" width="56" style="2" customWidth="1"/>
    <col min="5665" max="5665" width="13.42578125" style="2" customWidth="1"/>
    <col min="5666" max="5888" width="9.140625" style="2"/>
    <col min="5889" max="5889" width="45.42578125" style="2" customWidth="1"/>
    <col min="5890" max="5894" width="18.140625" style="2" customWidth="1"/>
    <col min="5895" max="5895" width="18" style="2" customWidth="1"/>
    <col min="5896" max="5896" width="21" style="2" customWidth="1"/>
    <col min="5897" max="5897" width="17.5703125" style="2" customWidth="1"/>
    <col min="5898" max="5899" width="18.5703125" style="2" customWidth="1"/>
    <col min="5900" max="5901" width="17" style="2" customWidth="1"/>
    <col min="5902" max="5919" width="15.7109375" style="2" customWidth="1"/>
    <col min="5920" max="5920" width="56" style="2" customWidth="1"/>
    <col min="5921" max="5921" width="13.42578125" style="2" customWidth="1"/>
    <col min="5922" max="6144" width="9.140625" style="2"/>
    <col min="6145" max="6145" width="45.42578125" style="2" customWidth="1"/>
    <col min="6146" max="6150" width="18.140625" style="2" customWidth="1"/>
    <col min="6151" max="6151" width="18" style="2" customWidth="1"/>
    <col min="6152" max="6152" width="21" style="2" customWidth="1"/>
    <col min="6153" max="6153" width="17.5703125" style="2" customWidth="1"/>
    <col min="6154" max="6155" width="18.5703125" style="2" customWidth="1"/>
    <col min="6156" max="6157" width="17" style="2" customWidth="1"/>
    <col min="6158" max="6175" width="15.7109375" style="2" customWidth="1"/>
    <col min="6176" max="6176" width="56" style="2" customWidth="1"/>
    <col min="6177" max="6177" width="13.42578125" style="2" customWidth="1"/>
    <col min="6178" max="6400" width="9.140625" style="2"/>
    <col min="6401" max="6401" width="45.42578125" style="2" customWidth="1"/>
    <col min="6402" max="6406" width="18.140625" style="2" customWidth="1"/>
    <col min="6407" max="6407" width="18" style="2" customWidth="1"/>
    <col min="6408" max="6408" width="21" style="2" customWidth="1"/>
    <col min="6409" max="6409" width="17.5703125" style="2" customWidth="1"/>
    <col min="6410" max="6411" width="18.5703125" style="2" customWidth="1"/>
    <col min="6412" max="6413" width="17" style="2" customWidth="1"/>
    <col min="6414" max="6431" width="15.7109375" style="2" customWidth="1"/>
    <col min="6432" max="6432" width="56" style="2" customWidth="1"/>
    <col min="6433" max="6433" width="13.42578125" style="2" customWidth="1"/>
    <col min="6434" max="6656" width="9.140625" style="2"/>
    <col min="6657" max="6657" width="45.42578125" style="2" customWidth="1"/>
    <col min="6658" max="6662" width="18.140625" style="2" customWidth="1"/>
    <col min="6663" max="6663" width="18" style="2" customWidth="1"/>
    <col min="6664" max="6664" width="21" style="2" customWidth="1"/>
    <col min="6665" max="6665" width="17.5703125" style="2" customWidth="1"/>
    <col min="6666" max="6667" width="18.5703125" style="2" customWidth="1"/>
    <col min="6668" max="6669" width="17" style="2" customWidth="1"/>
    <col min="6670" max="6687" width="15.7109375" style="2" customWidth="1"/>
    <col min="6688" max="6688" width="56" style="2" customWidth="1"/>
    <col min="6689" max="6689" width="13.42578125" style="2" customWidth="1"/>
    <col min="6690" max="6912" width="9.140625" style="2"/>
    <col min="6913" max="6913" width="45.42578125" style="2" customWidth="1"/>
    <col min="6914" max="6918" width="18.140625" style="2" customWidth="1"/>
    <col min="6919" max="6919" width="18" style="2" customWidth="1"/>
    <col min="6920" max="6920" width="21" style="2" customWidth="1"/>
    <col min="6921" max="6921" width="17.5703125" style="2" customWidth="1"/>
    <col min="6922" max="6923" width="18.5703125" style="2" customWidth="1"/>
    <col min="6924" max="6925" width="17" style="2" customWidth="1"/>
    <col min="6926" max="6943" width="15.7109375" style="2" customWidth="1"/>
    <col min="6944" max="6944" width="56" style="2" customWidth="1"/>
    <col min="6945" max="6945" width="13.42578125" style="2" customWidth="1"/>
    <col min="6946" max="7168" width="9.140625" style="2"/>
    <col min="7169" max="7169" width="45.42578125" style="2" customWidth="1"/>
    <col min="7170" max="7174" width="18.140625" style="2" customWidth="1"/>
    <col min="7175" max="7175" width="18" style="2" customWidth="1"/>
    <col min="7176" max="7176" width="21" style="2" customWidth="1"/>
    <col min="7177" max="7177" width="17.5703125" style="2" customWidth="1"/>
    <col min="7178" max="7179" width="18.5703125" style="2" customWidth="1"/>
    <col min="7180" max="7181" width="17" style="2" customWidth="1"/>
    <col min="7182" max="7199" width="15.7109375" style="2" customWidth="1"/>
    <col min="7200" max="7200" width="56" style="2" customWidth="1"/>
    <col min="7201" max="7201" width="13.42578125" style="2" customWidth="1"/>
    <col min="7202" max="7424" width="9.140625" style="2"/>
    <col min="7425" max="7425" width="45.42578125" style="2" customWidth="1"/>
    <col min="7426" max="7430" width="18.140625" style="2" customWidth="1"/>
    <col min="7431" max="7431" width="18" style="2" customWidth="1"/>
    <col min="7432" max="7432" width="21" style="2" customWidth="1"/>
    <col min="7433" max="7433" width="17.5703125" style="2" customWidth="1"/>
    <col min="7434" max="7435" width="18.5703125" style="2" customWidth="1"/>
    <col min="7436" max="7437" width="17" style="2" customWidth="1"/>
    <col min="7438" max="7455" width="15.7109375" style="2" customWidth="1"/>
    <col min="7456" max="7456" width="56" style="2" customWidth="1"/>
    <col min="7457" max="7457" width="13.42578125" style="2" customWidth="1"/>
    <col min="7458" max="7680" width="9.140625" style="2"/>
    <col min="7681" max="7681" width="45.42578125" style="2" customWidth="1"/>
    <col min="7682" max="7686" width="18.140625" style="2" customWidth="1"/>
    <col min="7687" max="7687" width="18" style="2" customWidth="1"/>
    <col min="7688" max="7688" width="21" style="2" customWidth="1"/>
    <col min="7689" max="7689" width="17.5703125" style="2" customWidth="1"/>
    <col min="7690" max="7691" width="18.5703125" style="2" customWidth="1"/>
    <col min="7692" max="7693" width="17" style="2" customWidth="1"/>
    <col min="7694" max="7711" width="15.7109375" style="2" customWidth="1"/>
    <col min="7712" max="7712" width="56" style="2" customWidth="1"/>
    <col min="7713" max="7713" width="13.42578125" style="2" customWidth="1"/>
    <col min="7714" max="7936" width="9.140625" style="2"/>
    <col min="7937" max="7937" width="45.42578125" style="2" customWidth="1"/>
    <col min="7938" max="7942" width="18.140625" style="2" customWidth="1"/>
    <col min="7943" max="7943" width="18" style="2" customWidth="1"/>
    <col min="7944" max="7944" width="21" style="2" customWidth="1"/>
    <col min="7945" max="7945" width="17.5703125" style="2" customWidth="1"/>
    <col min="7946" max="7947" width="18.5703125" style="2" customWidth="1"/>
    <col min="7948" max="7949" width="17" style="2" customWidth="1"/>
    <col min="7950" max="7967" width="15.7109375" style="2" customWidth="1"/>
    <col min="7968" max="7968" width="56" style="2" customWidth="1"/>
    <col min="7969" max="7969" width="13.42578125" style="2" customWidth="1"/>
    <col min="7970" max="8192" width="9.140625" style="2"/>
    <col min="8193" max="8193" width="45.42578125" style="2" customWidth="1"/>
    <col min="8194" max="8198" width="18.140625" style="2" customWidth="1"/>
    <col min="8199" max="8199" width="18" style="2" customWidth="1"/>
    <col min="8200" max="8200" width="21" style="2" customWidth="1"/>
    <col min="8201" max="8201" width="17.5703125" style="2" customWidth="1"/>
    <col min="8202" max="8203" width="18.5703125" style="2" customWidth="1"/>
    <col min="8204" max="8205" width="17" style="2" customWidth="1"/>
    <col min="8206" max="8223" width="15.7109375" style="2" customWidth="1"/>
    <col min="8224" max="8224" width="56" style="2" customWidth="1"/>
    <col min="8225" max="8225" width="13.42578125" style="2" customWidth="1"/>
    <col min="8226" max="8448" width="9.140625" style="2"/>
    <col min="8449" max="8449" width="45.42578125" style="2" customWidth="1"/>
    <col min="8450" max="8454" width="18.140625" style="2" customWidth="1"/>
    <col min="8455" max="8455" width="18" style="2" customWidth="1"/>
    <col min="8456" max="8456" width="21" style="2" customWidth="1"/>
    <col min="8457" max="8457" width="17.5703125" style="2" customWidth="1"/>
    <col min="8458" max="8459" width="18.5703125" style="2" customWidth="1"/>
    <col min="8460" max="8461" width="17" style="2" customWidth="1"/>
    <col min="8462" max="8479" width="15.7109375" style="2" customWidth="1"/>
    <col min="8480" max="8480" width="56" style="2" customWidth="1"/>
    <col min="8481" max="8481" width="13.42578125" style="2" customWidth="1"/>
    <col min="8482" max="8704" width="9.140625" style="2"/>
    <col min="8705" max="8705" width="45.42578125" style="2" customWidth="1"/>
    <col min="8706" max="8710" width="18.140625" style="2" customWidth="1"/>
    <col min="8711" max="8711" width="18" style="2" customWidth="1"/>
    <col min="8712" max="8712" width="21" style="2" customWidth="1"/>
    <col min="8713" max="8713" width="17.5703125" style="2" customWidth="1"/>
    <col min="8714" max="8715" width="18.5703125" style="2" customWidth="1"/>
    <col min="8716" max="8717" width="17" style="2" customWidth="1"/>
    <col min="8718" max="8735" width="15.7109375" style="2" customWidth="1"/>
    <col min="8736" max="8736" width="56" style="2" customWidth="1"/>
    <col min="8737" max="8737" width="13.42578125" style="2" customWidth="1"/>
    <col min="8738" max="8960" width="9.140625" style="2"/>
    <col min="8961" max="8961" width="45.42578125" style="2" customWidth="1"/>
    <col min="8962" max="8966" width="18.140625" style="2" customWidth="1"/>
    <col min="8967" max="8967" width="18" style="2" customWidth="1"/>
    <col min="8968" max="8968" width="21" style="2" customWidth="1"/>
    <col min="8969" max="8969" width="17.5703125" style="2" customWidth="1"/>
    <col min="8970" max="8971" width="18.5703125" style="2" customWidth="1"/>
    <col min="8972" max="8973" width="17" style="2" customWidth="1"/>
    <col min="8974" max="8991" width="15.7109375" style="2" customWidth="1"/>
    <col min="8992" max="8992" width="56" style="2" customWidth="1"/>
    <col min="8993" max="8993" width="13.42578125" style="2" customWidth="1"/>
    <col min="8994" max="9216" width="9.140625" style="2"/>
    <col min="9217" max="9217" width="45.42578125" style="2" customWidth="1"/>
    <col min="9218" max="9222" width="18.140625" style="2" customWidth="1"/>
    <col min="9223" max="9223" width="18" style="2" customWidth="1"/>
    <col min="9224" max="9224" width="21" style="2" customWidth="1"/>
    <col min="9225" max="9225" width="17.5703125" style="2" customWidth="1"/>
    <col min="9226" max="9227" width="18.5703125" style="2" customWidth="1"/>
    <col min="9228" max="9229" width="17" style="2" customWidth="1"/>
    <col min="9230" max="9247" width="15.7109375" style="2" customWidth="1"/>
    <col min="9248" max="9248" width="56" style="2" customWidth="1"/>
    <col min="9249" max="9249" width="13.42578125" style="2" customWidth="1"/>
    <col min="9250" max="9472" width="9.140625" style="2"/>
    <col min="9473" max="9473" width="45.42578125" style="2" customWidth="1"/>
    <col min="9474" max="9478" width="18.140625" style="2" customWidth="1"/>
    <col min="9479" max="9479" width="18" style="2" customWidth="1"/>
    <col min="9480" max="9480" width="21" style="2" customWidth="1"/>
    <col min="9481" max="9481" width="17.5703125" style="2" customWidth="1"/>
    <col min="9482" max="9483" width="18.5703125" style="2" customWidth="1"/>
    <col min="9484" max="9485" width="17" style="2" customWidth="1"/>
    <col min="9486" max="9503" width="15.7109375" style="2" customWidth="1"/>
    <col min="9504" max="9504" width="56" style="2" customWidth="1"/>
    <col min="9505" max="9505" width="13.42578125" style="2" customWidth="1"/>
    <col min="9506" max="9728" width="9.140625" style="2"/>
    <col min="9729" max="9729" width="45.42578125" style="2" customWidth="1"/>
    <col min="9730" max="9734" width="18.140625" style="2" customWidth="1"/>
    <col min="9735" max="9735" width="18" style="2" customWidth="1"/>
    <col min="9736" max="9736" width="21" style="2" customWidth="1"/>
    <col min="9737" max="9737" width="17.5703125" style="2" customWidth="1"/>
    <col min="9738" max="9739" width="18.5703125" style="2" customWidth="1"/>
    <col min="9740" max="9741" width="17" style="2" customWidth="1"/>
    <col min="9742" max="9759" width="15.7109375" style="2" customWidth="1"/>
    <col min="9760" max="9760" width="56" style="2" customWidth="1"/>
    <col min="9761" max="9761" width="13.42578125" style="2" customWidth="1"/>
    <col min="9762" max="9984" width="9.140625" style="2"/>
    <col min="9985" max="9985" width="45.42578125" style="2" customWidth="1"/>
    <col min="9986" max="9990" width="18.140625" style="2" customWidth="1"/>
    <col min="9991" max="9991" width="18" style="2" customWidth="1"/>
    <col min="9992" max="9992" width="21" style="2" customWidth="1"/>
    <col min="9993" max="9993" width="17.5703125" style="2" customWidth="1"/>
    <col min="9994" max="9995" width="18.5703125" style="2" customWidth="1"/>
    <col min="9996" max="9997" width="17" style="2" customWidth="1"/>
    <col min="9998" max="10015" width="15.7109375" style="2" customWidth="1"/>
    <col min="10016" max="10016" width="56" style="2" customWidth="1"/>
    <col min="10017" max="10017" width="13.42578125" style="2" customWidth="1"/>
    <col min="10018" max="10240" width="9.140625" style="2"/>
    <col min="10241" max="10241" width="45.42578125" style="2" customWidth="1"/>
    <col min="10242" max="10246" width="18.140625" style="2" customWidth="1"/>
    <col min="10247" max="10247" width="18" style="2" customWidth="1"/>
    <col min="10248" max="10248" width="21" style="2" customWidth="1"/>
    <col min="10249" max="10249" width="17.5703125" style="2" customWidth="1"/>
    <col min="10250" max="10251" width="18.5703125" style="2" customWidth="1"/>
    <col min="10252" max="10253" width="17" style="2" customWidth="1"/>
    <col min="10254" max="10271" width="15.7109375" style="2" customWidth="1"/>
    <col min="10272" max="10272" width="56" style="2" customWidth="1"/>
    <col min="10273" max="10273" width="13.42578125" style="2" customWidth="1"/>
    <col min="10274" max="10496" width="9.140625" style="2"/>
    <col min="10497" max="10497" width="45.42578125" style="2" customWidth="1"/>
    <col min="10498" max="10502" width="18.140625" style="2" customWidth="1"/>
    <col min="10503" max="10503" width="18" style="2" customWidth="1"/>
    <col min="10504" max="10504" width="21" style="2" customWidth="1"/>
    <col min="10505" max="10505" width="17.5703125" style="2" customWidth="1"/>
    <col min="10506" max="10507" width="18.5703125" style="2" customWidth="1"/>
    <col min="10508" max="10509" width="17" style="2" customWidth="1"/>
    <col min="10510" max="10527" width="15.7109375" style="2" customWidth="1"/>
    <col min="10528" max="10528" width="56" style="2" customWidth="1"/>
    <col min="10529" max="10529" width="13.42578125" style="2" customWidth="1"/>
    <col min="10530" max="10752" width="9.140625" style="2"/>
    <col min="10753" max="10753" width="45.42578125" style="2" customWidth="1"/>
    <col min="10754" max="10758" width="18.140625" style="2" customWidth="1"/>
    <col min="10759" max="10759" width="18" style="2" customWidth="1"/>
    <col min="10760" max="10760" width="21" style="2" customWidth="1"/>
    <col min="10761" max="10761" width="17.5703125" style="2" customWidth="1"/>
    <col min="10762" max="10763" width="18.5703125" style="2" customWidth="1"/>
    <col min="10764" max="10765" width="17" style="2" customWidth="1"/>
    <col min="10766" max="10783" width="15.7109375" style="2" customWidth="1"/>
    <col min="10784" max="10784" width="56" style="2" customWidth="1"/>
    <col min="10785" max="10785" width="13.42578125" style="2" customWidth="1"/>
    <col min="10786" max="11008" width="9.140625" style="2"/>
    <col min="11009" max="11009" width="45.42578125" style="2" customWidth="1"/>
    <col min="11010" max="11014" width="18.140625" style="2" customWidth="1"/>
    <col min="11015" max="11015" width="18" style="2" customWidth="1"/>
    <col min="11016" max="11016" width="21" style="2" customWidth="1"/>
    <col min="11017" max="11017" width="17.5703125" style="2" customWidth="1"/>
    <col min="11018" max="11019" width="18.5703125" style="2" customWidth="1"/>
    <col min="11020" max="11021" width="17" style="2" customWidth="1"/>
    <col min="11022" max="11039" width="15.7109375" style="2" customWidth="1"/>
    <col min="11040" max="11040" width="56" style="2" customWidth="1"/>
    <col min="11041" max="11041" width="13.42578125" style="2" customWidth="1"/>
    <col min="11042" max="11264" width="9.140625" style="2"/>
    <col min="11265" max="11265" width="45.42578125" style="2" customWidth="1"/>
    <col min="11266" max="11270" width="18.140625" style="2" customWidth="1"/>
    <col min="11271" max="11271" width="18" style="2" customWidth="1"/>
    <col min="11272" max="11272" width="21" style="2" customWidth="1"/>
    <col min="11273" max="11273" width="17.5703125" style="2" customWidth="1"/>
    <col min="11274" max="11275" width="18.5703125" style="2" customWidth="1"/>
    <col min="11276" max="11277" width="17" style="2" customWidth="1"/>
    <col min="11278" max="11295" width="15.7109375" style="2" customWidth="1"/>
    <col min="11296" max="11296" width="56" style="2" customWidth="1"/>
    <col min="11297" max="11297" width="13.42578125" style="2" customWidth="1"/>
    <col min="11298" max="11520" width="9.140625" style="2"/>
    <col min="11521" max="11521" width="45.42578125" style="2" customWidth="1"/>
    <col min="11522" max="11526" width="18.140625" style="2" customWidth="1"/>
    <col min="11527" max="11527" width="18" style="2" customWidth="1"/>
    <col min="11528" max="11528" width="21" style="2" customWidth="1"/>
    <col min="11529" max="11529" width="17.5703125" style="2" customWidth="1"/>
    <col min="11530" max="11531" width="18.5703125" style="2" customWidth="1"/>
    <col min="11532" max="11533" width="17" style="2" customWidth="1"/>
    <col min="11534" max="11551" width="15.7109375" style="2" customWidth="1"/>
    <col min="11552" max="11552" width="56" style="2" customWidth="1"/>
    <col min="11553" max="11553" width="13.42578125" style="2" customWidth="1"/>
    <col min="11554" max="11776" width="9.140625" style="2"/>
    <col min="11777" max="11777" width="45.42578125" style="2" customWidth="1"/>
    <col min="11778" max="11782" width="18.140625" style="2" customWidth="1"/>
    <col min="11783" max="11783" width="18" style="2" customWidth="1"/>
    <col min="11784" max="11784" width="21" style="2" customWidth="1"/>
    <col min="11785" max="11785" width="17.5703125" style="2" customWidth="1"/>
    <col min="11786" max="11787" width="18.5703125" style="2" customWidth="1"/>
    <col min="11788" max="11789" width="17" style="2" customWidth="1"/>
    <col min="11790" max="11807" width="15.7109375" style="2" customWidth="1"/>
    <col min="11808" max="11808" width="56" style="2" customWidth="1"/>
    <col min="11809" max="11809" width="13.42578125" style="2" customWidth="1"/>
    <col min="11810" max="12032" width="9.140625" style="2"/>
    <col min="12033" max="12033" width="45.42578125" style="2" customWidth="1"/>
    <col min="12034" max="12038" width="18.140625" style="2" customWidth="1"/>
    <col min="12039" max="12039" width="18" style="2" customWidth="1"/>
    <col min="12040" max="12040" width="21" style="2" customWidth="1"/>
    <col min="12041" max="12041" width="17.5703125" style="2" customWidth="1"/>
    <col min="12042" max="12043" width="18.5703125" style="2" customWidth="1"/>
    <col min="12044" max="12045" width="17" style="2" customWidth="1"/>
    <col min="12046" max="12063" width="15.7109375" style="2" customWidth="1"/>
    <col min="12064" max="12064" width="56" style="2" customWidth="1"/>
    <col min="12065" max="12065" width="13.42578125" style="2" customWidth="1"/>
    <col min="12066" max="12288" width="9.140625" style="2"/>
    <col min="12289" max="12289" width="45.42578125" style="2" customWidth="1"/>
    <col min="12290" max="12294" width="18.140625" style="2" customWidth="1"/>
    <col min="12295" max="12295" width="18" style="2" customWidth="1"/>
    <col min="12296" max="12296" width="21" style="2" customWidth="1"/>
    <col min="12297" max="12297" width="17.5703125" style="2" customWidth="1"/>
    <col min="12298" max="12299" width="18.5703125" style="2" customWidth="1"/>
    <col min="12300" max="12301" width="17" style="2" customWidth="1"/>
    <col min="12302" max="12319" width="15.7109375" style="2" customWidth="1"/>
    <col min="12320" max="12320" width="56" style="2" customWidth="1"/>
    <col min="12321" max="12321" width="13.42578125" style="2" customWidth="1"/>
    <col min="12322" max="12544" width="9.140625" style="2"/>
    <col min="12545" max="12545" width="45.42578125" style="2" customWidth="1"/>
    <col min="12546" max="12550" width="18.140625" style="2" customWidth="1"/>
    <col min="12551" max="12551" width="18" style="2" customWidth="1"/>
    <col min="12552" max="12552" width="21" style="2" customWidth="1"/>
    <col min="12553" max="12553" width="17.5703125" style="2" customWidth="1"/>
    <col min="12554" max="12555" width="18.5703125" style="2" customWidth="1"/>
    <col min="12556" max="12557" width="17" style="2" customWidth="1"/>
    <col min="12558" max="12575" width="15.7109375" style="2" customWidth="1"/>
    <col min="12576" max="12576" width="56" style="2" customWidth="1"/>
    <col min="12577" max="12577" width="13.42578125" style="2" customWidth="1"/>
    <col min="12578" max="12800" width="9.140625" style="2"/>
    <col min="12801" max="12801" width="45.42578125" style="2" customWidth="1"/>
    <col min="12802" max="12806" width="18.140625" style="2" customWidth="1"/>
    <col min="12807" max="12807" width="18" style="2" customWidth="1"/>
    <col min="12808" max="12808" width="21" style="2" customWidth="1"/>
    <col min="12809" max="12809" width="17.5703125" style="2" customWidth="1"/>
    <col min="12810" max="12811" width="18.5703125" style="2" customWidth="1"/>
    <col min="12812" max="12813" width="17" style="2" customWidth="1"/>
    <col min="12814" max="12831" width="15.7109375" style="2" customWidth="1"/>
    <col min="12832" max="12832" width="56" style="2" customWidth="1"/>
    <col min="12833" max="12833" width="13.42578125" style="2" customWidth="1"/>
    <col min="12834" max="13056" width="9.140625" style="2"/>
    <col min="13057" max="13057" width="45.42578125" style="2" customWidth="1"/>
    <col min="13058" max="13062" width="18.140625" style="2" customWidth="1"/>
    <col min="13063" max="13063" width="18" style="2" customWidth="1"/>
    <col min="13064" max="13064" width="21" style="2" customWidth="1"/>
    <col min="13065" max="13065" width="17.5703125" style="2" customWidth="1"/>
    <col min="13066" max="13067" width="18.5703125" style="2" customWidth="1"/>
    <col min="13068" max="13069" width="17" style="2" customWidth="1"/>
    <col min="13070" max="13087" width="15.7109375" style="2" customWidth="1"/>
    <col min="13088" max="13088" width="56" style="2" customWidth="1"/>
    <col min="13089" max="13089" width="13.42578125" style="2" customWidth="1"/>
    <col min="13090" max="13312" width="9.140625" style="2"/>
    <col min="13313" max="13313" width="45.42578125" style="2" customWidth="1"/>
    <col min="13314" max="13318" width="18.140625" style="2" customWidth="1"/>
    <col min="13319" max="13319" width="18" style="2" customWidth="1"/>
    <col min="13320" max="13320" width="21" style="2" customWidth="1"/>
    <col min="13321" max="13321" width="17.5703125" style="2" customWidth="1"/>
    <col min="13322" max="13323" width="18.5703125" style="2" customWidth="1"/>
    <col min="13324" max="13325" width="17" style="2" customWidth="1"/>
    <col min="13326" max="13343" width="15.7109375" style="2" customWidth="1"/>
    <col min="13344" max="13344" width="56" style="2" customWidth="1"/>
    <col min="13345" max="13345" width="13.42578125" style="2" customWidth="1"/>
    <col min="13346" max="13568" width="9.140625" style="2"/>
    <col min="13569" max="13569" width="45.42578125" style="2" customWidth="1"/>
    <col min="13570" max="13574" width="18.140625" style="2" customWidth="1"/>
    <col min="13575" max="13575" width="18" style="2" customWidth="1"/>
    <col min="13576" max="13576" width="21" style="2" customWidth="1"/>
    <col min="13577" max="13577" width="17.5703125" style="2" customWidth="1"/>
    <col min="13578" max="13579" width="18.5703125" style="2" customWidth="1"/>
    <col min="13580" max="13581" width="17" style="2" customWidth="1"/>
    <col min="13582" max="13599" width="15.7109375" style="2" customWidth="1"/>
    <col min="13600" max="13600" width="56" style="2" customWidth="1"/>
    <col min="13601" max="13601" width="13.42578125" style="2" customWidth="1"/>
    <col min="13602" max="13824" width="9.140625" style="2"/>
    <col min="13825" max="13825" width="45.42578125" style="2" customWidth="1"/>
    <col min="13826" max="13830" width="18.140625" style="2" customWidth="1"/>
    <col min="13831" max="13831" width="18" style="2" customWidth="1"/>
    <col min="13832" max="13832" width="21" style="2" customWidth="1"/>
    <col min="13833" max="13833" width="17.5703125" style="2" customWidth="1"/>
    <col min="13834" max="13835" width="18.5703125" style="2" customWidth="1"/>
    <col min="13836" max="13837" width="17" style="2" customWidth="1"/>
    <col min="13838" max="13855" width="15.7109375" style="2" customWidth="1"/>
    <col min="13856" max="13856" width="56" style="2" customWidth="1"/>
    <col min="13857" max="13857" width="13.42578125" style="2" customWidth="1"/>
    <col min="13858" max="14080" width="9.140625" style="2"/>
    <col min="14081" max="14081" width="45.42578125" style="2" customWidth="1"/>
    <col min="14082" max="14086" width="18.140625" style="2" customWidth="1"/>
    <col min="14087" max="14087" width="18" style="2" customWidth="1"/>
    <col min="14088" max="14088" width="21" style="2" customWidth="1"/>
    <col min="14089" max="14089" width="17.5703125" style="2" customWidth="1"/>
    <col min="14090" max="14091" width="18.5703125" style="2" customWidth="1"/>
    <col min="14092" max="14093" width="17" style="2" customWidth="1"/>
    <col min="14094" max="14111" width="15.7109375" style="2" customWidth="1"/>
    <col min="14112" max="14112" width="56" style="2" customWidth="1"/>
    <col min="14113" max="14113" width="13.42578125" style="2" customWidth="1"/>
    <col min="14114" max="14336" width="9.140625" style="2"/>
    <col min="14337" max="14337" width="45.42578125" style="2" customWidth="1"/>
    <col min="14338" max="14342" width="18.140625" style="2" customWidth="1"/>
    <col min="14343" max="14343" width="18" style="2" customWidth="1"/>
    <col min="14344" max="14344" width="21" style="2" customWidth="1"/>
    <col min="14345" max="14345" width="17.5703125" style="2" customWidth="1"/>
    <col min="14346" max="14347" width="18.5703125" style="2" customWidth="1"/>
    <col min="14348" max="14349" width="17" style="2" customWidth="1"/>
    <col min="14350" max="14367" width="15.7109375" style="2" customWidth="1"/>
    <col min="14368" max="14368" width="56" style="2" customWidth="1"/>
    <col min="14369" max="14369" width="13.42578125" style="2" customWidth="1"/>
    <col min="14370" max="14592" width="9.140625" style="2"/>
    <col min="14593" max="14593" width="45.42578125" style="2" customWidth="1"/>
    <col min="14594" max="14598" width="18.140625" style="2" customWidth="1"/>
    <col min="14599" max="14599" width="18" style="2" customWidth="1"/>
    <col min="14600" max="14600" width="21" style="2" customWidth="1"/>
    <col min="14601" max="14601" width="17.5703125" style="2" customWidth="1"/>
    <col min="14602" max="14603" width="18.5703125" style="2" customWidth="1"/>
    <col min="14604" max="14605" width="17" style="2" customWidth="1"/>
    <col min="14606" max="14623" width="15.7109375" style="2" customWidth="1"/>
    <col min="14624" max="14624" width="56" style="2" customWidth="1"/>
    <col min="14625" max="14625" width="13.42578125" style="2" customWidth="1"/>
    <col min="14626" max="14848" width="9.140625" style="2"/>
    <col min="14849" max="14849" width="45.42578125" style="2" customWidth="1"/>
    <col min="14850" max="14854" width="18.140625" style="2" customWidth="1"/>
    <col min="14855" max="14855" width="18" style="2" customWidth="1"/>
    <col min="14856" max="14856" width="21" style="2" customWidth="1"/>
    <col min="14857" max="14857" width="17.5703125" style="2" customWidth="1"/>
    <col min="14858" max="14859" width="18.5703125" style="2" customWidth="1"/>
    <col min="14860" max="14861" width="17" style="2" customWidth="1"/>
    <col min="14862" max="14879" width="15.7109375" style="2" customWidth="1"/>
    <col min="14880" max="14880" width="56" style="2" customWidth="1"/>
    <col min="14881" max="14881" width="13.42578125" style="2" customWidth="1"/>
    <col min="14882" max="15104" width="9.140625" style="2"/>
    <col min="15105" max="15105" width="45.42578125" style="2" customWidth="1"/>
    <col min="15106" max="15110" width="18.140625" style="2" customWidth="1"/>
    <col min="15111" max="15111" width="18" style="2" customWidth="1"/>
    <col min="15112" max="15112" width="21" style="2" customWidth="1"/>
    <col min="15113" max="15113" width="17.5703125" style="2" customWidth="1"/>
    <col min="15114" max="15115" width="18.5703125" style="2" customWidth="1"/>
    <col min="15116" max="15117" width="17" style="2" customWidth="1"/>
    <col min="15118" max="15135" width="15.7109375" style="2" customWidth="1"/>
    <col min="15136" max="15136" width="56" style="2" customWidth="1"/>
    <col min="15137" max="15137" width="13.42578125" style="2" customWidth="1"/>
    <col min="15138" max="15360" width="9.140625" style="2"/>
    <col min="15361" max="15361" width="45.42578125" style="2" customWidth="1"/>
    <col min="15362" max="15366" width="18.140625" style="2" customWidth="1"/>
    <col min="15367" max="15367" width="18" style="2" customWidth="1"/>
    <col min="15368" max="15368" width="21" style="2" customWidth="1"/>
    <col min="15369" max="15369" width="17.5703125" style="2" customWidth="1"/>
    <col min="15370" max="15371" width="18.5703125" style="2" customWidth="1"/>
    <col min="15372" max="15373" width="17" style="2" customWidth="1"/>
    <col min="15374" max="15391" width="15.7109375" style="2" customWidth="1"/>
    <col min="15392" max="15392" width="56" style="2" customWidth="1"/>
    <col min="15393" max="15393" width="13.42578125" style="2" customWidth="1"/>
    <col min="15394" max="15616" width="9.140625" style="2"/>
    <col min="15617" max="15617" width="45.42578125" style="2" customWidth="1"/>
    <col min="15618" max="15622" width="18.140625" style="2" customWidth="1"/>
    <col min="15623" max="15623" width="18" style="2" customWidth="1"/>
    <col min="15624" max="15624" width="21" style="2" customWidth="1"/>
    <col min="15625" max="15625" width="17.5703125" style="2" customWidth="1"/>
    <col min="15626" max="15627" width="18.5703125" style="2" customWidth="1"/>
    <col min="15628" max="15629" width="17" style="2" customWidth="1"/>
    <col min="15630" max="15647" width="15.7109375" style="2" customWidth="1"/>
    <col min="15648" max="15648" width="56" style="2" customWidth="1"/>
    <col min="15649" max="15649" width="13.42578125" style="2" customWidth="1"/>
    <col min="15650" max="15872" width="9.140625" style="2"/>
    <col min="15873" max="15873" width="45.42578125" style="2" customWidth="1"/>
    <col min="15874" max="15878" width="18.140625" style="2" customWidth="1"/>
    <col min="15879" max="15879" width="18" style="2" customWidth="1"/>
    <col min="15880" max="15880" width="21" style="2" customWidth="1"/>
    <col min="15881" max="15881" width="17.5703125" style="2" customWidth="1"/>
    <col min="15882" max="15883" width="18.5703125" style="2" customWidth="1"/>
    <col min="15884" max="15885" width="17" style="2" customWidth="1"/>
    <col min="15886" max="15903" width="15.7109375" style="2" customWidth="1"/>
    <col min="15904" max="15904" width="56" style="2" customWidth="1"/>
    <col min="15905" max="15905" width="13.42578125" style="2" customWidth="1"/>
    <col min="15906" max="16128" width="9.140625" style="2"/>
    <col min="16129" max="16129" width="45.42578125" style="2" customWidth="1"/>
    <col min="16130" max="16134" width="18.140625" style="2" customWidth="1"/>
    <col min="16135" max="16135" width="18" style="2" customWidth="1"/>
    <col min="16136" max="16136" width="21" style="2" customWidth="1"/>
    <col min="16137" max="16137" width="17.5703125" style="2" customWidth="1"/>
    <col min="16138" max="16139" width="18.5703125" style="2" customWidth="1"/>
    <col min="16140" max="16141" width="17" style="2" customWidth="1"/>
    <col min="16142" max="16159" width="15.7109375" style="2" customWidth="1"/>
    <col min="16160" max="16160" width="56" style="2" customWidth="1"/>
    <col min="16161" max="16161" width="13.42578125" style="2" customWidth="1"/>
    <col min="16162" max="16384" width="9.140625" style="2"/>
  </cols>
  <sheetData>
    <row r="1" spans="1:194" ht="15" customHeight="1" x14ac:dyDescent="0.25">
      <c r="Z1" s="170" t="s">
        <v>25</v>
      </c>
      <c r="AA1" s="170"/>
      <c r="AB1" s="170"/>
      <c r="AC1" s="170"/>
      <c r="AD1" s="170"/>
      <c r="AE1" s="4"/>
    </row>
    <row r="2" spans="1:194" ht="15" customHeight="1" x14ac:dyDescent="0.25">
      <c r="Z2" s="170" t="s">
        <v>26</v>
      </c>
      <c r="AA2" s="170"/>
      <c r="AB2" s="170"/>
      <c r="AC2" s="170"/>
      <c r="AD2" s="170"/>
      <c r="AE2" s="4"/>
    </row>
    <row r="3" spans="1:194" ht="15" customHeight="1" x14ac:dyDescent="0.25">
      <c r="Z3" s="170" t="s">
        <v>27</v>
      </c>
      <c r="AA3" s="170"/>
      <c r="AB3" s="170"/>
      <c r="AC3" s="170"/>
      <c r="AD3" s="170"/>
      <c r="AE3" s="4"/>
    </row>
    <row r="4" spans="1:194" ht="28.5" customHeight="1" x14ac:dyDescent="0.25">
      <c r="A4" s="171" t="s">
        <v>85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5"/>
    </row>
    <row r="5" spans="1:194" ht="27" customHeight="1" x14ac:dyDescent="0.25">
      <c r="A5" s="172" t="s">
        <v>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6"/>
    </row>
    <row r="6" spans="1:194" ht="20.25" customHeight="1" x14ac:dyDescent="0.25">
      <c r="A6" s="7"/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124"/>
      <c r="R6" s="7"/>
      <c r="S6" s="7"/>
      <c r="T6" s="7"/>
      <c r="U6" s="7"/>
      <c r="V6" s="7"/>
      <c r="W6" s="7"/>
      <c r="X6" s="7"/>
      <c r="Y6" s="7"/>
      <c r="Z6" s="7"/>
      <c r="AA6" s="7"/>
      <c r="AB6" s="168" t="s">
        <v>29</v>
      </c>
      <c r="AC6" s="168"/>
      <c r="AD6" s="169"/>
      <c r="AE6" s="8"/>
    </row>
    <row r="7" spans="1:194" s="9" customFormat="1" ht="61.5" customHeight="1" x14ac:dyDescent="0.25">
      <c r="A7" s="158" t="s">
        <v>0</v>
      </c>
      <c r="B7" s="164" t="s">
        <v>30</v>
      </c>
      <c r="C7" s="164" t="s">
        <v>87</v>
      </c>
      <c r="D7" s="164" t="s">
        <v>88</v>
      </c>
      <c r="E7" s="164" t="s">
        <v>89</v>
      </c>
      <c r="F7" s="166" t="s">
        <v>31</v>
      </c>
      <c r="G7" s="167"/>
      <c r="H7" s="161" t="s">
        <v>1</v>
      </c>
      <c r="I7" s="162"/>
      <c r="J7" s="161" t="s">
        <v>2</v>
      </c>
      <c r="K7" s="162"/>
      <c r="L7" s="161" t="s">
        <v>3</v>
      </c>
      <c r="M7" s="162"/>
      <c r="N7" s="161" t="s">
        <v>4</v>
      </c>
      <c r="O7" s="162"/>
      <c r="P7" s="161" t="s">
        <v>5</v>
      </c>
      <c r="Q7" s="162"/>
      <c r="R7" s="161" t="s">
        <v>6</v>
      </c>
      <c r="S7" s="162"/>
      <c r="T7" s="161" t="s">
        <v>7</v>
      </c>
      <c r="U7" s="162"/>
      <c r="V7" s="161" t="s">
        <v>8</v>
      </c>
      <c r="W7" s="162"/>
      <c r="X7" s="161" t="s">
        <v>9</v>
      </c>
      <c r="Y7" s="162"/>
      <c r="Z7" s="161" t="s">
        <v>10</v>
      </c>
      <c r="AA7" s="162"/>
      <c r="AB7" s="161" t="s">
        <v>11</v>
      </c>
      <c r="AC7" s="162"/>
      <c r="AD7" s="163" t="s">
        <v>12</v>
      </c>
      <c r="AE7" s="163"/>
      <c r="AF7" s="158" t="s">
        <v>32</v>
      </c>
    </row>
    <row r="8" spans="1:194" s="12" customFormat="1" ht="63.75" customHeight="1" x14ac:dyDescent="0.25">
      <c r="A8" s="159"/>
      <c r="B8" s="165"/>
      <c r="C8" s="165"/>
      <c r="D8" s="165"/>
      <c r="E8" s="165"/>
      <c r="F8" s="10" t="s">
        <v>13</v>
      </c>
      <c r="G8" s="10" t="s">
        <v>14</v>
      </c>
      <c r="H8" s="11" t="s">
        <v>15</v>
      </c>
      <c r="I8" s="11" t="s">
        <v>33</v>
      </c>
      <c r="J8" s="11" t="s">
        <v>15</v>
      </c>
      <c r="K8" s="11" t="s">
        <v>33</v>
      </c>
      <c r="L8" s="11" t="s">
        <v>15</v>
      </c>
      <c r="M8" s="11" t="s">
        <v>33</v>
      </c>
      <c r="N8" s="11" t="s">
        <v>15</v>
      </c>
      <c r="O8" s="11" t="s">
        <v>33</v>
      </c>
      <c r="P8" s="11" t="s">
        <v>15</v>
      </c>
      <c r="Q8" s="143" t="s">
        <v>33</v>
      </c>
      <c r="R8" s="11" t="s">
        <v>15</v>
      </c>
      <c r="S8" s="11" t="s">
        <v>33</v>
      </c>
      <c r="T8" s="11" t="s">
        <v>15</v>
      </c>
      <c r="U8" s="11" t="s">
        <v>33</v>
      </c>
      <c r="V8" s="11" t="s">
        <v>15</v>
      </c>
      <c r="W8" s="11" t="s">
        <v>33</v>
      </c>
      <c r="X8" s="11" t="s">
        <v>15</v>
      </c>
      <c r="Y8" s="11" t="s">
        <v>33</v>
      </c>
      <c r="Z8" s="11" t="s">
        <v>15</v>
      </c>
      <c r="AA8" s="11" t="s">
        <v>33</v>
      </c>
      <c r="AB8" s="11" t="s">
        <v>15</v>
      </c>
      <c r="AC8" s="11" t="s">
        <v>33</v>
      </c>
      <c r="AD8" s="11" t="s">
        <v>15</v>
      </c>
      <c r="AE8" s="11" t="s">
        <v>33</v>
      </c>
      <c r="AF8" s="159"/>
    </row>
    <row r="9" spans="1:194" s="15" customFormat="1" ht="24.75" customHeight="1" x14ac:dyDescent="0.25">
      <c r="A9" s="13">
        <v>1</v>
      </c>
      <c r="B9" s="13">
        <v>2</v>
      </c>
      <c r="C9" s="13"/>
      <c r="D9" s="13"/>
      <c r="E9" s="13"/>
      <c r="F9" s="13"/>
      <c r="G9" s="13"/>
      <c r="H9" s="13">
        <v>3</v>
      </c>
      <c r="I9" s="13">
        <v>4</v>
      </c>
      <c r="J9" s="13">
        <v>5</v>
      </c>
      <c r="K9" s="13"/>
      <c r="L9" s="13">
        <v>6</v>
      </c>
      <c r="M9" s="13"/>
      <c r="N9" s="13">
        <v>7</v>
      </c>
      <c r="O9" s="13"/>
      <c r="P9" s="13">
        <v>8</v>
      </c>
      <c r="Q9" s="125"/>
      <c r="R9" s="13">
        <v>9</v>
      </c>
      <c r="S9" s="13"/>
      <c r="T9" s="13">
        <v>10</v>
      </c>
      <c r="U9" s="13"/>
      <c r="V9" s="13">
        <v>11</v>
      </c>
      <c r="W9" s="13"/>
      <c r="X9" s="13">
        <v>12</v>
      </c>
      <c r="Y9" s="13"/>
      <c r="Z9" s="13">
        <v>13</v>
      </c>
      <c r="AA9" s="13"/>
      <c r="AB9" s="13">
        <v>14</v>
      </c>
      <c r="AC9" s="13"/>
      <c r="AD9" s="13">
        <v>15</v>
      </c>
      <c r="AE9" s="13"/>
      <c r="AF9" s="14"/>
    </row>
    <row r="10" spans="1:194" s="16" customFormat="1" ht="18.75" customHeight="1" x14ac:dyDescent="0.25">
      <c r="A10" s="160" t="s">
        <v>34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99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</row>
    <row r="11" spans="1:194" s="16" customFormat="1" ht="39" customHeight="1" x14ac:dyDescent="0.25">
      <c r="A11" s="146" t="s">
        <v>22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8"/>
      <c r="AF11" s="20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</row>
    <row r="12" spans="1:194" s="27" customFormat="1" ht="18.75" x14ac:dyDescent="0.3">
      <c r="A12" s="102" t="s">
        <v>16</v>
      </c>
      <c r="B12" s="103">
        <f>B13+B14+B15</f>
        <v>116965.45999999999</v>
      </c>
      <c r="C12" s="103">
        <f>C13+C14+C15</f>
        <v>17267.050000000003</v>
      </c>
      <c r="D12" s="103">
        <f>D13+D14+D15</f>
        <v>41639.96</v>
      </c>
      <c r="E12" s="103">
        <f>E13+E14+E15</f>
        <v>41639.96</v>
      </c>
      <c r="F12" s="103">
        <f>E12/B12*100</f>
        <v>35.600219073220416</v>
      </c>
      <c r="G12" s="103">
        <f>E12/C12*100</f>
        <v>241.15271572156215</v>
      </c>
      <c r="H12" s="105">
        <f>H13+H14+H15</f>
        <v>5877.3</v>
      </c>
      <c r="I12" s="105">
        <f t="shared" ref="I12:AE12" si="0">I13+I14+I15</f>
        <v>3847.52</v>
      </c>
      <c r="J12" s="35">
        <f>J13+J14+J15</f>
        <v>11389.75</v>
      </c>
      <c r="K12" s="105">
        <f t="shared" si="0"/>
        <v>7769.2900000000009</v>
      </c>
      <c r="L12" s="105">
        <f t="shared" si="0"/>
        <v>11362.58</v>
      </c>
      <c r="M12" s="105">
        <f t="shared" si="0"/>
        <v>9038.0399999999991</v>
      </c>
      <c r="N12" s="105">
        <f t="shared" si="0"/>
        <v>12621.699999999999</v>
      </c>
      <c r="O12" s="105">
        <f t="shared" si="0"/>
        <v>10459.630000000001</v>
      </c>
      <c r="P12" s="105">
        <f t="shared" si="0"/>
        <v>12501.77</v>
      </c>
      <c r="Q12" s="126">
        <f t="shared" si="0"/>
        <v>10525.48</v>
      </c>
      <c r="R12" s="105">
        <f t="shared" si="0"/>
        <v>12253.57</v>
      </c>
      <c r="S12" s="105">
        <f t="shared" si="0"/>
        <v>0</v>
      </c>
      <c r="T12" s="105">
        <f t="shared" si="0"/>
        <v>12985.169999999998</v>
      </c>
      <c r="U12" s="105">
        <f t="shared" si="0"/>
        <v>0</v>
      </c>
      <c r="V12" s="105">
        <f t="shared" si="0"/>
        <v>7594.3799999999992</v>
      </c>
      <c r="W12" s="105">
        <f t="shared" si="0"/>
        <v>0</v>
      </c>
      <c r="X12" s="105">
        <f t="shared" si="0"/>
        <v>8411.35</v>
      </c>
      <c r="Y12" s="105">
        <f t="shared" si="0"/>
        <v>0</v>
      </c>
      <c r="Z12" s="105">
        <f t="shared" si="0"/>
        <v>8702.75</v>
      </c>
      <c r="AA12" s="105">
        <f t="shared" si="0"/>
        <v>0</v>
      </c>
      <c r="AB12" s="105">
        <f t="shared" si="0"/>
        <v>6875.2699999999986</v>
      </c>
      <c r="AC12" s="105">
        <f t="shared" si="0"/>
        <v>0</v>
      </c>
      <c r="AD12" s="105">
        <f t="shared" si="0"/>
        <v>6389.869999999999</v>
      </c>
      <c r="AE12" s="105">
        <f t="shared" si="0"/>
        <v>0</v>
      </c>
      <c r="AF12" s="20"/>
      <c r="AG12" s="100">
        <f t="shared" ref="AG12:AG16" si="1">H12+J12+L12+N12+P12+R12+T12+V12+X12+Z12+AB12+AD12</f>
        <v>116965.45999999999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</row>
    <row r="13" spans="1:194" s="27" customFormat="1" ht="18.75" x14ac:dyDescent="0.3">
      <c r="A13" s="36" t="s">
        <v>19</v>
      </c>
      <c r="B13" s="37">
        <f t="shared" ref="B13:E16" si="2">SUM(B19,B57,B93)</f>
        <v>126.1</v>
      </c>
      <c r="C13" s="37">
        <f t="shared" si="2"/>
        <v>0</v>
      </c>
      <c r="D13" s="37">
        <f t="shared" si="2"/>
        <v>0</v>
      </c>
      <c r="E13" s="37">
        <f t="shared" si="2"/>
        <v>0</v>
      </c>
      <c r="F13" s="37">
        <f>E13/B13*100</f>
        <v>0</v>
      </c>
      <c r="G13" s="104">
        <f>IFERROR(E13/C13*100,0)</f>
        <v>0</v>
      </c>
      <c r="H13" s="37">
        <f t="shared" ref="H13:AE13" si="3">SUM(H19,H57,H93)</f>
        <v>0</v>
      </c>
      <c r="I13" s="37">
        <f t="shared" si="3"/>
        <v>0</v>
      </c>
      <c r="J13" s="37">
        <f t="shared" si="3"/>
        <v>0</v>
      </c>
      <c r="K13" s="37">
        <f t="shared" si="3"/>
        <v>0</v>
      </c>
      <c r="L13" s="37">
        <f t="shared" si="3"/>
        <v>0</v>
      </c>
      <c r="M13" s="37">
        <f t="shared" si="3"/>
        <v>0</v>
      </c>
      <c r="N13" s="37">
        <f t="shared" si="3"/>
        <v>0</v>
      </c>
      <c r="O13" s="37">
        <f t="shared" si="3"/>
        <v>0</v>
      </c>
      <c r="P13" s="37">
        <f t="shared" si="3"/>
        <v>126.1</v>
      </c>
      <c r="Q13" s="127">
        <f t="shared" si="3"/>
        <v>0</v>
      </c>
      <c r="R13" s="37">
        <f t="shared" si="3"/>
        <v>0</v>
      </c>
      <c r="S13" s="37">
        <f t="shared" si="3"/>
        <v>0</v>
      </c>
      <c r="T13" s="37">
        <f t="shared" si="3"/>
        <v>0</v>
      </c>
      <c r="U13" s="37">
        <f t="shared" si="3"/>
        <v>0</v>
      </c>
      <c r="V13" s="37">
        <f t="shared" si="3"/>
        <v>0</v>
      </c>
      <c r="W13" s="37">
        <f t="shared" si="3"/>
        <v>0</v>
      </c>
      <c r="X13" s="37">
        <f t="shared" si="3"/>
        <v>0</v>
      </c>
      <c r="Y13" s="37">
        <f t="shared" si="3"/>
        <v>0</v>
      </c>
      <c r="Z13" s="37">
        <f t="shared" si="3"/>
        <v>0</v>
      </c>
      <c r="AA13" s="37">
        <f t="shared" si="3"/>
        <v>0</v>
      </c>
      <c r="AB13" s="37">
        <f t="shared" si="3"/>
        <v>0</v>
      </c>
      <c r="AC13" s="37">
        <f t="shared" si="3"/>
        <v>0</v>
      </c>
      <c r="AD13" s="37">
        <f t="shared" si="3"/>
        <v>0</v>
      </c>
      <c r="AE13" s="37">
        <f t="shared" si="3"/>
        <v>0</v>
      </c>
      <c r="AF13" s="20"/>
      <c r="AG13" s="100">
        <f t="shared" si="1"/>
        <v>126.1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</row>
    <row r="14" spans="1:194" s="27" customFormat="1" ht="18.75" x14ac:dyDescent="0.3">
      <c r="A14" s="36" t="s">
        <v>17</v>
      </c>
      <c r="B14" s="37">
        <f t="shared" si="2"/>
        <v>704.52</v>
      </c>
      <c r="C14" s="37">
        <f t="shared" si="2"/>
        <v>0</v>
      </c>
      <c r="D14" s="37">
        <f t="shared" si="2"/>
        <v>311.67</v>
      </c>
      <c r="E14" s="37">
        <f t="shared" si="2"/>
        <v>311.67</v>
      </c>
      <c r="F14" s="37">
        <f>E14/B14*100</f>
        <v>44.238630556974968</v>
      </c>
      <c r="G14" s="104">
        <f>IFERROR(E14/C14*100,0)</f>
        <v>0</v>
      </c>
      <c r="H14" s="37">
        <f t="shared" ref="H14:AE14" si="4">SUM(H20,H58,H94)</f>
        <v>0</v>
      </c>
      <c r="I14" s="37">
        <f t="shared" si="4"/>
        <v>0</v>
      </c>
      <c r="J14" s="37">
        <f t="shared" si="4"/>
        <v>0</v>
      </c>
      <c r="K14" s="37">
        <f t="shared" si="4"/>
        <v>0</v>
      </c>
      <c r="L14" s="37">
        <f t="shared" si="4"/>
        <v>182.35</v>
      </c>
      <c r="M14" s="37">
        <f t="shared" si="4"/>
        <v>131.22999999999999</v>
      </c>
      <c r="N14" s="37">
        <f t="shared" si="4"/>
        <v>13.88</v>
      </c>
      <c r="O14" s="37">
        <f t="shared" si="4"/>
        <v>65</v>
      </c>
      <c r="P14" s="37">
        <f t="shared" si="4"/>
        <v>269.56</v>
      </c>
      <c r="Q14" s="127">
        <f t="shared" si="4"/>
        <v>115.44</v>
      </c>
      <c r="R14" s="37">
        <f t="shared" si="4"/>
        <v>22.98</v>
      </c>
      <c r="S14" s="37">
        <f t="shared" si="4"/>
        <v>0</v>
      </c>
      <c r="T14" s="37">
        <f t="shared" si="4"/>
        <v>22.98</v>
      </c>
      <c r="U14" s="37">
        <f t="shared" si="4"/>
        <v>0</v>
      </c>
      <c r="V14" s="37">
        <f t="shared" si="4"/>
        <v>22.98</v>
      </c>
      <c r="W14" s="37">
        <f t="shared" si="4"/>
        <v>0</v>
      </c>
      <c r="X14" s="37">
        <f t="shared" si="4"/>
        <v>22.98</v>
      </c>
      <c r="Y14" s="37">
        <f t="shared" si="4"/>
        <v>0</v>
      </c>
      <c r="Z14" s="37">
        <f t="shared" si="4"/>
        <v>90.18</v>
      </c>
      <c r="AA14" s="37">
        <f t="shared" si="4"/>
        <v>0</v>
      </c>
      <c r="AB14" s="37">
        <f t="shared" si="4"/>
        <v>22.98</v>
      </c>
      <c r="AC14" s="37">
        <f t="shared" si="4"/>
        <v>0</v>
      </c>
      <c r="AD14" s="37">
        <f t="shared" si="4"/>
        <v>33.65</v>
      </c>
      <c r="AE14" s="37">
        <f t="shared" si="4"/>
        <v>0</v>
      </c>
      <c r="AF14" s="20"/>
      <c r="AG14" s="100">
        <f t="shared" si="1"/>
        <v>704.5200000000001</v>
      </c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</row>
    <row r="15" spans="1:194" s="27" customFormat="1" ht="18.75" x14ac:dyDescent="0.3">
      <c r="A15" s="36" t="s">
        <v>18</v>
      </c>
      <c r="B15" s="37">
        <f t="shared" si="2"/>
        <v>116134.84</v>
      </c>
      <c r="C15" s="37">
        <f t="shared" si="2"/>
        <v>17267.050000000003</v>
      </c>
      <c r="D15" s="37">
        <f t="shared" si="2"/>
        <v>41328.29</v>
      </c>
      <c r="E15" s="37">
        <f t="shared" si="2"/>
        <v>41328.29</v>
      </c>
      <c r="F15" s="37">
        <f>E15/B15*100</f>
        <v>35.586470003316833</v>
      </c>
      <c r="G15" s="104">
        <f>IFERROR(E15/C15*100,0)</f>
        <v>239.34771718388487</v>
      </c>
      <c r="H15" s="37">
        <f t="shared" ref="H15:AE15" si="5">SUM(H21,H59,H95)</f>
        <v>5877.3</v>
      </c>
      <c r="I15" s="37">
        <f t="shared" si="5"/>
        <v>3847.52</v>
      </c>
      <c r="J15" s="37">
        <f t="shared" si="5"/>
        <v>11389.75</v>
      </c>
      <c r="K15" s="37">
        <f t="shared" si="5"/>
        <v>7769.2900000000009</v>
      </c>
      <c r="L15" s="37">
        <f t="shared" si="5"/>
        <v>11180.23</v>
      </c>
      <c r="M15" s="37">
        <f t="shared" si="5"/>
        <v>8906.81</v>
      </c>
      <c r="N15" s="37">
        <f t="shared" si="5"/>
        <v>12607.82</v>
      </c>
      <c r="O15" s="37">
        <f t="shared" si="5"/>
        <v>10394.630000000001</v>
      </c>
      <c r="P15" s="37">
        <f t="shared" si="5"/>
        <v>12106.11</v>
      </c>
      <c r="Q15" s="127">
        <f t="shared" si="5"/>
        <v>10410.039999999999</v>
      </c>
      <c r="R15" s="37">
        <f t="shared" si="5"/>
        <v>12230.59</v>
      </c>
      <c r="S15" s="37">
        <f t="shared" si="5"/>
        <v>0</v>
      </c>
      <c r="T15" s="37">
        <f t="shared" si="5"/>
        <v>12962.189999999999</v>
      </c>
      <c r="U15" s="37">
        <f t="shared" si="5"/>
        <v>0</v>
      </c>
      <c r="V15" s="37">
        <f t="shared" si="5"/>
        <v>7571.4</v>
      </c>
      <c r="W15" s="37">
        <f t="shared" si="5"/>
        <v>0</v>
      </c>
      <c r="X15" s="37">
        <f t="shared" si="5"/>
        <v>8388.3700000000008</v>
      </c>
      <c r="Y15" s="37">
        <f t="shared" si="5"/>
        <v>0</v>
      </c>
      <c r="Z15" s="37">
        <f t="shared" si="5"/>
        <v>8612.57</v>
      </c>
      <c r="AA15" s="37">
        <f t="shared" si="5"/>
        <v>0</v>
      </c>
      <c r="AB15" s="37">
        <f t="shared" si="5"/>
        <v>6852.2899999999991</v>
      </c>
      <c r="AC15" s="37">
        <f t="shared" si="5"/>
        <v>0</v>
      </c>
      <c r="AD15" s="37">
        <f t="shared" si="5"/>
        <v>6356.2199999999993</v>
      </c>
      <c r="AE15" s="37">
        <f t="shared" si="5"/>
        <v>0</v>
      </c>
      <c r="AF15" s="20"/>
      <c r="AG15" s="100">
        <f t="shared" si="1"/>
        <v>116134.83999999998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</row>
    <row r="16" spans="1:194" s="27" customFormat="1" ht="18.75" x14ac:dyDescent="0.3">
      <c r="A16" s="36" t="s">
        <v>20</v>
      </c>
      <c r="B16" s="37">
        <f t="shared" si="2"/>
        <v>0</v>
      </c>
      <c r="C16" s="37">
        <f t="shared" si="2"/>
        <v>0</v>
      </c>
      <c r="D16" s="37">
        <f t="shared" si="2"/>
        <v>0</v>
      </c>
      <c r="E16" s="37">
        <f t="shared" si="2"/>
        <v>0</v>
      </c>
      <c r="F16" s="122">
        <f>IFERROR(E16/B16*100,0)</f>
        <v>0</v>
      </c>
      <c r="G16" s="122">
        <f t="shared" ref="G16" si="6">IFERROR(E16/C16*100,0)</f>
        <v>0</v>
      </c>
      <c r="H16" s="37">
        <f t="shared" ref="H16:AE16" si="7">SUM(H22,H60,H96)</f>
        <v>0</v>
      </c>
      <c r="I16" s="37">
        <f t="shared" si="7"/>
        <v>0</v>
      </c>
      <c r="J16" s="37">
        <f t="shared" si="7"/>
        <v>0</v>
      </c>
      <c r="K16" s="37">
        <f t="shared" si="7"/>
        <v>0</v>
      </c>
      <c r="L16" s="37">
        <f t="shared" si="7"/>
        <v>0</v>
      </c>
      <c r="M16" s="37">
        <f t="shared" si="7"/>
        <v>0</v>
      </c>
      <c r="N16" s="37">
        <f t="shared" si="7"/>
        <v>0</v>
      </c>
      <c r="O16" s="37">
        <f t="shared" si="7"/>
        <v>0</v>
      </c>
      <c r="P16" s="37">
        <f t="shared" si="7"/>
        <v>140</v>
      </c>
      <c r="Q16" s="127">
        <f t="shared" si="7"/>
        <v>140</v>
      </c>
      <c r="R16" s="37">
        <f t="shared" si="7"/>
        <v>0</v>
      </c>
      <c r="S16" s="37">
        <f t="shared" si="7"/>
        <v>0</v>
      </c>
      <c r="T16" s="37">
        <f t="shared" si="7"/>
        <v>0</v>
      </c>
      <c r="U16" s="37">
        <f t="shared" si="7"/>
        <v>0</v>
      </c>
      <c r="V16" s="37">
        <f t="shared" si="7"/>
        <v>0</v>
      </c>
      <c r="W16" s="37">
        <f t="shared" si="7"/>
        <v>0</v>
      </c>
      <c r="X16" s="37">
        <f t="shared" si="7"/>
        <v>0</v>
      </c>
      <c r="Y16" s="37">
        <f t="shared" si="7"/>
        <v>0</v>
      </c>
      <c r="Z16" s="37">
        <f t="shared" si="7"/>
        <v>0</v>
      </c>
      <c r="AA16" s="37">
        <f t="shared" si="7"/>
        <v>0</v>
      </c>
      <c r="AB16" s="37">
        <f t="shared" si="7"/>
        <v>0</v>
      </c>
      <c r="AC16" s="37">
        <f t="shared" si="7"/>
        <v>0</v>
      </c>
      <c r="AD16" s="37">
        <f t="shared" si="7"/>
        <v>0</v>
      </c>
      <c r="AE16" s="37">
        <f t="shared" si="7"/>
        <v>0</v>
      </c>
      <c r="AF16" s="20"/>
      <c r="AG16" s="100">
        <f t="shared" si="1"/>
        <v>140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</row>
    <row r="17" spans="1:194" s="21" customFormat="1" ht="21" customHeight="1" x14ac:dyDescent="0.3">
      <c r="A17" s="17" t="s">
        <v>35</v>
      </c>
      <c r="B17" s="18"/>
      <c r="C17" s="18"/>
      <c r="D17" s="18"/>
      <c r="E17" s="18"/>
      <c r="F17" s="18"/>
      <c r="G17" s="18"/>
      <c r="H17" s="19"/>
      <c r="I17" s="19"/>
      <c r="J17" s="139"/>
      <c r="K17" s="19"/>
      <c r="L17" s="19"/>
      <c r="M17" s="19"/>
      <c r="N17" s="19"/>
      <c r="O17" s="19"/>
      <c r="P17" s="19"/>
      <c r="Q17" s="12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194" s="27" customFormat="1" ht="18.75" x14ac:dyDescent="0.3">
      <c r="A18" s="22" t="s">
        <v>16</v>
      </c>
      <c r="B18" s="23">
        <f>B19+B20+B21</f>
        <v>58028.66</v>
      </c>
      <c r="C18" s="23">
        <f>C19+C20+C21</f>
        <v>7812.83</v>
      </c>
      <c r="D18" s="23">
        <f>D19+D20+D21</f>
        <v>19517.89</v>
      </c>
      <c r="E18" s="23">
        <f>E19+E20+E21</f>
        <v>19517.89</v>
      </c>
      <c r="F18" s="23">
        <f>E18/B18*100</f>
        <v>33.634914195847358</v>
      </c>
      <c r="G18" s="23">
        <f>E18/C18*100</f>
        <v>249.81843966910839</v>
      </c>
      <c r="H18" s="24">
        <f>H19+H20+H21</f>
        <v>2027.5</v>
      </c>
      <c r="I18" s="24">
        <f t="shared" ref="I18:AE18" si="8">I19+I20+I21</f>
        <v>1654.79</v>
      </c>
      <c r="J18" s="35">
        <f t="shared" si="8"/>
        <v>5785.33</v>
      </c>
      <c r="K18" s="24">
        <f t="shared" si="8"/>
        <v>3881.1</v>
      </c>
      <c r="L18" s="24">
        <f t="shared" si="8"/>
        <v>6016.26</v>
      </c>
      <c r="M18" s="24">
        <f t="shared" si="8"/>
        <v>4293.1600000000008</v>
      </c>
      <c r="N18" s="24">
        <f>N19+N20+N21</f>
        <v>6314.5</v>
      </c>
      <c r="O18" s="24">
        <f t="shared" si="8"/>
        <v>4351.9400000000005</v>
      </c>
      <c r="P18" s="24">
        <f t="shared" si="8"/>
        <v>6755.92</v>
      </c>
      <c r="Q18" s="126">
        <f t="shared" si="8"/>
        <v>5336.9</v>
      </c>
      <c r="R18" s="24">
        <f t="shared" si="8"/>
        <v>6701.57</v>
      </c>
      <c r="S18" s="24">
        <f t="shared" si="8"/>
        <v>0</v>
      </c>
      <c r="T18" s="24">
        <f t="shared" si="8"/>
        <v>6646.9699999999993</v>
      </c>
      <c r="U18" s="24">
        <f t="shared" si="8"/>
        <v>0</v>
      </c>
      <c r="V18" s="24">
        <f t="shared" si="8"/>
        <v>2559.0699999999997</v>
      </c>
      <c r="W18" s="24">
        <f t="shared" si="8"/>
        <v>0</v>
      </c>
      <c r="X18" s="24">
        <f t="shared" si="8"/>
        <v>3994.5699999999997</v>
      </c>
      <c r="Y18" s="24">
        <f t="shared" si="8"/>
        <v>0</v>
      </c>
      <c r="Z18" s="24">
        <f t="shared" si="8"/>
        <v>3844.97</v>
      </c>
      <c r="AA18" s="24">
        <f t="shared" si="8"/>
        <v>0</v>
      </c>
      <c r="AB18" s="24">
        <f t="shared" si="8"/>
        <v>3564.5699999999997</v>
      </c>
      <c r="AC18" s="24">
        <f t="shared" si="8"/>
        <v>0</v>
      </c>
      <c r="AD18" s="24">
        <f t="shared" si="8"/>
        <v>3817.43</v>
      </c>
      <c r="AE18" s="24">
        <f t="shared" si="8"/>
        <v>0</v>
      </c>
      <c r="AF18" s="20"/>
      <c r="AG18" s="100">
        <f t="shared" ref="AG18:AG81" si="9">H18+J18+L18+N18+P18+R18+T18+V18+X18+Z18+AB18+AD18</f>
        <v>58028.66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</row>
    <row r="19" spans="1:194" s="27" customFormat="1" ht="18.75" x14ac:dyDescent="0.3">
      <c r="A19" s="28" t="s">
        <v>19</v>
      </c>
      <c r="B19" s="29">
        <f>B25+B32+B38+B44</f>
        <v>126.1</v>
      </c>
      <c r="C19" s="29">
        <f>C25+C32+C38+C44</f>
        <v>0</v>
      </c>
      <c r="D19" s="29">
        <f t="shared" ref="C19:E21" si="10">D25+D32+D38+D44</f>
        <v>0</v>
      </c>
      <c r="E19" s="29">
        <f t="shared" si="10"/>
        <v>0</v>
      </c>
      <c r="F19" s="18">
        <f>IFERROR(E19/B19*100,0)</f>
        <v>0</v>
      </c>
      <c r="G19" s="18">
        <f>IFERROR(E19/C19*100,0)</f>
        <v>0</v>
      </c>
      <c r="H19" s="29">
        <f t="shared" ref="H19:AE19" si="11">H25+H32+H38+H44</f>
        <v>0</v>
      </c>
      <c r="I19" s="29">
        <f t="shared" ref="I19:K19" si="12">I25+I32+I38+I44</f>
        <v>0</v>
      </c>
      <c r="J19" s="37">
        <f t="shared" si="11"/>
        <v>0</v>
      </c>
      <c r="K19" s="29">
        <f t="shared" si="12"/>
        <v>0</v>
      </c>
      <c r="L19" s="29">
        <f>L25+L32+L38+L44</f>
        <v>0</v>
      </c>
      <c r="M19" s="29">
        <f t="shared" si="11"/>
        <v>0</v>
      </c>
      <c r="N19" s="29">
        <f>N25+N32+N38+N44</f>
        <v>0</v>
      </c>
      <c r="O19" s="29">
        <f t="shared" si="11"/>
        <v>0</v>
      </c>
      <c r="P19" s="29">
        <f t="shared" si="11"/>
        <v>126.1</v>
      </c>
      <c r="Q19" s="127">
        <f t="shared" si="11"/>
        <v>0</v>
      </c>
      <c r="R19" s="29">
        <f t="shared" si="11"/>
        <v>0</v>
      </c>
      <c r="S19" s="29">
        <f t="shared" si="11"/>
        <v>0</v>
      </c>
      <c r="T19" s="29">
        <f t="shared" si="11"/>
        <v>0</v>
      </c>
      <c r="U19" s="29">
        <f t="shared" si="11"/>
        <v>0</v>
      </c>
      <c r="V19" s="29">
        <f t="shared" si="11"/>
        <v>0</v>
      </c>
      <c r="W19" s="29">
        <f t="shared" si="11"/>
        <v>0</v>
      </c>
      <c r="X19" s="29">
        <f t="shared" si="11"/>
        <v>0</v>
      </c>
      <c r="Y19" s="29">
        <f t="shared" si="11"/>
        <v>0</v>
      </c>
      <c r="Z19" s="29">
        <f t="shared" si="11"/>
        <v>0</v>
      </c>
      <c r="AA19" s="29">
        <f t="shared" si="11"/>
        <v>0</v>
      </c>
      <c r="AB19" s="29">
        <f t="shared" si="11"/>
        <v>0</v>
      </c>
      <c r="AC19" s="29">
        <f t="shared" si="11"/>
        <v>0</v>
      </c>
      <c r="AD19" s="29">
        <f t="shared" si="11"/>
        <v>0</v>
      </c>
      <c r="AE19" s="29">
        <f t="shared" si="11"/>
        <v>0</v>
      </c>
      <c r="AF19" s="20"/>
      <c r="AG19" s="100">
        <f t="shared" si="9"/>
        <v>126.1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</row>
    <row r="20" spans="1:194" s="27" customFormat="1" ht="18.75" x14ac:dyDescent="0.3">
      <c r="A20" s="28" t="s">
        <v>17</v>
      </c>
      <c r="B20" s="29">
        <f>B26+B33+B39+B45+B52</f>
        <v>524.52</v>
      </c>
      <c r="C20" s="29">
        <f t="shared" si="10"/>
        <v>0</v>
      </c>
      <c r="D20" s="29">
        <f t="shared" si="10"/>
        <v>131.67000000000002</v>
      </c>
      <c r="E20" s="29">
        <f t="shared" si="10"/>
        <v>131.67000000000002</v>
      </c>
      <c r="F20" s="18">
        <f t="shared" ref="F20:F22" si="13">IFERROR(E20/B20*100,0)</f>
        <v>25.102951269732333</v>
      </c>
      <c r="G20" s="18">
        <f>IFERROR(E20/C20*100,0)</f>
        <v>0</v>
      </c>
      <c r="H20" s="29">
        <f>H26+H33+H39+H45+H52</f>
        <v>0</v>
      </c>
      <c r="I20" s="29">
        <f>I26+I33+I39+I45+I52</f>
        <v>0</v>
      </c>
      <c r="J20" s="37">
        <f t="shared" ref="J20:AD20" si="14">J26+J33+J39+J45+J52</f>
        <v>0</v>
      </c>
      <c r="K20" s="29">
        <f>K26+K33+K39+K45+K52</f>
        <v>0</v>
      </c>
      <c r="L20" s="29">
        <f t="shared" si="14"/>
        <v>2.35</v>
      </c>
      <c r="M20" s="29">
        <f>M26+M33+M39+M45+M52</f>
        <v>2.35</v>
      </c>
      <c r="N20" s="29">
        <f t="shared" si="14"/>
        <v>13.88</v>
      </c>
      <c r="O20" s="29">
        <f>O26+O33+O39+O45+O52</f>
        <v>13.88</v>
      </c>
      <c r="P20" s="29">
        <f t="shared" si="14"/>
        <v>269.56</v>
      </c>
      <c r="Q20" s="127">
        <f>Q26+Q33+Q39+Q45+Q52</f>
        <v>115.44</v>
      </c>
      <c r="R20" s="29">
        <f t="shared" si="14"/>
        <v>22.98</v>
      </c>
      <c r="S20" s="29">
        <f>S26+S33+S39+S45+S52</f>
        <v>0</v>
      </c>
      <c r="T20" s="29">
        <f t="shared" si="14"/>
        <v>22.98</v>
      </c>
      <c r="U20" s="29">
        <f>U26+U33+U39+U45+U52</f>
        <v>0</v>
      </c>
      <c r="V20" s="29">
        <f t="shared" si="14"/>
        <v>22.98</v>
      </c>
      <c r="W20" s="29">
        <f>W26+W33+W39+W45+W52</f>
        <v>0</v>
      </c>
      <c r="X20" s="29">
        <f t="shared" si="14"/>
        <v>22.98</v>
      </c>
      <c r="Y20" s="29">
        <f>Y26+Y33+Y39+Y45+Y52</f>
        <v>0</v>
      </c>
      <c r="Z20" s="29">
        <f t="shared" si="14"/>
        <v>90.18</v>
      </c>
      <c r="AA20" s="29">
        <f>AA26+AA33+AA39+AA45+AA52</f>
        <v>0</v>
      </c>
      <c r="AB20" s="29">
        <f t="shared" si="14"/>
        <v>22.98</v>
      </c>
      <c r="AC20" s="29">
        <f>AC26+AC33+AC39+AC45+AC52</f>
        <v>0</v>
      </c>
      <c r="AD20" s="29">
        <f t="shared" si="14"/>
        <v>33.65</v>
      </c>
      <c r="AE20" s="29">
        <f>AE26+AE33+AE39+AE45+AE52</f>
        <v>0</v>
      </c>
      <c r="AF20" s="20"/>
      <c r="AG20" s="100">
        <f t="shared" si="9"/>
        <v>524.5200000000001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</row>
    <row r="21" spans="1:194" s="27" customFormat="1" ht="18.75" x14ac:dyDescent="0.3">
      <c r="A21" s="28" t="s">
        <v>18</v>
      </c>
      <c r="B21" s="29">
        <f>B27+B34+B40+B46+B53</f>
        <v>57378.04</v>
      </c>
      <c r="C21" s="29">
        <f t="shared" si="10"/>
        <v>7812.83</v>
      </c>
      <c r="D21" s="29">
        <f t="shared" si="10"/>
        <v>19386.22</v>
      </c>
      <c r="E21" s="29">
        <f>E27+E34+E40+E46</f>
        <v>19386.22</v>
      </c>
      <c r="F21" s="18">
        <f t="shared" si="13"/>
        <v>33.786828549737848</v>
      </c>
      <c r="G21" s="18">
        <f>IFERROR(E21/C21*100,0)</f>
        <v>248.13313485638369</v>
      </c>
      <c r="H21" s="29">
        <f t="shared" ref="H21:AD21" si="15">H27+H34+H40+H46+H53</f>
        <v>2027.5</v>
      </c>
      <c r="I21" s="29">
        <f>I27+I34+I40+I46+I53</f>
        <v>1654.79</v>
      </c>
      <c r="J21" s="37">
        <f t="shared" si="15"/>
        <v>5785.33</v>
      </c>
      <c r="K21" s="29">
        <f>K27+K34+K40+K46+K53</f>
        <v>3881.1</v>
      </c>
      <c r="L21" s="29">
        <f t="shared" si="15"/>
        <v>6013.91</v>
      </c>
      <c r="M21" s="29">
        <f>M27+M34+M40+M46+M53</f>
        <v>4290.8100000000004</v>
      </c>
      <c r="N21" s="29">
        <f t="shared" si="15"/>
        <v>6300.62</v>
      </c>
      <c r="O21" s="29">
        <f>O27+O34+O40+O46+O53</f>
        <v>4338.0600000000004</v>
      </c>
      <c r="P21" s="29">
        <f>P27+P34+P40+P46+P53</f>
        <v>6360.26</v>
      </c>
      <c r="Q21" s="127">
        <f>Q27+Q34+Q40+Q46+Q53</f>
        <v>5221.46</v>
      </c>
      <c r="R21" s="29">
        <f t="shared" si="15"/>
        <v>6678.59</v>
      </c>
      <c r="S21" s="29">
        <f>S27+S34+S40+S46+S53</f>
        <v>0</v>
      </c>
      <c r="T21" s="29">
        <f t="shared" si="15"/>
        <v>6623.99</v>
      </c>
      <c r="U21" s="29">
        <f>U27+U34+U40+U46+U53</f>
        <v>0</v>
      </c>
      <c r="V21" s="29">
        <f t="shared" si="15"/>
        <v>2536.0899999999997</v>
      </c>
      <c r="W21" s="29">
        <f>W27+W34+W40+W46+W53</f>
        <v>0</v>
      </c>
      <c r="X21" s="29">
        <f t="shared" si="15"/>
        <v>3971.5899999999997</v>
      </c>
      <c r="Y21" s="29">
        <f>Y27+Y34+Y40+Y46+Y53</f>
        <v>0</v>
      </c>
      <c r="Z21" s="29">
        <f t="shared" si="15"/>
        <v>3754.79</v>
      </c>
      <c r="AA21" s="29">
        <f>AA27+AA34+AA40+AA46+AA53</f>
        <v>0</v>
      </c>
      <c r="AB21" s="29">
        <f t="shared" si="15"/>
        <v>3541.5899999999997</v>
      </c>
      <c r="AC21" s="29">
        <f>AC27+AC34+AC40+AC46+AC53</f>
        <v>0</v>
      </c>
      <c r="AD21" s="29">
        <f t="shared" si="15"/>
        <v>3783.7799999999997</v>
      </c>
      <c r="AE21" s="29">
        <f>AE27+AE34+AE40+AE46+AE53</f>
        <v>0</v>
      </c>
      <c r="AF21" s="20"/>
      <c r="AG21" s="100">
        <f t="shared" si="9"/>
        <v>57378.039999999994</v>
      </c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</row>
    <row r="22" spans="1:194" s="27" customFormat="1" ht="18.75" x14ac:dyDescent="0.3">
      <c r="A22" s="28" t="s">
        <v>20</v>
      </c>
      <c r="B22" s="29">
        <f>B29+B35+B41+B48</f>
        <v>0</v>
      </c>
      <c r="C22" s="29">
        <f>C29+C35+C41+C48</f>
        <v>0</v>
      </c>
      <c r="D22" s="29">
        <f>D29+D35+D41+D48</f>
        <v>0</v>
      </c>
      <c r="E22" s="29">
        <f>E29+E35+E41+E48</f>
        <v>0</v>
      </c>
      <c r="F22" s="18">
        <f t="shared" si="13"/>
        <v>0</v>
      </c>
      <c r="G22" s="18">
        <f>IFERROR(E22/C22*100,0)</f>
        <v>0</v>
      </c>
      <c r="H22" s="29">
        <f t="shared" ref="H22:AE22" si="16">H29+H35+H41+H48</f>
        <v>0</v>
      </c>
      <c r="I22" s="29">
        <f t="shared" ref="I22:K22" si="17">I29+I35+I41+I48</f>
        <v>0</v>
      </c>
      <c r="J22" s="37">
        <f t="shared" si="16"/>
        <v>0</v>
      </c>
      <c r="K22" s="29">
        <f t="shared" si="17"/>
        <v>0</v>
      </c>
      <c r="L22" s="29">
        <f t="shared" si="16"/>
        <v>0</v>
      </c>
      <c r="M22" s="29">
        <f t="shared" si="16"/>
        <v>0</v>
      </c>
      <c r="N22" s="29">
        <f t="shared" si="16"/>
        <v>0</v>
      </c>
      <c r="O22" s="29">
        <f t="shared" si="16"/>
        <v>0</v>
      </c>
      <c r="P22" s="29">
        <f t="shared" si="16"/>
        <v>0</v>
      </c>
      <c r="Q22" s="127">
        <f t="shared" si="16"/>
        <v>0</v>
      </c>
      <c r="R22" s="29">
        <f t="shared" si="16"/>
        <v>0</v>
      </c>
      <c r="S22" s="29">
        <f t="shared" si="16"/>
        <v>0</v>
      </c>
      <c r="T22" s="29">
        <f t="shared" si="16"/>
        <v>0</v>
      </c>
      <c r="U22" s="29">
        <f t="shared" si="16"/>
        <v>0</v>
      </c>
      <c r="V22" s="29">
        <f t="shared" si="16"/>
        <v>0</v>
      </c>
      <c r="W22" s="29">
        <f t="shared" si="16"/>
        <v>0</v>
      </c>
      <c r="X22" s="29">
        <f t="shared" si="16"/>
        <v>0</v>
      </c>
      <c r="Y22" s="29">
        <f t="shared" si="16"/>
        <v>0</v>
      </c>
      <c r="Z22" s="29">
        <f t="shared" si="16"/>
        <v>0</v>
      </c>
      <c r="AA22" s="29">
        <f t="shared" si="16"/>
        <v>0</v>
      </c>
      <c r="AB22" s="29">
        <f t="shared" si="16"/>
        <v>0</v>
      </c>
      <c r="AC22" s="29">
        <f t="shared" si="16"/>
        <v>0</v>
      </c>
      <c r="AD22" s="29">
        <f t="shared" si="16"/>
        <v>0</v>
      </c>
      <c r="AE22" s="29">
        <f t="shared" si="16"/>
        <v>0</v>
      </c>
      <c r="AF22" s="20"/>
      <c r="AG22" s="100">
        <f t="shared" si="9"/>
        <v>0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</row>
    <row r="23" spans="1:194" s="27" customFormat="1" ht="41.25" customHeight="1" x14ac:dyDescent="0.3">
      <c r="A23" s="30" t="s">
        <v>36</v>
      </c>
      <c r="B23" s="31"/>
      <c r="C23" s="31"/>
      <c r="D23" s="31"/>
      <c r="E23" s="31"/>
      <c r="F23" s="109"/>
      <c r="G23" s="109"/>
      <c r="H23" s="32"/>
      <c r="I23" s="32"/>
      <c r="J23" s="35"/>
      <c r="K23" s="32"/>
      <c r="L23" s="32"/>
      <c r="M23" s="32"/>
      <c r="N23" s="32"/>
      <c r="O23" s="32"/>
      <c r="P23" s="32"/>
      <c r="Q23" s="126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20"/>
      <c r="AG23" s="100">
        <f t="shared" si="9"/>
        <v>0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</row>
    <row r="24" spans="1:194" s="21" customFormat="1" ht="18.75" x14ac:dyDescent="0.3">
      <c r="A24" s="33" t="s">
        <v>16</v>
      </c>
      <c r="B24" s="34">
        <f>B26+B27+B25</f>
        <v>1243.2299999999998</v>
      </c>
      <c r="C24" s="34">
        <f>C25+C26+C27</f>
        <v>209.28</v>
      </c>
      <c r="D24" s="34">
        <f>D25+D26+D27</f>
        <v>540.45999999999992</v>
      </c>
      <c r="E24" s="34">
        <f>E25+E26+E27</f>
        <v>540.45999999999992</v>
      </c>
      <c r="F24" s="110">
        <f>E24/B24*100</f>
        <v>43.472245682617057</v>
      </c>
      <c r="G24" s="110">
        <f t="shared" ref="G24:G29" si="18">IFERROR(E24/C24*100,0)</f>
        <v>258.24732415902139</v>
      </c>
      <c r="H24" s="35">
        <f>H26+H27+H25</f>
        <v>0</v>
      </c>
      <c r="I24" s="35">
        <f t="shared" ref="I24:AE24" si="19">I26+I27+I25</f>
        <v>0</v>
      </c>
      <c r="J24" s="35">
        <f>J26+J27+J25</f>
        <v>209.28</v>
      </c>
      <c r="K24" s="35">
        <f t="shared" si="19"/>
        <v>209.28</v>
      </c>
      <c r="L24" s="35">
        <f>L26+L27+L25</f>
        <v>261.87</v>
      </c>
      <c r="M24" s="35">
        <f t="shared" si="19"/>
        <v>261.87</v>
      </c>
      <c r="N24" s="35">
        <f>N26+N27+N25</f>
        <v>11.870000000000001</v>
      </c>
      <c r="O24" s="35">
        <f t="shared" si="19"/>
        <v>11.870000000000001</v>
      </c>
      <c r="P24" s="35">
        <f t="shared" si="19"/>
        <v>407.76</v>
      </c>
      <c r="Q24" s="126">
        <f t="shared" si="19"/>
        <v>57.44</v>
      </c>
      <c r="R24" s="35">
        <f t="shared" si="19"/>
        <v>269.37</v>
      </c>
      <c r="S24" s="35">
        <f t="shared" si="19"/>
        <v>0</v>
      </c>
      <c r="T24" s="35">
        <f t="shared" si="19"/>
        <v>11.870000000000001</v>
      </c>
      <c r="U24" s="35">
        <f t="shared" si="19"/>
        <v>0</v>
      </c>
      <c r="V24" s="35">
        <f t="shared" si="19"/>
        <v>11.870000000000001</v>
      </c>
      <c r="W24" s="35">
        <f t="shared" si="19"/>
        <v>0</v>
      </c>
      <c r="X24" s="35">
        <f t="shared" si="19"/>
        <v>11.870000000000001</v>
      </c>
      <c r="Y24" s="35">
        <f t="shared" si="19"/>
        <v>0</v>
      </c>
      <c r="Z24" s="35">
        <f t="shared" si="19"/>
        <v>11.870000000000001</v>
      </c>
      <c r="AA24" s="35">
        <f t="shared" si="19"/>
        <v>0</v>
      </c>
      <c r="AB24" s="35">
        <f t="shared" si="19"/>
        <v>11.870000000000001</v>
      </c>
      <c r="AC24" s="35">
        <f t="shared" si="19"/>
        <v>0</v>
      </c>
      <c r="AD24" s="35">
        <f t="shared" si="19"/>
        <v>23.729999999999997</v>
      </c>
      <c r="AE24" s="35">
        <f t="shared" si="19"/>
        <v>0</v>
      </c>
      <c r="AF24" s="20"/>
      <c r="AG24" s="100">
        <f t="shared" si="9"/>
        <v>1243.2299999999996</v>
      </c>
    </row>
    <row r="25" spans="1:194" s="21" customFormat="1" ht="18.75" x14ac:dyDescent="0.3">
      <c r="A25" s="36" t="s">
        <v>19</v>
      </c>
      <c r="B25" s="37">
        <f>H25+J25+L25+N25+P25+R25+T25+V25+X25+Z25+AB25+AD25</f>
        <v>126.1</v>
      </c>
      <c r="C25" s="107">
        <f>SUM(H25,J25)</f>
        <v>0</v>
      </c>
      <c r="D25" s="107">
        <f>E25</f>
        <v>0</v>
      </c>
      <c r="E25" s="107">
        <f>SUM(I25,K25,M25,O25,Q25,S25,U25,W25,Y25,AA25,AC25,AE25)</f>
        <v>0</v>
      </c>
      <c r="F25" s="110">
        <f>IFERROR(E25/B25*100,0)</f>
        <v>0</v>
      </c>
      <c r="G25" s="110">
        <f t="shared" si="18"/>
        <v>0</v>
      </c>
      <c r="H25" s="38"/>
      <c r="I25" s="38"/>
      <c r="J25" s="38"/>
      <c r="K25" s="39"/>
      <c r="L25" s="38"/>
      <c r="M25" s="38"/>
      <c r="N25" s="38">
        <v>0</v>
      </c>
      <c r="O25" s="39">
        <v>0</v>
      </c>
      <c r="P25" s="38">
        <v>126.1</v>
      </c>
      <c r="Q25" s="129">
        <v>0</v>
      </c>
      <c r="R25" s="38"/>
      <c r="S25" s="39"/>
      <c r="T25" s="38"/>
      <c r="U25" s="39"/>
      <c r="V25" s="38"/>
      <c r="W25" s="39"/>
      <c r="X25" s="38"/>
      <c r="Y25" s="39"/>
      <c r="Z25" s="38"/>
      <c r="AA25" s="39"/>
      <c r="AB25" s="38"/>
      <c r="AC25" s="39"/>
      <c r="AD25" s="39"/>
      <c r="AE25" s="39"/>
      <c r="AF25" s="20"/>
      <c r="AG25" s="100">
        <f t="shared" si="9"/>
        <v>126.1</v>
      </c>
    </row>
    <row r="26" spans="1:194" s="21" customFormat="1" ht="18.75" x14ac:dyDescent="0.3">
      <c r="A26" s="36" t="s">
        <v>17</v>
      </c>
      <c r="B26" s="37">
        <f>H26+J26+L26+N26+P26+R26+T26+V26+X26+Z26+AB26+AD26</f>
        <v>302.42</v>
      </c>
      <c r="C26" s="107">
        <f>SUM(H26,J26)</f>
        <v>0</v>
      </c>
      <c r="D26" s="107">
        <f t="shared" ref="D26:D27" si="20">E26</f>
        <v>60.769999999999996</v>
      </c>
      <c r="E26" s="107">
        <f t="shared" ref="E26:E27" si="21">SUM(I26,K26,M26,O26,Q26,S26,U26,W26,Y26,AA26,AC26,AE26)</f>
        <v>60.769999999999996</v>
      </c>
      <c r="F26" s="110">
        <f t="shared" ref="F26" si="22">IFERROR(E26/B26*100,0)</f>
        <v>20.094570464916337</v>
      </c>
      <c r="G26" s="110">
        <f t="shared" si="18"/>
        <v>0</v>
      </c>
      <c r="H26" s="20"/>
      <c r="I26" s="20"/>
      <c r="J26" s="118"/>
      <c r="K26" s="40"/>
      <c r="L26" s="118">
        <v>2.35</v>
      </c>
      <c r="M26" s="118">
        <v>2.35</v>
      </c>
      <c r="N26" s="119">
        <v>10.98</v>
      </c>
      <c r="O26" s="41">
        <v>10.98</v>
      </c>
      <c r="P26" s="119">
        <v>201.56</v>
      </c>
      <c r="Q26" s="130">
        <v>47.44</v>
      </c>
      <c r="R26" s="119">
        <v>10.98</v>
      </c>
      <c r="S26" s="41"/>
      <c r="T26" s="119">
        <v>10.98</v>
      </c>
      <c r="U26" s="41"/>
      <c r="V26" s="119">
        <v>10.98</v>
      </c>
      <c r="W26" s="42"/>
      <c r="X26" s="119">
        <v>10.98</v>
      </c>
      <c r="Y26" s="42"/>
      <c r="Z26" s="119">
        <v>10.98</v>
      </c>
      <c r="AA26" s="42"/>
      <c r="AB26" s="119">
        <v>10.98</v>
      </c>
      <c r="AC26" s="42"/>
      <c r="AD26" s="42">
        <v>21.65</v>
      </c>
      <c r="AE26" s="42"/>
      <c r="AF26" s="20"/>
      <c r="AG26" s="100">
        <f t="shared" si="9"/>
        <v>302.42</v>
      </c>
    </row>
    <row r="27" spans="1:194" s="21" customFormat="1" ht="18.75" x14ac:dyDescent="0.3">
      <c r="A27" s="36" t="s">
        <v>18</v>
      </c>
      <c r="B27" s="37">
        <f>H27+J27+L27+N27+P27+R27+T27+V27+X27+Z27+AB27+AD27</f>
        <v>814.70999999999992</v>
      </c>
      <c r="C27" s="107">
        <f>SUM(H27,J27)</f>
        <v>209.28</v>
      </c>
      <c r="D27" s="107">
        <f t="shared" si="20"/>
        <v>479.68999999999994</v>
      </c>
      <c r="E27" s="107">
        <f t="shared" si="21"/>
        <v>479.68999999999994</v>
      </c>
      <c r="F27" s="110">
        <f>IFERROR(E27/B27*100,0)</f>
        <v>58.878619386039198</v>
      </c>
      <c r="G27" s="110">
        <f t="shared" si="18"/>
        <v>229.20967125382262</v>
      </c>
      <c r="H27" s="20"/>
      <c r="I27" s="20"/>
      <c r="J27" s="119">
        <v>209.28</v>
      </c>
      <c r="K27" s="41">
        <v>209.28</v>
      </c>
      <c r="L27" s="119">
        <v>259.52</v>
      </c>
      <c r="M27" s="119">
        <v>259.52</v>
      </c>
      <c r="N27" s="119">
        <v>0.89</v>
      </c>
      <c r="O27" s="41">
        <v>0.89</v>
      </c>
      <c r="P27" s="119">
        <v>80.099999999999994</v>
      </c>
      <c r="Q27" s="130">
        <v>10</v>
      </c>
      <c r="R27" s="119">
        <v>258.39</v>
      </c>
      <c r="S27" s="41"/>
      <c r="T27" s="119">
        <v>0.89</v>
      </c>
      <c r="U27" s="41"/>
      <c r="V27" s="119">
        <v>0.89</v>
      </c>
      <c r="W27" s="42"/>
      <c r="X27" s="119">
        <v>0.89</v>
      </c>
      <c r="Y27" s="42"/>
      <c r="Z27" s="119">
        <v>0.89</v>
      </c>
      <c r="AA27" s="42"/>
      <c r="AB27" s="119">
        <v>0.89</v>
      </c>
      <c r="AC27" s="42"/>
      <c r="AD27" s="42">
        <v>2.08</v>
      </c>
      <c r="AE27" s="42"/>
      <c r="AF27" s="20"/>
      <c r="AG27" s="100">
        <f t="shared" si="9"/>
        <v>814.70999999999992</v>
      </c>
    </row>
    <row r="28" spans="1:194" s="48" customFormat="1" ht="37.5" x14ac:dyDescent="0.3">
      <c r="A28" s="43" t="s">
        <v>37</v>
      </c>
      <c r="B28" s="120">
        <f>H28+J28+L28+N28+P28+R28+T28+V28+X28+Z28+AB28+AD28</f>
        <v>107.21</v>
      </c>
      <c r="C28" s="108">
        <f>SUM(H28,J28)</f>
        <v>9.2799999999999994</v>
      </c>
      <c r="D28" s="45">
        <f>E28</f>
        <v>29.689999999999998</v>
      </c>
      <c r="E28" s="45">
        <f>SUM(I28,K28,M28,O28,Q28,S28,U28,W28,Y28,AA28,AC28,AE28)</f>
        <v>29.689999999999998</v>
      </c>
      <c r="F28" s="111">
        <f>IFERROR(E28/B28*100,0)</f>
        <v>27.693312191026958</v>
      </c>
      <c r="G28" s="111">
        <f t="shared" si="18"/>
        <v>319.93534482758622</v>
      </c>
      <c r="H28" s="46"/>
      <c r="I28" s="46"/>
      <c r="J28" s="140">
        <v>9.2799999999999994</v>
      </c>
      <c r="K28" s="47">
        <v>9.2799999999999994</v>
      </c>
      <c r="L28" s="47">
        <v>9.52</v>
      </c>
      <c r="M28" s="47">
        <v>9.52</v>
      </c>
      <c r="N28" s="47">
        <v>0.89</v>
      </c>
      <c r="O28" s="47">
        <v>0.89</v>
      </c>
      <c r="P28" s="47">
        <v>80.099999999999994</v>
      </c>
      <c r="Q28" s="131">
        <v>10</v>
      </c>
      <c r="R28" s="47">
        <v>0.89</v>
      </c>
      <c r="S28" s="47"/>
      <c r="T28" s="47">
        <v>0.89</v>
      </c>
      <c r="U28" s="47"/>
      <c r="V28" s="47">
        <v>0.89</v>
      </c>
      <c r="W28" s="47"/>
      <c r="X28" s="47">
        <v>0.89</v>
      </c>
      <c r="Y28" s="47"/>
      <c r="Z28" s="47">
        <v>0.89</v>
      </c>
      <c r="AA28" s="47"/>
      <c r="AB28" s="47">
        <v>0.89</v>
      </c>
      <c r="AC28" s="47"/>
      <c r="AD28" s="47">
        <v>2.08</v>
      </c>
      <c r="AE28" s="47"/>
      <c r="AF28" s="20"/>
      <c r="AG28" s="100">
        <f t="shared" si="9"/>
        <v>107.21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</row>
    <row r="29" spans="1:194" s="21" customFormat="1" ht="18.75" x14ac:dyDescent="0.3">
      <c r="A29" s="36" t="s">
        <v>20</v>
      </c>
      <c r="B29" s="37">
        <f>H29+J29+L29+N29+P29+R29+T29+V29+X29+Z29+AB29+AD29</f>
        <v>0</v>
      </c>
      <c r="C29" s="107">
        <f>SUM(H29,J29)</f>
        <v>0</v>
      </c>
      <c r="D29" s="107">
        <f>E29</f>
        <v>0</v>
      </c>
      <c r="E29" s="107">
        <f>SUM(I29,K29,M29,O29,Q29,S29,U29,W29,Y29,AA29,AC29,AE29)</f>
        <v>0</v>
      </c>
      <c r="F29" s="110">
        <f>IFERROR(E29/B29*100,0)</f>
        <v>0</v>
      </c>
      <c r="G29" s="110">
        <f t="shared" si="18"/>
        <v>0</v>
      </c>
      <c r="H29" s="38"/>
      <c r="I29" s="38"/>
      <c r="J29" s="38"/>
      <c r="K29" s="38"/>
      <c r="L29" s="38"/>
      <c r="M29" s="38"/>
      <c r="N29" s="38"/>
      <c r="O29" s="38"/>
      <c r="P29" s="38"/>
      <c r="Q29" s="129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20"/>
      <c r="AG29" s="100">
        <f t="shared" si="9"/>
        <v>0</v>
      </c>
    </row>
    <row r="30" spans="1:194" s="21" customFormat="1" ht="66" customHeight="1" x14ac:dyDescent="0.3">
      <c r="A30" s="49" t="s">
        <v>38</v>
      </c>
      <c r="B30" s="34"/>
      <c r="C30" s="34"/>
      <c r="D30" s="34"/>
      <c r="E30" s="34"/>
      <c r="F30" s="112"/>
      <c r="G30" s="112"/>
      <c r="H30" s="35"/>
      <c r="I30" s="35"/>
      <c r="J30" s="35"/>
      <c r="K30" s="35"/>
      <c r="L30" s="35"/>
      <c r="M30" s="35"/>
      <c r="N30" s="35"/>
      <c r="O30" s="35"/>
      <c r="P30" s="35"/>
      <c r="Q30" s="126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20"/>
      <c r="AG30" s="100">
        <f t="shared" si="9"/>
        <v>0</v>
      </c>
    </row>
    <row r="31" spans="1:194" s="21" customFormat="1" ht="18.75" x14ac:dyDescent="0.3">
      <c r="A31" s="33" t="s">
        <v>16</v>
      </c>
      <c r="B31" s="34">
        <f>B33+B34+B32</f>
        <v>144.60000000000002</v>
      </c>
      <c r="C31" s="34">
        <f>C32+C33+C34</f>
        <v>44.45</v>
      </c>
      <c r="D31" s="34">
        <f>D32+D33+D34</f>
        <v>144.60000000000002</v>
      </c>
      <c r="E31" s="34">
        <f>E32+E33+E34</f>
        <v>144.60000000000002</v>
      </c>
      <c r="F31" s="110">
        <f>E31/B31*100</f>
        <v>100</v>
      </c>
      <c r="G31" s="110">
        <f>IFERROR(E31/C31*100,0)</f>
        <v>325.30933633295842</v>
      </c>
      <c r="H31" s="35">
        <f>H32+H33+H34</f>
        <v>0</v>
      </c>
      <c r="I31" s="35">
        <f t="shared" ref="I31:AE31" si="23">I32+I33+I34</f>
        <v>0</v>
      </c>
      <c r="J31" s="35">
        <f t="shared" si="23"/>
        <v>44.45</v>
      </c>
      <c r="K31" s="35">
        <f t="shared" si="23"/>
        <v>44.45</v>
      </c>
      <c r="L31" s="35">
        <f t="shared" si="23"/>
        <v>100.15</v>
      </c>
      <c r="M31" s="35">
        <f t="shared" si="23"/>
        <v>100.15</v>
      </c>
      <c r="N31" s="35">
        <f t="shared" si="23"/>
        <v>0</v>
      </c>
      <c r="O31" s="35">
        <f t="shared" si="23"/>
        <v>0</v>
      </c>
      <c r="P31" s="35">
        <f t="shared" si="23"/>
        <v>0</v>
      </c>
      <c r="Q31" s="126">
        <f t="shared" si="23"/>
        <v>0</v>
      </c>
      <c r="R31" s="35">
        <f t="shared" si="23"/>
        <v>0</v>
      </c>
      <c r="S31" s="35">
        <f t="shared" si="23"/>
        <v>0</v>
      </c>
      <c r="T31" s="35">
        <f t="shared" si="23"/>
        <v>0</v>
      </c>
      <c r="U31" s="35">
        <f t="shared" si="23"/>
        <v>0</v>
      </c>
      <c r="V31" s="35">
        <f t="shared" si="23"/>
        <v>0</v>
      </c>
      <c r="W31" s="35">
        <f t="shared" si="23"/>
        <v>0</v>
      </c>
      <c r="X31" s="35">
        <f t="shared" si="23"/>
        <v>0</v>
      </c>
      <c r="Y31" s="35">
        <f t="shared" si="23"/>
        <v>0</v>
      </c>
      <c r="Z31" s="35">
        <f t="shared" si="23"/>
        <v>0</v>
      </c>
      <c r="AA31" s="35">
        <f t="shared" si="23"/>
        <v>0</v>
      </c>
      <c r="AB31" s="35">
        <f t="shared" si="23"/>
        <v>0</v>
      </c>
      <c r="AC31" s="35">
        <f t="shared" si="23"/>
        <v>0</v>
      </c>
      <c r="AD31" s="35">
        <f t="shared" si="23"/>
        <v>0</v>
      </c>
      <c r="AE31" s="35">
        <f t="shared" si="23"/>
        <v>0</v>
      </c>
      <c r="AF31" s="20"/>
      <c r="AG31" s="100">
        <f t="shared" si="9"/>
        <v>144.60000000000002</v>
      </c>
    </row>
    <row r="32" spans="1:194" s="21" customFormat="1" ht="18.75" x14ac:dyDescent="0.3">
      <c r="A32" s="36" t="s">
        <v>19</v>
      </c>
      <c r="B32" s="37">
        <f>H32+J32+L32+N32+P32+R32+T32+V32+X32+Z32+AB32+AD32</f>
        <v>0</v>
      </c>
      <c r="C32" s="107">
        <f>SUM(H32,J32)</f>
        <v>0</v>
      </c>
      <c r="D32" s="107">
        <f>E32</f>
        <v>0</v>
      </c>
      <c r="E32" s="107">
        <f>SUM(I32,K32,M32,O32,Q32,S32,U32,W32,Y32,AA32,AC32,AE32)</f>
        <v>0</v>
      </c>
      <c r="F32" s="110">
        <f>IFERROR(E32/B32*100,0)</f>
        <v>0</v>
      </c>
      <c r="G32" s="110">
        <f>IFERROR(E32/C32*100,0)</f>
        <v>0</v>
      </c>
      <c r="H32" s="38"/>
      <c r="I32" s="38"/>
      <c r="J32" s="38"/>
      <c r="K32" s="38"/>
      <c r="L32" s="38"/>
      <c r="M32" s="38"/>
      <c r="N32" s="38"/>
      <c r="O32" s="38"/>
      <c r="P32" s="38"/>
      <c r="Q32" s="129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20"/>
      <c r="AG32" s="100">
        <f t="shared" si="9"/>
        <v>0</v>
      </c>
    </row>
    <row r="33" spans="1:194" s="21" customFormat="1" ht="18.75" x14ac:dyDescent="0.3">
      <c r="A33" s="36" t="s">
        <v>17</v>
      </c>
      <c r="B33" s="37">
        <f>H33+J33+L33+N33+P33+R33+T33+V33+X33+Z33+AB33+AD33</f>
        <v>0</v>
      </c>
      <c r="C33" s="107">
        <f>SUM(H33,J33)</f>
        <v>0</v>
      </c>
      <c r="D33" s="107">
        <f t="shared" ref="D33:D35" si="24">E33</f>
        <v>0</v>
      </c>
      <c r="E33" s="107">
        <f t="shared" ref="E33:E34" si="25">SUM(I33,K33,M33,O33,Q33,S33,U33,W33,Y33,AA33,AC33,AE33)</f>
        <v>0</v>
      </c>
      <c r="F33" s="110">
        <f t="shared" ref="F33" si="26">IFERROR(E33/B33*100,0)</f>
        <v>0</v>
      </c>
      <c r="G33" s="110">
        <f>IFERROR(E33/C33*100,0)</f>
        <v>0</v>
      </c>
      <c r="H33" s="38"/>
      <c r="I33" s="38"/>
      <c r="J33" s="38"/>
      <c r="K33" s="38"/>
      <c r="L33" s="38"/>
      <c r="M33" s="38"/>
      <c r="N33" s="38"/>
      <c r="O33" s="38"/>
      <c r="P33" s="38"/>
      <c r="Q33" s="129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20"/>
      <c r="AG33" s="100">
        <f t="shared" si="9"/>
        <v>0</v>
      </c>
    </row>
    <row r="34" spans="1:194" s="21" customFormat="1" ht="18.75" x14ac:dyDescent="0.3">
      <c r="A34" s="36" t="s">
        <v>18</v>
      </c>
      <c r="B34" s="37">
        <f>H34+J34+L34+N34+P34+R34+T34+V34+X34+Z34+AB34+AD34</f>
        <v>144.60000000000002</v>
      </c>
      <c r="C34" s="107">
        <f>SUM(H34,J34)</f>
        <v>44.45</v>
      </c>
      <c r="D34" s="107">
        <f t="shared" si="24"/>
        <v>144.60000000000002</v>
      </c>
      <c r="E34" s="107">
        <f t="shared" si="25"/>
        <v>144.60000000000002</v>
      </c>
      <c r="F34" s="110">
        <f>IFERROR(E34/B34*100,0)</f>
        <v>100</v>
      </c>
      <c r="G34" s="110">
        <f>IFERROR(E34/C34*100,0)</f>
        <v>325.30933633295842</v>
      </c>
      <c r="H34" s="38"/>
      <c r="I34" s="38"/>
      <c r="J34" s="38">
        <v>44.45</v>
      </c>
      <c r="K34" s="38">
        <v>44.45</v>
      </c>
      <c r="L34" s="38">
        <v>100.15</v>
      </c>
      <c r="M34" s="38">
        <v>100.15</v>
      </c>
      <c r="N34" s="38">
        <v>0</v>
      </c>
      <c r="O34" s="38">
        <v>0</v>
      </c>
      <c r="P34" s="38"/>
      <c r="Q34" s="129">
        <v>0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20"/>
      <c r="AG34" s="100">
        <f t="shared" si="9"/>
        <v>144.60000000000002</v>
      </c>
    </row>
    <row r="35" spans="1:194" s="21" customFormat="1" ht="18.75" x14ac:dyDescent="0.3">
      <c r="A35" s="36" t="s">
        <v>20</v>
      </c>
      <c r="B35" s="37">
        <f>H35+J35+L35+N35+P35+R35+T35+V35+X35+Z35+AB35+AD35</f>
        <v>0</v>
      </c>
      <c r="C35" s="107">
        <f>SUM(H35,J35)</f>
        <v>0</v>
      </c>
      <c r="D35" s="107">
        <f t="shared" si="24"/>
        <v>0</v>
      </c>
      <c r="E35" s="107">
        <f>SUM(I35,K35,M35,O35,Q35,S35,U35,W35,Y35,AA35,AC35,AE35)</f>
        <v>0</v>
      </c>
      <c r="F35" s="110">
        <f>IFERROR(E35/B35*100,0)</f>
        <v>0</v>
      </c>
      <c r="G35" s="110">
        <f>IFERROR(E35/C35*100,0)</f>
        <v>0</v>
      </c>
      <c r="H35" s="38"/>
      <c r="I35" s="38"/>
      <c r="J35" s="38"/>
      <c r="K35" s="38"/>
      <c r="L35" s="38"/>
      <c r="M35" s="38"/>
      <c r="N35" s="38"/>
      <c r="O35" s="38"/>
      <c r="P35" s="38"/>
      <c r="Q35" s="129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20"/>
      <c r="AG35" s="100">
        <f t="shared" si="9"/>
        <v>0</v>
      </c>
    </row>
    <row r="36" spans="1:194" s="21" customFormat="1" ht="81" customHeight="1" x14ac:dyDescent="0.3">
      <c r="A36" s="50" t="s">
        <v>39</v>
      </c>
      <c r="B36" s="34"/>
      <c r="C36" s="34"/>
      <c r="D36" s="34"/>
      <c r="E36" s="34"/>
      <c r="F36" s="112"/>
      <c r="G36" s="112"/>
      <c r="H36" s="35"/>
      <c r="I36" s="35"/>
      <c r="J36" s="35"/>
      <c r="K36" s="35"/>
      <c r="L36" s="35"/>
      <c r="M36" s="35"/>
      <c r="N36" s="35"/>
      <c r="O36" s="35"/>
      <c r="P36" s="35"/>
      <c r="Q36" s="126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149" t="s">
        <v>40</v>
      </c>
      <c r="AG36" s="100">
        <f t="shared" si="9"/>
        <v>0</v>
      </c>
    </row>
    <row r="37" spans="1:194" s="21" customFormat="1" ht="28.5" customHeight="1" x14ac:dyDescent="0.3">
      <c r="A37" s="33" t="s">
        <v>16</v>
      </c>
      <c r="B37" s="34">
        <f>B39+B40+B38</f>
        <v>56363.200000000004</v>
      </c>
      <c r="C37" s="34">
        <f>C38+C39+C40</f>
        <v>7559.1</v>
      </c>
      <c r="D37" s="34">
        <f>D38+D39+D40</f>
        <v>18728.099999999999</v>
      </c>
      <c r="E37" s="34">
        <f>E38+E39+E40</f>
        <v>18728.099999999999</v>
      </c>
      <c r="F37" s="110">
        <f>E37/B37*100</f>
        <v>33.227531438953072</v>
      </c>
      <c r="G37" s="110">
        <f>IFERROR(E37/C37*100,0)</f>
        <v>247.75568520061907</v>
      </c>
      <c r="H37" s="35">
        <f>H38+H39+H40</f>
        <v>2027.5</v>
      </c>
      <c r="I37" s="35">
        <f t="shared" ref="I37" si="27">I38+I39+I40</f>
        <v>1654.79</v>
      </c>
      <c r="J37" s="35">
        <f>J38+J39+J40</f>
        <v>5531.6</v>
      </c>
      <c r="K37" s="35">
        <f t="shared" ref="K37:AD37" si="28">K38+K39+K40</f>
        <v>3627.37</v>
      </c>
      <c r="L37" s="35">
        <f t="shared" si="28"/>
        <v>5644.44</v>
      </c>
      <c r="M37" s="35">
        <f t="shared" si="28"/>
        <v>3921.34</v>
      </c>
      <c r="N37" s="35">
        <f t="shared" si="28"/>
        <v>6290.4</v>
      </c>
      <c r="O37" s="35">
        <f t="shared" si="28"/>
        <v>4327.84</v>
      </c>
      <c r="P37" s="35">
        <f t="shared" si="28"/>
        <v>6265.46</v>
      </c>
      <c r="Q37" s="126">
        <f t="shared" si="28"/>
        <v>5196.76</v>
      </c>
      <c r="R37" s="35">
        <f t="shared" si="28"/>
        <v>6419.5</v>
      </c>
      <c r="S37" s="35">
        <f t="shared" si="28"/>
        <v>0</v>
      </c>
      <c r="T37" s="35">
        <f t="shared" si="28"/>
        <v>6622.4</v>
      </c>
      <c r="U37" s="35">
        <f t="shared" si="28"/>
        <v>0</v>
      </c>
      <c r="V37" s="35">
        <f t="shared" si="28"/>
        <v>2534.5</v>
      </c>
      <c r="W37" s="35">
        <f t="shared" si="28"/>
        <v>0</v>
      </c>
      <c r="X37" s="35">
        <f t="shared" si="28"/>
        <v>3970</v>
      </c>
      <c r="Y37" s="35">
        <f t="shared" si="28"/>
        <v>0</v>
      </c>
      <c r="Z37" s="35">
        <f t="shared" si="28"/>
        <v>3736.4</v>
      </c>
      <c r="AA37" s="35">
        <f t="shared" si="28"/>
        <v>0</v>
      </c>
      <c r="AB37" s="35">
        <f t="shared" si="28"/>
        <v>3540</v>
      </c>
      <c r="AC37" s="35">
        <f t="shared" si="28"/>
        <v>0</v>
      </c>
      <c r="AD37" s="35">
        <f t="shared" si="28"/>
        <v>3781</v>
      </c>
      <c r="AE37" s="35"/>
      <c r="AF37" s="150"/>
      <c r="AG37" s="100">
        <f t="shared" si="9"/>
        <v>56363.200000000004</v>
      </c>
    </row>
    <row r="38" spans="1:194" s="21" customFormat="1" ht="33.75" customHeight="1" x14ac:dyDescent="0.3">
      <c r="A38" s="36" t="s">
        <v>19</v>
      </c>
      <c r="B38" s="37">
        <f>H38+J38+L38+N38+P38+R38+T38+V38+X38+Z38+AB38+AD38</f>
        <v>0</v>
      </c>
      <c r="C38" s="107">
        <f>SUM(H38,J38)</f>
        <v>0</v>
      </c>
      <c r="D38" s="107">
        <f>E38</f>
        <v>0</v>
      </c>
      <c r="E38" s="107">
        <f>SUM(I38,K38,M38,O38,Q38,S38,U38,W38,Y38,AA38,AC38,AE38)</f>
        <v>0</v>
      </c>
      <c r="F38" s="110">
        <f>IFERROR(E38/B38*100,0)</f>
        <v>0</v>
      </c>
      <c r="G38" s="110">
        <f>IFERROR(E38/C38*100,0)</f>
        <v>0</v>
      </c>
      <c r="H38" s="38"/>
      <c r="I38" s="38"/>
      <c r="J38" s="38"/>
      <c r="K38" s="38"/>
      <c r="L38" s="38"/>
      <c r="M38" s="38"/>
      <c r="N38" s="38"/>
      <c r="O38" s="38"/>
      <c r="P38" s="38"/>
      <c r="Q38" s="129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50"/>
      <c r="AG38" s="100">
        <f t="shared" si="9"/>
        <v>0</v>
      </c>
    </row>
    <row r="39" spans="1:194" s="21" customFormat="1" ht="27" customHeight="1" x14ac:dyDescent="0.3">
      <c r="A39" s="36" t="s">
        <v>17</v>
      </c>
      <c r="B39" s="37">
        <f>H39+J39+L39+N39+P39+R39+T39+V39+X39+Z39+AB39+AD39</f>
        <v>0</v>
      </c>
      <c r="C39" s="107">
        <f>SUM(H39,J39)</f>
        <v>0</v>
      </c>
      <c r="D39" s="107">
        <f t="shared" ref="D39:D41" si="29">E39</f>
        <v>0</v>
      </c>
      <c r="E39" s="107">
        <f t="shared" ref="E39:E40" si="30">SUM(I39,K39,M39,O39,Q39,S39,U39,W39,Y39,AA39,AC39,AE39)</f>
        <v>0</v>
      </c>
      <c r="F39" s="110">
        <f t="shared" ref="F39" si="31">IFERROR(E39/B39*100,0)</f>
        <v>0</v>
      </c>
      <c r="G39" s="110">
        <f>IFERROR(E39/C39*100,0)</f>
        <v>0</v>
      </c>
      <c r="H39" s="38"/>
      <c r="I39" s="38"/>
      <c r="J39" s="38"/>
      <c r="K39" s="38"/>
      <c r="L39" s="38"/>
      <c r="M39" s="38"/>
      <c r="N39" s="38"/>
      <c r="O39" s="38"/>
      <c r="P39" s="38"/>
      <c r="Q39" s="129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150"/>
      <c r="AG39" s="100">
        <f t="shared" si="9"/>
        <v>0</v>
      </c>
    </row>
    <row r="40" spans="1:194" s="21" customFormat="1" ht="29.25" customHeight="1" x14ac:dyDescent="0.3">
      <c r="A40" s="36" t="s">
        <v>18</v>
      </c>
      <c r="B40" s="37">
        <f>H40+J40+L40+N40+P40+R40+T40+V40+X40+Z40+AB40+AD40</f>
        <v>56363.200000000004</v>
      </c>
      <c r="C40" s="107">
        <f>SUM(H40,J40)</f>
        <v>7559.1</v>
      </c>
      <c r="D40" s="107">
        <f t="shared" si="29"/>
        <v>18728.099999999999</v>
      </c>
      <c r="E40" s="107">
        <f t="shared" si="30"/>
        <v>18728.099999999999</v>
      </c>
      <c r="F40" s="110">
        <f>IFERROR(E40/B40*100,0)</f>
        <v>33.227531438953072</v>
      </c>
      <c r="G40" s="110">
        <f>IFERROR(E40/C40*100,0)</f>
        <v>247.75568520061907</v>
      </c>
      <c r="H40" s="38">
        <v>2027.5</v>
      </c>
      <c r="I40" s="38">
        <v>1654.79</v>
      </c>
      <c r="J40" s="38">
        <v>5531.6</v>
      </c>
      <c r="K40" s="38">
        <v>3627.37</v>
      </c>
      <c r="L40" s="38">
        <v>5644.44</v>
      </c>
      <c r="M40" s="38">
        <v>3921.34</v>
      </c>
      <c r="N40" s="38">
        <v>6290.4</v>
      </c>
      <c r="O40" s="38">
        <v>4327.84</v>
      </c>
      <c r="P40" s="38">
        <v>6265.46</v>
      </c>
      <c r="Q40" s="129">
        <v>5196.76</v>
      </c>
      <c r="R40" s="38">
        <v>6419.5</v>
      </c>
      <c r="S40" s="38"/>
      <c r="T40" s="38">
        <v>6622.4</v>
      </c>
      <c r="U40" s="38"/>
      <c r="V40" s="38">
        <v>2534.5</v>
      </c>
      <c r="W40" s="38"/>
      <c r="X40" s="38">
        <v>3970</v>
      </c>
      <c r="Y40" s="38"/>
      <c r="Z40" s="38">
        <v>3736.4</v>
      </c>
      <c r="AA40" s="38"/>
      <c r="AB40" s="38">
        <v>3540</v>
      </c>
      <c r="AC40" s="38"/>
      <c r="AD40" s="38">
        <v>3781</v>
      </c>
      <c r="AE40" s="38"/>
      <c r="AF40" s="150"/>
      <c r="AG40" s="100">
        <f t="shared" si="9"/>
        <v>56363.200000000004</v>
      </c>
    </row>
    <row r="41" spans="1:194" s="21" customFormat="1" ht="26.25" customHeight="1" x14ac:dyDescent="0.3">
      <c r="A41" s="36" t="s">
        <v>20</v>
      </c>
      <c r="B41" s="37">
        <f>H41+J41+L41+N41+P41+R41+T41+V41+X41+Z41+AB41+AD41</f>
        <v>0</v>
      </c>
      <c r="C41" s="107">
        <f>SUM(H41,J41)</f>
        <v>0</v>
      </c>
      <c r="D41" s="107">
        <f t="shared" si="29"/>
        <v>0</v>
      </c>
      <c r="E41" s="107">
        <f>SUM(I41,K41,M41,O41,Q41,S41,U41,W41,Y41,AA41,AC41,AE41)</f>
        <v>0</v>
      </c>
      <c r="F41" s="110">
        <f>IFERROR(E41/B41*100,0)</f>
        <v>0</v>
      </c>
      <c r="G41" s="110">
        <f>IFERROR(E41/C41*100,0)</f>
        <v>0</v>
      </c>
      <c r="H41" s="38"/>
      <c r="I41" s="38"/>
      <c r="J41" s="38"/>
      <c r="K41" s="38"/>
      <c r="L41" s="38"/>
      <c r="M41" s="38"/>
      <c r="N41" s="38"/>
      <c r="O41" s="38"/>
      <c r="P41" s="38"/>
      <c r="Q41" s="129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151"/>
      <c r="AG41" s="100">
        <f t="shared" si="9"/>
        <v>0</v>
      </c>
    </row>
    <row r="42" spans="1:194" s="21" customFormat="1" ht="120.75" customHeight="1" x14ac:dyDescent="0.3">
      <c r="A42" s="51" t="s">
        <v>41</v>
      </c>
      <c r="B42" s="37"/>
      <c r="C42" s="37"/>
      <c r="D42" s="37"/>
      <c r="E42" s="37"/>
      <c r="F42" s="113"/>
      <c r="G42" s="113"/>
      <c r="H42" s="38"/>
      <c r="I42" s="38"/>
      <c r="J42" s="38"/>
      <c r="K42" s="38"/>
      <c r="L42" s="38"/>
      <c r="M42" s="38"/>
      <c r="N42" s="38"/>
      <c r="O42" s="38"/>
      <c r="P42" s="38"/>
      <c r="Q42" s="129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20"/>
      <c r="AG42" s="100">
        <f t="shared" si="9"/>
        <v>0</v>
      </c>
    </row>
    <row r="43" spans="1:194" s="21" customFormat="1" ht="18.75" x14ac:dyDescent="0.3">
      <c r="A43" s="52" t="s">
        <v>16</v>
      </c>
      <c r="B43" s="34">
        <f>B45+B46+B44</f>
        <v>277.63000000000005</v>
      </c>
      <c r="C43" s="34">
        <f>C44+C45+C46</f>
        <v>0</v>
      </c>
      <c r="D43" s="34">
        <f>D44+D45+D46</f>
        <v>104.73</v>
      </c>
      <c r="E43" s="34">
        <f>E44+E45+E46</f>
        <v>104.73</v>
      </c>
      <c r="F43" s="110">
        <f>E43/B43*100</f>
        <v>37.722868566077153</v>
      </c>
      <c r="G43" s="110">
        <f t="shared" ref="G43:G48" si="32">IFERROR(E43/C43*100,0)</f>
        <v>0</v>
      </c>
      <c r="H43" s="34">
        <f>H45+H46+H44</f>
        <v>0</v>
      </c>
      <c r="I43" s="34">
        <f t="shared" ref="I43:AD43" si="33">I45+I46+I44</f>
        <v>0</v>
      </c>
      <c r="J43" s="34">
        <f t="shared" si="33"/>
        <v>0</v>
      </c>
      <c r="K43" s="34">
        <f t="shared" si="33"/>
        <v>0</v>
      </c>
      <c r="L43" s="34">
        <f t="shared" si="33"/>
        <v>9.8000000000000007</v>
      </c>
      <c r="M43" s="34">
        <f t="shared" si="33"/>
        <v>9.8000000000000007</v>
      </c>
      <c r="N43" s="34">
        <f t="shared" si="33"/>
        <v>12.23</v>
      </c>
      <c r="O43" s="34">
        <f t="shared" si="33"/>
        <v>12.23</v>
      </c>
      <c r="P43" s="34">
        <f t="shared" si="33"/>
        <v>82.7</v>
      </c>
      <c r="Q43" s="132">
        <f t="shared" si="33"/>
        <v>82.7</v>
      </c>
      <c r="R43" s="34">
        <f t="shared" si="33"/>
        <v>12.7</v>
      </c>
      <c r="S43" s="34">
        <f t="shared" si="33"/>
        <v>0</v>
      </c>
      <c r="T43" s="34">
        <f t="shared" si="33"/>
        <v>12.7</v>
      </c>
      <c r="U43" s="34">
        <f t="shared" si="33"/>
        <v>0</v>
      </c>
      <c r="V43" s="34">
        <f t="shared" si="33"/>
        <v>12.7</v>
      </c>
      <c r="W43" s="34">
        <f t="shared" si="33"/>
        <v>0</v>
      </c>
      <c r="X43" s="34">
        <f t="shared" si="33"/>
        <v>12.7</v>
      </c>
      <c r="Y43" s="34">
        <f t="shared" si="33"/>
        <v>0</v>
      </c>
      <c r="Z43" s="34">
        <f t="shared" si="33"/>
        <v>96.7</v>
      </c>
      <c r="AA43" s="34">
        <f t="shared" si="33"/>
        <v>0</v>
      </c>
      <c r="AB43" s="34">
        <f t="shared" si="33"/>
        <v>12.7</v>
      </c>
      <c r="AC43" s="34">
        <f t="shared" si="33"/>
        <v>0</v>
      </c>
      <c r="AD43" s="34">
        <f t="shared" si="33"/>
        <v>12.7</v>
      </c>
      <c r="AE43" s="34"/>
      <c r="AF43" s="20"/>
      <c r="AG43" s="100">
        <f t="shared" si="9"/>
        <v>277.62999999999994</v>
      </c>
    </row>
    <row r="44" spans="1:194" s="21" customFormat="1" ht="18.75" x14ac:dyDescent="0.3">
      <c r="A44" s="53" t="s">
        <v>19</v>
      </c>
      <c r="B44" s="37">
        <f>H44+J44+L44+N44+P44+R44+T44+V44+X44+Z44+AB44+AD44</f>
        <v>0</v>
      </c>
      <c r="C44" s="107">
        <f>SUM(H44,J44)</f>
        <v>0</v>
      </c>
      <c r="D44" s="107">
        <f>E44</f>
        <v>0</v>
      </c>
      <c r="E44" s="107">
        <f>SUM(I44,K44,M44,O44,Q44,S44,U44,W44,Y44,AA44,AC44,AE44)</f>
        <v>0</v>
      </c>
      <c r="F44" s="110">
        <f>IFERROR(E44/B44*100,0)</f>
        <v>0</v>
      </c>
      <c r="G44" s="110">
        <f t="shared" si="32"/>
        <v>0</v>
      </c>
      <c r="H44" s="38"/>
      <c r="I44" s="38"/>
      <c r="J44" s="38"/>
      <c r="K44" s="38"/>
      <c r="L44" s="38"/>
      <c r="M44" s="38"/>
      <c r="N44" s="38"/>
      <c r="O44" s="38"/>
      <c r="P44" s="38"/>
      <c r="Q44" s="129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20"/>
      <c r="AG44" s="100">
        <f t="shared" si="9"/>
        <v>0</v>
      </c>
    </row>
    <row r="45" spans="1:194" s="21" customFormat="1" ht="18.75" x14ac:dyDescent="0.3">
      <c r="A45" s="53" t="s">
        <v>17</v>
      </c>
      <c r="B45" s="37">
        <f>H45+J45+L45+N45+P45+R45+T45+V45+X45+Z45+AB45+AD45</f>
        <v>222.10000000000002</v>
      </c>
      <c r="C45" s="107">
        <f>SUM(H45,J45)</f>
        <v>0</v>
      </c>
      <c r="D45" s="107">
        <f t="shared" ref="D45:D46" si="34">E45</f>
        <v>70.900000000000006</v>
      </c>
      <c r="E45" s="107">
        <f t="shared" ref="E45:E46" si="35">SUM(I45,K45,M45,O45,Q45,S45,U45,W45,Y45,AA45,AC45,AE45)</f>
        <v>70.900000000000006</v>
      </c>
      <c r="F45" s="110">
        <f t="shared" ref="F45" si="36">IFERROR(E45/B45*100,0)</f>
        <v>31.922557406573617</v>
      </c>
      <c r="G45" s="110">
        <f t="shared" si="32"/>
        <v>0</v>
      </c>
      <c r="H45" s="38"/>
      <c r="I45" s="38"/>
      <c r="J45" s="38"/>
      <c r="K45" s="38"/>
      <c r="L45" s="38"/>
      <c r="M45" s="38"/>
      <c r="N45" s="38">
        <v>2.9</v>
      </c>
      <c r="O45" s="38">
        <v>2.9</v>
      </c>
      <c r="P45" s="38">
        <v>68</v>
      </c>
      <c r="Q45" s="129">
        <v>68</v>
      </c>
      <c r="R45" s="38">
        <v>12</v>
      </c>
      <c r="S45" s="38"/>
      <c r="T45" s="38">
        <v>12</v>
      </c>
      <c r="U45" s="38"/>
      <c r="V45" s="38">
        <v>12</v>
      </c>
      <c r="W45" s="38"/>
      <c r="X45" s="38">
        <v>12</v>
      </c>
      <c r="Y45" s="38"/>
      <c r="Z45" s="38">
        <v>79.2</v>
      </c>
      <c r="AA45" s="38"/>
      <c r="AB45" s="38">
        <v>12</v>
      </c>
      <c r="AC45" s="38"/>
      <c r="AD45" s="38">
        <v>12</v>
      </c>
      <c r="AE45" s="38"/>
      <c r="AF45" s="20"/>
      <c r="AG45" s="100">
        <f t="shared" si="9"/>
        <v>222.10000000000002</v>
      </c>
    </row>
    <row r="46" spans="1:194" s="21" customFormat="1" ht="18.75" x14ac:dyDescent="0.3">
      <c r="A46" s="53" t="s">
        <v>18</v>
      </c>
      <c r="B46" s="37">
        <f>H46+J46+L46+N46+P46+R46+T46+V46+X46+Z46+AB46+AD46</f>
        <v>55.530000000000015</v>
      </c>
      <c r="C46" s="107">
        <f>SUM(H46,J46)</f>
        <v>0</v>
      </c>
      <c r="D46" s="107">
        <f t="shared" si="34"/>
        <v>33.83</v>
      </c>
      <c r="E46" s="107">
        <f t="shared" si="35"/>
        <v>33.83</v>
      </c>
      <c r="F46" s="110">
        <f>IFERROR(E46/B46*100,0)</f>
        <v>60.922024131100287</v>
      </c>
      <c r="G46" s="110">
        <f t="shared" si="32"/>
        <v>0</v>
      </c>
      <c r="H46" s="38"/>
      <c r="I46" s="38"/>
      <c r="J46" s="38"/>
      <c r="K46" s="38"/>
      <c r="L46" s="38">
        <v>9.8000000000000007</v>
      </c>
      <c r="M46" s="38">
        <v>9.8000000000000007</v>
      </c>
      <c r="N46" s="38">
        <v>9.33</v>
      </c>
      <c r="O46" s="38">
        <v>9.33</v>
      </c>
      <c r="P46" s="38">
        <v>14.7</v>
      </c>
      <c r="Q46" s="129">
        <v>14.7</v>
      </c>
      <c r="R46" s="38">
        <v>0.7</v>
      </c>
      <c r="S46" s="38"/>
      <c r="T46" s="38">
        <v>0.7</v>
      </c>
      <c r="U46" s="38"/>
      <c r="V46" s="38">
        <v>0.7</v>
      </c>
      <c r="W46" s="38"/>
      <c r="X46" s="38">
        <v>0.7</v>
      </c>
      <c r="Y46" s="38"/>
      <c r="Z46" s="38">
        <v>17.5</v>
      </c>
      <c r="AA46" s="38"/>
      <c r="AB46" s="38">
        <v>0.7</v>
      </c>
      <c r="AC46" s="38"/>
      <c r="AD46" s="38">
        <v>0.7</v>
      </c>
      <c r="AE46" s="38"/>
      <c r="AF46" s="20"/>
      <c r="AG46" s="100">
        <f t="shared" si="9"/>
        <v>55.530000000000015</v>
      </c>
    </row>
    <row r="47" spans="1:194" s="48" customFormat="1" ht="37.5" x14ac:dyDescent="0.3">
      <c r="A47" s="43" t="s">
        <v>37</v>
      </c>
      <c r="B47" s="44">
        <f>H47+J47+L47+N47+P47+R47+T47+V47+X47+Z47+AB47+AD47</f>
        <v>55.530000000000015</v>
      </c>
      <c r="C47" s="108">
        <f>SUM(H47,J47)</f>
        <v>0</v>
      </c>
      <c r="D47" s="45">
        <f>E47</f>
        <v>33.83</v>
      </c>
      <c r="E47" s="45">
        <f>SUM(I47,K47,M47,O47,Q47,S47,U47,W47,Y47,AA47,AC47,AE47)</f>
        <v>33.83</v>
      </c>
      <c r="F47" s="111">
        <f>IFERROR(E47/B47*100,0)</f>
        <v>60.922024131100287</v>
      </c>
      <c r="G47" s="111">
        <f t="shared" si="32"/>
        <v>0</v>
      </c>
      <c r="H47" s="44">
        <v>0</v>
      </c>
      <c r="I47" s="44">
        <v>0</v>
      </c>
      <c r="J47" s="38">
        <v>0</v>
      </c>
      <c r="K47" s="54">
        <v>0</v>
      </c>
      <c r="L47" s="54">
        <f>L46</f>
        <v>9.8000000000000007</v>
      </c>
      <c r="M47" s="54">
        <v>9.8000000000000007</v>
      </c>
      <c r="N47" s="54">
        <v>9.33</v>
      </c>
      <c r="O47" s="54">
        <v>9.33</v>
      </c>
      <c r="P47" s="54">
        <f>P46</f>
        <v>14.7</v>
      </c>
      <c r="Q47" s="129">
        <v>14.7</v>
      </c>
      <c r="R47" s="54">
        <f>R46</f>
        <v>0.7</v>
      </c>
      <c r="S47" s="54"/>
      <c r="T47" s="54">
        <f>T46</f>
        <v>0.7</v>
      </c>
      <c r="U47" s="54"/>
      <c r="V47" s="54">
        <f>V46</f>
        <v>0.7</v>
      </c>
      <c r="W47" s="54"/>
      <c r="X47" s="54">
        <f>X46</f>
        <v>0.7</v>
      </c>
      <c r="Y47" s="54"/>
      <c r="Z47" s="54">
        <f>Z46</f>
        <v>17.5</v>
      </c>
      <c r="AA47" s="54"/>
      <c r="AB47" s="54">
        <f>AB46</f>
        <v>0.7</v>
      </c>
      <c r="AC47" s="54"/>
      <c r="AD47" s="54">
        <f>AD46</f>
        <v>0.7</v>
      </c>
      <c r="AE47" s="54"/>
      <c r="AF47" s="20"/>
      <c r="AG47" s="100">
        <f t="shared" si="9"/>
        <v>55.530000000000015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</row>
    <row r="48" spans="1:194" s="21" customFormat="1" ht="18.75" x14ac:dyDescent="0.3">
      <c r="A48" s="53" t="s">
        <v>20</v>
      </c>
      <c r="B48" s="37">
        <f>H48+J48+L48+N48+P48+R48+T48+V48+X48+Z48+AB48+AD48</f>
        <v>0</v>
      </c>
      <c r="C48" s="107">
        <f>SUM(H48,J48)</f>
        <v>0</v>
      </c>
      <c r="D48" s="107">
        <f>E48</f>
        <v>0</v>
      </c>
      <c r="E48" s="107">
        <f>SUM(I48,K48,M48,O48,Q48,S48,U48,W48,Y48,AA48,AC48,AE48)</f>
        <v>0</v>
      </c>
      <c r="F48" s="110">
        <f>IFERROR(E48/B48*100,0)</f>
        <v>0</v>
      </c>
      <c r="G48" s="110">
        <f t="shared" si="32"/>
        <v>0</v>
      </c>
      <c r="H48" s="38"/>
      <c r="I48" s="38"/>
      <c r="J48" s="38"/>
      <c r="K48" s="38"/>
      <c r="L48" s="38"/>
      <c r="M48" s="38"/>
      <c r="N48" s="38"/>
      <c r="O48" s="38"/>
      <c r="P48" s="38"/>
      <c r="Q48" s="129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20"/>
      <c r="AG48" s="100">
        <f t="shared" si="9"/>
        <v>0</v>
      </c>
    </row>
    <row r="49" spans="1:33" s="21" customFormat="1" ht="46.5" customHeight="1" x14ac:dyDescent="0.3">
      <c r="A49" s="50" t="s">
        <v>42</v>
      </c>
      <c r="B49" s="34"/>
      <c r="C49" s="34"/>
      <c r="D49" s="34"/>
      <c r="E49" s="34"/>
      <c r="F49" s="112"/>
      <c r="G49" s="112"/>
      <c r="H49" s="38"/>
      <c r="I49" s="38"/>
      <c r="J49" s="38"/>
      <c r="K49" s="38"/>
      <c r="L49" s="38"/>
      <c r="M49" s="38"/>
      <c r="N49" s="38"/>
      <c r="O49" s="38"/>
      <c r="P49" s="38"/>
      <c r="Q49" s="129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20"/>
      <c r="AG49" s="100">
        <f t="shared" si="9"/>
        <v>0</v>
      </c>
    </row>
    <row r="50" spans="1:33" s="21" customFormat="1" ht="18.75" x14ac:dyDescent="0.3">
      <c r="A50" s="33" t="s">
        <v>16</v>
      </c>
      <c r="B50" s="34">
        <f>B52+B53+B51</f>
        <v>0</v>
      </c>
      <c r="C50" s="34">
        <f>C51+C52+C53</f>
        <v>0</v>
      </c>
      <c r="D50" s="34">
        <f>D51+D52+D53</f>
        <v>0</v>
      </c>
      <c r="E50" s="34">
        <f>E51+E52+E53</f>
        <v>0</v>
      </c>
      <c r="F50" s="110">
        <f>IFERROR(E50/B50*100,0)</f>
        <v>0</v>
      </c>
      <c r="G50" s="110">
        <f>IFERROR(E50/C50*100,0)</f>
        <v>0</v>
      </c>
      <c r="H50" s="34">
        <f>H52+H53+H51</f>
        <v>0</v>
      </c>
      <c r="I50" s="34">
        <f t="shared" ref="I50:AD50" si="37">I52+I53+I51</f>
        <v>0</v>
      </c>
      <c r="J50" s="34">
        <f t="shared" si="37"/>
        <v>0</v>
      </c>
      <c r="K50" s="34">
        <f t="shared" si="37"/>
        <v>0</v>
      </c>
      <c r="L50" s="34">
        <f t="shared" si="37"/>
        <v>0</v>
      </c>
      <c r="M50" s="34">
        <f t="shared" si="37"/>
        <v>0</v>
      </c>
      <c r="N50" s="34">
        <f t="shared" si="37"/>
        <v>0</v>
      </c>
      <c r="O50" s="34">
        <f t="shared" si="37"/>
        <v>0</v>
      </c>
      <c r="P50" s="34">
        <f t="shared" si="37"/>
        <v>0</v>
      </c>
      <c r="Q50" s="132">
        <f t="shared" si="37"/>
        <v>0</v>
      </c>
      <c r="R50" s="34">
        <f t="shared" si="37"/>
        <v>0</v>
      </c>
      <c r="S50" s="34">
        <f t="shared" si="37"/>
        <v>0</v>
      </c>
      <c r="T50" s="34">
        <f t="shared" si="37"/>
        <v>0</v>
      </c>
      <c r="U50" s="34">
        <f t="shared" si="37"/>
        <v>0</v>
      </c>
      <c r="V50" s="34">
        <f t="shared" si="37"/>
        <v>0</v>
      </c>
      <c r="W50" s="34">
        <f t="shared" si="37"/>
        <v>0</v>
      </c>
      <c r="X50" s="34">
        <f t="shared" si="37"/>
        <v>0</v>
      </c>
      <c r="Y50" s="34">
        <f t="shared" si="37"/>
        <v>0</v>
      </c>
      <c r="Z50" s="34">
        <f t="shared" si="37"/>
        <v>0</v>
      </c>
      <c r="AA50" s="34">
        <f t="shared" si="37"/>
        <v>0</v>
      </c>
      <c r="AB50" s="34">
        <f t="shared" si="37"/>
        <v>0</v>
      </c>
      <c r="AC50" s="34">
        <f t="shared" si="37"/>
        <v>0</v>
      </c>
      <c r="AD50" s="34">
        <f t="shared" si="37"/>
        <v>0</v>
      </c>
      <c r="AE50" s="34"/>
      <c r="AF50" s="20"/>
      <c r="AG50" s="100">
        <f t="shared" si="9"/>
        <v>0</v>
      </c>
    </row>
    <row r="51" spans="1:33" s="21" customFormat="1" ht="18.75" x14ac:dyDescent="0.3">
      <c r="A51" s="36" t="s">
        <v>19</v>
      </c>
      <c r="B51" s="37">
        <f>H51+J51+L51+N51+P51+R51+T51+V51+X51+Z51+AB51+AD51</f>
        <v>0</v>
      </c>
      <c r="C51" s="107">
        <f>SUM(H51,J51)</f>
        <v>0</v>
      </c>
      <c r="D51" s="107">
        <f>E51</f>
        <v>0</v>
      </c>
      <c r="E51" s="107">
        <f>SUM(I51,K51,M51,O51,Q51,S51,U51,W51,Y51,AA51,AC51,AE51)</f>
        <v>0</v>
      </c>
      <c r="F51" s="110">
        <f>IFERROR(E51/B51*100,0)</f>
        <v>0</v>
      </c>
      <c r="G51" s="110">
        <f>IFERROR(E51/C51*100,0)</f>
        <v>0</v>
      </c>
      <c r="H51" s="38">
        <v>0</v>
      </c>
      <c r="I51" s="38"/>
      <c r="J51" s="38">
        <v>0</v>
      </c>
      <c r="K51" s="38"/>
      <c r="L51" s="38">
        <v>0</v>
      </c>
      <c r="M51" s="38"/>
      <c r="N51" s="38">
        <v>0</v>
      </c>
      <c r="O51" s="38"/>
      <c r="P51" s="38">
        <v>0</v>
      </c>
      <c r="Q51" s="129">
        <v>0</v>
      </c>
      <c r="R51" s="38">
        <v>0</v>
      </c>
      <c r="S51" s="38"/>
      <c r="T51" s="38">
        <v>0</v>
      </c>
      <c r="U51" s="38"/>
      <c r="V51" s="38">
        <v>0</v>
      </c>
      <c r="W51" s="38"/>
      <c r="X51" s="38">
        <v>0</v>
      </c>
      <c r="Y51" s="38"/>
      <c r="Z51" s="38">
        <v>0</v>
      </c>
      <c r="AA51" s="38"/>
      <c r="AB51" s="38">
        <v>0</v>
      </c>
      <c r="AC51" s="38"/>
      <c r="AD51" s="38">
        <v>0</v>
      </c>
      <c r="AE51" s="38"/>
      <c r="AF51" s="20"/>
      <c r="AG51" s="100">
        <f t="shared" si="9"/>
        <v>0</v>
      </c>
    </row>
    <row r="52" spans="1:33" s="21" customFormat="1" ht="18.75" x14ac:dyDescent="0.3">
      <c r="A52" s="36" t="s">
        <v>17</v>
      </c>
      <c r="B52" s="37">
        <f>H52+J52+L52+N52+P52+R52+T52+V52+X52+Z52+AB52+AD52</f>
        <v>0</v>
      </c>
      <c r="C52" s="107">
        <f>SUM(H52,J52)</f>
        <v>0</v>
      </c>
      <c r="D52" s="107">
        <f t="shared" ref="D52:D54" si="38">E52</f>
        <v>0</v>
      </c>
      <c r="E52" s="107">
        <f t="shared" ref="E52:E53" si="39">SUM(I52,K52,M52,O52,Q52,S52,U52,W52,Y52,AA52,AC52,AE52)</f>
        <v>0</v>
      </c>
      <c r="F52" s="110">
        <f t="shared" ref="F52" si="40">IFERROR(E52/B52*100,0)</f>
        <v>0</v>
      </c>
      <c r="G52" s="110">
        <f>IFERROR(E52/C52*100,0)</f>
        <v>0</v>
      </c>
      <c r="H52" s="38">
        <v>0</v>
      </c>
      <c r="I52" s="38"/>
      <c r="J52" s="38">
        <v>0</v>
      </c>
      <c r="K52" s="38"/>
      <c r="L52" s="38">
        <v>0</v>
      </c>
      <c r="M52" s="38"/>
      <c r="N52" s="38">
        <v>0</v>
      </c>
      <c r="O52" s="38"/>
      <c r="P52" s="38"/>
      <c r="Q52" s="129"/>
      <c r="R52" s="38">
        <v>0</v>
      </c>
      <c r="S52" s="38"/>
      <c r="T52" s="38">
        <v>0</v>
      </c>
      <c r="U52" s="38"/>
      <c r="V52" s="38">
        <v>0</v>
      </c>
      <c r="W52" s="38"/>
      <c r="X52" s="38">
        <v>0</v>
      </c>
      <c r="Y52" s="38"/>
      <c r="Z52" s="38">
        <v>0</v>
      </c>
      <c r="AA52" s="38"/>
      <c r="AB52" s="38">
        <v>0</v>
      </c>
      <c r="AC52" s="38"/>
      <c r="AD52" s="38">
        <v>0</v>
      </c>
      <c r="AE52" s="38"/>
      <c r="AF52" s="20"/>
      <c r="AG52" s="100">
        <f t="shared" si="9"/>
        <v>0</v>
      </c>
    </row>
    <row r="53" spans="1:33" s="21" customFormat="1" ht="18.75" x14ac:dyDescent="0.3">
      <c r="A53" s="36" t="s">
        <v>18</v>
      </c>
      <c r="B53" s="37">
        <f>H53+J53+L53+N53+P53+R53+T53+V53+X53+Z53+AB53+AD53</f>
        <v>0</v>
      </c>
      <c r="C53" s="107">
        <f>SUM(H53,J53)</f>
        <v>0</v>
      </c>
      <c r="D53" s="107">
        <f t="shared" si="38"/>
        <v>0</v>
      </c>
      <c r="E53" s="107">
        <f t="shared" si="39"/>
        <v>0</v>
      </c>
      <c r="F53" s="110">
        <f>IFERROR(E53/B53*100,0)</f>
        <v>0</v>
      </c>
      <c r="G53" s="110">
        <f>IFERROR(E53/C53*100,0)</f>
        <v>0</v>
      </c>
      <c r="H53" s="38">
        <v>0</v>
      </c>
      <c r="I53" s="38"/>
      <c r="J53" s="38">
        <v>0</v>
      </c>
      <c r="K53" s="38"/>
      <c r="L53" s="38">
        <v>0</v>
      </c>
      <c r="M53" s="38"/>
      <c r="N53" s="38">
        <v>0</v>
      </c>
      <c r="O53" s="38"/>
      <c r="P53" s="38"/>
      <c r="Q53" s="129"/>
      <c r="R53" s="38">
        <v>0</v>
      </c>
      <c r="S53" s="38"/>
      <c r="T53" s="38">
        <v>0</v>
      </c>
      <c r="U53" s="38"/>
      <c r="V53" s="38">
        <v>0</v>
      </c>
      <c r="W53" s="38"/>
      <c r="X53" s="38">
        <v>0</v>
      </c>
      <c r="Y53" s="38"/>
      <c r="Z53" s="38">
        <v>0</v>
      </c>
      <c r="AA53" s="38"/>
      <c r="AB53" s="38">
        <v>0</v>
      </c>
      <c r="AC53" s="38"/>
      <c r="AD53" s="38">
        <v>0</v>
      </c>
      <c r="AE53" s="38"/>
      <c r="AF53" s="20"/>
      <c r="AG53" s="100">
        <f t="shared" si="9"/>
        <v>0</v>
      </c>
    </row>
    <row r="54" spans="1:33" s="21" customFormat="1" ht="18.75" x14ac:dyDescent="0.3">
      <c r="A54" s="36" t="s">
        <v>20</v>
      </c>
      <c r="B54" s="37">
        <f>H54+J54+L54+N54+P54+R54+T54+V54+X54+Z54+AB54+AD54</f>
        <v>0</v>
      </c>
      <c r="C54" s="107">
        <f>SUM(H54,J54)</f>
        <v>0</v>
      </c>
      <c r="D54" s="107">
        <f t="shared" si="38"/>
        <v>0</v>
      </c>
      <c r="E54" s="107">
        <f>SUM(I54,K54,M54,O54,Q54,S54,U54,W54,Y54,AA54,AC54,AE54)</f>
        <v>0</v>
      </c>
      <c r="F54" s="110">
        <f>IFERROR(E54/B54*100,0)</f>
        <v>0</v>
      </c>
      <c r="G54" s="110">
        <f>IFERROR(E54/C54*100,0)</f>
        <v>0</v>
      </c>
      <c r="H54" s="38">
        <v>0</v>
      </c>
      <c r="I54" s="38"/>
      <c r="J54" s="38">
        <v>0</v>
      </c>
      <c r="K54" s="38"/>
      <c r="L54" s="38">
        <v>0</v>
      </c>
      <c r="M54" s="38"/>
      <c r="N54" s="38">
        <v>0</v>
      </c>
      <c r="O54" s="38"/>
      <c r="P54" s="38"/>
      <c r="Q54" s="129"/>
      <c r="R54" s="38">
        <v>0</v>
      </c>
      <c r="S54" s="38"/>
      <c r="T54" s="38">
        <v>0</v>
      </c>
      <c r="U54" s="38"/>
      <c r="V54" s="38">
        <v>0</v>
      </c>
      <c r="W54" s="38"/>
      <c r="X54" s="38">
        <v>0</v>
      </c>
      <c r="Y54" s="38"/>
      <c r="Z54" s="38">
        <v>0</v>
      </c>
      <c r="AA54" s="38"/>
      <c r="AB54" s="38">
        <v>0</v>
      </c>
      <c r="AC54" s="38"/>
      <c r="AD54" s="38">
        <v>0</v>
      </c>
      <c r="AE54" s="38"/>
      <c r="AF54" s="20"/>
      <c r="AG54" s="100">
        <f t="shared" si="9"/>
        <v>0</v>
      </c>
    </row>
    <row r="55" spans="1:33" s="21" customFormat="1" ht="18.75" customHeight="1" x14ac:dyDescent="0.3">
      <c r="A55" s="56" t="s">
        <v>43</v>
      </c>
      <c r="B55" s="23"/>
      <c r="C55" s="23"/>
      <c r="D55" s="23"/>
      <c r="E55" s="23"/>
      <c r="F55" s="114"/>
      <c r="G55" s="114"/>
      <c r="H55" s="24"/>
      <c r="I55" s="24"/>
      <c r="J55" s="35"/>
      <c r="K55" s="24"/>
      <c r="L55" s="24"/>
      <c r="M55" s="24"/>
      <c r="N55" s="24"/>
      <c r="O55" s="24"/>
      <c r="P55" s="24"/>
      <c r="Q55" s="126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0"/>
      <c r="AG55" s="26">
        <f t="shared" si="9"/>
        <v>0</v>
      </c>
    </row>
    <row r="56" spans="1:33" s="27" customFormat="1" ht="18.75" x14ac:dyDescent="0.3">
      <c r="A56" s="22" t="s">
        <v>16</v>
      </c>
      <c r="B56" s="23">
        <f>B57+B58+B59</f>
        <v>55852.299999999996</v>
      </c>
      <c r="C56" s="23">
        <f>C57+C58+C59</f>
        <v>8671.4000000000015</v>
      </c>
      <c r="D56" s="23">
        <f>D57+D58+D59</f>
        <v>20263.75</v>
      </c>
      <c r="E56" s="23">
        <f>E57+E58+E59</f>
        <v>20263.75</v>
      </c>
      <c r="F56" s="23">
        <f>E56/B56*100</f>
        <v>36.280958886205227</v>
      </c>
      <c r="G56" s="23">
        <f>E56/C56*100</f>
        <v>233.68487210831</v>
      </c>
      <c r="H56" s="24">
        <f>H57+H58+H59</f>
        <v>3717.8</v>
      </c>
      <c r="I56" s="24">
        <f t="shared" ref="I56:AE56" si="41">I57+I58+I59</f>
        <v>2066.73</v>
      </c>
      <c r="J56" s="35">
        <f>J57+J58+J59</f>
        <v>4953.6000000000004</v>
      </c>
      <c r="K56" s="24">
        <f t="shared" si="41"/>
        <v>3676.67</v>
      </c>
      <c r="L56" s="24">
        <f t="shared" si="41"/>
        <v>4785.1000000000004</v>
      </c>
      <c r="M56" s="24">
        <f t="shared" si="41"/>
        <v>4362.58</v>
      </c>
      <c r="N56" s="24">
        <f t="shared" si="41"/>
        <v>5626.5</v>
      </c>
      <c r="O56" s="24">
        <f t="shared" si="41"/>
        <v>5454.09</v>
      </c>
      <c r="P56" s="24">
        <f t="shared" si="41"/>
        <v>5601.6</v>
      </c>
      <c r="Q56" s="126">
        <f t="shared" si="41"/>
        <v>4703.68</v>
      </c>
      <c r="R56" s="24">
        <f t="shared" si="41"/>
        <v>5552</v>
      </c>
      <c r="S56" s="24">
        <f t="shared" si="41"/>
        <v>0</v>
      </c>
      <c r="T56" s="24">
        <f t="shared" si="41"/>
        <v>6338.2</v>
      </c>
      <c r="U56" s="24">
        <f t="shared" si="41"/>
        <v>0</v>
      </c>
      <c r="V56" s="24">
        <f t="shared" si="41"/>
        <v>5006.3</v>
      </c>
      <c r="W56" s="24">
        <f t="shared" si="41"/>
        <v>0</v>
      </c>
      <c r="X56" s="24">
        <f t="shared" si="41"/>
        <v>4036.5</v>
      </c>
      <c r="Y56" s="24">
        <f t="shared" si="41"/>
        <v>0</v>
      </c>
      <c r="Z56" s="24">
        <f t="shared" si="41"/>
        <v>4550.8</v>
      </c>
      <c r="AA56" s="24">
        <f t="shared" si="41"/>
        <v>0</v>
      </c>
      <c r="AB56" s="24">
        <f t="shared" si="41"/>
        <v>3310.7</v>
      </c>
      <c r="AC56" s="24">
        <f t="shared" si="41"/>
        <v>0</v>
      </c>
      <c r="AD56" s="24">
        <f t="shared" si="41"/>
        <v>2373.1999999999998</v>
      </c>
      <c r="AE56" s="24">
        <f t="shared" si="41"/>
        <v>0</v>
      </c>
      <c r="AF56" s="25"/>
      <c r="AG56" s="26">
        <f t="shared" si="9"/>
        <v>55852.299999999996</v>
      </c>
    </row>
    <row r="57" spans="1:33" s="27" customFormat="1" ht="18.75" x14ac:dyDescent="0.3">
      <c r="A57" s="28" t="s">
        <v>19</v>
      </c>
      <c r="B57" s="29">
        <f>B63+B69+B75+B81+B87</f>
        <v>0</v>
      </c>
      <c r="C57" s="29">
        <f>C63+C69+C75+C81+C87</f>
        <v>0</v>
      </c>
      <c r="D57" s="29">
        <f>D63+D69+D75+D81+D87</f>
        <v>0</v>
      </c>
      <c r="E57" s="29">
        <f>E63+E69+E75+E81+E87</f>
        <v>0</v>
      </c>
      <c r="F57" s="18">
        <f>IFERROR(E57/B57*100,0)</f>
        <v>0</v>
      </c>
      <c r="G57" s="18">
        <f>IFERROR(E57/C57*100,0)</f>
        <v>0</v>
      </c>
      <c r="H57" s="57">
        <f>H63+H69+H75+H81+H87</f>
        <v>0</v>
      </c>
      <c r="I57" s="57"/>
      <c r="J57" s="38">
        <f>J63+J69+J75+J81+J87</f>
        <v>0</v>
      </c>
      <c r="K57" s="57"/>
      <c r="L57" s="57">
        <f>L63+L69+L75+L81+L87</f>
        <v>0</v>
      </c>
      <c r="M57" s="57"/>
      <c r="N57" s="57">
        <f>N63+N69+N75+N81+N87</f>
        <v>0</v>
      </c>
      <c r="O57" s="57"/>
      <c r="P57" s="57">
        <f>P63+P69+P75+P81+P87</f>
        <v>0</v>
      </c>
      <c r="Q57" s="129"/>
      <c r="R57" s="57">
        <f>R63+R69+R75+R81+R87</f>
        <v>0</v>
      </c>
      <c r="S57" s="57"/>
      <c r="T57" s="57">
        <f>T63+T69+T75+T81+T87</f>
        <v>0</v>
      </c>
      <c r="U57" s="57"/>
      <c r="V57" s="57">
        <f>V63+V69+V75+V81+V87</f>
        <v>0</v>
      </c>
      <c r="W57" s="57"/>
      <c r="X57" s="57">
        <f>X63+X69+X75+X81+X87</f>
        <v>0</v>
      </c>
      <c r="Y57" s="57"/>
      <c r="Z57" s="57">
        <f>Z63+Z69+Z75+Z81+Z87</f>
        <v>0</v>
      </c>
      <c r="AA57" s="57"/>
      <c r="AB57" s="57">
        <f>AB63+AB69+AB75+AB81+AB87</f>
        <v>0</v>
      </c>
      <c r="AC57" s="57"/>
      <c r="AD57" s="57">
        <f>AD63+AD69+AD75+AD81+AD87</f>
        <v>0</v>
      </c>
      <c r="AE57" s="57"/>
      <c r="AF57" s="25"/>
      <c r="AG57" s="26">
        <f t="shared" si="9"/>
        <v>0</v>
      </c>
    </row>
    <row r="58" spans="1:33" s="27" customFormat="1" ht="18.75" x14ac:dyDescent="0.3">
      <c r="A58" s="28" t="s">
        <v>17</v>
      </c>
      <c r="B58" s="29">
        <f>B70+B82+B88</f>
        <v>180</v>
      </c>
      <c r="C58" s="29">
        <f>C70+C82+C88</f>
        <v>0</v>
      </c>
      <c r="D58" s="29">
        <f>D70+D82+D88</f>
        <v>180</v>
      </c>
      <c r="E58" s="29">
        <f>E70+E82+E88</f>
        <v>180</v>
      </c>
      <c r="F58" s="18">
        <f t="shared" ref="F58:F60" si="42">IFERROR(E58/B58*100,0)</f>
        <v>100</v>
      </c>
      <c r="G58" s="18">
        <f>IFERROR(E58/C58*100,0)</f>
        <v>0</v>
      </c>
      <c r="H58" s="57">
        <f>H64+H70+H76+H82+H88</f>
        <v>0</v>
      </c>
      <c r="I58" s="57"/>
      <c r="J58" s="38">
        <f>J64+J70+J76+J82+J88</f>
        <v>0</v>
      </c>
      <c r="K58" s="57"/>
      <c r="L58" s="57">
        <f>L64+L70+L76+L82+L88</f>
        <v>180</v>
      </c>
      <c r="M58" s="57">
        <f>M64+M70+M76+M82+M88</f>
        <v>128.88</v>
      </c>
      <c r="N58" s="57">
        <f>N64+N70+N76+N82+N88</f>
        <v>0</v>
      </c>
      <c r="O58" s="57">
        <f>O64+O70+O76+O82+O88</f>
        <v>51.12</v>
      </c>
      <c r="P58" s="57">
        <f>P64+P70+P76+P82+P88</f>
        <v>0</v>
      </c>
      <c r="Q58" s="129"/>
      <c r="R58" s="57">
        <f>R64+R70+R76+R82+R88</f>
        <v>0</v>
      </c>
      <c r="S58" s="57"/>
      <c r="T58" s="57">
        <f>T64+T70+T76+T82+T88</f>
        <v>0</v>
      </c>
      <c r="U58" s="57"/>
      <c r="V58" s="57">
        <f>V64+V70+V76+V82+V88</f>
        <v>0</v>
      </c>
      <c r="W58" s="57"/>
      <c r="X58" s="57">
        <f>X64+X70+X76+X82+X88</f>
        <v>0</v>
      </c>
      <c r="Y58" s="57"/>
      <c r="Z58" s="57">
        <f>Z64+Z70+Z76+Z82+Z88</f>
        <v>0</v>
      </c>
      <c r="AA58" s="57"/>
      <c r="AB58" s="57">
        <f>AB64+AB70+AB76+AB82+AB88</f>
        <v>0</v>
      </c>
      <c r="AC58" s="57"/>
      <c r="AD58" s="57">
        <f>AD64+AD70+AD76+AD82+AD88</f>
        <v>0</v>
      </c>
      <c r="AE58" s="57"/>
      <c r="AF58" s="25"/>
      <c r="AG58" s="26">
        <f t="shared" si="9"/>
        <v>180</v>
      </c>
    </row>
    <row r="59" spans="1:33" s="27" customFormat="1" ht="18.75" x14ac:dyDescent="0.3">
      <c r="A59" s="28" t="s">
        <v>18</v>
      </c>
      <c r="B59" s="29">
        <f>B65+B71+B77++B89+B83</f>
        <v>55672.299999999996</v>
      </c>
      <c r="C59" s="29">
        <f>C65+C71+C77++C89+C83</f>
        <v>8671.4000000000015</v>
      </c>
      <c r="D59" s="29">
        <f>D65+D71+D77++D89+D83</f>
        <v>20083.75</v>
      </c>
      <c r="E59" s="29">
        <f>E65+E71+E77++E89+E83</f>
        <v>20083.75</v>
      </c>
      <c r="F59" s="18">
        <f t="shared" si="42"/>
        <v>36.074942116636102</v>
      </c>
      <c r="G59" s="18">
        <f>IFERROR(E59/C59*100,0)</f>
        <v>231.60908273173879</v>
      </c>
      <c r="H59" s="57">
        <f>H65+H71+H77+H89</f>
        <v>3717.8</v>
      </c>
      <c r="I59" s="57">
        <f>I65+I71+I77+I83+I89</f>
        <v>2066.73</v>
      </c>
      <c r="J59" s="38">
        <f>J65+J71+J77+J83+J89</f>
        <v>4953.6000000000004</v>
      </c>
      <c r="K59" s="57">
        <f>K65+K71+K77+K83+K89</f>
        <v>3676.67</v>
      </c>
      <c r="L59" s="57">
        <f>L65+L71+L77+L83+L89</f>
        <v>4605.1000000000004</v>
      </c>
      <c r="M59" s="57">
        <f>M65+M71+M77+M83+M89</f>
        <v>4233.7</v>
      </c>
      <c r="N59" s="57">
        <f>N65+N71+N77+N83+N89</f>
        <v>5626.5</v>
      </c>
      <c r="O59" s="57">
        <f>O65+O71+O77+O83+O89</f>
        <v>5402.97</v>
      </c>
      <c r="P59" s="57">
        <f>P65+P71+P77+P83+P89</f>
        <v>5601.6</v>
      </c>
      <c r="Q59" s="173">
        <f>Q65+Q71+Q77+Q83+Q89</f>
        <v>4703.68</v>
      </c>
      <c r="R59" s="57">
        <f>R65+R71+R77+R83+R89</f>
        <v>5552</v>
      </c>
      <c r="S59" s="57"/>
      <c r="T59" s="57">
        <f>T65+T71+T77+T83+T89</f>
        <v>6338.2</v>
      </c>
      <c r="U59" s="57"/>
      <c r="V59" s="57">
        <f>V65+V71+V77+V83+V89</f>
        <v>5006.3</v>
      </c>
      <c r="W59" s="57"/>
      <c r="X59" s="57">
        <f>X65+X71+X77+X83+X89</f>
        <v>4036.5</v>
      </c>
      <c r="Y59" s="57"/>
      <c r="Z59" s="57">
        <f>Z65+Z71+Z77+Z83+Z89</f>
        <v>4550.8</v>
      </c>
      <c r="AA59" s="57"/>
      <c r="AB59" s="57">
        <f>AB65+AB71+AB77+AB83+AB89</f>
        <v>3310.7</v>
      </c>
      <c r="AC59" s="57"/>
      <c r="AD59" s="57">
        <f>AD65+AD71+AD77+AD83+AD89</f>
        <v>2373.1999999999998</v>
      </c>
      <c r="AE59" s="57"/>
      <c r="AF59" s="25"/>
      <c r="AG59" s="26">
        <f t="shared" si="9"/>
        <v>55672.299999999996</v>
      </c>
    </row>
    <row r="60" spans="1:33" s="27" customFormat="1" ht="18.75" x14ac:dyDescent="0.3">
      <c r="A60" s="28" t="s">
        <v>20</v>
      </c>
      <c r="B60" s="29">
        <f>B66+B72+B78++B90</f>
        <v>0</v>
      </c>
      <c r="C60" s="29">
        <f>C66+C72+C78++C90</f>
        <v>0</v>
      </c>
      <c r="D60" s="29">
        <f>D66+D72+D78++D90</f>
        <v>0</v>
      </c>
      <c r="E60" s="29">
        <f>E66+E72+E78++E90</f>
        <v>0</v>
      </c>
      <c r="F60" s="18">
        <f t="shared" si="42"/>
        <v>0</v>
      </c>
      <c r="G60" s="18">
        <f>IFERROR(E60/C60*100,0)</f>
        <v>0</v>
      </c>
      <c r="H60" s="57">
        <f>H66+H72+H78+H90</f>
        <v>0</v>
      </c>
      <c r="I60" s="57"/>
      <c r="J60" s="38">
        <f t="shared" ref="J60:AD60" si="43">J66+J72+J78+J90</f>
        <v>0</v>
      </c>
      <c r="K60" s="57"/>
      <c r="L60" s="57">
        <f>L66+L72+L78+L90</f>
        <v>0</v>
      </c>
      <c r="M60" s="57"/>
      <c r="N60" s="57">
        <f t="shared" si="43"/>
        <v>0</v>
      </c>
      <c r="O60" s="57"/>
      <c r="P60" s="57">
        <f t="shared" si="43"/>
        <v>0</v>
      </c>
      <c r="Q60" s="129"/>
      <c r="R60" s="57">
        <f t="shared" si="43"/>
        <v>0</v>
      </c>
      <c r="S60" s="57"/>
      <c r="T60" s="57">
        <f t="shared" si="43"/>
        <v>0</v>
      </c>
      <c r="U60" s="57"/>
      <c r="V60" s="57">
        <f t="shared" si="43"/>
        <v>0</v>
      </c>
      <c r="W60" s="57"/>
      <c r="X60" s="57">
        <f t="shared" si="43"/>
        <v>0</v>
      </c>
      <c r="Y60" s="57"/>
      <c r="Z60" s="57">
        <f t="shared" si="43"/>
        <v>0</v>
      </c>
      <c r="AA60" s="57"/>
      <c r="AB60" s="57">
        <f t="shared" si="43"/>
        <v>0</v>
      </c>
      <c r="AC60" s="57"/>
      <c r="AD60" s="57">
        <f t="shared" si="43"/>
        <v>0</v>
      </c>
      <c r="AE60" s="57"/>
      <c r="AF60" s="25"/>
      <c r="AG60" s="26">
        <f t="shared" si="9"/>
        <v>0</v>
      </c>
    </row>
    <row r="61" spans="1:33" s="27" customFormat="1" ht="37.5" x14ac:dyDescent="0.3">
      <c r="A61" s="30" t="s">
        <v>44</v>
      </c>
      <c r="B61" s="31"/>
      <c r="C61" s="31"/>
      <c r="D61" s="31"/>
      <c r="E61" s="31"/>
      <c r="F61" s="109"/>
      <c r="G61" s="109"/>
      <c r="H61" s="39"/>
      <c r="I61" s="39"/>
      <c r="J61" s="38"/>
      <c r="K61" s="39"/>
      <c r="L61" s="39"/>
      <c r="M61" s="39"/>
      <c r="N61" s="39"/>
      <c r="O61" s="39"/>
      <c r="P61" s="39"/>
      <c r="Q61" s="129"/>
      <c r="R61" s="39"/>
      <c r="S61" s="39"/>
      <c r="T61" s="39"/>
      <c r="U61" s="39"/>
      <c r="V61" s="39"/>
      <c r="W61" s="39"/>
      <c r="X61" s="32"/>
      <c r="Y61" s="32"/>
      <c r="Z61" s="32"/>
      <c r="AA61" s="32"/>
      <c r="AB61" s="32"/>
      <c r="AC61" s="32"/>
      <c r="AD61" s="32"/>
      <c r="AE61" s="32"/>
      <c r="AF61" s="25"/>
      <c r="AG61" s="26">
        <f t="shared" si="9"/>
        <v>0</v>
      </c>
    </row>
    <row r="62" spans="1:33" s="27" customFormat="1" ht="18.75" x14ac:dyDescent="0.3">
      <c r="A62" s="58" t="s">
        <v>16</v>
      </c>
      <c r="B62" s="55">
        <f>B65+B64+B63</f>
        <v>314.7</v>
      </c>
      <c r="C62" s="55">
        <f>C63+C64+C65</f>
        <v>0</v>
      </c>
      <c r="D62" s="55">
        <f>D63+D64+D65</f>
        <v>0</v>
      </c>
      <c r="E62" s="55">
        <f>E63+E64+E65</f>
        <v>0</v>
      </c>
      <c r="F62" s="110">
        <f>IFERROR(E62/B62*100,0)</f>
        <v>0</v>
      </c>
      <c r="G62" s="110">
        <f>IFERROR(E62/C62*100,0)</f>
        <v>0</v>
      </c>
      <c r="H62" s="32">
        <f>H63+H64+H65</f>
        <v>0</v>
      </c>
      <c r="I62" s="32">
        <f t="shared" ref="I62:AE62" si="44">I63+I64+I65</f>
        <v>0</v>
      </c>
      <c r="J62" s="35">
        <f t="shared" si="44"/>
        <v>0</v>
      </c>
      <c r="K62" s="32">
        <f t="shared" si="44"/>
        <v>0</v>
      </c>
      <c r="L62" s="32">
        <f t="shared" si="44"/>
        <v>0</v>
      </c>
      <c r="M62" s="32">
        <f t="shared" si="44"/>
        <v>0</v>
      </c>
      <c r="N62" s="32">
        <f t="shared" si="44"/>
        <v>0</v>
      </c>
      <c r="O62" s="32">
        <f t="shared" si="44"/>
        <v>0</v>
      </c>
      <c r="P62" s="32">
        <f t="shared" si="44"/>
        <v>0</v>
      </c>
      <c r="Q62" s="126">
        <f t="shared" si="44"/>
        <v>0</v>
      </c>
      <c r="R62" s="32">
        <f t="shared" si="44"/>
        <v>0</v>
      </c>
      <c r="S62" s="32">
        <f t="shared" si="44"/>
        <v>0</v>
      </c>
      <c r="T62" s="32">
        <f t="shared" si="44"/>
        <v>0</v>
      </c>
      <c r="U62" s="32">
        <f t="shared" si="44"/>
        <v>0</v>
      </c>
      <c r="V62" s="32">
        <f t="shared" si="44"/>
        <v>314.7</v>
      </c>
      <c r="W62" s="32">
        <f t="shared" si="44"/>
        <v>0</v>
      </c>
      <c r="X62" s="32">
        <f t="shared" si="44"/>
        <v>0</v>
      </c>
      <c r="Y62" s="32">
        <f t="shared" si="44"/>
        <v>0</v>
      </c>
      <c r="Z62" s="32">
        <f t="shared" si="44"/>
        <v>0</v>
      </c>
      <c r="AA62" s="32">
        <f t="shared" si="44"/>
        <v>0</v>
      </c>
      <c r="AB62" s="32">
        <f t="shared" si="44"/>
        <v>0</v>
      </c>
      <c r="AC62" s="32">
        <f t="shared" si="44"/>
        <v>0</v>
      </c>
      <c r="AD62" s="32">
        <f t="shared" si="44"/>
        <v>0</v>
      </c>
      <c r="AE62" s="32">
        <f t="shared" si="44"/>
        <v>0</v>
      </c>
      <c r="AF62" s="25"/>
      <c r="AG62" s="26">
        <f t="shared" si="9"/>
        <v>314.7</v>
      </c>
    </row>
    <row r="63" spans="1:33" s="27" customFormat="1" ht="18.75" x14ac:dyDescent="0.3">
      <c r="A63" s="59" t="s">
        <v>19</v>
      </c>
      <c r="B63" s="37">
        <f>H63+J63+L63+N63+P63+R63+T63+V63+X63+Z63+AB63+AD63</f>
        <v>0</v>
      </c>
      <c r="C63" s="107">
        <f>SUM(H63,J63)</f>
        <v>0</v>
      </c>
      <c r="D63" s="107">
        <f>E63</f>
        <v>0</v>
      </c>
      <c r="E63" s="107">
        <f>SUM(I63,K63,M63,O63,Q63,S63,U63,W63,Y63,AA63,AC63,AE63)</f>
        <v>0</v>
      </c>
      <c r="F63" s="110">
        <f>IFERROR(E63/B63*100,0)</f>
        <v>0</v>
      </c>
      <c r="G63" s="110">
        <f>IFERROR(E63/C63*100,0)</f>
        <v>0</v>
      </c>
      <c r="H63" s="39"/>
      <c r="I63" s="39"/>
      <c r="J63" s="38"/>
      <c r="K63" s="39"/>
      <c r="L63" s="39"/>
      <c r="M63" s="39"/>
      <c r="N63" s="39"/>
      <c r="O63" s="39"/>
      <c r="P63" s="39"/>
      <c r="Q63" s="12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25"/>
      <c r="AG63" s="26">
        <f t="shared" si="9"/>
        <v>0</v>
      </c>
    </row>
    <row r="64" spans="1:33" s="27" customFormat="1" ht="18.75" x14ac:dyDescent="0.3">
      <c r="A64" s="59" t="s">
        <v>17</v>
      </c>
      <c r="B64" s="37">
        <f>H64+J64+L64+N64+P64+R64+T64+V64+X64+Z64+AB64+AD64</f>
        <v>0</v>
      </c>
      <c r="C64" s="107">
        <f>SUM(H64,J64)</f>
        <v>0</v>
      </c>
      <c r="D64" s="107">
        <f t="shared" ref="D64:D66" si="45">E64</f>
        <v>0</v>
      </c>
      <c r="E64" s="107">
        <f t="shared" ref="E64:E65" si="46">SUM(I64,K64,M64,O64,Q64,S64,U64,W64,Y64,AA64,AC64,AE64)</f>
        <v>0</v>
      </c>
      <c r="F64" s="110">
        <f t="shared" ref="F64" si="47">IFERROR(E64/B64*100,0)</f>
        <v>0</v>
      </c>
      <c r="G64" s="110">
        <f>IFERROR(E64/C64*100,0)</f>
        <v>0</v>
      </c>
      <c r="H64" s="39"/>
      <c r="I64" s="39"/>
      <c r="J64" s="38"/>
      <c r="K64" s="39"/>
      <c r="L64" s="39"/>
      <c r="M64" s="39"/>
      <c r="N64" s="39"/>
      <c r="O64" s="39"/>
      <c r="P64" s="39"/>
      <c r="Q64" s="12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25"/>
      <c r="AG64" s="26">
        <f t="shared" si="9"/>
        <v>0</v>
      </c>
    </row>
    <row r="65" spans="1:33" s="21" customFormat="1" ht="18.75" x14ac:dyDescent="0.3">
      <c r="A65" s="36" t="s">
        <v>18</v>
      </c>
      <c r="B65" s="37">
        <f>H65+J65+L65+N65+P65+R65+T65+V65+X65+Z65+AB65+AD65</f>
        <v>314.7</v>
      </c>
      <c r="C65" s="107">
        <f>SUM(H65,J65)</f>
        <v>0</v>
      </c>
      <c r="D65" s="107">
        <f t="shared" si="45"/>
        <v>0</v>
      </c>
      <c r="E65" s="107">
        <f t="shared" si="46"/>
        <v>0</v>
      </c>
      <c r="F65" s="110">
        <f>IFERROR(E65/B65*100,0)</f>
        <v>0</v>
      </c>
      <c r="G65" s="110">
        <f>IFERROR(E65/C65*100,0)</f>
        <v>0</v>
      </c>
      <c r="H65" s="38"/>
      <c r="I65" s="38"/>
      <c r="J65" s="38"/>
      <c r="K65" s="38"/>
      <c r="L65" s="38"/>
      <c r="M65" s="38"/>
      <c r="N65" s="38"/>
      <c r="O65" s="38"/>
      <c r="P65" s="38"/>
      <c r="Q65" s="129"/>
      <c r="R65" s="38"/>
      <c r="S65" s="38"/>
      <c r="T65" s="38"/>
      <c r="U65" s="38"/>
      <c r="V65" s="38">
        <v>314.7</v>
      </c>
      <c r="W65" s="38"/>
      <c r="X65" s="38"/>
      <c r="Y65" s="38"/>
      <c r="Z65" s="38"/>
      <c r="AA65" s="38"/>
      <c r="AB65" s="38"/>
      <c r="AC65" s="38"/>
      <c r="AD65" s="38"/>
      <c r="AE65" s="38"/>
      <c r="AF65" s="20"/>
      <c r="AG65" s="26">
        <f t="shared" si="9"/>
        <v>314.7</v>
      </c>
    </row>
    <row r="66" spans="1:33" s="21" customFormat="1" ht="18.75" x14ac:dyDescent="0.3">
      <c r="A66" s="36" t="s">
        <v>20</v>
      </c>
      <c r="B66" s="37">
        <f>H66+J66+L66+N66+P66+R66+T66+V66+X66+Z66+AB66+AD66</f>
        <v>0</v>
      </c>
      <c r="C66" s="107">
        <f>SUM(H66,J66)</f>
        <v>0</v>
      </c>
      <c r="D66" s="107">
        <f t="shared" si="45"/>
        <v>0</v>
      </c>
      <c r="E66" s="107">
        <f>SUM(I66,K66,M66,O66,Q66,S66,U66,W66,Y66,AA66,AC66,AE66)</f>
        <v>0</v>
      </c>
      <c r="F66" s="110">
        <f>IFERROR(E66/B66*100,0)</f>
        <v>0</v>
      </c>
      <c r="G66" s="110">
        <f>IFERROR(E66/C66*100,0)</f>
        <v>0</v>
      </c>
      <c r="H66" s="38"/>
      <c r="I66" s="38"/>
      <c r="J66" s="38"/>
      <c r="K66" s="38"/>
      <c r="L66" s="38"/>
      <c r="M66" s="38"/>
      <c r="N66" s="38"/>
      <c r="O66" s="38"/>
      <c r="P66" s="38"/>
      <c r="Q66" s="129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20"/>
      <c r="AG66" s="26">
        <f t="shared" si="9"/>
        <v>0</v>
      </c>
    </row>
    <row r="67" spans="1:33" s="21" customFormat="1" ht="37.5" x14ac:dyDescent="0.3">
      <c r="A67" s="50" t="s">
        <v>45</v>
      </c>
      <c r="B67" s="34"/>
      <c r="C67" s="34"/>
      <c r="D67" s="34"/>
      <c r="E67" s="34"/>
      <c r="F67" s="112"/>
      <c r="G67" s="112"/>
      <c r="H67" s="35"/>
      <c r="I67" s="35"/>
      <c r="J67" s="35"/>
      <c r="K67" s="35"/>
      <c r="L67" s="35"/>
      <c r="M67" s="35"/>
      <c r="N67" s="35"/>
      <c r="O67" s="35"/>
      <c r="P67" s="35"/>
      <c r="Q67" s="126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20"/>
      <c r="AG67" s="26">
        <f t="shared" si="9"/>
        <v>0</v>
      </c>
    </row>
    <row r="68" spans="1:33" s="21" customFormat="1" ht="18.75" x14ac:dyDescent="0.3">
      <c r="A68" s="33" t="s">
        <v>16</v>
      </c>
      <c r="B68" s="34">
        <f>B70+B71+B69</f>
        <v>114</v>
      </c>
      <c r="C68" s="55">
        <f>C69+C70+C71</f>
        <v>0</v>
      </c>
      <c r="D68" s="55">
        <f>D69+D70+D71</f>
        <v>114</v>
      </c>
      <c r="E68" s="55">
        <f>E69+E70+E71</f>
        <v>114</v>
      </c>
      <c r="F68" s="110">
        <f>IFERROR(E68/B68*100,0)</f>
        <v>100</v>
      </c>
      <c r="G68" s="110">
        <f>IFERROR(E68/C68*100,0)</f>
        <v>0</v>
      </c>
      <c r="H68" s="35">
        <f>H69+H70+H71</f>
        <v>0</v>
      </c>
      <c r="I68" s="35">
        <f t="shared" ref="I68:AE68" si="48">I69+I70+I71</f>
        <v>0</v>
      </c>
      <c r="J68" s="35">
        <f t="shared" si="48"/>
        <v>0</v>
      </c>
      <c r="K68" s="35">
        <f t="shared" si="48"/>
        <v>0</v>
      </c>
      <c r="L68" s="35">
        <f t="shared" si="48"/>
        <v>0</v>
      </c>
      <c r="M68" s="35">
        <f t="shared" si="48"/>
        <v>0</v>
      </c>
      <c r="N68" s="35">
        <f t="shared" si="48"/>
        <v>59</v>
      </c>
      <c r="O68" s="35">
        <f t="shared" si="48"/>
        <v>0</v>
      </c>
      <c r="P68" s="35">
        <f t="shared" si="48"/>
        <v>55</v>
      </c>
      <c r="Q68" s="126">
        <f t="shared" si="48"/>
        <v>114</v>
      </c>
      <c r="R68" s="35">
        <f t="shared" si="48"/>
        <v>0</v>
      </c>
      <c r="S68" s="35">
        <f t="shared" si="48"/>
        <v>0</v>
      </c>
      <c r="T68" s="35">
        <f t="shared" si="48"/>
        <v>0</v>
      </c>
      <c r="U68" s="35">
        <f t="shared" si="48"/>
        <v>0</v>
      </c>
      <c r="V68" s="35">
        <f t="shared" si="48"/>
        <v>0</v>
      </c>
      <c r="W68" s="35">
        <f t="shared" si="48"/>
        <v>0</v>
      </c>
      <c r="X68" s="35">
        <f t="shared" si="48"/>
        <v>0</v>
      </c>
      <c r="Y68" s="35">
        <f t="shared" si="48"/>
        <v>0</v>
      </c>
      <c r="Z68" s="35">
        <f t="shared" si="48"/>
        <v>0</v>
      </c>
      <c r="AA68" s="35">
        <f t="shared" si="48"/>
        <v>0</v>
      </c>
      <c r="AB68" s="35">
        <f t="shared" si="48"/>
        <v>0</v>
      </c>
      <c r="AC68" s="35">
        <f t="shared" si="48"/>
        <v>0</v>
      </c>
      <c r="AD68" s="35">
        <f t="shared" si="48"/>
        <v>0</v>
      </c>
      <c r="AE68" s="35">
        <f t="shared" si="48"/>
        <v>0</v>
      </c>
      <c r="AF68" s="20"/>
      <c r="AG68" s="26">
        <f t="shared" si="9"/>
        <v>114</v>
      </c>
    </row>
    <row r="69" spans="1:33" s="21" customFormat="1" ht="18.75" x14ac:dyDescent="0.3">
      <c r="A69" s="36" t="s">
        <v>19</v>
      </c>
      <c r="B69" s="37">
        <f>H69+J69+L69+N69+P69+R69+T69+V69+X69+Z69+AB69+AD69</f>
        <v>0</v>
      </c>
      <c r="C69" s="107">
        <f>SUM(H69,J69)</f>
        <v>0</v>
      </c>
      <c r="D69" s="107">
        <f>E69</f>
        <v>0</v>
      </c>
      <c r="E69" s="107">
        <f>SUM(I69,K69,M69,O69,Q69,S69,U69,W69,Y69,AA69,AC69,AE69)</f>
        <v>0</v>
      </c>
      <c r="F69" s="110">
        <f>IFERROR(E69/B69*100,0)</f>
        <v>0</v>
      </c>
      <c r="G69" s="110">
        <f>IFERROR(E69/C69*100,0)</f>
        <v>0</v>
      </c>
      <c r="H69" s="38"/>
      <c r="I69" s="38"/>
      <c r="J69" s="38"/>
      <c r="K69" s="38"/>
      <c r="L69" s="38"/>
      <c r="M69" s="38"/>
      <c r="N69" s="38"/>
      <c r="O69" s="38"/>
      <c r="P69" s="38"/>
      <c r="Q69" s="129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20"/>
      <c r="AG69" s="26">
        <f t="shared" si="9"/>
        <v>0</v>
      </c>
    </row>
    <row r="70" spans="1:33" s="21" customFormat="1" ht="18.75" x14ac:dyDescent="0.3">
      <c r="A70" s="36" t="s">
        <v>17</v>
      </c>
      <c r="B70" s="37">
        <f>H70+J70+L70+N70+P70+R70+T70+V70+X70+Z70+AB70+AD70</f>
        <v>0</v>
      </c>
      <c r="C70" s="107">
        <f>SUM(H70,J70)</f>
        <v>0</v>
      </c>
      <c r="D70" s="107">
        <f t="shared" ref="D70:D72" si="49">E70</f>
        <v>0</v>
      </c>
      <c r="E70" s="107">
        <f t="shared" ref="E70:E71" si="50">SUM(I70,K70,M70,O70,Q70,S70,U70,W70,Y70,AA70,AC70,AE70)</f>
        <v>0</v>
      </c>
      <c r="F70" s="110">
        <f t="shared" ref="F70" si="51">IFERROR(E70/B70*100,0)</f>
        <v>0</v>
      </c>
      <c r="G70" s="110">
        <f>IFERROR(E70/C70*100,0)</f>
        <v>0</v>
      </c>
      <c r="H70" s="38"/>
      <c r="I70" s="38"/>
      <c r="J70" s="38"/>
      <c r="K70" s="38"/>
      <c r="L70" s="38"/>
      <c r="M70" s="38"/>
      <c r="N70" s="38"/>
      <c r="O70" s="38"/>
      <c r="P70" s="38"/>
      <c r="Q70" s="129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20"/>
      <c r="AG70" s="26">
        <f t="shared" si="9"/>
        <v>0</v>
      </c>
    </row>
    <row r="71" spans="1:33" s="21" customFormat="1" ht="18.75" x14ac:dyDescent="0.3">
      <c r="A71" s="36" t="s">
        <v>18</v>
      </c>
      <c r="B71" s="37">
        <f>H71+J71+L71+N71+P71+R71+T71+V71+X71+Z71+AB71+AD71</f>
        <v>114</v>
      </c>
      <c r="C71" s="107">
        <f>SUM(H71,J71)</f>
        <v>0</v>
      </c>
      <c r="D71" s="107">
        <f t="shared" si="49"/>
        <v>114</v>
      </c>
      <c r="E71" s="107">
        <f t="shared" si="50"/>
        <v>114</v>
      </c>
      <c r="F71" s="110">
        <f>IFERROR(E71/B71*100,0)</f>
        <v>100</v>
      </c>
      <c r="G71" s="110">
        <f>IFERROR(E71/C71*100,0)</f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59</v>
      </c>
      <c r="O71" s="38">
        <v>0</v>
      </c>
      <c r="P71" s="38">
        <v>55</v>
      </c>
      <c r="Q71" s="129">
        <v>114</v>
      </c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20"/>
      <c r="AG71" s="26">
        <f t="shared" si="9"/>
        <v>114</v>
      </c>
    </row>
    <row r="72" spans="1:33" s="21" customFormat="1" ht="18.75" x14ac:dyDescent="0.3">
      <c r="A72" s="36" t="s">
        <v>20</v>
      </c>
      <c r="B72" s="37">
        <f>H72+J72+L72+N72+P72+R72+T72+V72+X72+Z72+AB72+AD72</f>
        <v>0</v>
      </c>
      <c r="C72" s="107">
        <f>SUM(H72,J72)</f>
        <v>0</v>
      </c>
      <c r="D72" s="107">
        <f t="shared" si="49"/>
        <v>0</v>
      </c>
      <c r="E72" s="107">
        <f>SUM(I72,K72,M72,O72,Q72,S72,U72,W72,Y72,AA72,AC72,AE72)</f>
        <v>0</v>
      </c>
      <c r="F72" s="110">
        <f>IFERROR(E72/B72*100,0)</f>
        <v>0</v>
      </c>
      <c r="G72" s="110">
        <f>IFERROR(E72/C72*100,0)</f>
        <v>0</v>
      </c>
      <c r="H72" s="38"/>
      <c r="I72" s="38"/>
      <c r="J72" s="38"/>
      <c r="K72" s="38"/>
      <c r="L72" s="38"/>
      <c r="M72" s="38"/>
      <c r="N72" s="38"/>
      <c r="O72" s="38"/>
      <c r="P72" s="38"/>
      <c r="Q72" s="129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20"/>
      <c r="AG72" s="26">
        <f t="shared" si="9"/>
        <v>0</v>
      </c>
    </row>
    <row r="73" spans="1:33" s="21" customFormat="1" ht="37.5" x14ac:dyDescent="0.3">
      <c r="A73" s="50" t="s">
        <v>46</v>
      </c>
      <c r="B73" s="34"/>
      <c r="C73" s="34"/>
      <c r="D73" s="34"/>
      <c r="E73" s="34"/>
      <c r="F73" s="112"/>
      <c r="G73" s="112"/>
      <c r="H73" s="35"/>
      <c r="I73" s="35"/>
      <c r="J73" s="35"/>
      <c r="K73" s="35"/>
      <c r="L73" s="35"/>
      <c r="M73" s="35"/>
      <c r="N73" s="35"/>
      <c r="O73" s="35"/>
      <c r="P73" s="35"/>
      <c r="Q73" s="126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20"/>
      <c r="AG73" s="26">
        <f t="shared" si="9"/>
        <v>0</v>
      </c>
    </row>
    <row r="74" spans="1:33" s="21" customFormat="1" ht="18.75" x14ac:dyDescent="0.3">
      <c r="A74" s="33" t="s">
        <v>16</v>
      </c>
      <c r="B74" s="34">
        <f>B77+B76+B75</f>
        <v>500</v>
      </c>
      <c r="C74" s="55">
        <f>C75+C76+C77</f>
        <v>171</v>
      </c>
      <c r="D74" s="55">
        <f>D75+D76+D77</f>
        <v>373.5</v>
      </c>
      <c r="E74" s="55">
        <f>E75+E76+E77</f>
        <v>373.5</v>
      </c>
      <c r="F74" s="110">
        <f>IFERROR(E74/B74*100,0)</f>
        <v>74.7</v>
      </c>
      <c r="G74" s="110">
        <f>IFERROR(E74/C74*100,0)</f>
        <v>218.42105263157893</v>
      </c>
      <c r="H74" s="35">
        <f t="shared" ref="H74:AE74" si="52">H75+H76+H77</f>
        <v>83</v>
      </c>
      <c r="I74" s="35">
        <f t="shared" si="52"/>
        <v>3</v>
      </c>
      <c r="J74" s="35">
        <f t="shared" si="52"/>
        <v>88</v>
      </c>
      <c r="K74" s="35">
        <f t="shared" si="52"/>
        <v>43</v>
      </c>
      <c r="L74" s="35">
        <f t="shared" si="52"/>
        <v>30.5</v>
      </c>
      <c r="M74" s="35">
        <f t="shared" si="52"/>
        <v>70.5</v>
      </c>
      <c r="N74" s="35">
        <f t="shared" si="52"/>
        <v>172</v>
      </c>
      <c r="O74" s="35">
        <f t="shared" si="52"/>
        <v>257</v>
      </c>
      <c r="P74" s="35">
        <f t="shared" si="52"/>
        <v>0</v>
      </c>
      <c r="Q74" s="126">
        <f t="shared" si="52"/>
        <v>0</v>
      </c>
      <c r="R74" s="35">
        <f t="shared" si="52"/>
        <v>0</v>
      </c>
      <c r="S74" s="35">
        <f t="shared" si="52"/>
        <v>0</v>
      </c>
      <c r="T74" s="35">
        <f t="shared" si="52"/>
        <v>0</v>
      </c>
      <c r="U74" s="35">
        <f t="shared" si="52"/>
        <v>0</v>
      </c>
      <c r="V74" s="35">
        <f t="shared" si="52"/>
        <v>126.5</v>
      </c>
      <c r="W74" s="35">
        <f t="shared" si="52"/>
        <v>0</v>
      </c>
      <c r="X74" s="35">
        <f t="shared" si="52"/>
        <v>0</v>
      </c>
      <c r="Y74" s="35">
        <f t="shared" si="52"/>
        <v>0</v>
      </c>
      <c r="Z74" s="35">
        <f t="shared" si="52"/>
        <v>0</v>
      </c>
      <c r="AA74" s="35">
        <f t="shared" si="52"/>
        <v>0</v>
      </c>
      <c r="AB74" s="35">
        <f t="shared" si="52"/>
        <v>0</v>
      </c>
      <c r="AC74" s="35">
        <f t="shared" si="52"/>
        <v>0</v>
      </c>
      <c r="AD74" s="35">
        <f t="shared" si="52"/>
        <v>0</v>
      </c>
      <c r="AE74" s="35">
        <f t="shared" si="52"/>
        <v>0</v>
      </c>
      <c r="AF74" s="20"/>
      <c r="AG74" s="26">
        <f t="shared" si="9"/>
        <v>500</v>
      </c>
    </row>
    <row r="75" spans="1:33" s="21" customFormat="1" ht="18.75" x14ac:dyDescent="0.3">
      <c r="A75" s="36" t="s">
        <v>19</v>
      </c>
      <c r="B75" s="37">
        <f>H75+J75+L75+N75+P75+R75+T75+V75+X75+Z75+AB75+AD75</f>
        <v>0</v>
      </c>
      <c r="C75" s="107">
        <f>SUM(H75,J75)</f>
        <v>0</v>
      </c>
      <c r="D75" s="107">
        <f>E75</f>
        <v>0</v>
      </c>
      <c r="E75" s="107">
        <f>SUM(I75,K75,M75,O75,Q75,S75,U75,W75,Y75,AA75,AC75,AE75)</f>
        <v>0</v>
      </c>
      <c r="F75" s="110">
        <f>IFERROR(E75/B75*100,0)</f>
        <v>0</v>
      </c>
      <c r="G75" s="110">
        <f>IFERROR(E75/C75*100,0)</f>
        <v>0</v>
      </c>
      <c r="H75" s="38"/>
      <c r="I75" s="38"/>
      <c r="J75" s="38"/>
      <c r="K75" s="38"/>
      <c r="L75" s="38"/>
      <c r="M75" s="38"/>
      <c r="N75" s="38"/>
      <c r="O75" s="38"/>
      <c r="P75" s="38"/>
      <c r="Q75" s="129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20"/>
      <c r="AG75" s="26">
        <f t="shared" si="9"/>
        <v>0</v>
      </c>
    </row>
    <row r="76" spans="1:33" s="21" customFormat="1" ht="18.75" x14ac:dyDescent="0.3">
      <c r="A76" s="36" t="s">
        <v>17</v>
      </c>
      <c r="B76" s="37">
        <f>H76+J76+L76+N76+P76+R76+T76+V76+X76+Z76+AB76+AD76</f>
        <v>0</v>
      </c>
      <c r="C76" s="107">
        <f>SUM(H76,J76)</f>
        <v>0</v>
      </c>
      <c r="D76" s="107">
        <f t="shared" ref="D76:D78" si="53">E76</f>
        <v>0</v>
      </c>
      <c r="E76" s="107">
        <f t="shared" ref="E76:E77" si="54">SUM(I76,K76,M76,O76,Q76,S76,U76,W76,Y76,AA76,AC76,AE76)</f>
        <v>0</v>
      </c>
      <c r="F76" s="110">
        <f t="shared" ref="F76" si="55">IFERROR(E76/B76*100,0)</f>
        <v>0</v>
      </c>
      <c r="G76" s="110">
        <f>IFERROR(E76/C76*100,0)</f>
        <v>0</v>
      </c>
      <c r="H76" s="38"/>
      <c r="I76" s="38"/>
      <c r="J76" s="38"/>
      <c r="K76" s="38"/>
      <c r="L76" s="38"/>
      <c r="M76" s="38"/>
      <c r="N76" s="38"/>
      <c r="O76" s="38"/>
      <c r="P76" s="38"/>
      <c r="Q76" s="129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20"/>
      <c r="AG76" s="26">
        <f t="shared" si="9"/>
        <v>0</v>
      </c>
    </row>
    <row r="77" spans="1:33" s="21" customFormat="1" ht="80.25" customHeight="1" x14ac:dyDescent="0.3">
      <c r="A77" s="36" t="s">
        <v>18</v>
      </c>
      <c r="B77" s="37">
        <f>H77+J77+L77+N77+P77+R77+T77+V77+X77+Z77+AB77+AD77</f>
        <v>500</v>
      </c>
      <c r="C77" s="107">
        <f>SUM(H77,J77)</f>
        <v>171</v>
      </c>
      <c r="D77" s="107">
        <f t="shared" si="53"/>
        <v>373.5</v>
      </c>
      <c r="E77" s="107">
        <f t="shared" si="54"/>
        <v>373.5</v>
      </c>
      <c r="F77" s="110">
        <f>IFERROR(E77/B77*100,0)</f>
        <v>74.7</v>
      </c>
      <c r="G77" s="110">
        <f>IFERROR(E77/C77*100,0)</f>
        <v>218.42105263157893</v>
      </c>
      <c r="H77" s="38">
        <v>83</v>
      </c>
      <c r="I77" s="38">
        <v>3</v>
      </c>
      <c r="J77" s="38">
        <v>88</v>
      </c>
      <c r="K77" s="38">
        <v>43</v>
      </c>
      <c r="L77" s="38">
        <v>30.5</v>
      </c>
      <c r="M77" s="38">
        <v>70.5</v>
      </c>
      <c r="N77" s="38">
        <v>172</v>
      </c>
      <c r="O77" s="38">
        <v>257</v>
      </c>
      <c r="P77" s="38">
        <v>0</v>
      </c>
      <c r="Q77" s="129">
        <v>0</v>
      </c>
      <c r="R77" s="38"/>
      <c r="S77" s="38"/>
      <c r="T77" s="38"/>
      <c r="U77" s="38"/>
      <c r="V77" s="38">
        <v>126.5</v>
      </c>
      <c r="W77" s="38"/>
      <c r="X77" s="38"/>
      <c r="Y77" s="38"/>
      <c r="Z77" s="38"/>
      <c r="AA77" s="38"/>
      <c r="AB77" s="38"/>
      <c r="AC77" s="38"/>
      <c r="AD77" s="38"/>
      <c r="AE77" s="38"/>
      <c r="AF77" s="20" t="s">
        <v>93</v>
      </c>
      <c r="AG77" s="26">
        <f t="shared" si="9"/>
        <v>500</v>
      </c>
    </row>
    <row r="78" spans="1:33" s="21" customFormat="1" ht="18.75" x14ac:dyDescent="0.3">
      <c r="A78" s="36" t="s">
        <v>20</v>
      </c>
      <c r="B78" s="37">
        <f>H78+J78+L78+N78+P78+R78+T78+V78+X78+Z78+AB78+AD78</f>
        <v>0</v>
      </c>
      <c r="C78" s="107">
        <f>SUM(H78,J78)</f>
        <v>0</v>
      </c>
      <c r="D78" s="107">
        <f t="shared" si="53"/>
        <v>0</v>
      </c>
      <c r="E78" s="107">
        <f>SUM(I78,K78,M78,O78,Q78,S78,U78,W78,Y78,AA78,AC78,AE78)</f>
        <v>0</v>
      </c>
      <c r="F78" s="110">
        <f>IFERROR(E78/B78*100,0)</f>
        <v>0</v>
      </c>
      <c r="G78" s="110">
        <f>IFERROR(E78/C78*100,0)</f>
        <v>0</v>
      </c>
      <c r="H78" s="38"/>
      <c r="I78" s="38"/>
      <c r="J78" s="38"/>
      <c r="K78" s="38"/>
      <c r="L78" s="38"/>
      <c r="M78" s="38"/>
      <c r="N78" s="38"/>
      <c r="O78" s="38"/>
      <c r="P78" s="38"/>
      <c r="Q78" s="129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20"/>
      <c r="AG78" s="26">
        <f t="shared" si="9"/>
        <v>0</v>
      </c>
    </row>
    <row r="79" spans="1:33" s="21" customFormat="1" ht="18.75" customHeight="1" x14ac:dyDescent="0.3">
      <c r="A79" s="50" t="s">
        <v>47</v>
      </c>
      <c r="B79" s="37"/>
      <c r="C79" s="37"/>
      <c r="D79" s="37"/>
      <c r="E79" s="37"/>
      <c r="F79" s="113"/>
      <c r="G79" s="113"/>
      <c r="H79" s="38"/>
      <c r="I79" s="38"/>
      <c r="J79" s="38"/>
      <c r="K79" s="38"/>
      <c r="L79" s="38"/>
      <c r="M79" s="38"/>
      <c r="N79" s="38"/>
      <c r="O79" s="38"/>
      <c r="P79" s="38"/>
      <c r="Q79" s="129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20"/>
      <c r="AG79" s="26">
        <f t="shared" si="9"/>
        <v>0</v>
      </c>
    </row>
    <row r="80" spans="1:33" s="21" customFormat="1" ht="18.75" customHeight="1" x14ac:dyDescent="0.3">
      <c r="A80" s="33" t="s">
        <v>16</v>
      </c>
      <c r="B80" s="34">
        <f>B83+B82+B81</f>
        <v>395.8</v>
      </c>
      <c r="C80" s="55">
        <f>C81+C82+C83</f>
        <v>0</v>
      </c>
      <c r="D80" s="55">
        <f>D81+D82+D83</f>
        <v>395.8</v>
      </c>
      <c r="E80" s="55">
        <f>E81+E82+E83</f>
        <v>395.8</v>
      </c>
      <c r="F80" s="110">
        <f>IFERROR(E80/B80*100,0)</f>
        <v>100</v>
      </c>
      <c r="G80" s="110">
        <f>IFERROR(E80/C80*100,0)</f>
        <v>0</v>
      </c>
      <c r="H80" s="35">
        <f>H83+H82+H81</f>
        <v>0</v>
      </c>
      <c r="I80" s="35">
        <f t="shared" ref="I80:AE80" si="56">I83+I82+I81</f>
        <v>0</v>
      </c>
      <c r="J80" s="35">
        <f t="shared" si="56"/>
        <v>0</v>
      </c>
      <c r="K80" s="35">
        <f t="shared" si="56"/>
        <v>0</v>
      </c>
      <c r="L80" s="35">
        <f t="shared" si="56"/>
        <v>0</v>
      </c>
      <c r="M80" s="35">
        <f t="shared" si="56"/>
        <v>0</v>
      </c>
      <c r="N80" s="35">
        <f t="shared" si="56"/>
        <v>395.8</v>
      </c>
      <c r="O80" s="35">
        <f t="shared" si="56"/>
        <v>300</v>
      </c>
      <c r="P80" s="35">
        <f t="shared" si="56"/>
        <v>0</v>
      </c>
      <c r="Q80" s="126">
        <f t="shared" si="56"/>
        <v>95.8</v>
      </c>
      <c r="R80" s="35">
        <f t="shared" si="56"/>
        <v>0</v>
      </c>
      <c r="S80" s="35">
        <f t="shared" si="56"/>
        <v>0</v>
      </c>
      <c r="T80" s="35">
        <f t="shared" si="56"/>
        <v>0</v>
      </c>
      <c r="U80" s="35">
        <f t="shared" si="56"/>
        <v>0</v>
      </c>
      <c r="V80" s="35">
        <f t="shared" si="56"/>
        <v>0</v>
      </c>
      <c r="W80" s="35">
        <f t="shared" si="56"/>
        <v>0</v>
      </c>
      <c r="X80" s="35">
        <f t="shared" si="56"/>
        <v>0</v>
      </c>
      <c r="Y80" s="35">
        <f t="shared" si="56"/>
        <v>0</v>
      </c>
      <c r="Z80" s="35">
        <f t="shared" si="56"/>
        <v>0</v>
      </c>
      <c r="AA80" s="35">
        <f t="shared" si="56"/>
        <v>0</v>
      </c>
      <c r="AB80" s="35">
        <f t="shared" si="56"/>
        <v>0</v>
      </c>
      <c r="AC80" s="35">
        <f t="shared" si="56"/>
        <v>0</v>
      </c>
      <c r="AD80" s="35">
        <f t="shared" si="56"/>
        <v>0</v>
      </c>
      <c r="AE80" s="35">
        <f t="shared" si="56"/>
        <v>0</v>
      </c>
      <c r="AF80" s="20"/>
      <c r="AG80" s="26">
        <f t="shared" si="9"/>
        <v>395.8</v>
      </c>
    </row>
    <row r="81" spans="1:33" s="21" customFormat="1" ht="18.75" customHeight="1" x14ac:dyDescent="0.3">
      <c r="A81" s="36" t="s">
        <v>19</v>
      </c>
      <c r="B81" s="37">
        <f>H81+J81+L81+N81+P81+R81+T81+V81+X81+Z81+AB81+AD81</f>
        <v>0</v>
      </c>
      <c r="C81" s="107">
        <f>SUM(H81,J81)</f>
        <v>0</v>
      </c>
      <c r="D81" s="107">
        <f>E81</f>
        <v>0</v>
      </c>
      <c r="E81" s="107">
        <f>SUM(I81,K81,M81,O81,Q81,S81,U81,W81,Y81,AA81,AC81,AE81)</f>
        <v>0</v>
      </c>
      <c r="F81" s="110">
        <f>IFERROR(E81/B81*100,0)</f>
        <v>0</v>
      </c>
      <c r="G81" s="110">
        <f>IFERROR(E81/C81*100,0)</f>
        <v>0</v>
      </c>
      <c r="H81" s="38"/>
      <c r="I81" s="38"/>
      <c r="J81" s="38"/>
      <c r="K81" s="38"/>
      <c r="L81" s="38"/>
      <c r="M81" s="38"/>
      <c r="N81" s="38"/>
      <c r="O81" s="38"/>
      <c r="P81" s="38"/>
      <c r="Q81" s="129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20"/>
      <c r="AG81" s="26">
        <f t="shared" si="9"/>
        <v>0</v>
      </c>
    </row>
    <row r="82" spans="1:33" s="21" customFormat="1" ht="18.75" customHeight="1" x14ac:dyDescent="0.3">
      <c r="A82" s="36" t="s">
        <v>17</v>
      </c>
      <c r="B82" s="37">
        <f>H82+J82+L82+N82+P82+R82+T82+V82+X82+Z82+AB82+AD82</f>
        <v>0</v>
      </c>
      <c r="C82" s="107">
        <f>SUM(H82,J82)</f>
        <v>0</v>
      </c>
      <c r="D82" s="107">
        <f t="shared" ref="D82:D84" si="57">E82</f>
        <v>0</v>
      </c>
      <c r="E82" s="107">
        <f t="shared" ref="E82:E83" si="58">SUM(I82,K82,M82,O82,Q82,S82,U82,W82,Y82,AA82,AC82,AE82)</f>
        <v>0</v>
      </c>
      <c r="F82" s="110">
        <f t="shared" ref="F82" si="59">IFERROR(E82/B82*100,0)</f>
        <v>0</v>
      </c>
      <c r="G82" s="110">
        <f>IFERROR(E82/C82*100,0)</f>
        <v>0</v>
      </c>
      <c r="H82" s="38"/>
      <c r="I82" s="38"/>
      <c r="J82" s="38"/>
      <c r="K82" s="38"/>
      <c r="L82" s="38"/>
      <c r="M82" s="38"/>
      <c r="N82" s="38"/>
      <c r="O82" s="38"/>
      <c r="P82" s="38"/>
      <c r="Q82" s="129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20"/>
      <c r="AG82" s="26">
        <f t="shared" ref="AG82:AG146" si="60">H82+J82+L82+N82+P82+R82+T82+V82+X82+Z82+AB82+AD82</f>
        <v>0</v>
      </c>
    </row>
    <row r="83" spans="1:33" s="21" customFormat="1" ht="18.75" x14ac:dyDescent="0.3">
      <c r="A83" s="36" t="s">
        <v>18</v>
      </c>
      <c r="B83" s="37">
        <f>H83+J83+L83+N83+P83+R83+T83+V83+X83+Z83+AB83+AD83</f>
        <v>395.8</v>
      </c>
      <c r="C83" s="107">
        <f>SUM(H83,J83)</f>
        <v>0</v>
      </c>
      <c r="D83" s="107">
        <f t="shared" si="57"/>
        <v>395.8</v>
      </c>
      <c r="E83" s="107">
        <f t="shared" si="58"/>
        <v>395.8</v>
      </c>
      <c r="F83" s="110">
        <f>IFERROR(E83/B83*100,0)</f>
        <v>100</v>
      </c>
      <c r="G83" s="110">
        <f>IFERROR(E83/C83*100,0)</f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395.8</v>
      </c>
      <c r="O83" s="38">
        <v>300</v>
      </c>
      <c r="P83" s="38">
        <v>0</v>
      </c>
      <c r="Q83" s="129">
        <v>95.8</v>
      </c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20"/>
      <c r="AG83" s="26">
        <f t="shared" si="60"/>
        <v>395.8</v>
      </c>
    </row>
    <row r="84" spans="1:33" s="21" customFormat="1" ht="18.75" x14ac:dyDescent="0.3">
      <c r="A84" s="36" t="s">
        <v>20</v>
      </c>
      <c r="B84" s="37">
        <f>H84+J84+L84+N84+P84+R84+T84+V84+X84+Z84+AB84+AD84</f>
        <v>0</v>
      </c>
      <c r="C84" s="107">
        <f>SUM(H84,J84)</f>
        <v>0</v>
      </c>
      <c r="D84" s="107">
        <f t="shared" si="57"/>
        <v>0</v>
      </c>
      <c r="E84" s="107">
        <f>SUM(I84,K84,M84,O84,Q84,S84,U84,W84,Y84,AA84,AC84,AE84)</f>
        <v>0</v>
      </c>
      <c r="F84" s="110">
        <f>IFERROR(E84/B84*100,0)</f>
        <v>0</v>
      </c>
      <c r="G84" s="110">
        <f>IFERROR(E84/C84*100,0)</f>
        <v>0</v>
      </c>
      <c r="H84" s="38"/>
      <c r="I84" s="38"/>
      <c r="J84" s="38"/>
      <c r="K84" s="38"/>
      <c r="L84" s="38"/>
      <c r="M84" s="38"/>
      <c r="N84" s="38"/>
      <c r="O84" s="38"/>
      <c r="P84" s="38"/>
      <c r="Q84" s="129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20"/>
      <c r="AG84" s="26">
        <f t="shared" si="60"/>
        <v>0</v>
      </c>
    </row>
    <row r="85" spans="1:33" s="21" customFormat="1" ht="42.75" customHeight="1" x14ac:dyDescent="0.3">
      <c r="A85" s="50" t="s">
        <v>48</v>
      </c>
      <c r="B85" s="34"/>
      <c r="C85" s="34"/>
      <c r="D85" s="34"/>
      <c r="E85" s="34"/>
      <c r="F85" s="112"/>
      <c r="G85" s="112"/>
      <c r="H85" s="35"/>
      <c r="I85" s="35"/>
      <c r="J85" s="35"/>
      <c r="K85" s="35"/>
      <c r="L85" s="35"/>
      <c r="M85" s="35"/>
      <c r="N85" s="35"/>
      <c r="O85" s="35"/>
      <c r="P85" s="35"/>
      <c r="Q85" s="126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149" t="s">
        <v>94</v>
      </c>
      <c r="AG85" s="26">
        <f t="shared" si="60"/>
        <v>0</v>
      </c>
    </row>
    <row r="86" spans="1:33" s="21" customFormat="1" ht="18.75" customHeight="1" x14ac:dyDescent="0.3">
      <c r="A86" s="33" t="s">
        <v>16</v>
      </c>
      <c r="B86" s="34">
        <f>B87+88+B89</f>
        <v>54435.799999999996</v>
      </c>
      <c r="C86" s="34">
        <f>C87+C88+C89</f>
        <v>8500.4000000000015</v>
      </c>
      <c r="D86" s="34">
        <f>D87+D88+D89</f>
        <v>19380.45</v>
      </c>
      <c r="E86" s="34">
        <f>E87+E88+E89</f>
        <v>19380.45</v>
      </c>
      <c r="F86" s="110">
        <f>IFERROR(E86/B86*100,0)</f>
        <v>35.602397686816403</v>
      </c>
      <c r="G86" s="110">
        <f>IFERROR(E86/C86*100,0)</f>
        <v>227.99456496164882</v>
      </c>
      <c r="H86" s="35">
        <f>H87+H88+H89</f>
        <v>3634.8</v>
      </c>
      <c r="I86" s="35">
        <f t="shared" ref="I86:AE86" si="61">I87+I88+I89</f>
        <v>2063.73</v>
      </c>
      <c r="J86" s="35">
        <f t="shared" si="61"/>
        <v>4865.6000000000004</v>
      </c>
      <c r="K86" s="35">
        <f t="shared" si="61"/>
        <v>3633.67</v>
      </c>
      <c r="L86" s="35">
        <f>L87+L88+L89</f>
        <v>4754.6000000000004</v>
      </c>
      <c r="M86" s="35">
        <f>M87+M88+M89</f>
        <v>4292.08</v>
      </c>
      <c r="N86" s="35">
        <f t="shared" si="61"/>
        <v>4999.7</v>
      </c>
      <c r="O86" s="35">
        <f>O87+O88+O89</f>
        <v>4897.09</v>
      </c>
      <c r="P86" s="35">
        <f t="shared" si="61"/>
        <v>5546.6</v>
      </c>
      <c r="Q86" s="126">
        <f t="shared" si="61"/>
        <v>4493.88</v>
      </c>
      <c r="R86" s="35">
        <f t="shared" si="61"/>
        <v>5552</v>
      </c>
      <c r="S86" s="35">
        <f t="shared" si="61"/>
        <v>0</v>
      </c>
      <c r="T86" s="35">
        <f t="shared" si="61"/>
        <v>6338.2</v>
      </c>
      <c r="U86" s="35">
        <f t="shared" si="61"/>
        <v>0</v>
      </c>
      <c r="V86" s="35">
        <f t="shared" si="61"/>
        <v>4565.1000000000004</v>
      </c>
      <c r="W86" s="35">
        <f t="shared" si="61"/>
        <v>0</v>
      </c>
      <c r="X86" s="35">
        <f t="shared" si="61"/>
        <v>4036.5</v>
      </c>
      <c r="Y86" s="35">
        <f t="shared" si="61"/>
        <v>0</v>
      </c>
      <c r="Z86" s="35">
        <f t="shared" si="61"/>
        <v>4550.8</v>
      </c>
      <c r="AA86" s="35">
        <f t="shared" si="61"/>
        <v>0</v>
      </c>
      <c r="AB86" s="35">
        <f t="shared" si="61"/>
        <v>3310.7</v>
      </c>
      <c r="AC86" s="35">
        <f t="shared" si="61"/>
        <v>0</v>
      </c>
      <c r="AD86" s="35">
        <f t="shared" si="61"/>
        <v>2373.1999999999998</v>
      </c>
      <c r="AE86" s="35">
        <f t="shared" si="61"/>
        <v>0</v>
      </c>
      <c r="AF86" s="150"/>
      <c r="AG86" s="26">
        <f t="shared" si="60"/>
        <v>54527.799999999996</v>
      </c>
    </row>
    <row r="87" spans="1:33" s="21" customFormat="1" ht="18.75" customHeight="1" x14ac:dyDescent="0.3">
      <c r="A87" s="36" t="s">
        <v>19</v>
      </c>
      <c r="B87" s="37">
        <f>H87+J87+L87+N87+P87+R87+T87+V87+X87+Z87+AB87+AD87</f>
        <v>0</v>
      </c>
      <c r="C87" s="107">
        <f>SUM(H87,J87)</f>
        <v>0</v>
      </c>
      <c r="D87" s="107">
        <f>E87</f>
        <v>0</v>
      </c>
      <c r="E87" s="107">
        <f>SUM(I87,K87,M87,O87,Q87,S87,U87,W87,Y87,AA87,AC87,AE87)</f>
        <v>0</v>
      </c>
      <c r="F87" s="110">
        <f>IFERROR(E87/B87*100,0)</f>
        <v>0</v>
      </c>
      <c r="G87" s="110">
        <f>IFERROR(E87/C87*100,0)</f>
        <v>0</v>
      </c>
      <c r="H87" s="38"/>
      <c r="I87" s="38"/>
      <c r="J87" s="38"/>
      <c r="K87" s="38"/>
      <c r="L87" s="38"/>
      <c r="M87" s="38"/>
      <c r="N87" s="38"/>
      <c r="O87" s="38"/>
      <c r="P87" s="38"/>
      <c r="Q87" s="129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150"/>
      <c r="AG87" s="26">
        <f t="shared" si="60"/>
        <v>0</v>
      </c>
    </row>
    <row r="88" spans="1:33" s="21" customFormat="1" ht="45" customHeight="1" x14ac:dyDescent="0.3">
      <c r="A88" s="36" t="s">
        <v>86</v>
      </c>
      <c r="B88" s="116">
        <f>H88+J88+L88+N88+P88+R88+T88+V88+X88+Z88+AB88+AD88</f>
        <v>180</v>
      </c>
      <c r="C88" s="107">
        <f>SUM(H88,J88)</f>
        <v>0</v>
      </c>
      <c r="D88" s="107">
        <f t="shared" ref="D88:D90" si="62">E88</f>
        <v>180</v>
      </c>
      <c r="E88" s="107">
        <f t="shared" ref="E88:E89" si="63">SUM(I88,K88,M88,O88,Q88,S88,U88,W88,Y88,AA88,AC88,AE88)</f>
        <v>180</v>
      </c>
      <c r="F88" s="110">
        <f t="shared" ref="F88" si="64">IFERROR(E88/B88*100,0)</f>
        <v>100</v>
      </c>
      <c r="G88" s="110">
        <f>IFERROR(E88/C88*100,0)</f>
        <v>0</v>
      </c>
      <c r="H88" s="38">
        <v>0</v>
      </c>
      <c r="I88" s="38">
        <v>0</v>
      </c>
      <c r="J88" s="38">
        <v>0</v>
      </c>
      <c r="K88" s="38">
        <v>0</v>
      </c>
      <c r="L88" s="73">
        <v>180</v>
      </c>
      <c r="M88" s="138">
        <v>128.88</v>
      </c>
      <c r="N88" s="38">
        <v>0</v>
      </c>
      <c r="O88" s="138">
        <v>51.12</v>
      </c>
      <c r="P88" s="38">
        <v>0</v>
      </c>
      <c r="Q88" s="129">
        <v>0</v>
      </c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150"/>
      <c r="AG88" s="26">
        <f>H88+J88+L88+N88+P88+R88+T88+V88+X88+Z88+AB88+AD88</f>
        <v>180</v>
      </c>
    </row>
    <row r="89" spans="1:33" s="21" customFormat="1" ht="21.75" customHeight="1" x14ac:dyDescent="0.3">
      <c r="A89" s="36" t="s">
        <v>18</v>
      </c>
      <c r="B89" s="37">
        <f>H89+J89+L89+N89+P89+R89+T89+V89+X89+Z89+AB89+AD89</f>
        <v>54347.799999999996</v>
      </c>
      <c r="C89" s="107">
        <f>SUM(H89,J89)</f>
        <v>8500.4000000000015</v>
      </c>
      <c r="D89" s="107">
        <f t="shared" si="62"/>
        <v>19200.45</v>
      </c>
      <c r="E89" s="107">
        <f t="shared" si="63"/>
        <v>19200.45</v>
      </c>
      <c r="F89" s="110">
        <f>IFERROR(E89/B89*100,0)</f>
        <v>35.328844957845583</v>
      </c>
      <c r="G89" s="110">
        <f>IFERROR(E89/C89*100,0)</f>
        <v>225.87701755211515</v>
      </c>
      <c r="H89" s="38">
        <v>3634.8</v>
      </c>
      <c r="I89" s="38">
        <v>2063.73</v>
      </c>
      <c r="J89" s="38">
        <v>4865.6000000000004</v>
      </c>
      <c r="K89" s="38">
        <v>3633.67</v>
      </c>
      <c r="L89" s="38">
        <v>4574.6000000000004</v>
      </c>
      <c r="M89" s="38">
        <v>4163.2</v>
      </c>
      <c r="N89" s="38">
        <v>4999.7</v>
      </c>
      <c r="O89" s="38">
        <v>4845.97</v>
      </c>
      <c r="P89" s="38">
        <v>5546.6</v>
      </c>
      <c r="Q89" s="129">
        <v>4493.88</v>
      </c>
      <c r="R89" s="38">
        <v>5552</v>
      </c>
      <c r="S89" s="38"/>
      <c r="T89" s="38">
        <v>6338.2</v>
      </c>
      <c r="U89" s="38"/>
      <c r="V89" s="38">
        <v>4565.1000000000004</v>
      </c>
      <c r="W89" s="38"/>
      <c r="X89" s="38">
        <v>4036.5</v>
      </c>
      <c r="Y89" s="38"/>
      <c r="Z89" s="38">
        <v>4550.8</v>
      </c>
      <c r="AA89" s="38"/>
      <c r="AB89" s="38">
        <v>3310.7</v>
      </c>
      <c r="AC89" s="38"/>
      <c r="AD89" s="38">
        <v>2373.1999999999998</v>
      </c>
      <c r="AE89" s="38"/>
      <c r="AF89" s="150"/>
      <c r="AG89" s="26">
        <f t="shared" si="60"/>
        <v>54347.799999999996</v>
      </c>
    </row>
    <row r="90" spans="1:33" s="21" customFormat="1" ht="22.5" customHeight="1" x14ac:dyDescent="0.3">
      <c r="A90" s="36" t="s">
        <v>20</v>
      </c>
      <c r="B90" s="37">
        <f>H90+J90+L90+N90+P90+R90+T90+V90+X90+Z90+AB90+AD90</f>
        <v>0</v>
      </c>
      <c r="C90" s="107">
        <f>SUM(H90,J90)</f>
        <v>0</v>
      </c>
      <c r="D90" s="107">
        <f t="shared" si="62"/>
        <v>0</v>
      </c>
      <c r="E90" s="107">
        <f>SUM(I90,K90,M90,O90,Q90,S90,U90,W90,Y90,AA90,AC90,AE90)</f>
        <v>0</v>
      </c>
      <c r="F90" s="110">
        <f>IFERROR(E90/B90*100,0)</f>
        <v>0</v>
      </c>
      <c r="G90" s="110">
        <f>IFERROR(E90/C90*100,0)</f>
        <v>0</v>
      </c>
      <c r="H90" s="38"/>
      <c r="I90" s="38"/>
      <c r="J90" s="38"/>
      <c r="K90" s="38"/>
      <c r="L90" s="60"/>
      <c r="M90" s="38"/>
      <c r="N90" s="38"/>
      <c r="O90" s="38"/>
      <c r="P90" s="38"/>
      <c r="Q90" s="129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151"/>
      <c r="AG90" s="26">
        <f>H90+J90+L90+N90+P90+R90+T90+V90+X90+Z90+AB90+AD90</f>
        <v>0</v>
      </c>
    </row>
    <row r="91" spans="1:33" s="21" customFormat="1" ht="66" customHeight="1" x14ac:dyDescent="0.3">
      <c r="A91" s="56" t="s">
        <v>49</v>
      </c>
      <c r="B91" s="23"/>
      <c r="C91" s="23"/>
      <c r="D91" s="23"/>
      <c r="E91" s="23"/>
      <c r="F91" s="114"/>
      <c r="G91" s="114"/>
      <c r="H91" s="24"/>
      <c r="I91" s="24"/>
      <c r="J91" s="35"/>
      <c r="K91" s="24"/>
      <c r="L91" s="24"/>
      <c r="M91" s="24"/>
      <c r="N91" s="24"/>
      <c r="O91" s="24"/>
      <c r="P91" s="24"/>
      <c r="Q91" s="126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0"/>
      <c r="AG91" s="26">
        <f t="shared" si="60"/>
        <v>0</v>
      </c>
    </row>
    <row r="92" spans="1:33" s="27" customFormat="1" ht="18.75" customHeight="1" x14ac:dyDescent="0.3">
      <c r="A92" s="22" t="s">
        <v>16</v>
      </c>
      <c r="B92" s="23">
        <f>B93+B94+B95+B96</f>
        <v>3084.5</v>
      </c>
      <c r="C92" s="23">
        <f>C93+C94+C95</f>
        <v>782.82</v>
      </c>
      <c r="D92" s="23">
        <f>D93+D94+D95</f>
        <v>1858.3200000000002</v>
      </c>
      <c r="E92" s="23">
        <f>E93+E94+E95</f>
        <v>1858.3200000000002</v>
      </c>
      <c r="F92" s="23">
        <f>E92/B92*100</f>
        <v>60.247041659912469</v>
      </c>
      <c r="G92" s="23">
        <f>E92/C92*100</f>
        <v>237.3879052655783</v>
      </c>
      <c r="H92" s="23">
        <f>H93+H94+H95</f>
        <v>132</v>
      </c>
      <c r="I92" s="23">
        <f t="shared" ref="I92:M92" si="65">I93+I94+I95</f>
        <v>126</v>
      </c>
      <c r="J92" s="34">
        <f t="shared" si="65"/>
        <v>650.82000000000005</v>
      </c>
      <c r="K92" s="23">
        <f t="shared" si="65"/>
        <v>211.52</v>
      </c>
      <c r="L92" s="23">
        <f t="shared" si="65"/>
        <v>561.22</v>
      </c>
      <c r="M92" s="23">
        <f t="shared" si="65"/>
        <v>382.3</v>
      </c>
      <c r="N92" s="23">
        <f t="shared" ref="N92" si="66">N93+N94+N95</f>
        <v>680.7</v>
      </c>
      <c r="O92" s="23">
        <f t="shared" ref="O92" si="67">O93+O94+O95</f>
        <v>653.6</v>
      </c>
      <c r="P92" s="23">
        <f>P93+P94+P95+P96</f>
        <v>284.25</v>
      </c>
      <c r="Q92" s="132">
        <f>Q93+Q94+Q95+Q96</f>
        <v>624.9</v>
      </c>
      <c r="R92" s="23">
        <f t="shared" ref="R92" si="68">R93+R94+R95</f>
        <v>0</v>
      </c>
      <c r="S92" s="23">
        <f t="shared" ref="S92" si="69">S93+S94+S95</f>
        <v>0</v>
      </c>
      <c r="T92" s="23">
        <f t="shared" ref="T92" si="70">T93+T94+T95</f>
        <v>0</v>
      </c>
      <c r="U92" s="23">
        <f t="shared" ref="U92" si="71">U93+U94+U95</f>
        <v>0</v>
      </c>
      <c r="V92" s="23">
        <f t="shared" ref="V92" si="72">V93+V94+V95</f>
        <v>29.01</v>
      </c>
      <c r="W92" s="23">
        <f t="shared" ref="W92" si="73">W93+W94+W95</f>
        <v>0</v>
      </c>
      <c r="X92" s="23">
        <f t="shared" ref="X92" si="74">X93+X94+X95</f>
        <v>380.28</v>
      </c>
      <c r="Y92" s="23">
        <f t="shared" ref="Y92" si="75">Y93+Y94+Y95</f>
        <v>0</v>
      </c>
      <c r="Z92" s="23">
        <f t="shared" ref="Z92" si="76">Z93+Z94+Z95</f>
        <v>306.98</v>
      </c>
      <c r="AA92" s="23">
        <f t="shared" ref="AA92" si="77">AA93+AA94+AA95</f>
        <v>0</v>
      </c>
      <c r="AB92" s="23">
        <f t="shared" ref="AB92" si="78">AB93+AB94+AB95</f>
        <v>0</v>
      </c>
      <c r="AC92" s="23">
        <f t="shared" ref="AC92" si="79">AC93+AC94+AC95</f>
        <v>0</v>
      </c>
      <c r="AD92" s="23">
        <f t="shared" ref="AD92" si="80">AD93+AD94+AD95</f>
        <v>199.24</v>
      </c>
      <c r="AE92" s="23">
        <f t="shared" ref="AE92" si="81">AE93+AE94+AE95</f>
        <v>0</v>
      </c>
      <c r="AF92" s="25"/>
      <c r="AG92" s="26">
        <f t="shared" si="60"/>
        <v>3224.5</v>
      </c>
    </row>
    <row r="93" spans="1:33" s="27" customFormat="1" ht="18.75" customHeight="1" x14ac:dyDescent="0.3">
      <c r="A93" s="28" t="s">
        <v>19</v>
      </c>
      <c r="B93" s="29">
        <f>B99</f>
        <v>0</v>
      </c>
      <c r="C93" s="29">
        <f>C99</f>
        <v>0</v>
      </c>
      <c r="D93" s="29">
        <f>D99</f>
        <v>0</v>
      </c>
      <c r="E93" s="29">
        <f t="shared" ref="B93:E96" si="82">E99</f>
        <v>0</v>
      </c>
      <c r="F93" s="18">
        <f>IFERROR(E93/B93*100,0)</f>
        <v>0</v>
      </c>
      <c r="G93" s="18">
        <f>IFERROR(E93/C93*100,0)</f>
        <v>0</v>
      </c>
      <c r="H93" s="29">
        <f>H99+H125</f>
        <v>0</v>
      </c>
      <c r="I93" s="29"/>
      <c r="J93" s="37">
        <f>J99+J125</f>
        <v>0</v>
      </c>
      <c r="K93" s="29"/>
      <c r="L93" s="29">
        <f>L99+L125</f>
        <v>0</v>
      </c>
      <c r="M93" s="29"/>
      <c r="N93" s="29">
        <f>N99+N125</f>
        <v>0</v>
      </c>
      <c r="O93" s="29"/>
      <c r="P93" s="29">
        <f>P99+P125</f>
        <v>0</v>
      </c>
      <c r="Q93" s="127"/>
      <c r="R93" s="29">
        <f>R99+R125</f>
        <v>0</v>
      </c>
      <c r="S93" s="29"/>
      <c r="T93" s="29">
        <f>T99+T125</f>
        <v>0</v>
      </c>
      <c r="U93" s="29"/>
      <c r="V93" s="29">
        <f>V99+V125</f>
        <v>0</v>
      </c>
      <c r="W93" s="29"/>
      <c r="X93" s="29">
        <f>X99+X125</f>
        <v>0</v>
      </c>
      <c r="Y93" s="29"/>
      <c r="Z93" s="29">
        <f>Z99+Z125</f>
        <v>0</v>
      </c>
      <c r="AA93" s="29"/>
      <c r="AB93" s="29">
        <f>AB99+AB125</f>
        <v>0</v>
      </c>
      <c r="AC93" s="29"/>
      <c r="AD93" s="29">
        <f>AD99+AD125</f>
        <v>0</v>
      </c>
      <c r="AE93" s="29"/>
      <c r="AF93" s="25"/>
      <c r="AG93" s="26">
        <f t="shared" si="60"/>
        <v>0</v>
      </c>
    </row>
    <row r="94" spans="1:33" s="27" customFormat="1" ht="18.75" customHeight="1" x14ac:dyDescent="0.3">
      <c r="A94" s="28" t="s">
        <v>17</v>
      </c>
      <c r="B94" s="29">
        <f t="shared" si="82"/>
        <v>0</v>
      </c>
      <c r="C94" s="29">
        <f t="shared" si="82"/>
        <v>0</v>
      </c>
      <c r="D94" s="29">
        <f t="shared" si="82"/>
        <v>0</v>
      </c>
      <c r="E94" s="29">
        <f t="shared" si="82"/>
        <v>0</v>
      </c>
      <c r="F94" s="18">
        <f t="shared" ref="F94:F96" si="83">IFERROR(E94/B94*100,0)</f>
        <v>0</v>
      </c>
      <c r="G94" s="18">
        <f>IFERROR(E94/C94*100,0)</f>
        <v>0</v>
      </c>
      <c r="H94" s="29">
        <f>H100+H126</f>
        <v>0</v>
      </c>
      <c r="I94" s="29"/>
      <c r="J94" s="37">
        <f>J100+J126</f>
        <v>0</v>
      </c>
      <c r="K94" s="29"/>
      <c r="L94" s="29">
        <f>L100+L126</f>
        <v>0</v>
      </c>
      <c r="M94" s="29"/>
      <c r="N94" s="29">
        <f>N100+N126</f>
        <v>0</v>
      </c>
      <c r="O94" s="29"/>
      <c r="P94" s="29">
        <f>P100+P126</f>
        <v>0</v>
      </c>
      <c r="Q94" s="127"/>
      <c r="R94" s="29">
        <f>R100+R126</f>
        <v>0</v>
      </c>
      <c r="S94" s="29"/>
      <c r="T94" s="29">
        <f>T100+T126</f>
        <v>0</v>
      </c>
      <c r="U94" s="29"/>
      <c r="V94" s="29">
        <f>V100+V126</f>
        <v>0</v>
      </c>
      <c r="W94" s="29"/>
      <c r="X94" s="29">
        <f>X100+X126</f>
        <v>0</v>
      </c>
      <c r="Y94" s="29"/>
      <c r="Z94" s="29">
        <f>Z100+Z126</f>
        <v>0</v>
      </c>
      <c r="AA94" s="29"/>
      <c r="AB94" s="29">
        <f>AB100+AB126</f>
        <v>0</v>
      </c>
      <c r="AC94" s="29"/>
      <c r="AD94" s="29">
        <f>AD100+AD126</f>
        <v>0</v>
      </c>
      <c r="AE94" s="29"/>
      <c r="AF94" s="25"/>
      <c r="AG94" s="26">
        <f t="shared" si="60"/>
        <v>0</v>
      </c>
    </row>
    <row r="95" spans="1:33" s="27" customFormat="1" ht="18.75" customHeight="1" x14ac:dyDescent="0.3">
      <c r="A95" s="28" t="s">
        <v>18</v>
      </c>
      <c r="B95" s="29">
        <f>B101</f>
        <v>3084.5</v>
      </c>
      <c r="C95" s="29">
        <f>C101</f>
        <v>782.82</v>
      </c>
      <c r="D95" s="29">
        <f t="shared" si="82"/>
        <v>1858.3200000000002</v>
      </c>
      <c r="E95" s="29">
        <f>E101</f>
        <v>1858.3200000000002</v>
      </c>
      <c r="F95" s="18">
        <f t="shared" si="83"/>
        <v>60.247041659912469</v>
      </c>
      <c r="G95" s="18">
        <f>IFERROR(E95/C95*100,0)</f>
        <v>237.3879052655783</v>
      </c>
      <c r="H95" s="29">
        <f>H101+H127</f>
        <v>132</v>
      </c>
      <c r="I95" s="29">
        <f>I101+I127</f>
        <v>126</v>
      </c>
      <c r="J95" s="37">
        <f>J101+J127</f>
        <v>650.82000000000005</v>
      </c>
      <c r="K95" s="127">
        <f>K101+K127</f>
        <v>211.52</v>
      </c>
      <c r="L95" s="29">
        <f>L101+L127</f>
        <v>561.22</v>
      </c>
      <c r="M95" s="29">
        <f>M101</f>
        <v>382.3</v>
      </c>
      <c r="N95" s="29">
        <f>N101+N127</f>
        <v>680.7</v>
      </c>
      <c r="O95" s="29">
        <f>O101</f>
        <v>653.6</v>
      </c>
      <c r="P95" s="29">
        <f>P101+P121</f>
        <v>144.25</v>
      </c>
      <c r="Q95" s="127">
        <f>Q101+Q121</f>
        <v>484.9</v>
      </c>
      <c r="R95" s="29">
        <f>R101+R127</f>
        <v>0</v>
      </c>
      <c r="S95" s="29"/>
      <c r="T95" s="29">
        <f>T101+T127</f>
        <v>0</v>
      </c>
      <c r="U95" s="29"/>
      <c r="V95" s="29">
        <f>V101+V127</f>
        <v>29.01</v>
      </c>
      <c r="W95" s="29"/>
      <c r="X95" s="29">
        <f>X101+X127</f>
        <v>380.28</v>
      </c>
      <c r="Y95" s="29"/>
      <c r="Z95" s="29">
        <f>Z101+Z127</f>
        <v>306.98</v>
      </c>
      <c r="AA95" s="29"/>
      <c r="AB95" s="29">
        <f>AB101+AB127</f>
        <v>0</v>
      </c>
      <c r="AC95" s="29"/>
      <c r="AD95" s="29">
        <f>AD101+AD127</f>
        <v>199.24</v>
      </c>
      <c r="AE95" s="29"/>
      <c r="AF95" s="25"/>
      <c r="AG95" s="26">
        <f t="shared" si="60"/>
        <v>3084.5</v>
      </c>
    </row>
    <row r="96" spans="1:33" s="27" customFormat="1" ht="18.75" customHeight="1" x14ac:dyDescent="0.3">
      <c r="A96" s="61" t="s">
        <v>20</v>
      </c>
      <c r="B96" s="29">
        <f t="shared" si="82"/>
        <v>0</v>
      </c>
      <c r="C96" s="29">
        <f t="shared" si="82"/>
        <v>0</v>
      </c>
      <c r="D96" s="29">
        <f t="shared" si="82"/>
        <v>0</v>
      </c>
      <c r="E96" s="29">
        <f t="shared" si="82"/>
        <v>0</v>
      </c>
      <c r="F96" s="18">
        <f t="shared" si="83"/>
        <v>0</v>
      </c>
      <c r="G96" s="18">
        <f>IFERROR(E96/C96*100,0)</f>
        <v>0</v>
      </c>
      <c r="H96" s="62">
        <f>H102+H128</f>
        <v>0</v>
      </c>
      <c r="I96" s="62"/>
      <c r="J96" s="64">
        <f>J102+J128</f>
        <v>0</v>
      </c>
      <c r="K96" s="62"/>
      <c r="L96" s="62">
        <f>L102+L128</f>
        <v>0</v>
      </c>
      <c r="M96" s="62"/>
      <c r="N96" s="62">
        <f>N102+N128</f>
        <v>0</v>
      </c>
      <c r="O96" s="62"/>
      <c r="P96" s="62">
        <f>P152+P102</f>
        <v>140</v>
      </c>
      <c r="Q96" s="133">
        <f>Q102+Q152</f>
        <v>140</v>
      </c>
      <c r="R96" s="62">
        <f>R102+R128</f>
        <v>0</v>
      </c>
      <c r="S96" s="62"/>
      <c r="T96" s="62">
        <f>T102+T128</f>
        <v>0</v>
      </c>
      <c r="U96" s="62"/>
      <c r="V96" s="62">
        <f>V102+V128</f>
        <v>0</v>
      </c>
      <c r="W96" s="62"/>
      <c r="X96" s="62">
        <f>X102+X128</f>
        <v>0</v>
      </c>
      <c r="Y96" s="62"/>
      <c r="Z96" s="62">
        <f>Z102+Z128</f>
        <v>0</v>
      </c>
      <c r="AA96" s="62"/>
      <c r="AB96" s="62">
        <f>AB102+AB128</f>
        <v>0</v>
      </c>
      <c r="AC96" s="62"/>
      <c r="AD96" s="62">
        <f>AD102+AD128</f>
        <v>0</v>
      </c>
      <c r="AE96" s="62"/>
      <c r="AF96" s="25"/>
      <c r="AG96" s="26">
        <f t="shared" si="60"/>
        <v>140</v>
      </c>
    </row>
    <row r="97" spans="1:33" s="27" customFormat="1" ht="56.25" customHeight="1" x14ac:dyDescent="0.3">
      <c r="A97" s="30" t="s">
        <v>50</v>
      </c>
      <c r="B97" s="55"/>
      <c r="C97" s="55"/>
      <c r="D97" s="55"/>
      <c r="E97" s="55"/>
      <c r="F97" s="115"/>
      <c r="G97" s="115"/>
      <c r="H97" s="32"/>
      <c r="I97" s="32"/>
      <c r="J97" s="35"/>
      <c r="K97" s="32"/>
      <c r="L97" s="32"/>
      <c r="M97" s="32"/>
      <c r="N97" s="32"/>
      <c r="O97" s="32"/>
      <c r="P97" s="32"/>
      <c r="Q97" s="126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25"/>
      <c r="AG97" s="26">
        <f>H97+J97+L97+N97+P97+R97+T97+V97+X97+Z97+AB97+AD97</f>
        <v>0</v>
      </c>
    </row>
    <row r="98" spans="1:33" s="27" customFormat="1" ht="20.25" customHeight="1" x14ac:dyDescent="0.3">
      <c r="A98" s="33" t="s">
        <v>16</v>
      </c>
      <c r="B98" s="55">
        <f>B99+B100+B101+B102</f>
        <v>3084.5</v>
      </c>
      <c r="C98" s="34">
        <f>C99+C100+C101</f>
        <v>782.82</v>
      </c>
      <c r="D98" s="34">
        <f>D99+D100+D101</f>
        <v>1858.3200000000002</v>
      </c>
      <c r="E98" s="34">
        <f>E99+E100+E101</f>
        <v>1858.3200000000002</v>
      </c>
      <c r="F98" s="110">
        <f>IFERROR(E98/B98*100,0)</f>
        <v>60.247041659912469</v>
      </c>
      <c r="G98" s="110">
        <f>IFERROR(E98/C98*100,0)</f>
        <v>237.3879052655783</v>
      </c>
      <c r="H98" s="55">
        <f>H99+H100+H101+H102</f>
        <v>132</v>
      </c>
      <c r="I98" s="55">
        <f t="shared" ref="I98:AE98" si="84">I99+I100+I101+I102</f>
        <v>126</v>
      </c>
      <c r="J98" s="34">
        <f t="shared" si="84"/>
        <v>650.82000000000005</v>
      </c>
      <c r="K98" s="55">
        <f t="shared" si="84"/>
        <v>211.52</v>
      </c>
      <c r="L98" s="55">
        <f t="shared" si="84"/>
        <v>561.22</v>
      </c>
      <c r="M98" s="55">
        <f t="shared" si="84"/>
        <v>382.3</v>
      </c>
      <c r="N98" s="55">
        <f t="shared" si="84"/>
        <v>680.7</v>
      </c>
      <c r="O98" s="55">
        <f t="shared" si="84"/>
        <v>653.6</v>
      </c>
      <c r="P98" s="55">
        <f t="shared" si="84"/>
        <v>144.25</v>
      </c>
      <c r="Q98" s="132">
        <f t="shared" si="84"/>
        <v>484.9</v>
      </c>
      <c r="R98" s="55">
        <f t="shared" si="84"/>
        <v>0</v>
      </c>
      <c r="S98" s="55">
        <f t="shared" si="84"/>
        <v>0</v>
      </c>
      <c r="T98" s="55">
        <f t="shared" si="84"/>
        <v>0</v>
      </c>
      <c r="U98" s="55">
        <f t="shared" si="84"/>
        <v>0</v>
      </c>
      <c r="V98" s="55">
        <f t="shared" si="84"/>
        <v>29.01</v>
      </c>
      <c r="W98" s="55">
        <f t="shared" si="84"/>
        <v>0</v>
      </c>
      <c r="X98" s="55">
        <f t="shared" si="84"/>
        <v>380.28</v>
      </c>
      <c r="Y98" s="55">
        <f t="shared" si="84"/>
        <v>0</v>
      </c>
      <c r="Z98" s="55">
        <f t="shared" si="84"/>
        <v>306.98</v>
      </c>
      <c r="AA98" s="55">
        <f t="shared" si="84"/>
        <v>0</v>
      </c>
      <c r="AB98" s="55">
        <f t="shared" si="84"/>
        <v>0</v>
      </c>
      <c r="AC98" s="55">
        <f t="shared" si="84"/>
        <v>0</v>
      </c>
      <c r="AD98" s="55">
        <f t="shared" si="84"/>
        <v>199.24</v>
      </c>
      <c r="AE98" s="55">
        <f t="shared" si="84"/>
        <v>0</v>
      </c>
      <c r="AF98" s="25"/>
      <c r="AG98" s="26">
        <f t="shared" si="60"/>
        <v>3084.5</v>
      </c>
    </row>
    <row r="99" spans="1:33" s="27" customFormat="1" ht="18.75" customHeight="1" x14ac:dyDescent="0.3">
      <c r="A99" s="36" t="s">
        <v>19</v>
      </c>
      <c r="B99" s="37">
        <f>B106+B112+B119</f>
        <v>0</v>
      </c>
      <c r="C99" s="37">
        <f>C106+C112+C119</f>
        <v>0</v>
      </c>
      <c r="D99" s="37">
        <f>D106+D112+D119</f>
        <v>0</v>
      </c>
      <c r="E99" s="37">
        <f>E106+E112+E119</f>
        <v>0</v>
      </c>
      <c r="F99" s="110">
        <f>IFERROR(E99/B99*100,0)</f>
        <v>0</v>
      </c>
      <c r="G99" s="110">
        <f>IFERROR(E99/C99*100,0)</f>
        <v>0</v>
      </c>
      <c r="H99" s="31">
        <f>H106+H112+H119</f>
        <v>0</v>
      </c>
      <c r="I99" s="31"/>
      <c r="J99" s="37">
        <f>J106+J112+J119</f>
        <v>0</v>
      </c>
      <c r="K99" s="31"/>
      <c r="L99" s="31">
        <f>L106+L112+L119</f>
        <v>0</v>
      </c>
      <c r="M99" s="31"/>
      <c r="N99" s="31">
        <f>N106+N112+N119</f>
        <v>0</v>
      </c>
      <c r="O99" s="31"/>
      <c r="P99" s="31">
        <f>P106+P112+P119</f>
        <v>0</v>
      </c>
      <c r="Q99" s="127"/>
      <c r="R99" s="31">
        <f>R106+R112+R119</f>
        <v>0</v>
      </c>
      <c r="S99" s="31"/>
      <c r="T99" s="31">
        <f>T106+T112+T119</f>
        <v>0</v>
      </c>
      <c r="U99" s="31"/>
      <c r="V99" s="31">
        <f>V106+V112+V119</f>
        <v>0</v>
      </c>
      <c r="W99" s="31"/>
      <c r="X99" s="31">
        <f>X106+X112+X119</f>
        <v>0</v>
      </c>
      <c r="Y99" s="31"/>
      <c r="Z99" s="31">
        <f>Z106+Z112+Z119</f>
        <v>0</v>
      </c>
      <c r="AA99" s="31"/>
      <c r="AB99" s="31">
        <f>AB106+AB112+AB119</f>
        <v>0</v>
      </c>
      <c r="AC99" s="31"/>
      <c r="AD99" s="31">
        <f>AD106+AD112+AD119</f>
        <v>0</v>
      </c>
      <c r="AE99" s="31"/>
      <c r="AF99" s="25"/>
      <c r="AG99" s="26">
        <f t="shared" si="60"/>
        <v>0</v>
      </c>
    </row>
    <row r="100" spans="1:33" s="27" customFormat="1" ht="18.75" customHeight="1" x14ac:dyDescent="0.3">
      <c r="A100" s="36" t="s">
        <v>17</v>
      </c>
      <c r="B100" s="31">
        <f>B107+B113+B120</f>
        <v>0</v>
      </c>
      <c r="C100" s="37">
        <f>C107+C113+C120</f>
        <v>0</v>
      </c>
      <c r="D100" s="37">
        <f>D107+D113+D120</f>
        <v>0</v>
      </c>
      <c r="E100" s="37">
        <f>E107+E113+E120</f>
        <v>0</v>
      </c>
      <c r="F100" s="110">
        <f t="shared" ref="F100" si="85">IFERROR(E100/B100*100,0)</f>
        <v>0</v>
      </c>
      <c r="G100" s="110">
        <f>IFERROR(E100/C100*100,0)</f>
        <v>0</v>
      </c>
      <c r="H100" s="31">
        <f>H107+H113+H120</f>
        <v>0</v>
      </c>
      <c r="I100" s="31"/>
      <c r="J100" s="37">
        <f>J107+J113+J120</f>
        <v>0</v>
      </c>
      <c r="K100" s="31"/>
      <c r="L100" s="31">
        <f>L107+L113+L120</f>
        <v>0</v>
      </c>
      <c r="M100" s="31"/>
      <c r="N100" s="31">
        <f>N107+N113+N120</f>
        <v>0</v>
      </c>
      <c r="O100" s="31"/>
      <c r="P100" s="31">
        <f>P107+P113+P120</f>
        <v>0</v>
      </c>
      <c r="Q100" s="127"/>
      <c r="R100" s="31">
        <f>R107+R113+R120</f>
        <v>0</v>
      </c>
      <c r="S100" s="31"/>
      <c r="T100" s="31">
        <f>T107+T113+T120</f>
        <v>0</v>
      </c>
      <c r="U100" s="31"/>
      <c r="V100" s="31">
        <f>V107+V113+V120</f>
        <v>0</v>
      </c>
      <c r="W100" s="31"/>
      <c r="X100" s="31">
        <f>X107+X113+X120</f>
        <v>0</v>
      </c>
      <c r="Y100" s="31"/>
      <c r="Z100" s="31">
        <f>Z107+Z113+Z120</f>
        <v>0</v>
      </c>
      <c r="AA100" s="31"/>
      <c r="AB100" s="31">
        <f>AB107+AB113+AB120</f>
        <v>0</v>
      </c>
      <c r="AC100" s="31"/>
      <c r="AD100" s="31">
        <f>AD107+AD113+AD120</f>
        <v>0</v>
      </c>
      <c r="AE100" s="31"/>
      <c r="AF100" s="25"/>
      <c r="AG100" s="26">
        <f t="shared" si="60"/>
        <v>0</v>
      </c>
    </row>
    <row r="101" spans="1:33" s="27" customFormat="1" ht="18.75" customHeight="1" x14ac:dyDescent="0.3">
      <c r="A101" s="36" t="s">
        <v>18</v>
      </c>
      <c r="B101" s="31">
        <f>B108+B114+B121</f>
        <v>3084.5</v>
      </c>
      <c r="C101" s="37">
        <f>C108+C114+C121</f>
        <v>782.82</v>
      </c>
      <c r="D101" s="37">
        <f>D108+D114+D121</f>
        <v>1858.3200000000002</v>
      </c>
      <c r="E101" s="37">
        <f>E108+E114+E121</f>
        <v>1858.3200000000002</v>
      </c>
      <c r="F101" s="110">
        <f>IFERROR(E101/B101*100,0)</f>
        <v>60.247041659912469</v>
      </c>
      <c r="G101" s="110">
        <f>IFERROR(E101/C101*100,0)</f>
        <v>237.3879052655783</v>
      </c>
      <c r="H101" s="31">
        <f>H108+H114+H121</f>
        <v>132</v>
      </c>
      <c r="I101" s="31">
        <f>I108+I114+I121</f>
        <v>126</v>
      </c>
      <c r="J101" s="37">
        <f>J108+J114+J121</f>
        <v>650.82000000000005</v>
      </c>
      <c r="K101" s="31">
        <f>K108+K114+K121</f>
        <v>211.52</v>
      </c>
      <c r="L101" s="31">
        <f>L108+L114+L121</f>
        <v>561.22</v>
      </c>
      <c r="M101" s="31">
        <f>M108+M114+M121</f>
        <v>382.3</v>
      </c>
      <c r="N101" s="31">
        <f>N108+N114+N121</f>
        <v>680.7</v>
      </c>
      <c r="O101" s="31">
        <f>O108+O121+O114</f>
        <v>653.6</v>
      </c>
      <c r="P101" s="31">
        <f>P108+P114+P121</f>
        <v>144.25</v>
      </c>
      <c r="Q101" s="127">
        <f>Q108+Q114+Q121</f>
        <v>484.9</v>
      </c>
      <c r="R101" s="31">
        <f>R108+R114+R121</f>
        <v>0</v>
      </c>
      <c r="S101" s="31"/>
      <c r="T101" s="31">
        <f>T108+T114+T121</f>
        <v>0</v>
      </c>
      <c r="U101" s="31"/>
      <c r="V101" s="31">
        <f>V108+V114+V121</f>
        <v>29.01</v>
      </c>
      <c r="W101" s="31"/>
      <c r="X101" s="31">
        <f>X108+X114+X121</f>
        <v>380.28</v>
      </c>
      <c r="Y101" s="31"/>
      <c r="Z101" s="31">
        <f>Z108+Z114+Z121</f>
        <v>306.98</v>
      </c>
      <c r="AA101" s="31"/>
      <c r="AB101" s="31">
        <f>AB108+AB114+AB121</f>
        <v>0</v>
      </c>
      <c r="AC101" s="31"/>
      <c r="AD101" s="31">
        <f>AD108+AD114+AD121</f>
        <v>199.24</v>
      </c>
      <c r="AE101" s="31"/>
      <c r="AF101" s="25"/>
      <c r="AG101" s="26">
        <f t="shared" si="60"/>
        <v>3084.5</v>
      </c>
    </row>
    <row r="102" spans="1:33" s="27" customFormat="1" ht="18.75" customHeight="1" x14ac:dyDescent="0.3">
      <c r="A102" s="50" t="s">
        <v>20</v>
      </c>
      <c r="B102" s="31">
        <f>B109+B115+B122</f>
        <v>0</v>
      </c>
      <c r="C102" s="37">
        <f>C109+C115+C122</f>
        <v>0</v>
      </c>
      <c r="D102" s="37">
        <f>D109+D115+D122</f>
        <v>0</v>
      </c>
      <c r="E102" s="37">
        <f>E109+E115+E122</f>
        <v>0</v>
      </c>
      <c r="F102" s="110">
        <f>IFERROR(E102/B102*100,0)</f>
        <v>0</v>
      </c>
      <c r="G102" s="110">
        <f>IFERROR(E102/C102*100,0)</f>
        <v>0</v>
      </c>
      <c r="H102" s="31">
        <f>H109+H115+H122</f>
        <v>0</v>
      </c>
      <c r="I102" s="31"/>
      <c r="J102" s="37">
        <f>J109+J115+J122</f>
        <v>0</v>
      </c>
      <c r="K102" s="31"/>
      <c r="L102" s="31">
        <f>L109+L115+L122</f>
        <v>0</v>
      </c>
      <c r="M102" s="31"/>
      <c r="N102" s="31">
        <f>N109+N115+N122</f>
        <v>0</v>
      </c>
      <c r="O102" s="31"/>
      <c r="P102" s="31">
        <f>P109+P115+P122</f>
        <v>0</v>
      </c>
      <c r="Q102" s="127"/>
      <c r="R102" s="31">
        <f>R109+R115+R122</f>
        <v>0</v>
      </c>
      <c r="S102" s="31"/>
      <c r="T102" s="31">
        <f>T109+T115+T122</f>
        <v>0</v>
      </c>
      <c r="U102" s="31"/>
      <c r="V102" s="31">
        <f>V109+V115+V122</f>
        <v>0</v>
      </c>
      <c r="W102" s="31"/>
      <c r="X102" s="31">
        <f>X109+X115+X122</f>
        <v>0</v>
      </c>
      <c r="Y102" s="31"/>
      <c r="Z102" s="31">
        <f>Z109+Z115+Z122</f>
        <v>0</v>
      </c>
      <c r="AA102" s="31"/>
      <c r="AB102" s="31">
        <f>AB109+AB115+AB122</f>
        <v>0</v>
      </c>
      <c r="AC102" s="31"/>
      <c r="AD102" s="31">
        <f>AD109+AD115+AD122</f>
        <v>0</v>
      </c>
      <c r="AE102" s="31"/>
      <c r="AF102" s="25"/>
      <c r="AG102" s="26">
        <f t="shared" si="60"/>
        <v>0</v>
      </c>
    </row>
    <row r="103" spans="1:33" s="27" customFormat="1" ht="18.75" customHeight="1" x14ac:dyDescent="0.3">
      <c r="A103" s="63" t="s">
        <v>51</v>
      </c>
      <c r="B103" s="55"/>
      <c r="C103" s="55"/>
      <c r="D103" s="55"/>
      <c r="E103" s="55"/>
      <c r="F103" s="115"/>
      <c r="G103" s="115"/>
      <c r="H103" s="32"/>
      <c r="I103" s="32"/>
      <c r="J103" s="35"/>
      <c r="K103" s="32"/>
      <c r="L103" s="32"/>
      <c r="M103" s="32"/>
      <c r="N103" s="32"/>
      <c r="O103" s="32"/>
      <c r="P103" s="32"/>
      <c r="Q103" s="126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25"/>
      <c r="AG103" s="26">
        <f t="shared" si="60"/>
        <v>0</v>
      </c>
    </row>
    <row r="104" spans="1:33" s="27" customFormat="1" ht="18.75" customHeight="1" x14ac:dyDescent="0.3">
      <c r="A104" s="30" t="s">
        <v>52</v>
      </c>
      <c r="B104" s="55"/>
      <c r="C104" s="55"/>
      <c r="D104" s="55"/>
      <c r="E104" s="55"/>
      <c r="F104" s="115"/>
      <c r="G104" s="115"/>
      <c r="H104" s="32"/>
      <c r="I104" s="32"/>
      <c r="J104" s="35"/>
      <c r="K104" s="32"/>
      <c r="L104" s="32"/>
      <c r="M104" s="32"/>
      <c r="N104" s="32"/>
      <c r="O104" s="32"/>
      <c r="P104" s="32"/>
      <c r="Q104" s="126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25"/>
      <c r="AG104" s="26">
        <f t="shared" si="60"/>
        <v>0</v>
      </c>
    </row>
    <row r="105" spans="1:33" s="21" customFormat="1" ht="18.75" customHeight="1" x14ac:dyDescent="0.3">
      <c r="A105" s="33" t="s">
        <v>16</v>
      </c>
      <c r="B105" s="34">
        <f>B106+B107+B108</f>
        <v>3084.5</v>
      </c>
      <c r="C105" s="34">
        <f>C106+C107+C108</f>
        <v>782.82</v>
      </c>
      <c r="D105" s="34">
        <f>D106+D107+D108</f>
        <v>1858.3200000000002</v>
      </c>
      <c r="E105" s="34">
        <f>E106+E107+E108</f>
        <v>1858.3200000000002</v>
      </c>
      <c r="F105" s="110">
        <f>IFERROR(E105/B105*100,0)</f>
        <v>60.247041659912469</v>
      </c>
      <c r="G105" s="110">
        <f>IFERROR(E105/C105*100,0)</f>
        <v>237.3879052655783</v>
      </c>
      <c r="H105" s="35">
        <f>H106+H107+H108</f>
        <v>132</v>
      </c>
      <c r="I105" s="35">
        <f t="shared" ref="I105:AE105" si="86">I106+I107+I108</f>
        <v>126</v>
      </c>
      <c r="J105" s="35">
        <f t="shared" si="86"/>
        <v>650.82000000000005</v>
      </c>
      <c r="K105" s="35">
        <f t="shared" si="86"/>
        <v>211.52</v>
      </c>
      <c r="L105" s="35">
        <f t="shared" si="86"/>
        <v>561.22</v>
      </c>
      <c r="M105" s="35">
        <f t="shared" si="86"/>
        <v>382.3</v>
      </c>
      <c r="N105" s="35">
        <f t="shared" si="86"/>
        <v>680.7</v>
      </c>
      <c r="O105" s="35">
        <f t="shared" si="86"/>
        <v>653.6</v>
      </c>
      <c r="P105" s="35">
        <f t="shared" si="86"/>
        <v>144.25</v>
      </c>
      <c r="Q105" s="126">
        <f t="shared" si="86"/>
        <v>484.9</v>
      </c>
      <c r="R105" s="35">
        <f t="shared" si="86"/>
        <v>0</v>
      </c>
      <c r="S105" s="35">
        <f t="shared" si="86"/>
        <v>0</v>
      </c>
      <c r="T105" s="35">
        <f t="shared" si="86"/>
        <v>0</v>
      </c>
      <c r="U105" s="35">
        <f t="shared" si="86"/>
        <v>0</v>
      </c>
      <c r="V105" s="35">
        <f t="shared" si="86"/>
        <v>29.01</v>
      </c>
      <c r="W105" s="35">
        <f t="shared" si="86"/>
        <v>0</v>
      </c>
      <c r="X105" s="35">
        <f t="shared" si="86"/>
        <v>380.28</v>
      </c>
      <c r="Y105" s="35">
        <f t="shared" si="86"/>
        <v>0</v>
      </c>
      <c r="Z105" s="35">
        <f t="shared" si="86"/>
        <v>306.98</v>
      </c>
      <c r="AA105" s="35">
        <f t="shared" si="86"/>
        <v>0</v>
      </c>
      <c r="AB105" s="35">
        <f t="shared" si="86"/>
        <v>0</v>
      </c>
      <c r="AC105" s="35">
        <f t="shared" si="86"/>
        <v>0</v>
      </c>
      <c r="AD105" s="35">
        <f t="shared" si="86"/>
        <v>199.24</v>
      </c>
      <c r="AE105" s="35">
        <f t="shared" si="86"/>
        <v>0</v>
      </c>
      <c r="AF105" s="20"/>
      <c r="AG105" s="26">
        <f t="shared" si="60"/>
        <v>3084.5</v>
      </c>
    </row>
    <row r="106" spans="1:33" s="21" customFormat="1" ht="18.75" customHeight="1" x14ac:dyDescent="0.3">
      <c r="A106" s="36" t="s">
        <v>19</v>
      </c>
      <c r="B106" s="37">
        <f>H106+J106+L106+N106+P106+R106+T106+V106+X106+Z106+AB106+AD106</f>
        <v>0</v>
      </c>
      <c r="C106" s="107">
        <f>SUM(H106,J106)</f>
        <v>0</v>
      </c>
      <c r="D106" s="107">
        <f>E106</f>
        <v>0</v>
      </c>
      <c r="E106" s="107">
        <f>SUM(I106,K106,M106,O106,Q106,S106,U106,W106,Y106,AA106,AC106,AE106)</f>
        <v>0</v>
      </c>
      <c r="F106" s="110">
        <f>IFERROR(E106/B106*100,0)</f>
        <v>0</v>
      </c>
      <c r="G106" s="110">
        <f>IFERROR(E106/C106*100,0)</f>
        <v>0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129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20"/>
      <c r="AG106" s="26">
        <f t="shared" si="60"/>
        <v>0</v>
      </c>
    </row>
    <row r="107" spans="1:33" s="21" customFormat="1" ht="18.75" customHeight="1" x14ac:dyDescent="0.3">
      <c r="A107" s="36" t="s">
        <v>17</v>
      </c>
      <c r="B107" s="37">
        <f>H107+J107+L107+N107+P107+R107+T107+V107+X107+Z107+AB107+AD107</f>
        <v>0</v>
      </c>
      <c r="C107" s="107">
        <f>SUM(H107,J107)</f>
        <v>0</v>
      </c>
      <c r="D107" s="107">
        <f t="shared" ref="D107:D109" si="87">E107</f>
        <v>0</v>
      </c>
      <c r="E107" s="107">
        <f t="shared" ref="E107:E108" si="88">SUM(I107,K107,M107,O107,Q107,S107,U107,W107,Y107,AA107,AC107,AE107)</f>
        <v>0</v>
      </c>
      <c r="F107" s="110">
        <f t="shared" ref="F107" si="89">IFERROR(E107/B107*100,0)</f>
        <v>0</v>
      </c>
      <c r="G107" s="110">
        <f>IFERROR(E107/C107*100,0)</f>
        <v>0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129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20"/>
      <c r="AG107" s="26">
        <f t="shared" si="60"/>
        <v>0</v>
      </c>
    </row>
    <row r="108" spans="1:33" s="21" customFormat="1" ht="33" customHeight="1" x14ac:dyDescent="0.3">
      <c r="A108" s="36" t="s">
        <v>18</v>
      </c>
      <c r="B108" s="37">
        <f>H108+J108+L108+N108+P108+R108+T108+V108+X108+Z108+AB108+AD108</f>
        <v>3084.5</v>
      </c>
      <c r="C108" s="107">
        <f>SUM(H108,J108)</f>
        <v>782.82</v>
      </c>
      <c r="D108" s="107">
        <f t="shared" si="87"/>
        <v>1858.3200000000002</v>
      </c>
      <c r="E108" s="107">
        <f t="shared" si="88"/>
        <v>1858.3200000000002</v>
      </c>
      <c r="F108" s="110">
        <f>IFERROR(E108/B108*100,0)</f>
        <v>60.247041659912469</v>
      </c>
      <c r="G108" s="110">
        <f>IFERROR(E108/C108*100,0)</f>
        <v>237.3879052655783</v>
      </c>
      <c r="H108" s="38">
        <v>132</v>
      </c>
      <c r="I108" s="38">
        <v>126</v>
      </c>
      <c r="J108" s="38">
        <v>650.82000000000005</v>
      </c>
      <c r="K108" s="38">
        <v>211.52</v>
      </c>
      <c r="L108" s="38">
        <v>561.22</v>
      </c>
      <c r="M108" s="38">
        <v>382.3</v>
      </c>
      <c r="N108" s="38">
        <v>680.7</v>
      </c>
      <c r="O108" s="38">
        <v>653.6</v>
      </c>
      <c r="P108" s="38">
        <v>144.25</v>
      </c>
      <c r="Q108" s="129">
        <v>484.9</v>
      </c>
      <c r="R108" s="38">
        <v>0</v>
      </c>
      <c r="S108" s="38"/>
      <c r="T108" s="38">
        <v>0</v>
      </c>
      <c r="U108" s="38"/>
      <c r="V108" s="38">
        <v>29.01</v>
      </c>
      <c r="W108" s="38"/>
      <c r="X108" s="38">
        <v>380.28</v>
      </c>
      <c r="Y108" s="38"/>
      <c r="Z108" s="38">
        <v>306.98</v>
      </c>
      <c r="AA108" s="38"/>
      <c r="AB108" s="38">
        <v>0</v>
      </c>
      <c r="AC108" s="38"/>
      <c r="AD108" s="38">
        <v>199.24</v>
      </c>
      <c r="AE108" s="38"/>
      <c r="AF108" s="20" t="s">
        <v>90</v>
      </c>
      <c r="AG108" s="26">
        <f t="shared" si="60"/>
        <v>3084.5</v>
      </c>
    </row>
    <row r="109" spans="1:33" s="21" customFormat="1" ht="18.75" customHeight="1" x14ac:dyDescent="0.3">
      <c r="A109" s="50" t="s">
        <v>20</v>
      </c>
      <c r="B109" s="37">
        <f>H109+J109+L109+N109+P109+R109+T109+V109+X109+Z109+AB109+AD109</f>
        <v>0</v>
      </c>
      <c r="C109" s="107">
        <f>SUM(H109,J109)</f>
        <v>0</v>
      </c>
      <c r="D109" s="107">
        <f t="shared" si="87"/>
        <v>0</v>
      </c>
      <c r="E109" s="107">
        <f>SUM(I109,K109,M109,O109,Q109,S109,U109,W109,Y109,AA109,AC109,AE109)</f>
        <v>0</v>
      </c>
      <c r="F109" s="110">
        <f>IFERROR(E109/B109*100,0)</f>
        <v>0</v>
      </c>
      <c r="G109" s="110">
        <f>IFERROR(E109/C109*100,0)</f>
        <v>0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129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20"/>
      <c r="AG109" s="26">
        <f t="shared" si="60"/>
        <v>0</v>
      </c>
    </row>
    <row r="110" spans="1:33" s="21" customFormat="1" ht="18.75" customHeight="1" x14ac:dyDescent="0.3">
      <c r="A110" s="36" t="s">
        <v>53</v>
      </c>
      <c r="B110" s="37"/>
      <c r="C110" s="37"/>
      <c r="D110" s="37"/>
      <c r="E110" s="37"/>
      <c r="F110" s="113"/>
      <c r="G110" s="113"/>
      <c r="H110" s="38"/>
      <c r="I110" s="38"/>
      <c r="J110" s="38"/>
      <c r="K110" s="38"/>
      <c r="L110" s="38"/>
      <c r="M110" s="38"/>
      <c r="N110" s="38"/>
      <c r="O110" s="38"/>
      <c r="P110" s="38"/>
      <c r="Q110" s="129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20"/>
      <c r="AG110" s="26">
        <f t="shared" si="60"/>
        <v>0</v>
      </c>
    </row>
    <row r="111" spans="1:33" s="21" customFormat="1" ht="18.75" customHeight="1" x14ac:dyDescent="0.3">
      <c r="A111" s="33" t="s">
        <v>16</v>
      </c>
      <c r="B111" s="34">
        <f>B112+B113+B114</f>
        <v>0</v>
      </c>
      <c r="C111" s="34">
        <f>C112+C113+C114</f>
        <v>0</v>
      </c>
      <c r="D111" s="34">
        <f>D112+D113+D114</f>
        <v>0</v>
      </c>
      <c r="E111" s="34">
        <f>E112+E113+E114</f>
        <v>0</v>
      </c>
      <c r="F111" s="110">
        <f>IFERROR(E111/B111*100,0)</f>
        <v>0</v>
      </c>
      <c r="G111" s="110">
        <f>IFERROR(E111/C111*100,0)</f>
        <v>0</v>
      </c>
      <c r="H111" s="35">
        <f>H112+H113+H114</f>
        <v>0</v>
      </c>
      <c r="I111" s="35">
        <f t="shared" ref="I111:AE111" si="90">I112+I113+I114</f>
        <v>0</v>
      </c>
      <c r="J111" s="35">
        <f t="shared" si="90"/>
        <v>0</v>
      </c>
      <c r="K111" s="35">
        <f t="shared" si="90"/>
        <v>0</v>
      </c>
      <c r="L111" s="35">
        <f t="shared" si="90"/>
        <v>0</v>
      </c>
      <c r="M111" s="35">
        <f t="shared" si="90"/>
        <v>0</v>
      </c>
      <c r="N111" s="35">
        <f t="shared" si="90"/>
        <v>0</v>
      </c>
      <c r="O111" s="35">
        <f t="shared" si="90"/>
        <v>0</v>
      </c>
      <c r="P111" s="35">
        <f t="shared" si="90"/>
        <v>0</v>
      </c>
      <c r="Q111" s="126">
        <f t="shared" si="90"/>
        <v>0</v>
      </c>
      <c r="R111" s="35">
        <f t="shared" si="90"/>
        <v>0</v>
      </c>
      <c r="S111" s="35">
        <f t="shared" si="90"/>
        <v>0</v>
      </c>
      <c r="T111" s="35">
        <f t="shared" si="90"/>
        <v>0</v>
      </c>
      <c r="U111" s="35">
        <f t="shared" si="90"/>
        <v>0</v>
      </c>
      <c r="V111" s="35">
        <f t="shared" si="90"/>
        <v>0</v>
      </c>
      <c r="W111" s="35">
        <f t="shared" si="90"/>
        <v>0</v>
      </c>
      <c r="X111" s="35">
        <f t="shared" si="90"/>
        <v>0</v>
      </c>
      <c r="Y111" s="35">
        <f t="shared" si="90"/>
        <v>0</v>
      </c>
      <c r="Z111" s="35">
        <f t="shared" si="90"/>
        <v>0</v>
      </c>
      <c r="AA111" s="35">
        <f t="shared" si="90"/>
        <v>0</v>
      </c>
      <c r="AB111" s="35">
        <f t="shared" si="90"/>
        <v>0</v>
      </c>
      <c r="AC111" s="35">
        <f t="shared" si="90"/>
        <v>0</v>
      </c>
      <c r="AD111" s="35">
        <f t="shared" si="90"/>
        <v>0</v>
      </c>
      <c r="AE111" s="35">
        <f t="shared" si="90"/>
        <v>0</v>
      </c>
      <c r="AF111" s="20"/>
      <c r="AG111" s="26">
        <f t="shared" si="60"/>
        <v>0</v>
      </c>
    </row>
    <row r="112" spans="1:33" s="21" customFormat="1" ht="18.75" customHeight="1" x14ac:dyDescent="0.3">
      <c r="A112" s="36" t="s">
        <v>19</v>
      </c>
      <c r="B112" s="37">
        <f>H112+J112+L112+N112+P112+R112+T112+V112+X112+Z112+AB112+AD112</f>
        <v>0</v>
      </c>
      <c r="C112" s="107">
        <f>SUM(H112,J112)</f>
        <v>0</v>
      </c>
      <c r="D112" s="107">
        <f>E112</f>
        <v>0</v>
      </c>
      <c r="E112" s="107">
        <f>SUM(I112,K112,M112,O112,Q112,S112,U112,W112,Y112,AA112,AC112,AE112)</f>
        <v>0</v>
      </c>
      <c r="F112" s="110">
        <f>IFERROR(E112/B112*100,0)</f>
        <v>0</v>
      </c>
      <c r="G112" s="110">
        <f>IFERROR(E112/C112*100,0)</f>
        <v>0</v>
      </c>
      <c r="H112" s="38">
        <v>0</v>
      </c>
      <c r="I112" s="38"/>
      <c r="J112" s="38">
        <v>0</v>
      </c>
      <c r="K112" s="38"/>
      <c r="L112" s="38">
        <v>0</v>
      </c>
      <c r="M112" s="38"/>
      <c r="N112" s="38">
        <v>0</v>
      </c>
      <c r="O112" s="38"/>
      <c r="P112" s="38">
        <v>0</v>
      </c>
      <c r="Q112" s="129"/>
      <c r="R112" s="38">
        <v>0</v>
      </c>
      <c r="S112" s="38"/>
      <c r="T112" s="38">
        <v>0</v>
      </c>
      <c r="U112" s="38"/>
      <c r="V112" s="38">
        <v>0</v>
      </c>
      <c r="W112" s="38"/>
      <c r="X112" s="38">
        <v>0</v>
      </c>
      <c r="Y112" s="38"/>
      <c r="Z112" s="38">
        <v>0</v>
      </c>
      <c r="AA112" s="38"/>
      <c r="AB112" s="38">
        <v>0</v>
      </c>
      <c r="AC112" s="38"/>
      <c r="AD112" s="38">
        <v>0</v>
      </c>
      <c r="AE112" s="38"/>
      <c r="AF112" s="20"/>
      <c r="AG112" s="26">
        <f t="shared" si="60"/>
        <v>0</v>
      </c>
    </row>
    <row r="113" spans="1:33" s="21" customFormat="1" ht="18.75" customHeight="1" x14ac:dyDescent="0.3">
      <c r="A113" s="36" t="s">
        <v>17</v>
      </c>
      <c r="B113" s="37">
        <f>H113+J113+L113+N113+P113+R113+T113+V113+X113+Z113+AB113+AD113</f>
        <v>0</v>
      </c>
      <c r="C113" s="107">
        <f>SUM(H113,J113)</f>
        <v>0</v>
      </c>
      <c r="D113" s="107">
        <f t="shared" ref="D113:D115" si="91">E113</f>
        <v>0</v>
      </c>
      <c r="E113" s="107">
        <f t="shared" ref="E113:E114" si="92">SUM(I113,K113,M113,O113,Q113,S113,U113,W113,Y113,AA113,AC113,AE113)</f>
        <v>0</v>
      </c>
      <c r="F113" s="110">
        <f t="shared" ref="F113" si="93">IFERROR(E113/B113*100,0)</f>
        <v>0</v>
      </c>
      <c r="G113" s="110">
        <f>IFERROR(E113/C113*100,0)</f>
        <v>0</v>
      </c>
      <c r="H113" s="38">
        <v>0</v>
      </c>
      <c r="I113" s="38"/>
      <c r="J113" s="38">
        <v>0</v>
      </c>
      <c r="K113" s="38"/>
      <c r="L113" s="38">
        <v>0</v>
      </c>
      <c r="M113" s="38"/>
      <c r="N113" s="38">
        <v>0</v>
      </c>
      <c r="O113" s="38"/>
      <c r="P113" s="38">
        <v>0</v>
      </c>
      <c r="Q113" s="129"/>
      <c r="R113" s="38">
        <v>0</v>
      </c>
      <c r="S113" s="38"/>
      <c r="T113" s="38">
        <v>0</v>
      </c>
      <c r="U113" s="38"/>
      <c r="V113" s="38">
        <v>0</v>
      </c>
      <c r="W113" s="38"/>
      <c r="X113" s="38">
        <v>0</v>
      </c>
      <c r="Y113" s="38"/>
      <c r="Z113" s="38">
        <v>0</v>
      </c>
      <c r="AA113" s="38"/>
      <c r="AB113" s="38">
        <v>0</v>
      </c>
      <c r="AC113" s="38"/>
      <c r="AD113" s="38">
        <v>0</v>
      </c>
      <c r="AE113" s="38"/>
      <c r="AF113" s="20"/>
      <c r="AG113" s="26">
        <f t="shared" si="60"/>
        <v>0</v>
      </c>
    </row>
    <row r="114" spans="1:33" s="21" customFormat="1" ht="18.75" customHeight="1" x14ac:dyDescent="0.3">
      <c r="A114" s="36" t="s">
        <v>18</v>
      </c>
      <c r="B114" s="37">
        <f>H114+J114+L114+N114+P114+R114+T114+V114+X114+Z114+AB114+AD114</f>
        <v>0</v>
      </c>
      <c r="C114" s="107">
        <f>SUM(H114,J114)</f>
        <v>0</v>
      </c>
      <c r="D114" s="107">
        <f t="shared" si="91"/>
        <v>0</v>
      </c>
      <c r="E114" s="107">
        <f t="shared" si="92"/>
        <v>0</v>
      </c>
      <c r="F114" s="110">
        <f>IFERROR(E114/B114*100,0)</f>
        <v>0</v>
      </c>
      <c r="G114" s="110">
        <f>IFERROR(E114/C114*100,0)</f>
        <v>0</v>
      </c>
      <c r="H114" s="38">
        <v>0</v>
      </c>
      <c r="I114" s="38"/>
      <c r="J114" s="38">
        <v>0</v>
      </c>
      <c r="K114" s="38"/>
      <c r="L114" s="38">
        <v>0</v>
      </c>
      <c r="M114" s="38"/>
      <c r="N114" s="38">
        <v>0</v>
      </c>
      <c r="O114" s="38"/>
      <c r="P114" s="38">
        <v>0</v>
      </c>
      <c r="Q114" s="129">
        <v>0</v>
      </c>
      <c r="R114" s="38">
        <v>0</v>
      </c>
      <c r="S114" s="38"/>
      <c r="T114" s="38">
        <v>0</v>
      </c>
      <c r="U114" s="38"/>
      <c r="V114" s="38">
        <v>0</v>
      </c>
      <c r="W114" s="38"/>
      <c r="X114" s="38">
        <v>0</v>
      </c>
      <c r="Y114" s="38"/>
      <c r="Z114" s="38">
        <v>0</v>
      </c>
      <c r="AA114" s="38"/>
      <c r="AB114" s="38">
        <v>0</v>
      </c>
      <c r="AC114" s="38"/>
      <c r="AD114" s="38">
        <v>0</v>
      </c>
      <c r="AE114" s="38"/>
      <c r="AF114" s="20"/>
      <c r="AG114" s="26">
        <f t="shared" si="60"/>
        <v>0</v>
      </c>
    </row>
    <row r="115" spans="1:33" s="21" customFormat="1" ht="18.75" customHeight="1" x14ac:dyDescent="0.3">
      <c r="A115" s="50" t="s">
        <v>20</v>
      </c>
      <c r="B115" s="37">
        <f>H115+J115+L115+N115+P115+R115+T115+V115+X115+Z115+AB115+AD115</f>
        <v>0</v>
      </c>
      <c r="C115" s="107">
        <f>SUM(H115,J115)</f>
        <v>0</v>
      </c>
      <c r="D115" s="107">
        <f t="shared" si="91"/>
        <v>0</v>
      </c>
      <c r="E115" s="107">
        <f>SUM(I115,K115,M115,O115,Q115,S115,U115,W115,Y115,AA115,AC115,AE115)</f>
        <v>0</v>
      </c>
      <c r="F115" s="110">
        <f>IFERROR(E115/B115*100,0)</f>
        <v>0</v>
      </c>
      <c r="G115" s="110">
        <f>IFERROR(E115/C115*100,0)</f>
        <v>0</v>
      </c>
      <c r="H115" s="38">
        <v>0</v>
      </c>
      <c r="I115" s="38"/>
      <c r="J115" s="38">
        <v>0</v>
      </c>
      <c r="K115" s="38"/>
      <c r="L115" s="38">
        <v>0</v>
      </c>
      <c r="M115" s="38"/>
      <c r="N115" s="38">
        <v>0</v>
      </c>
      <c r="O115" s="38"/>
      <c r="P115" s="38">
        <v>0</v>
      </c>
      <c r="Q115" s="129"/>
      <c r="R115" s="38">
        <v>0</v>
      </c>
      <c r="S115" s="38"/>
      <c r="T115" s="38">
        <v>0</v>
      </c>
      <c r="U115" s="38"/>
      <c r="V115" s="38">
        <v>0</v>
      </c>
      <c r="W115" s="38"/>
      <c r="X115" s="38">
        <v>0</v>
      </c>
      <c r="Y115" s="38"/>
      <c r="Z115" s="38">
        <v>0</v>
      </c>
      <c r="AA115" s="38"/>
      <c r="AB115" s="38">
        <v>0</v>
      </c>
      <c r="AC115" s="38"/>
      <c r="AD115" s="38">
        <v>0</v>
      </c>
      <c r="AE115" s="38"/>
      <c r="AF115" s="20"/>
      <c r="AG115" s="26">
        <f t="shared" si="60"/>
        <v>0</v>
      </c>
    </row>
    <row r="116" spans="1:33" s="27" customFormat="1" ht="56.25" customHeight="1" x14ac:dyDescent="0.3">
      <c r="A116" s="30" t="s">
        <v>96</v>
      </c>
      <c r="B116" s="55"/>
      <c r="C116" s="55"/>
      <c r="D116" s="55"/>
      <c r="E116" s="55"/>
      <c r="F116" s="115"/>
      <c r="G116" s="115"/>
      <c r="H116" s="32"/>
      <c r="I116" s="32"/>
      <c r="J116" s="35"/>
      <c r="K116" s="32"/>
      <c r="L116" s="32"/>
      <c r="M116" s="32"/>
      <c r="N116" s="32"/>
      <c r="O116" s="32"/>
      <c r="P116" s="32"/>
      <c r="Q116" s="126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25"/>
      <c r="AG116" s="26">
        <f>H116+J116+L116+N116+P116+R116+T116+V116+X116+Z116+AB116+AD116</f>
        <v>0</v>
      </c>
    </row>
    <row r="117" spans="1:33" s="21" customFormat="1" ht="18.75" customHeight="1" x14ac:dyDescent="0.3">
      <c r="A117" s="36" t="s">
        <v>54</v>
      </c>
      <c r="B117" s="37"/>
      <c r="C117" s="37"/>
      <c r="D117" s="37"/>
      <c r="E117" s="37"/>
      <c r="F117" s="113"/>
      <c r="G117" s="113"/>
      <c r="H117" s="38"/>
      <c r="I117" s="38"/>
      <c r="J117" s="38"/>
      <c r="K117" s="38"/>
      <c r="L117" s="38"/>
      <c r="M117" s="38"/>
      <c r="N117" s="38"/>
      <c r="O117" s="38"/>
      <c r="P117" s="38"/>
      <c r="Q117" s="129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20"/>
      <c r="AG117" s="26">
        <f t="shared" si="60"/>
        <v>0</v>
      </c>
    </row>
    <row r="118" spans="1:33" s="21" customFormat="1" ht="18.75" customHeight="1" x14ac:dyDescent="0.3">
      <c r="A118" s="33" t="s">
        <v>16</v>
      </c>
      <c r="B118" s="34">
        <f>B119+B120+B121</f>
        <v>0</v>
      </c>
      <c r="C118" s="34">
        <f>C119+C120+C121</f>
        <v>0</v>
      </c>
      <c r="D118" s="34">
        <f>D119+D120+D121</f>
        <v>0</v>
      </c>
      <c r="E118" s="34">
        <f>E119+E120+E121</f>
        <v>0</v>
      </c>
      <c r="F118" s="110">
        <f>IFERROR(E118/B118*100,0)</f>
        <v>0</v>
      </c>
      <c r="G118" s="110">
        <f>IFERROR(E118/C118*100,0)</f>
        <v>0</v>
      </c>
      <c r="H118" s="35">
        <f>H119+H120+H121</f>
        <v>0</v>
      </c>
      <c r="I118" s="35">
        <f>I119+I120+I121</f>
        <v>0</v>
      </c>
      <c r="J118" s="35">
        <f>J119+J120+J121</f>
        <v>0</v>
      </c>
      <c r="K118" s="35">
        <f>K119+K120+K121</f>
        <v>0</v>
      </c>
      <c r="L118" s="35">
        <f>L119+L120+L121</f>
        <v>0</v>
      </c>
      <c r="M118" s="35">
        <f>M119+M120+M121</f>
        <v>0</v>
      </c>
      <c r="N118" s="35">
        <f>N119+N120+N121</f>
        <v>0</v>
      </c>
      <c r="O118" s="35">
        <f>O119+O120+O121</f>
        <v>0</v>
      </c>
      <c r="P118" s="35">
        <f>P119+P120+P121+P152</f>
        <v>140</v>
      </c>
      <c r="Q118" s="126">
        <f>Q119+Q120+Q121+Q152</f>
        <v>140</v>
      </c>
      <c r="R118" s="35">
        <f>R119+R120+R121</f>
        <v>0</v>
      </c>
      <c r="S118" s="35">
        <f>S119+S120+S121</f>
        <v>0</v>
      </c>
      <c r="T118" s="35">
        <f>T119+T120+T121</f>
        <v>0</v>
      </c>
      <c r="U118" s="35">
        <f>U119+U120+U121</f>
        <v>0</v>
      </c>
      <c r="V118" s="35">
        <f>V119+V120+V121</f>
        <v>0</v>
      </c>
      <c r="W118" s="35">
        <f>W119+W120+W121</f>
        <v>0</v>
      </c>
      <c r="X118" s="35">
        <f>X119+X120+X121</f>
        <v>0</v>
      </c>
      <c r="Y118" s="35">
        <f>Y119+Y120+Y121</f>
        <v>0</v>
      </c>
      <c r="Z118" s="35">
        <f>Z119+Z120+Z121</f>
        <v>0</v>
      </c>
      <c r="AA118" s="35">
        <f>AA119+AA120+AA121</f>
        <v>0</v>
      </c>
      <c r="AB118" s="35">
        <f>AB119+AB120+AB121</f>
        <v>0</v>
      </c>
      <c r="AC118" s="35">
        <f>AC119+AC120+AC121</f>
        <v>0</v>
      </c>
      <c r="AD118" s="35">
        <f>AD119+AD120+AD121</f>
        <v>0</v>
      </c>
      <c r="AE118" s="35">
        <f>AE119+AE120+AE121</f>
        <v>0</v>
      </c>
      <c r="AF118" s="20"/>
      <c r="AG118" s="26">
        <f t="shared" si="60"/>
        <v>140</v>
      </c>
    </row>
    <row r="119" spans="1:33" s="21" customFormat="1" ht="18.75" customHeight="1" x14ac:dyDescent="0.3">
      <c r="A119" s="36" t="s">
        <v>19</v>
      </c>
      <c r="B119" s="37">
        <f>H119+J119+L119+N119+P119+R119+T119+V119+X119+Z119+AB119+AD119</f>
        <v>0</v>
      </c>
      <c r="C119" s="107">
        <f>SUM(H119,J119)</f>
        <v>0</v>
      </c>
      <c r="D119" s="107">
        <f>E119</f>
        <v>0</v>
      </c>
      <c r="E119" s="107">
        <f>SUM(I119,K119,M119,O119,Q119,S119,U119,W119,Y119,AA119,AC119,AE119)</f>
        <v>0</v>
      </c>
      <c r="F119" s="110">
        <f>IFERROR(E119/B119*100,0)</f>
        <v>0</v>
      </c>
      <c r="G119" s="110">
        <f>IFERROR(E119/C119*100,0)</f>
        <v>0</v>
      </c>
      <c r="H119" s="38">
        <v>0</v>
      </c>
      <c r="I119" s="38"/>
      <c r="J119" s="38">
        <v>0</v>
      </c>
      <c r="K119" s="38"/>
      <c r="L119" s="38">
        <v>0</v>
      </c>
      <c r="M119" s="38"/>
      <c r="N119" s="38">
        <v>0</v>
      </c>
      <c r="O119" s="38"/>
      <c r="P119" s="38">
        <v>0</v>
      </c>
      <c r="Q119" s="129"/>
      <c r="R119" s="38">
        <v>0</v>
      </c>
      <c r="S119" s="38"/>
      <c r="T119" s="38">
        <v>0</v>
      </c>
      <c r="U119" s="38"/>
      <c r="V119" s="38">
        <v>0</v>
      </c>
      <c r="W119" s="38"/>
      <c r="X119" s="38">
        <v>0</v>
      </c>
      <c r="Y119" s="38"/>
      <c r="Z119" s="38">
        <v>0</v>
      </c>
      <c r="AA119" s="38"/>
      <c r="AB119" s="38">
        <v>0</v>
      </c>
      <c r="AC119" s="38"/>
      <c r="AD119" s="38">
        <v>0</v>
      </c>
      <c r="AE119" s="38"/>
      <c r="AF119" s="20"/>
      <c r="AG119" s="26">
        <f t="shared" si="60"/>
        <v>0</v>
      </c>
    </row>
    <row r="120" spans="1:33" s="21" customFormat="1" ht="18.75" customHeight="1" x14ac:dyDescent="0.3">
      <c r="A120" s="36" t="s">
        <v>17</v>
      </c>
      <c r="B120" s="37">
        <f>H120+J120+L120+N120+P120+R120+T120+V120+X120+Z120+AB120+AD120</f>
        <v>0</v>
      </c>
      <c r="C120" s="107">
        <f>SUM(H120,J120)</f>
        <v>0</v>
      </c>
      <c r="D120" s="107">
        <f t="shared" ref="D120:D122" si="94">E120</f>
        <v>0</v>
      </c>
      <c r="E120" s="107">
        <f t="shared" ref="E120:E121" si="95">SUM(I120,K120,M120,O120,Q120,S120,U120,W120,Y120,AA120,AC120,AE120)</f>
        <v>0</v>
      </c>
      <c r="F120" s="110">
        <f t="shared" ref="F120" si="96">IFERROR(E120/B120*100,0)</f>
        <v>0</v>
      </c>
      <c r="G120" s="110">
        <f>IFERROR(E120/C120*100,0)</f>
        <v>0</v>
      </c>
      <c r="H120" s="38">
        <v>0</v>
      </c>
      <c r="I120" s="38"/>
      <c r="J120" s="38">
        <v>0</v>
      </c>
      <c r="K120" s="38"/>
      <c r="L120" s="38">
        <v>0</v>
      </c>
      <c r="M120" s="38"/>
      <c r="N120" s="38">
        <v>0</v>
      </c>
      <c r="O120" s="38"/>
      <c r="P120" s="38">
        <v>0</v>
      </c>
      <c r="Q120" s="129"/>
      <c r="R120" s="38">
        <v>0</v>
      </c>
      <c r="S120" s="38"/>
      <c r="T120" s="38">
        <v>0</v>
      </c>
      <c r="U120" s="38"/>
      <c r="V120" s="38">
        <v>0</v>
      </c>
      <c r="W120" s="38"/>
      <c r="X120" s="38">
        <v>0</v>
      </c>
      <c r="Y120" s="38"/>
      <c r="Z120" s="38">
        <v>0</v>
      </c>
      <c r="AA120" s="38"/>
      <c r="AB120" s="38">
        <v>0</v>
      </c>
      <c r="AC120" s="38"/>
      <c r="AD120" s="38">
        <v>0</v>
      </c>
      <c r="AE120" s="38"/>
      <c r="AF120" s="20"/>
      <c r="AG120" s="100">
        <f t="shared" si="60"/>
        <v>0</v>
      </c>
    </row>
    <row r="121" spans="1:33" s="21" customFormat="1" ht="18.75" customHeight="1" x14ac:dyDescent="0.3">
      <c r="A121" s="36" t="s">
        <v>18</v>
      </c>
      <c r="B121" s="37">
        <f>H121+J121+L121+N121+P121+R121+T121+V121+X121+Z121+AB121+AD121</f>
        <v>0</v>
      </c>
      <c r="C121" s="107">
        <f>SUM(H121,J121)</f>
        <v>0</v>
      </c>
      <c r="D121" s="107">
        <f t="shared" si="94"/>
        <v>0</v>
      </c>
      <c r="E121" s="107">
        <f t="shared" si="95"/>
        <v>0</v>
      </c>
      <c r="F121" s="110">
        <f>IFERROR(E121/B121*100,0)</f>
        <v>0</v>
      </c>
      <c r="G121" s="110">
        <f>IFERROR(E121/C121*100,0)</f>
        <v>0</v>
      </c>
      <c r="H121" s="38">
        <v>0</v>
      </c>
      <c r="I121" s="38"/>
      <c r="J121" s="38">
        <v>0</v>
      </c>
      <c r="K121" s="38"/>
      <c r="L121" s="38">
        <v>0</v>
      </c>
      <c r="M121" s="38"/>
      <c r="N121" s="38">
        <v>0</v>
      </c>
      <c r="O121" s="38"/>
      <c r="P121" s="38">
        <v>0</v>
      </c>
      <c r="Q121" s="129">
        <v>0</v>
      </c>
      <c r="R121" s="38">
        <v>0</v>
      </c>
      <c r="S121" s="38"/>
      <c r="T121" s="38">
        <v>0</v>
      </c>
      <c r="U121" s="38"/>
      <c r="V121" s="38">
        <v>0</v>
      </c>
      <c r="W121" s="38"/>
      <c r="X121" s="38">
        <v>0</v>
      </c>
      <c r="Y121" s="38"/>
      <c r="Z121" s="38">
        <v>0</v>
      </c>
      <c r="AA121" s="38"/>
      <c r="AB121" s="38">
        <v>0</v>
      </c>
      <c r="AC121" s="38"/>
      <c r="AD121" s="38">
        <v>0</v>
      </c>
      <c r="AE121" s="38"/>
      <c r="AF121" s="20"/>
      <c r="AG121" s="100">
        <f t="shared" si="60"/>
        <v>0</v>
      </c>
    </row>
    <row r="122" spans="1:33" s="21" customFormat="1" ht="18.75" hidden="1" customHeight="1" x14ac:dyDescent="0.3">
      <c r="A122" s="50" t="s">
        <v>20</v>
      </c>
      <c r="B122" s="37">
        <f>H122+J122+L122+N122+P122+R122+T122+V122+X122+Z122+AB122+AD122</f>
        <v>0</v>
      </c>
      <c r="C122" s="107">
        <f>SUM(H122,J122)</f>
        <v>0</v>
      </c>
      <c r="D122" s="107">
        <f t="shared" si="94"/>
        <v>0</v>
      </c>
      <c r="E122" s="107">
        <f>SUM(I122,K122,M122,O122,Q122,S122,U122,W122,Y122,AA122,AC122,AE122)</f>
        <v>0</v>
      </c>
      <c r="F122" s="110">
        <f>IFERROR(E122/B122*100,0)</f>
        <v>0</v>
      </c>
      <c r="G122" s="110">
        <f>IFERROR(E122/C122*100,0)</f>
        <v>0</v>
      </c>
      <c r="H122" s="38">
        <v>0</v>
      </c>
      <c r="I122" s="38"/>
      <c r="J122" s="38">
        <v>0</v>
      </c>
      <c r="K122" s="38"/>
      <c r="L122" s="38">
        <v>0</v>
      </c>
      <c r="M122" s="38"/>
      <c r="N122" s="38">
        <v>0</v>
      </c>
      <c r="O122" s="38"/>
      <c r="P122" s="38">
        <v>0</v>
      </c>
      <c r="Q122" s="129"/>
      <c r="R122" s="38">
        <v>0</v>
      </c>
      <c r="S122" s="38"/>
      <c r="T122" s="38">
        <v>0</v>
      </c>
      <c r="U122" s="38"/>
      <c r="V122" s="38">
        <v>0</v>
      </c>
      <c r="W122" s="38"/>
      <c r="X122" s="38">
        <v>0</v>
      </c>
      <c r="Y122" s="38"/>
      <c r="Z122" s="38">
        <v>0</v>
      </c>
      <c r="AA122" s="38"/>
      <c r="AB122" s="38">
        <v>0</v>
      </c>
      <c r="AC122" s="38"/>
      <c r="AD122" s="38">
        <v>0</v>
      </c>
      <c r="AE122" s="38"/>
      <c r="AF122" s="20"/>
      <c r="AG122" s="100">
        <f t="shared" si="60"/>
        <v>0</v>
      </c>
    </row>
    <row r="123" spans="1:33" s="21" customFormat="1" ht="96" hidden="1" customHeight="1" x14ac:dyDescent="0.3">
      <c r="A123" s="50" t="s">
        <v>55</v>
      </c>
      <c r="B123" s="37"/>
      <c r="C123" s="37"/>
      <c r="D123" s="37"/>
      <c r="E123" s="37"/>
      <c r="F123" s="37"/>
      <c r="G123" s="37"/>
      <c r="H123" s="38"/>
      <c r="I123" s="38"/>
      <c r="J123" s="38"/>
      <c r="K123" s="38"/>
      <c r="L123" s="38"/>
      <c r="M123" s="38"/>
      <c r="N123" s="38"/>
      <c r="O123" s="38"/>
      <c r="P123" s="38"/>
      <c r="Q123" s="129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20"/>
      <c r="AG123" s="100">
        <f t="shared" si="60"/>
        <v>0</v>
      </c>
    </row>
    <row r="124" spans="1:33" s="21" customFormat="1" ht="18.75" hidden="1" customHeight="1" x14ac:dyDescent="0.3">
      <c r="A124" s="33" t="s">
        <v>16</v>
      </c>
      <c r="B124" s="34">
        <f>B125+B126+B127</f>
        <v>0</v>
      </c>
      <c r="C124" s="34"/>
      <c r="D124" s="34"/>
      <c r="E124" s="34"/>
      <c r="F124" s="34"/>
      <c r="G124" s="34"/>
      <c r="H124" s="35">
        <f>H125+H126+H127</f>
        <v>0</v>
      </c>
      <c r="I124" s="35"/>
      <c r="J124" s="35">
        <f>J125+J126+J127</f>
        <v>0</v>
      </c>
      <c r="K124" s="35"/>
      <c r="L124" s="35">
        <f>L125+L126+L127</f>
        <v>0</v>
      </c>
      <c r="M124" s="35"/>
      <c r="N124" s="35">
        <f>N125+N126+N127</f>
        <v>0</v>
      </c>
      <c r="O124" s="35"/>
      <c r="P124" s="35">
        <f>P125+P126+P127</f>
        <v>0</v>
      </c>
      <c r="Q124" s="126"/>
      <c r="R124" s="35">
        <f>R125+R126+R127</f>
        <v>0</v>
      </c>
      <c r="S124" s="35"/>
      <c r="T124" s="35">
        <f>T125+T126+T127</f>
        <v>0</v>
      </c>
      <c r="U124" s="35"/>
      <c r="V124" s="35">
        <f>V125+V126+V127</f>
        <v>0</v>
      </c>
      <c r="W124" s="35"/>
      <c r="X124" s="35">
        <f>X125+X126+X127</f>
        <v>0</v>
      </c>
      <c r="Y124" s="35"/>
      <c r="Z124" s="35">
        <f>Z125+Z126+Z127</f>
        <v>0</v>
      </c>
      <c r="AA124" s="35"/>
      <c r="AB124" s="35">
        <f>AB125+AB126+AB127</f>
        <v>0</v>
      </c>
      <c r="AC124" s="35"/>
      <c r="AD124" s="35">
        <f>AD125+AD126+AD127</f>
        <v>0</v>
      </c>
      <c r="AE124" s="35"/>
      <c r="AF124" s="20"/>
      <c r="AG124" s="100">
        <f t="shared" si="60"/>
        <v>0</v>
      </c>
    </row>
    <row r="125" spans="1:33" s="21" customFormat="1" ht="18.75" hidden="1" customHeight="1" x14ac:dyDescent="0.3">
      <c r="A125" s="36" t="s">
        <v>19</v>
      </c>
      <c r="B125" s="37">
        <f>H125+J125+L125+N125+P125+R125+T125+V125+X125+Z125+AB125+AD125</f>
        <v>0</v>
      </c>
      <c r="C125" s="37"/>
      <c r="D125" s="37"/>
      <c r="E125" s="37"/>
      <c r="F125" s="37"/>
      <c r="G125" s="37"/>
      <c r="H125" s="38">
        <v>0</v>
      </c>
      <c r="I125" s="38"/>
      <c r="J125" s="38">
        <v>0</v>
      </c>
      <c r="K125" s="38"/>
      <c r="L125" s="38">
        <v>0</v>
      </c>
      <c r="M125" s="38"/>
      <c r="N125" s="38">
        <v>0</v>
      </c>
      <c r="O125" s="38"/>
      <c r="P125" s="38">
        <v>0</v>
      </c>
      <c r="Q125" s="129"/>
      <c r="R125" s="38">
        <v>0</v>
      </c>
      <c r="S125" s="38"/>
      <c r="T125" s="38">
        <v>0</v>
      </c>
      <c r="U125" s="38"/>
      <c r="V125" s="38">
        <v>0</v>
      </c>
      <c r="W125" s="38"/>
      <c r="X125" s="38">
        <v>0</v>
      </c>
      <c r="Y125" s="38"/>
      <c r="Z125" s="38">
        <v>0</v>
      </c>
      <c r="AA125" s="38"/>
      <c r="AB125" s="38">
        <v>0</v>
      </c>
      <c r="AC125" s="38"/>
      <c r="AD125" s="38">
        <v>0</v>
      </c>
      <c r="AE125" s="38"/>
      <c r="AF125" s="20"/>
      <c r="AG125" s="100">
        <f t="shared" si="60"/>
        <v>0</v>
      </c>
    </row>
    <row r="126" spans="1:33" s="21" customFormat="1" ht="18.75" hidden="1" customHeight="1" x14ac:dyDescent="0.3">
      <c r="A126" s="36" t="s">
        <v>17</v>
      </c>
      <c r="B126" s="37">
        <f>H126+J126+L126+N126+P126+R126+V126+X126+Z126+AB126+AD126+T126</f>
        <v>0</v>
      </c>
      <c r="C126" s="37"/>
      <c r="D126" s="37"/>
      <c r="E126" s="37"/>
      <c r="F126" s="37"/>
      <c r="G126" s="37"/>
      <c r="H126" s="38">
        <v>0</v>
      </c>
      <c r="I126" s="38"/>
      <c r="J126" s="38">
        <v>0</v>
      </c>
      <c r="K126" s="38"/>
      <c r="L126" s="38">
        <v>0</v>
      </c>
      <c r="M126" s="38"/>
      <c r="N126" s="38">
        <v>0</v>
      </c>
      <c r="O126" s="38"/>
      <c r="P126" s="38">
        <v>0</v>
      </c>
      <c r="Q126" s="129"/>
      <c r="R126" s="38">
        <v>0</v>
      </c>
      <c r="S126" s="38"/>
      <c r="T126" s="38">
        <v>0</v>
      </c>
      <c r="U126" s="38"/>
      <c r="V126" s="38">
        <v>0</v>
      </c>
      <c r="W126" s="38"/>
      <c r="X126" s="38">
        <v>0</v>
      </c>
      <c r="Y126" s="38"/>
      <c r="Z126" s="38">
        <v>0</v>
      </c>
      <c r="AA126" s="38"/>
      <c r="AB126" s="38">
        <v>0</v>
      </c>
      <c r="AC126" s="38"/>
      <c r="AD126" s="38">
        <v>0</v>
      </c>
      <c r="AE126" s="38"/>
      <c r="AF126" s="20"/>
      <c r="AG126" s="100">
        <f t="shared" si="60"/>
        <v>0</v>
      </c>
    </row>
    <row r="127" spans="1:33" s="21" customFormat="1" ht="18.75" hidden="1" customHeight="1" x14ac:dyDescent="0.3">
      <c r="A127" s="36" t="s">
        <v>18</v>
      </c>
      <c r="B127" s="37">
        <f>H127+J127+L127+N127+P127+R127+T127+V127+X127+Z127+AB127+AD127</f>
        <v>0</v>
      </c>
      <c r="C127" s="37"/>
      <c r="D127" s="37"/>
      <c r="E127" s="37"/>
      <c r="F127" s="37"/>
      <c r="G127" s="37"/>
      <c r="H127" s="38">
        <v>0</v>
      </c>
      <c r="I127" s="38"/>
      <c r="J127" s="38">
        <v>0</v>
      </c>
      <c r="K127" s="38"/>
      <c r="L127" s="38">
        <v>0</v>
      </c>
      <c r="M127" s="38"/>
      <c r="N127" s="38">
        <v>0</v>
      </c>
      <c r="O127" s="38"/>
      <c r="P127" s="38">
        <v>0</v>
      </c>
      <c r="Q127" s="129"/>
      <c r="R127" s="38">
        <v>0</v>
      </c>
      <c r="S127" s="38"/>
      <c r="T127" s="38">
        <v>0</v>
      </c>
      <c r="U127" s="38"/>
      <c r="V127" s="38">
        <v>0</v>
      </c>
      <c r="W127" s="38"/>
      <c r="X127" s="38">
        <v>0</v>
      </c>
      <c r="Y127" s="38"/>
      <c r="Z127" s="38">
        <v>0</v>
      </c>
      <c r="AA127" s="38"/>
      <c r="AB127" s="38">
        <v>0</v>
      </c>
      <c r="AC127" s="38"/>
      <c r="AD127" s="38">
        <v>0</v>
      </c>
      <c r="AE127" s="38"/>
      <c r="AF127" s="20"/>
      <c r="AG127" s="100">
        <f t="shared" si="60"/>
        <v>0</v>
      </c>
    </row>
    <row r="128" spans="1:33" s="21" customFormat="1" ht="18.75" hidden="1" customHeight="1" x14ac:dyDescent="0.3">
      <c r="A128" s="36" t="s">
        <v>20</v>
      </c>
      <c r="B128" s="37">
        <f>H128+J128+L128+N128+P128+R128+T128+V128+X128+Z128+AB128+AD128</f>
        <v>0</v>
      </c>
      <c r="C128" s="37"/>
      <c r="D128" s="37"/>
      <c r="E128" s="37"/>
      <c r="F128" s="37"/>
      <c r="G128" s="37"/>
      <c r="H128" s="38">
        <v>0</v>
      </c>
      <c r="I128" s="38"/>
      <c r="J128" s="38">
        <v>0</v>
      </c>
      <c r="K128" s="38"/>
      <c r="L128" s="38">
        <v>0</v>
      </c>
      <c r="M128" s="38"/>
      <c r="N128" s="38">
        <v>0</v>
      </c>
      <c r="O128" s="38"/>
      <c r="P128" s="38">
        <v>0</v>
      </c>
      <c r="Q128" s="129"/>
      <c r="R128" s="38">
        <v>0</v>
      </c>
      <c r="S128" s="38"/>
      <c r="T128" s="38">
        <v>0</v>
      </c>
      <c r="U128" s="38"/>
      <c r="V128" s="38">
        <v>0</v>
      </c>
      <c r="W128" s="38"/>
      <c r="X128" s="38">
        <v>0</v>
      </c>
      <c r="Y128" s="38"/>
      <c r="Z128" s="38">
        <v>0</v>
      </c>
      <c r="AA128" s="38"/>
      <c r="AB128" s="38">
        <v>0</v>
      </c>
      <c r="AC128" s="38"/>
      <c r="AD128" s="38">
        <v>0</v>
      </c>
      <c r="AE128" s="38"/>
      <c r="AF128" s="20"/>
      <c r="AG128" s="100">
        <f t="shared" si="60"/>
        <v>0</v>
      </c>
    </row>
    <row r="129" spans="1:205" s="21" customFormat="1" ht="18.75" hidden="1" customHeight="1" x14ac:dyDescent="0.25">
      <c r="A129" s="65" t="s">
        <v>51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129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20"/>
      <c r="AG129" s="100">
        <f t="shared" si="60"/>
        <v>0</v>
      </c>
    </row>
    <row r="130" spans="1:205" s="21" customFormat="1" ht="126" hidden="1" customHeight="1" x14ac:dyDescent="0.3">
      <c r="A130" s="50" t="s">
        <v>56</v>
      </c>
      <c r="B130" s="37"/>
      <c r="C130" s="37"/>
      <c r="D130" s="37"/>
      <c r="E130" s="37"/>
      <c r="F130" s="37"/>
      <c r="G130" s="37"/>
      <c r="H130" s="38"/>
      <c r="I130" s="38"/>
      <c r="J130" s="38"/>
      <c r="K130" s="38"/>
      <c r="L130" s="38"/>
      <c r="M130" s="38"/>
      <c r="N130" s="38"/>
      <c r="O130" s="38"/>
      <c r="P130" s="38"/>
      <c r="Q130" s="129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20"/>
      <c r="AG130" s="100">
        <f t="shared" si="60"/>
        <v>0</v>
      </c>
    </row>
    <row r="131" spans="1:205" s="20" customFormat="1" ht="18.75" hidden="1" customHeight="1" x14ac:dyDescent="0.3">
      <c r="A131" s="66" t="s">
        <v>16</v>
      </c>
      <c r="B131" s="67">
        <f>B132+B133+B134</f>
        <v>0</v>
      </c>
      <c r="C131" s="67"/>
      <c r="D131" s="67"/>
      <c r="E131" s="67"/>
      <c r="F131" s="67"/>
      <c r="G131" s="67"/>
      <c r="H131" s="35">
        <f>H132+H133+H134</f>
        <v>0</v>
      </c>
      <c r="I131" s="35"/>
      <c r="J131" s="35">
        <f>J132+J133+J134</f>
        <v>0</v>
      </c>
      <c r="K131" s="35"/>
      <c r="L131" s="35">
        <f>L132+L133+L134</f>
        <v>0</v>
      </c>
      <c r="M131" s="35"/>
      <c r="N131" s="35">
        <f>N132+N133+N134</f>
        <v>0</v>
      </c>
      <c r="O131" s="35"/>
      <c r="P131" s="35">
        <f>P132+P133+P134</f>
        <v>0</v>
      </c>
      <c r="Q131" s="126"/>
      <c r="R131" s="35">
        <f>R132+R133+R134</f>
        <v>0</v>
      </c>
      <c r="S131" s="35"/>
      <c r="T131" s="35">
        <f>T132+T133+T134</f>
        <v>0</v>
      </c>
      <c r="U131" s="35"/>
      <c r="V131" s="35">
        <f>V132+V133+V134</f>
        <v>0</v>
      </c>
      <c r="W131" s="35"/>
      <c r="X131" s="35">
        <f>X132+X133+X134</f>
        <v>0</v>
      </c>
      <c r="Y131" s="35"/>
      <c r="Z131" s="35">
        <f>Z132+Z133+Z134</f>
        <v>0</v>
      </c>
      <c r="AA131" s="35"/>
      <c r="AB131" s="35">
        <f>AB132+AB133+AB134</f>
        <v>0</v>
      </c>
      <c r="AC131" s="35"/>
      <c r="AD131" s="35">
        <f>AD132+AD133+AD134</f>
        <v>0</v>
      </c>
      <c r="AE131" s="35"/>
      <c r="AG131" s="100">
        <f t="shared" si="60"/>
        <v>0</v>
      </c>
      <c r="AH131" s="21"/>
      <c r="AI131" s="21"/>
      <c r="AJ131" s="21"/>
      <c r="AK131" s="21"/>
      <c r="AL131" s="21"/>
      <c r="AM131" s="21"/>
      <c r="AN131" s="21"/>
      <c r="AO131" s="21"/>
    </row>
    <row r="132" spans="1:205" s="20" customFormat="1" ht="18.75" hidden="1" customHeight="1" x14ac:dyDescent="0.3">
      <c r="A132" s="36" t="s">
        <v>19</v>
      </c>
      <c r="B132" s="37">
        <f>H132+J132+L132+N132+P132+R132+T132+V132+X132+Z132+AB132+AD132</f>
        <v>0</v>
      </c>
      <c r="C132" s="37"/>
      <c r="D132" s="37"/>
      <c r="E132" s="37"/>
      <c r="F132" s="37"/>
      <c r="G132" s="37"/>
      <c r="H132" s="38">
        <f>H138+H144+H149</f>
        <v>0</v>
      </c>
      <c r="I132" s="38"/>
      <c r="J132" s="38">
        <v>0</v>
      </c>
      <c r="K132" s="38"/>
      <c r="L132" s="38">
        <v>0</v>
      </c>
      <c r="M132" s="38"/>
      <c r="N132" s="38">
        <v>0</v>
      </c>
      <c r="O132" s="38"/>
      <c r="P132" s="38">
        <v>0</v>
      </c>
      <c r="Q132" s="129"/>
      <c r="R132" s="38">
        <v>0</v>
      </c>
      <c r="S132" s="38"/>
      <c r="T132" s="38">
        <v>0</v>
      </c>
      <c r="U132" s="38"/>
      <c r="V132" s="38">
        <v>0</v>
      </c>
      <c r="W132" s="38"/>
      <c r="X132" s="38">
        <v>0</v>
      </c>
      <c r="Y132" s="38"/>
      <c r="Z132" s="38">
        <v>0</v>
      </c>
      <c r="AA132" s="38"/>
      <c r="AB132" s="38">
        <v>0</v>
      </c>
      <c r="AC132" s="38"/>
      <c r="AD132" s="38">
        <v>0</v>
      </c>
      <c r="AE132" s="38"/>
      <c r="AG132" s="100">
        <f t="shared" si="60"/>
        <v>0</v>
      </c>
      <c r="AH132" s="21"/>
      <c r="AI132" s="21"/>
      <c r="AJ132" s="21"/>
      <c r="AK132" s="21"/>
      <c r="AL132" s="21"/>
      <c r="AM132" s="21"/>
      <c r="AN132" s="21"/>
      <c r="AO132" s="21"/>
    </row>
    <row r="133" spans="1:205" s="20" customFormat="1" ht="18.75" hidden="1" customHeight="1" x14ac:dyDescent="0.3">
      <c r="A133" s="36" t="s">
        <v>17</v>
      </c>
      <c r="B133" s="37">
        <f>H133+J133+L133+N133+P133+R133+T133+V133+X133+Z133+AB133+AD133</f>
        <v>0</v>
      </c>
      <c r="C133" s="37"/>
      <c r="D133" s="37"/>
      <c r="E133" s="37"/>
      <c r="F133" s="37"/>
      <c r="G133" s="37"/>
      <c r="H133" s="38">
        <f>H139+H145+H149</f>
        <v>0</v>
      </c>
      <c r="I133" s="38"/>
      <c r="J133" s="38">
        <f>J139+J145+J149</f>
        <v>0</v>
      </c>
      <c r="K133" s="38"/>
      <c r="L133" s="38">
        <f>L139+L145+L149</f>
        <v>0</v>
      </c>
      <c r="M133" s="38"/>
      <c r="N133" s="38">
        <f t="shared" ref="N133:AD133" si="97">N139+N145+N149</f>
        <v>0</v>
      </c>
      <c r="O133" s="38"/>
      <c r="P133" s="38">
        <f t="shared" si="97"/>
        <v>0</v>
      </c>
      <c r="Q133" s="129"/>
      <c r="R133" s="38">
        <f t="shared" si="97"/>
        <v>0</v>
      </c>
      <c r="S133" s="38"/>
      <c r="T133" s="38">
        <f t="shared" si="97"/>
        <v>0</v>
      </c>
      <c r="U133" s="38"/>
      <c r="V133" s="38">
        <f t="shared" si="97"/>
        <v>0</v>
      </c>
      <c r="W133" s="38"/>
      <c r="X133" s="38">
        <f t="shared" si="97"/>
        <v>0</v>
      </c>
      <c r="Y133" s="38"/>
      <c r="Z133" s="38">
        <f t="shared" si="97"/>
        <v>0</v>
      </c>
      <c r="AA133" s="38"/>
      <c r="AB133" s="38">
        <f t="shared" si="97"/>
        <v>0</v>
      </c>
      <c r="AC133" s="38"/>
      <c r="AD133" s="38">
        <f t="shared" si="97"/>
        <v>0</v>
      </c>
      <c r="AE133" s="38"/>
      <c r="AG133" s="100">
        <f t="shared" si="60"/>
        <v>0</v>
      </c>
      <c r="AH133" s="21"/>
      <c r="AI133" s="21"/>
      <c r="AJ133" s="21"/>
      <c r="AK133" s="21"/>
      <c r="AL133" s="21"/>
      <c r="AM133" s="21"/>
      <c r="AN133" s="21"/>
      <c r="AO133" s="21"/>
    </row>
    <row r="134" spans="1:205" s="20" customFormat="1" ht="18.75" hidden="1" customHeight="1" x14ac:dyDescent="0.3">
      <c r="A134" s="36" t="s">
        <v>18</v>
      </c>
      <c r="B134" s="37">
        <f>H134+J134+L134+N134+P134+R134+T134+V134+X134+Z134+AB134+AD134</f>
        <v>0</v>
      </c>
      <c r="C134" s="37"/>
      <c r="D134" s="37"/>
      <c r="E134" s="37"/>
      <c r="F134" s="37"/>
      <c r="G134" s="37"/>
      <c r="H134" s="38">
        <v>0</v>
      </c>
      <c r="I134" s="38"/>
      <c r="J134" s="38">
        <v>0</v>
      </c>
      <c r="K134" s="38"/>
      <c r="L134" s="38">
        <v>0</v>
      </c>
      <c r="M134" s="38"/>
      <c r="N134" s="38">
        <v>0</v>
      </c>
      <c r="O134" s="38"/>
      <c r="P134" s="38">
        <v>0</v>
      </c>
      <c r="Q134" s="129"/>
      <c r="R134" s="38">
        <v>0</v>
      </c>
      <c r="S134" s="38"/>
      <c r="T134" s="38">
        <v>0</v>
      </c>
      <c r="U134" s="38"/>
      <c r="V134" s="38">
        <v>0</v>
      </c>
      <c r="W134" s="38"/>
      <c r="X134" s="38">
        <v>0</v>
      </c>
      <c r="Y134" s="38"/>
      <c r="Z134" s="38">
        <v>0</v>
      </c>
      <c r="AA134" s="38"/>
      <c r="AB134" s="38">
        <v>0</v>
      </c>
      <c r="AC134" s="38"/>
      <c r="AD134" s="38">
        <v>0</v>
      </c>
      <c r="AE134" s="38"/>
      <c r="AG134" s="100">
        <f t="shared" si="60"/>
        <v>0</v>
      </c>
      <c r="AH134" s="21"/>
      <c r="AI134" s="21"/>
      <c r="AJ134" s="21"/>
      <c r="AK134" s="21"/>
      <c r="AL134" s="21"/>
      <c r="AM134" s="21"/>
      <c r="AN134" s="21"/>
      <c r="AO134" s="21"/>
    </row>
    <row r="135" spans="1:205" s="46" customFormat="1" ht="36" hidden="1" customHeight="1" x14ac:dyDescent="0.25">
      <c r="A135" s="68" t="s">
        <v>37</v>
      </c>
      <c r="B135" s="44">
        <f>H135+J135+L135+N135+P135+R135+T135+V135+X135+Z135+AB135+AD135</f>
        <v>0</v>
      </c>
      <c r="C135" s="44"/>
      <c r="D135" s="44"/>
      <c r="E135" s="44"/>
      <c r="F135" s="44"/>
      <c r="G135" s="44"/>
      <c r="H135" s="54">
        <v>0</v>
      </c>
      <c r="I135" s="54"/>
      <c r="J135" s="38">
        <v>0</v>
      </c>
      <c r="K135" s="54"/>
      <c r="L135" s="54">
        <v>0</v>
      </c>
      <c r="M135" s="54"/>
      <c r="N135" s="54">
        <v>0</v>
      </c>
      <c r="O135" s="54"/>
      <c r="P135" s="54">
        <v>0</v>
      </c>
      <c r="Q135" s="129"/>
      <c r="R135" s="54">
        <v>0</v>
      </c>
      <c r="S135" s="54"/>
      <c r="T135" s="54">
        <v>0</v>
      </c>
      <c r="U135" s="54"/>
      <c r="V135" s="54">
        <v>0</v>
      </c>
      <c r="W135" s="54"/>
      <c r="X135" s="54">
        <v>0</v>
      </c>
      <c r="Y135" s="54"/>
      <c r="Z135" s="54">
        <v>0</v>
      </c>
      <c r="AA135" s="54"/>
      <c r="AB135" s="54">
        <v>0</v>
      </c>
      <c r="AC135" s="54"/>
      <c r="AD135" s="54">
        <v>0</v>
      </c>
      <c r="AE135" s="54"/>
      <c r="AF135" s="20"/>
      <c r="AG135" s="100">
        <f t="shared" si="60"/>
        <v>0</v>
      </c>
      <c r="AH135" s="21"/>
      <c r="AI135" s="21"/>
      <c r="AJ135" s="21"/>
      <c r="AK135" s="21"/>
      <c r="AL135" s="21"/>
      <c r="AM135" s="21"/>
      <c r="AN135" s="21"/>
      <c r="AO135" s="21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</row>
    <row r="136" spans="1:205" s="20" customFormat="1" ht="18.75" hidden="1" customHeight="1" x14ac:dyDescent="0.3">
      <c r="A136" s="50" t="s">
        <v>20</v>
      </c>
      <c r="B136" s="37">
        <f>H136+J136+L136+N136+P136+R136+T136+V136+X136+Z136+AB136+AD136</f>
        <v>0</v>
      </c>
      <c r="C136" s="37"/>
      <c r="D136" s="37"/>
      <c r="E136" s="37"/>
      <c r="F136" s="37"/>
      <c r="G136" s="37"/>
      <c r="H136" s="38">
        <v>0</v>
      </c>
      <c r="I136" s="38"/>
      <c r="J136" s="38">
        <v>0</v>
      </c>
      <c r="K136" s="38"/>
      <c r="L136" s="38">
        <v>0</v>
      </c>
      <c r="M136" s="38"/>
      <c r="N136" s="38">
        <v>0</v>
      </c>
      <c r="O136" s="38"/>
      <c r="P136" s="38">
        <v>0</v>
      </c>
      <c r="Q136" s="129"/>
      <c r="R136" s="38">
        <v>0</v>
      </c>
      <c r="S136" s="38"/>
      <c r="T136" s="38">
        <v>0</v>
      </c>
      <c r="U136" s="38"/>
      <c r="V136" s="38">
        <v>0</v>
      </c>
      <c r="W136" s="38"/>
      <c r="X136" s="38">
        <v>0</v>
      </c>
      <c r="Y136" s="38"/>
      <c r="Z136" s="38">
        <v>0</v>
      </c>
      <c r="AA136" s="38"/>
      <c r="AB136" s="38">
        <v>0</v>
      </c>
      <c r="AC136" s="38"/>
      <c r="AD136" s="38">
        <v>0</v>
      </c>
      <c r="AE136" s="38"/>
      <c r="AG136" s="100">
        <f t="shared" si="60"/>
        <v>0</v>
      </c>
      <c r="AH136" s="21"/>
      <c r="AI136" s="21"/>
      <c r="AJ136" s="21"/>
      <c r="AK136" s="21"/>
      <c r="AL136" s="21"/>
      <c r="AM136" s="21"/>
      <c r="AN136" s="21"/>
      <c r="AO136" s="21"/>
    </row>
    <row r="137" spans="1:205" s="20" customFormat="1" ht="36" hidden="1" customHeight="1" x14ac:dyDescent="0.3">
      <c r="A137" s="50" t="s">
        <v>57</v>
      </c>
      <c r="B137" s="37"/>
      <c r="C137" s="37"/>
      <c r="D137" s="37"/>
      <c r="E137" s="37"/>
      <c r="F137" s="37"/>
      <c r="G137" s="37"/>
      <c r="H137" s="38"/>
      <c r="I137" s="38"/>
      <c r="J137" s="38"/>
      <c r="K137" s="38"/>
      <c r="L137" s="38"/>
      <c r="M137" s="38"/>
      <c r="N137" s="38"/>
      <c r="O137" s="38"/>
      <c r="P137" s="38"/>
      <c r="Q137" s="129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G137" s="100">
        <f t="shared" si="60"/>
        <v>0</v>
      </c>
      <c r="AH137" s="21"/>
      <c r="AI137" s="21"/>
      <c r="AJ137" s="21"/>
      <c r="AK137" s="21"/>
      <c r="AL137" s="21"/>
      <c r="AM137" s="21"/>
      <c r="AN137" s="21"/>
      <c r="AO137" s="21"/>
    </row>
    <row r="138" spans="1:205" s="20" customFormat="1" ht="18.75" hidden="1" customHeight="1" x14ac:dyDescent="0.3">
      <c r="A138" s="66" t="s">
        <v>16</v>
      </c>
      <c r="B138" s="67">
        <f>B139+B140+B141</f>
        <v>0</v>
      </c>
      <c r="C138" s="67"/>
      <c r="D138" s="67"/>
      <c r="E138" s="67"/>
      <c r="F138" s="67"/>
      <c r="G138" s="67"/>
      <c r="H138" s="35">
        <f>H139+H140+H141</f>
        <v>0</v>
      </c>
      <c r="I138" s="35"/>
      <c r="J138" s="35">
        <f>J139+J140+J141</f>
        <v>0</v>
      </c>
      <c r="K138" s="35"/>
      <c r="L138" s="35">
        <f>L139+L140+L141</f>
        <v>0</v>
      </c>
      <c r="M138" s="35"/>
      <c r="N138" s="35">
        <f>N139+N140+N141</f>
        <v>0</v>
      </c>
      <c r="O138" s="35"/>
      <c r="P138" s="35">
        <f>P139+P140+P141</f>
        <v>0</v>
      </c>
      <c r="Q138" s="126"/>
      <c r="R138" s="35">
        <f>R139+R140+R141</f>
        <v>0</v>
      </c>
      <c r="S138" s="35"/>
      <c r="T138" s="35">
        <f>T139+T140+T141</f>
        <v>0</v>
      </c>
      <c r="U138" s="35"/>
      <c r="V138" s="35">
        <f>V139+V140+V141</f>
        <v>0</v>
      </c>
      <c r="W138" s="35"/>
      <c r="X138" s="35">
        <f>X139+X140+X141</f>
        <v>0</v>
      </c>
      <c r="Y138" s="35"/>
      <c r="Z138" s="35">
        <f>Z139+Z140+Z141</f>
        <v>0</v>
      </c>
      <c r="AA138" s="35"/>
      <c r="AB138" s="35">
        <f>AB139+AB140+AB141</f>
        <v>0</v>
      </c>
      <c r="AC138" s="35"/>
      <c r="AD138" s="35">
        <f>AD139+AD140+AD141</f>
        <v>0</v>
      </c>
      <c r="AE138" s="35"/>
      <c r="AG138" s="100">
        <f t="shared" si="60"/>
        <v>0</v>
      </c>
      <c r="AH138" s="21"/>
      <c r="AI138" s="21"/>
      <c r="AJ138" s="21"/>
      <c r="AK138" s="21"/>
      <c r="AL138" s="21"/>
      <c r="AM138" s="21"/>
      <c r="AN138" s="21"/>
      <c r="AO138" s="21"/>
    </row>
    <row r="139" spans="1:205" s="20" customFormat="1" ht="18.75" hidden="1" customHeight="1" x14ac:dyDescent="0.3">
      <c r="A139" s="36" t="s">
        <v>19</v>
      </c>
      <c r="B139" s="37">
        <f>H139+J139+L139+N139+P139+R139+T139+V139+X139+Z139+AB139+AD139</f>
        <v>0</v>
      </c>
      <c r="C139" s="37"/>
      <c r="D139" s="37"/>
      <c r="E139" s="37"/>
      <c r="F139" s="37"/>
      <c r="G139" s="37"/>
      <c r="H139" s="38">
        <v>0</v>
      </c>
      <c r="I139" s="38"/>
      <c r="J139" s="38">
        <v>0</v>
      </c>
      <c r="K139" s="38"/>
      <c r="L139" s="38">
        <v>0</v>
      </c>
      <c r="M139" s="38"/>
      <c r="N139" s="38">
        <v>0</v>
      </c>
      <c r="O139" s="38"/>
      <c r="P139" s="38">
        <v>0</v>
      </c>
      <c r="Q139" s="129"/>
      <c r="R139" s="38">
        <v>0</v>
      </c>
      <c r="S139" s="38"/>
      <c r="T139" s="38">
        <v>0</v>
      </c>
      <c r="U139" s="38"/>
      <c r="V139" s="38">
        <v>0</v>
      </c>
      <c r="W139" s="38"/>
      <c r="X139" s="38">
        <v>0</v>
      </c>
      <c r="Y139" s="38"/>
      <c r="Z139" s="38">
        <v>0</v>
      </c>
      <c r="AA139" s="38"/>
      <c r="AB139" s="38">
        <v>0</v>
      </c>
      <c r="AC139" s="38"/>
      <c r="AD139" s="38">
        <v>0</v>
      </c>
      <c r="AE139" s="38"/>
      <c r="AG139" s="100">
        <f t="shared" si="60"/>
        <v>0</v>
      </c>
      <c r="AH139" s="21"/>
      <c r="AI139" s="21"/>
      <c r="AJ139" s="21"/>
      <c r="AK139" s="21"/>
      <c r="AL139" s="21"/>
      <c r="AM139" s="21"/>
      <c r="AN139" s="21"/>
      <c r="AO139" s="21"/>
    </row>
    <row r="140" spans="1:205" s="20" customFormat="1" ht="18.75" hidden="1" customHeight="1" x14ac:dyDescent="0.3">
      <c r="A140" s="36" t="s">
        <v>17</v>
      </c>
      <c r="B140" s="37">
        <f>H140+J140+L140+N140+P140+R140+T140+V140+X140+Z140+AB140+AD140</f>
        <v>0</v>
      </c>
      <c r="C140" s="37"/>
      <c r="D140" s="37"/>
      <c r="E140" s="37"/>
      <c r="F140" s="37"/>
      <c r="G140" s="37"/>
      <c r="H140" s="38">
        <v>0</v>
      </c>
      <c r="I140" s="38"/>
      <c r="J140" s="38">
        <v>0</v>
      </c>
      <c r="K140" s="38"/>
      <c r="L140" s="38">
        <v>0</v>
      </c>
      <c r="M140" s="38"/>
      <c r="N140" s="38">
        <v>0</v>
      </c>
      <c r="O140" s="38"/>
      <c r="P140" s="38">
        <v>0</v>
      </c>
      <c r="Q140" s="129"/>
      <c r="R140" s="38">
        <v>0</v>
      </c>
      <c r="S140" s="38"/>
      <c r="T140" s="38">
        <v>0</v>
      </c>
      <c r="U140" s="38"/>
      <c r="V140" s="38">
        <v>0</v>
      </c>
      <c r="W140" s="38"/>
      <c r="X140" s="38">
        <v>0</v>
      </c>
      <c r="Y140" s="38"/>
      <c r="Z140" s="38">
        <v>0</v>
      </c>
      <c r="AA140" s="38"/>
      <c r="AB140" s="38">
        <v>0</v>
      </c>
      <c r="AC140" s="38"/>
      <c r="AD140" s="38">
        <v>0</v>
      </c>
      <c r="AE140" s="38"/>
      <c r="AG140" s="100">
        <f t="shared" si="60"/>
        <v>0</v>
      </c>
      <c r="AH140" s="21"/>
      <c r="AI140" s="21"/>
      <c r="AJ140" s="21"/>
      <c r="AK140" s="21"/>
      <c r="AL140" s="21"/>
      <c r="AM140" s="21"/>
      <c r="AN140" s="21"/>
      <c r="AO140" s="21"/>
    </row>
    <row r="141" spans="1:205" s="20" customFormat="1" ht="18.75" hidden="1" customHeight="1" x14ac:dyDescent="0.3">
      <c r="A141" s="36" t="s">
        <v>18</v>
      </c>
      <c r="B141" s="37">
        <f>H141+J141+L141+N141+P141+R141+T141+V141+X141+Z141+AB141+AD141</f>
        <v>0</v>
      </c>
      <c r="C141" s="37"/>
      <c r="D141" s="37"/>
      <c r="E141" s="37"/>
      <c r="F141" s="37"/>
      <c r="G141" s="37"/>
      <c r="H141" s="38">
        <v>0</v>
      </c>
      <c r="I141" s="38"/>
      <c r="J141" s="38">
        <v>0</v>
      </c>
      <c r="K141" s="38"/>
      <c r="L141" s="38">
        <v>0</v>
      </c>
      <c r="M141" s="38"/>
      <c r="N141" s="38">
        <v>0</v>
      </c>
      <c r="O141" s="38"/>
      <c r="P141" s="38">
        <v>0</v>
      </c>
      <c r="Q141" s="129"/>
      <c r="R141" s="38">
        <v>0</v>
      </c>
      <c r="S141" s="38"/>
      <c r="T141" s="38">
        <v>0</v>
      </c>
      <c r="U141" s="38"/>
      <c r="V141" s="38">
        <v>0</v>
      </c>
      <c r="W141" s="38"/>
      <c r="X141" s="38">
        <v>0</v>
      </c>
      <c r="Y141" s="38"/>
      <c r="Z141" s="38">
        <v>0</v>
      </c>
      <c r="AA141" s="38"/>
      <c r="AB141" s="38">
        <v>0</v>
      </c>
      <c r="AC141" s="38"/>
      <c r="AD141" s="38">
        <v>0</v>
      </c>
      <c r="AE141" s="38"/>
      <c r="AG141" s="100">
        <f t="shared" si="60"/>
        <v>0</v>
      </c>
      <c r="AH141" s="21"/>
      <c r="AI141" s="21"/>
      <c r="AJ141" s="21"/>
      <c r="AK141" s="21"/>
      <c r="AL141" s="21"/>
      <c r="AM141" s="21"/>
      <c r="AN141" s="21"/>
      <c r="AO141" s="21"/>
    </row>
    <row r="142" spans="1:205" s="46" customFormat="1" ht="37.5" hidden="1" customHeight="1" x14ac:dyDescent="0.25">
      <c r="A142" s="68" t="s">
        <v>37</v>
      </c>
      <c r="B142" s="44">
        <f>H142+J142+L142+N142+P142+R142+T142+V142+X142+Z142+AB142+AD142</f>
        <v>0</v>
      </c>
      <c r="C142" s="44"/>
      <c r="D142" s="44"/>
      <c r="E142" s="44"/>
      <c r="F142" s="44"/>
      <c r="G142" s="44"/>
      <c r="H142" s="54">
        <v>0</v>
      </c>
      <c r="I142" s="54"/>
      <c r="J142" s="38">
        <v>0</v>
      </c>
      <c r="K142" s="54"/>
      <c r="L142" s="54">
        <v>0</v>
      </c>
      <c r="M142" s="54"/>
      <c r="N142" s="54">
        <v>0</v>
      </c>
      <c r="O142" s="54"/>
      <c r="P142" s="54">
        <v>0</v>
      </c>
      <c r="Q142" s="129"/>
      <c r="R142" s="54">
        <v>0</v>
      </c>
      <c r="S142" s="54"/>
      <c r="T142" s="54">
        <v>0</v>
      </c>
      <c r="U142" s="54"/>
      <c r="V142" s="54">
        <v>0</v>
      </c>
      <c r="W142" s="54"/>
      <c r="X142" s="54">
        <v>0</v>
      </c>
      <c r="Y142" s="54"/>
      <c r="Z142" s="54">
        <v>0</v>
      </c>
      <c r="AA142" s="54"/>
      <c r="AB142" s="54">
        <v>0</v>
      </c>
      <c r="AC142" s="54"/>
      <c r="AD142" s="54">
        <v>0</v>
      </c>
      <c r="AE142" s="54"/>
      <c r="AF142" s="20"/>
      <c r="AG142" s="100">
        <f t="shared" si="60"/>
        <v>0</v>
      </c>
      <c r="AH142" s="21"/>
      <c r="AI142" s="21"/>
      <c r="AJ142" s="21"/>
      <c r="AK142" s="21"/>
      <c r="AL142" s="21"/>
      <c r="AM142" s="21"/>
      <c r="AN142" s="21"/>
      <c r="AO142" s="21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</row>
    <row r="143" spans="1:205" s="20" customFormat="1" ht="18.75" hidden="1" customHeight="1" x14ac:dyDescent="0.3">
      <c r="A143" s="50" t="s">
        <v>20</v>
      </c>
      <c r="B143" s="37">
        <f>H143+J143+L143+N143+P143+R143+T143+V143+X143+Z143+AB143+AD143</f>
        <v>0</v>
      </c>
      <c r="C143" s="37"/>
      <c r="D143" s="37"/>
      <c r="E143" s="37"/>
      <c r="F143" s="37"/>
      <c r="G143" s="37"/>
      <c r="H143" s="38">
        <v>0</v>
      </c>
      <c r="I143" s="38"/>
      <c r="J143" s="38">
        <v>0</v>
      </c>
      <c r="K143" s="38"/>
      <c r="L143" s="38">
        <v>0</v>
      </c>
      <c r="M143" s="38"/>
      <c r="N143" s="38">
        <v>0</v>
      </c>
      <c r="O143" s="38"/>
      <c r="P143" s="38">
        <v>0</v>
      </c>
      <c r="Q143" s="129"/>
      <c r="R143" s="38">
        <v>0</v>
      </c>
      <c r="S143" s="38"/>
      <c r="T143" s="38">
        <v>0</v>
      </c>
      <c r="U143" s="38"/>
      <c r="V143" s="38">
        <v>0</v>
      </c>
      <c r="W143" s="38"/>
      <c r="X143" s="38">
        <v>0</v>
      </c>
      <c r="Y143" s="38"/>
      <c r="Z143" s="38">
        <v>0</v>
      </c>
      <c r="AA143" s="38"/>
      <c r="AB143" s="38">
        <v>0</v>
      </c>
      <c r="AC143" s="38"/>
      <c r="AD143" s="38">
        <v>0</v>
      </c>
      <c r="AE143" s="38"/>
      <c r="AG143" s="100">
        <f t="shared" si="60"/>
        <v>0</v>
      </c>
      <c r="AH143" s="21"/>
      <c r="AI143" s="21"/>
      <c r="AJ143" s="21"/>
      <c r="AK143" s="21"/>
      <c r="AL143" s="21"/>
      <c r="AM143" s="21"/>
      <c r="AN143" s="21"/>
      <c r="AO143" s="21"/>
    </row>
    <row r="144" spans="1:205" s="20" customFormat="1" ht="39.75" hidden="1" customHeight="1" x14ac:dyDescent="0.3">
      <c r="A144" s="50" t="s">
        <v>58</v>
      </c>
      <c r="B144" s="37"/>
      <c r="C144" s="37"/>
      <c r="D144" s="37"/>
      <c r="E144" s="37"/>
      <c r="F144" s="37"/>
      <c r="G144" s="37"/>
      <c r="H144" s="38"/>
      <c r="I144" s="38"/>
      <c r="J144" s="38"/>
      <c r="K144" s="38"/>
      <c r="L144" s="38"/>
      <c r="M144" s="38"/>
      <c r="N144" s="38"/>
      <c r="O144" s="38"/>
      <c r="P144" s="38"/>
      <c r="Q144" s="129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G144" s="100">
        <f t="shared" si="60"/>
        <v>0</v>
      </c>
      <c r="AH144" s="21"/>
      <c r="AI144" s="21"/>
      <c r="AJ144" s="21"/>
      <c r="AK144" s="21"/>
      <c r="AL144" s="21"/>
      <c r="AM144" s="21"/>
      <c r="AN144" s="21"/>
      <c r="AO144" s="21"/>
    </row>
    <row r="145" spans="1:205" s="20" customFormat="1" ht="18.75" hidden="1" customHeight="1" x14ac:dyDescent="0.3">
      <c r="A145" s="66" t="s">
        <v>16</v>
      </c>
      <c r="B145" s="67">
        <f>B146+B147+B148</f>
        <v>0</v>
      </c>
      <c r="C145" s="67"/>
      <c r="D145" s="67"/>
      <c r="E145" s="67"/>
      <c r="F145" s="67"/>
      <c r="G145" s="67"/>
      <c r="H145" s="35">
        <f>H146+H147+H148</f>
        <v>0</v>
      </c>
      <c r="I145" s="35"/>
      <c r="J145" s="35">
        <f>J146+J147+J148</f>
        <v>0</v>
      </c>
      <c r="K145" s="35"/>
      <c r="L145" s="35">
        <f>L146+L147+L148</f>
        <v>0</v>
      </c>
      <c r="M145" s="35"/>
      <c r="N145" s="35">
        <f>N146+N147+N148</f>
        <v>0</v>
      </c>
      <c r="O145" s="35"/>
      <c r="P145" s="35">
        <f>P146+P147+P148</f>
        <v>0</v>
      </c>
      <c r="Q145" s="126"/>
      <c r="R145" s="35">
        <f>R146+R147+R148</f>
        <v>0</v>
      </c>
      <c r="S145" s="35"/>
      <c r="T145" s="35">
        <f>T146+T147+T148</f>
        <v>0</v>
      </c>
      <c r="U145" s="35"/>
      <c r="V145" s="35">
        <f>V146+V147+V148</f>
        <v>0</v>
      </c>
      <c r="W145" s="35"/>
      <c r="X145" s="35">
        <f>X146+X147+X148</f>
        <v>0</v>
      </c>
      <c r="Y145" s="35"/>
      <c r="Z145" s="35">
        <f>Z146+Z147+Z148</f>
        <v>0</v>
      </c>
      <c r="AA145" s="35"/>
      <c r="AB145" s="35">
        <f>AB146+AB147+AB148</f>
        <v>0</v>
      </c>
      <c r="AC145" s="35"/>
      <c r="AD145" s="35">
        <f>AD146+AD147+AD148</f>
        <v>0</v>
      </c>
      <c r="AE145" s="35"/>
      <c r="AG145" s="100">
        <f t="shared" si="60"/>
        <v>0</v>
      </c>
      <c r="AH145" s="21"/>
      <c r="AI145" s="21"/>
      <c r="AJ145" s="21"/>
      <c r="AK145" s="21"/>
      <c r="AL145" s="21"/>
      <c r="AM145" s="21"/>
      <c r="AN145" s="21"/>
      <c r="AO145" s="21"/>
    </row>
    <row r="146" spans="1:205" s="20" customFormat="1" ht="18.75" hidden="1" customHeight="1" x14ac:dyDescent="0.3">
      <c r="A146" s="36" t="s">
        <v>19</v>
      </c>
      <c r="B146" s="37">
        <f>H146+J146+L146+N146+P146+R146+T146+V146+X146+Z146+AB146+AD146</f>
        <v>0</v>
      </c>
      <c r="C146" s="37"/>
      <c r="D146" s="37"/>
      <c r="E146" s="37"/>
      <c r="F146" s="37"/>
      <c r="G146" s="37"/>
      <c r="H146" s="38">
        <v>0</v>
      </c>
      <c r="I146" s="38"/>
      <c r="J146" s="38">
        <v>0</v>
      </c>
      <c r="K146" s="38"/>
      <c r="L146" s="38">
        <v>0</v>
      </c>
      <c r="M146" s="38"/>
      <c r="N146" s="38">
        <v>0</v>
      </c>
      <c r="O146" s="38"/>
      <c r="P146" s="38">
        <v>0</v>
      </c>
      <c r="Q146" s="129"/>
      <c r="R146" s="38">
        <v>0</v>
      </c>
      <c r="S146" s="38"/>
      <c r="T146" s="38">
        <v>0</v>
      </c>
      <c r="U146" s="38"/>
      <c r="V146" s="38">
        <v>0</v>
      </c>
      <c r="W146" s="38"/>
      <c r="X146" s="38">
        <v>0</v>
      </c>
      <c r="Y146" s="38"/>
      <c r="Z146" s="38">
        <v>0</v>
      </c>
      <c r="AA146" s="38"/>
      <c r="AB146" s="38">
        <v>0</v>
      </c>
      <c r="AC146" s="38"/>
      <c r="AD146" s="38">
        <v>0</v>
      </c>
      <c r="AE146" s="38"/>
      <c r="AG146" s="100">
        <f t="shared" si="60"/>
        <v>0</v>
      </c>
      <c r="AH146" s="21"/>
      <c r="AI146" s="21"/>
      <c r="AJ146" s="21"/>
      <c r="AK146" s="21"/>
      <c r="AL146" s="21"/>
      <c r="AM146" s="21"/>
      <c r="AN146" s="21"/>
      <c r="AO146" s="21"/>
    </row>
    <row r="147" spans="1:205" s="20" customFormat="1" ht="18.75" hidden="1" customHeight="1" x14ac:dyDescent="0.3">
      <c r="A147" s="36" t="s">
        <v>17</v>
      </c>
      <c r="B147" s="37">
        <f>H147+J147+L147+N147+P147+R147+T147+V147+X147+Z147+AB147+AD147</f>
        <v>0</v>
      </c>
      <c r="C147" s="37"/>
      <c r="D147" s="37"/>
      <c r="E147" s="37"/>
      <c r="F147" s="37"/>
      <c r="G147" s="37"/>
      <c r="H147" s="38">
        <v>0</v>
      </c>
      <c r="I147" s="38"/>
      <c r="J147" s="38">
        <v>0</v>
      </c>
      <c r="K147" s="38"/>
      <c r="L147" s="38">
        <v>0</v>
      </c>
      <c r="M147" s="38"/>
      <c r="N147" s="38">
        <v>0</v>
      </c>
      <c r="O147" s="38"/>
      <c r="P147" s="38">
        <v>0</v>
      </c>
      <c r="Q147" s="129"/>
      <c r="R147" s="38">
        <v>0</v>
      </c>
      <c r="S147" s="38"/>
      <c r="T147" s="38">
        <v>0</v>
      </c>
      <c r="U147" s="38"/>
      <c r="V147" s="38">
        <v>0</v>
      </c>
      <c r="W147" s="38"/>
      <c r="X147" s="38">
        <v>0</v>
      </c>
      <c r="Y147" s="38"/>
      <c r="Z147" s="38">
        <v>0</v>
      </c>
      <c r="AA147" s="38"/>
      <c r="AB147" s="38">
        <v>0</v>
      </c>
      <c r="AC147" s="38"/>
      <c r="AD147" s="38">
        <v>0</v>
      </c>
      <c r="AE147" s="38"/>
      <c r="AG147" s="100">
        <f t="shared" ref="AG147:AG217" si="98">H147+J147+L147+N147+P147+R147+T147+V147+X147+Z147+AB147+AD147</f>
        <v>0</v>
      </c>
      <c r="AH147" s="21"/>
      <c r="AI147" s="21"/>
      <c r="AJ147" s="21"/>
      <c r="AK147" s="21"/>
      <c r="AL147" s="21"/>
      <c r="AM147" s="21"/>
      <c r="AN147" s="21"/>
      <c r="AO147" s="21"/>
    </row>
    <row r="148" spans="1:205" s="20" customFormat="1" ht="18.75" hidden="1" customHeight="1" x14ac:dyDescent="0.3">
      <c r="A148" s="36" t="s">
        <v>18</v>
      </c>
      <c r="B148" s="37">
        <f>H148+J148+L148+N148+P148+R148+T148+V148+X148+Z148+AB148+AD148</f>
        <v>0</v>
      </c>
      <c r="C148" s="37"/>
      <c r="D148" s="37"/>
      <c r="E148" s="37"/>
      <c r="F148" s="37"/>
      <c r="G148" s="37"/>
      <c r="H148" s="38">
        <v>0</v>
      </c>
      <c r="I148" s="38"/>
      <c r="J148" s="38">
        <v>0</v>
      </c>
      <c r="K148" s="38"/>
      <c r="L148" s="38">
        <v>0</v>
      </c>
      <c r="M148" s="38"/>
      <c r="N148" s="38">
        <v>0</v>
      </c>
      <c r="O148" s="38"/>
      <c r="P148" s="38">
        <v>0</v>
      </c>
      <c r="Q148" s="129"/>
      <c r="R148" s="38">
        <v>0</v>
      </c>
      <c r="S148" s="38"/>
      <c r="T148" s="38">
        <v>0</v>
      </c>
      <c r="U148" s="38"/>
      <c r="V148" s="38">
        <v>0</v>
      </c>
      <c r="W148" s="38"/>
      <c r="X148" s="38">
        <v>0</v>
      </c>
      <c r="Y148" s="38"/>
      <c r="Z148" s="38">
        <v>0</v>
      </c>
      <c r="AA148" s="38"/>
      <c r="AB148" s="38">
        <v>0</v>
      </c>
      <c r="AC148" s="38"/>
      <c r="AD148" s="38">
        <v>0</v>
      </c>
      <c r="AE148" s="38"/>
      <c r="AG148" s="100">
        <f t="shared" si="98"/>
        <v>0</v>
      </c>
      <c r="AH148" s="21"/>
      <c r="AI148" s="21"/>
      <c r="AJ148" s="21"/>
      <c r="AK148" s="21"/>
      <c r="AL148" s="21"/>
      <c r="AM148" s="21"/>
      <c r="AN148" s="21"/>
      <c r="AO148" s="21"/>
    </row>
    <row r="149" spans="1:205" s="46" customFormat="1" ht="39" hidden="1" customHeight="1" x14ac:dyDescent="0.25">
      <c r="A149" s="68" t="s">
        <v>37</v>
      </c>
      <c r="B149" s="44">
        <f>H149+J149+L149+N149+P149+R149+T149+V149+X149+Z149+AB149+AD149</f>
        <v>0</v>
      </c>
      <c r="C149" s="44"/>
      <c r="D149" s="44"/>
      <c r="E149" s="44"/>
      <c r="F149" s="44"/>
      <c r="G149" s="44"/>
      <c r="H149" s="54">
        <v>0</v>
      </c>
      <c r="I149" s="54"/>
      <c r="J149" s="38">
        <v>0</v>
      </c>
      <c r="K149" s="54"/>
      <c r="L149" s="54">
        <v>0</v>
      </c>
      <c r="M149" s="54"/>
      <c r="N149" s="54">
        <v>0</v>
      </c>
      <c r="O149" s="54"/>
      <c r="P149" s="54">
        <v>0</v>
      </c>
      <c r="Q149" s="129"/>
      <c r="R149" s="54">
        <v>0</v>
      </c>
      <c r="S149" s="54"/>
      <c r="T149" s="54">
        <v>0</v>
      </c>
      <c r="U149" s="54"/>
      <c r="V149" s="54">
        <v>0</v>
      </c>
      <c r="W149" s="54"/>
      <c r="X149" s="54">
        <v>0</v>
      </c>
      <c r="Y149" s="54"/>
      <c r="Z149" s="54">
        <v>0</v>
      </c>
      <c r="AA149" s="54"/>
      <c r="AB149" s="54">
        <v>0</v>
      </c>
      <c r="AC149" s="54"/>
      <c r="AD149" s="54">
        <v>0</v>
      </c>
      <c r="AE149" s="54"/>
      <c r="AF149" s="20"/>
      <c r="AG149" s="100">
        <f t="shared" si="98"/>
        <v>0</v>
      </c>
      <c r="AH149" s="21"/>
      <c r="AI149" s="21"/>
      <c r="AJ149" s="21"/>
      <c r="AK149" s="21"/>
      <c r="AL149" s="21"/>
      <c r="AM149" s="21"/>
      <c r="AN149" s="21"/>
      <c r="AO149" s="21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</row>
    <row r="150" spans="1:205" s="21" customFormat="1" ht="18.75" hidden="1" customHeight="1" x14ac:dyDescent="0.3">
      <c r="A150" s="50" t="s">
        <v>20</v>
      </c>
      <c r="B150" s="37">
        <f>H150+J150+L150+N150+P150+R150+T150+V150+X150+Z150+AB150+AD150</f>
        <v>0</v>
      </c>
      <c r="C150" s="37"/>
      <c r="D150" s="37"/>
      <c r="E150" s="37"/>
      <c r="F150" s="37"/>
      <c r="G150" s="37"/>
      <c r="H150" s="38">
        <v>0</v>
      </c>
      <c r="I150" s="38"/>
      <c r="J150" s="38">
        <v>0</v>
      </c>
      <c r="K150" s="38"/>
      <c r="L150" s="38">
        <v>0</v>
      </c>
      <c r="M150" s="38"/>
      <c r="N150" s="38">
        <v>0</v>
      </c>
      <c r="O150" s="38"/>
      <c r="P150" s="38">
        <v>0</v>
      </c>
      <c r="Q150" s="129"/>
      <c r="R150" s="38">
        <v>0</v>
      </c>
      <c r="S150" s="38"/>
      <c r="T150" s="38">
        <v>0</v>
      </c>
      <c r="U150" s="38"/>
      <c r="V150" s="38">
        <v>0</v>
      </c>
      <c r="W150" s="38"/>
      <c r="X150" s="38">
        <v>0</v>
      </c>
      <c r="Y150" s="38"/>
      <c r="Z150" s="38">
        <v>0</v>
      </c>
      <c r="AA150" s="38"/>
      <c r="AB150" s="38">
        <v>0</v>
      </c>
      <c r="AC150" s="38"/>
      <c r="AD150" s="38">
        <v>0</v>
      </c>
      <c r="AE150" s="38"/>
      <c r="AF150" s="20"/>
      <c r="AG150" s="100">
        <f t="shared" si="98"/>
        <v>0</v>
      </c>
    </row>
    <row r="151" spans="1:205" s="16" customFormat="1" ht="18.75" hidden="1" customHeight="1" x14ac:dyDescent="0.25">
      <c r="A151" s="152" t="s">
        <v>59</v>
      </c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69"/>
      <c r="AF151" s="20"/>
      <c r="AG151" s="100">
        <f t="shared" si="98"/>
        <v>0</v>
      </c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</row>
    <row r="152" spans="1:205" s="21" customFormat="1" ht="18.75" customHeight="1" x14ac:dyDescent="0.3">
      <c r="A152" s="36" t="s">
        <v>20</v>
      </c>
      <c r="B152" s="37">
        <f>H152+J152+L152+N152+P152+R152+T152+V152+X152+Z152+AB152+AD152</f>
        <v>140</v>
      </c>
      <c r="C152" s="107">
        <f>SUM(H152,J152)</f>
        <v>0</v>
      </c>
      <c r="D152" s="107">
        <f t="shared" ref="D152" si="99">E152</f>
        <v>140</v>
      </c>
      <c r="E152" s="107">
        <f t="shared" ref="E152" si="100">SUM(I152,K152,M152,O152,Q152,S152,U152,W152,Y152,AA152,AC152,AE152)</f>
        <v>140</v>
      </c>
      <c r="F152" s="110">
        <f>IFERROR(E152/B152*100,0)</f>
        <v>100</v>
      </c>
      <c r="G152" s="110">
        <f>IFERROR(E152/C152*100,0)</f>
        <v>0</v>
      </c>
      <c r="H152" s="38">
        <v>0</v>
      </c>
      <c r="I152" s="38"/>
      <c r="J152" s="38">
        <v>0</v>
      </c>
      <c r="K152" s="38"/>
      <c r="L152" s="38">
        <v>0</v>
      </c>
      <c r="M152" s="38"/>
      <c r="N152" s="38">
        <v>0</v>
      </c>
      <c r="O152" s="38"/>
      <c r="P152" s="38">
        <v>140</v>
      </c>
      <c r="Q152" s="129">
        <v>140</v>
      </c>
      <c r="R152" s="38">
        <v>0</v>
      </c>
      <c r="S152" s="38"/>
      <c r="T152" s="38">
        <v>0</v>
      </c>
      <c r="U152" s="38"/>
      <c r="V152" s="38">
        <v>0</v>
      </c>
      <c r="W152" s="38"/>
      <c r="X152" s="38">
        <v>0</v>
      </c>
      <c r="Y152" s="38"/>
      <c r="Z152" s="38">
        <v>0</v>
      </c>
      <c r="AA152" s="38"/>
      <c r="AB152" s="38">
        <v>0</v>
      </c>
      <c r="AC152" s="38"/>
      <c r="AD152" s="38">
        <v>0</v>
      </c>
      <c r="AE152" s="38"/>
      <c r="AF152" s="20"/>
      <c r="AG152" s="100">
        <f t="shared" si="98"/>
        <v>140</v>
      </c>
    </row>
    <row r="153" spans="1:205" s="16" customFormat="1" ht="39" customHeight="1" x14ac:dyDescent="0.25">
      <c r="A153" s="146" t="s">
        <v>21</v>
      </c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8"/>
      <c r="AF153" s="20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</row>
    <row r="154" spans="1:205" s="27" customFormat="1" ht="18.75" x14ac:dyDescent="0.3">
      <c r="A154" s="102" t="s">
        <v>16</v>
      </c>
      <c r="B154" s="103">
        <f>B155+B156+B157</f>
        <v>150475.739</v>
      </c>
      <c r="C154" s="103">
        <f>C155+C156+C157</f>
        <v>22622.23</v>
      </c>
      <c r="D154" s="103">
        <f>D155+D156+D157</f>
        <v>57999.693999999996</v>
      </c>
      <c r="E154" s="103">
        <f>E155+E156+E157</f>
        <v>57999.693999999996</v>
      </c>
      <c r="F154" s="103">
        <f>E154/B154*100</f>
        <v>38.544216087883768</v>
      </c>
      <c r="G154" s="103">
        <f>E154/C154*100</f>
        <v>256.38362796240688</v>
      </c>
      <c r="H154" s="105">
        <f>H155+H156+H157</f>
        <v>12954.58</v>
      </c>
      <c r="I154" s="105">
        <f t="shared" ref="I154:AE154" si="101">I155+I156+I157</f>
        <v>9425.74</v>
      </c>
      <c r="J154" s="35">
        <f t="shared" si="101"/>
        <v>9790.15</v>
      </c>
      <c r="K154" s="105">
        <f t="shared" si="101"/>
        <v>9407.5399999999991</v>
      </c>
      <c r="L154" s="105">
        <f t="shared" si="101"/>
        <v>12833.77</v>
      </c>
      <c r="M154" s="105">
        <f t="shared" si="101"/>
        <v>12023.691000000001</v>
      </c>
      <c r="N154" s="105">
        <f t="shared" si="101"/>
        <v>16038.600000000002</v>
      </c>
      <c r="O154" s="105">
        <f>O155+P158+O156+O157</f>
        <v>12984.962000000001</v>
      </c>
      <c r="P154" s="105">
        <f t="shared" si="101"/>
        <v>13444.609</v>
      </c>
      <c r="Q154" s="126">
        <f t="shared" si="101"/>
        <v>14157.761</v>
      </c>
      <c r="R154" s="105">
        <f t="shared" si="101"/>
        <v>13476.83</v>
      </c>
      <c r="S154" s="105">
        <f t="shared" si="101"/>
        <v>0</v>
      </c>
      <c r="T154" s="105">
        <f t="shared" si="101"/>
        <v>15465.32</v>
      </c>
      <c r="U154" s="105">
        <f t="shared" si="101"/>
        <v>0</v>
      </c>
      <c r="V154" s="105">
        <f t="shared" si="101"/>
        <v>7343.53</v>
      </c>
      <c r="W154" s="105">
        <f t="shared" si="101"/>
        <v>0</v>
      </c>
      <c r="X154" s="105">
        <f t="shared" si="101"/>
        <v>13944.42</v>
      </c>
      <c r="Y154" s="105">
        <f t="shared" si="101"/>
        <v>0</v>
      </c>
      <c r="Z154" s="105">
        <f t="shared" si="101"/>
        <v>13437.349999999999</v>
      </c>
      <c r="AA154" s="105">
        <f t="shared" si="101"/>
        <v>0</v>
      </c>
      <c r="AB154" s="105">
        <f t="shared" si="101"/>
        <v>8340.0500000000011</v>
      </c>
      <c r="AC154" s="105">
        <f t="shared" si="101"/>
        <v>0</v>
      </c>
      <c r="AD154" s="105">
        <f t="shared" si="101"/>
        <v>13406.529999999999</v>
      </c>
      <c r="AE154" s="105">
        <f t="shared" si="101"/>
        <v>0</v>
      </c>
      <c r="AF154" s="20"/>
      <c r="AG154" s="100">
        <f t="shared" ref="AG154:AG158" si="102">H154+J154+L154+N154+P154+R154+T154+V154+X154+Z154+AB154+AD154</f>
        <v>150475.73899999997</v>
      </c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</row>
    <row r="155" spans="1:205" s="27" customFormat="1" ht="18.75" x14ac:dyDescent="0.3">
      <c r="A155" s="36" t="s">
        <v>19</v>
      </c>
      <c r="B155" s="37">
        <f t="shared" ref="B155:E158" si="103">SUM(B161,B198)</f>
        <v>0</v>
      </c>
      <c r="C155" s="37">
        <f t="shared" si="103"/>
        <v>0</v>
      </c>
      <c r="D155" s="37">
        <f t="shared" si="103"/>
        <v>0</v>
      </c>
      <c r="E155" s="37">
        <f t="shared" si="103"/>
        <v>0</v>
      </c>
      <c r="F155" s="106">
        <f>IFERROR(E155/B155*100,0)</f>
        <v>0</v>
      </c>
      <c r="G155" s="104">
        <f>IFERROR(E155/C155*100,0)</f>
        <v>0</v>
      </c>
      <c r="H155" s="37">
        <f t="shared" ref="H155:J158" si="104">SUM(H161,H198)</f>
        <v>0</v>
      </c>
      <c r="I155" s="37">
        <f t="shared" si="104"/>
        <v>0</v>
      </c>
      <c r="J155" s="37">
        <f t="shared" si="104"/>
        <v>0</v>
      </c>
      <c r="K155" s="37"/>
      <c r="L155" s="37">
        <f>SUM(L161,L198)</f>
        <v>0</v>
      </c>
      <c r="M155" s="37"/>
      <c r="N155" s="37">
        <f>SUM(N161,N198)</f>
        <v>0</v>
      </c>
      <c r="O155" s="37"/>
      <c r="P155" s="37">
        <f>SUM(P161,P198)</f>
        <v>0</v>
      </c>
      <c r="Q155" s="127"/>
      <c r="R155" s="37">
        <f>SUM(R161,R198)</f>
        <v>0</v>
      </c>
      <c r="S155" s="37"/>
      <c r="T155" s="37">
        <f>SUM(T161,T198)</f>
        <v>0</v>
      </c>
      <c r="U155" s="37"/>
      <c r="V155" s="37">
        <f>SUM(V161,V198)</f>
        <v>0</v>
      </c>
      <c r="W155" s="37"/>
      <c r="X155" s="37">
        <f>SUM(X161,X198)</f>
        <v>0</v>
      </c>
      <c r="Y155" s="37"/>
      <c r="Z155" s="37">
        <f>SUM(Z161,Z198)</f>
        <v>0</v>
      </c>
      <c r="AA155" s="37"/>
      <c r="AB155" s="37">
        <f>SUM(AB161,AB198)</f>
        <v>0</v>
      </c>
      <c r="AC155" s="37"/>
      <c r="AD155" s="37">
        <f>SUM(AD161,AD198)</f>
        <v>0</v>
      </c>
      <c r="AE155" s="37"/>
      <c r="AF155" s="20"/>
      <c r="AG155" s="100">
        <f t="shared" si="102"/>
        <v>0</v>
      </c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</row>
    <row r="156" spans="1:205" s="27" customFormat="1" ht="18.75" x14ac:dyDescent="0.3">
      <c r="A156" s="36" t="s">
        <v>17</v>
      </c>
      <c r="B156" s="37">
        <f t="shared" si="103"/>
        <v>0</v>
      </c>
      <c r="C156" s="37">
        <f t="shared" si="103"/>
        <v>0</v>
      </c>
      <c r="D156" s="37">
        <f t="shared" si="103"/>
        <v>0</v>
      </c>
      <c r="E156" s="37">
        <f t="shared" si="103"/>
        <v>0</v>
      </c>
      <c r="F156" s="106">
        <f t="shared" ref="F156:F158" si="105">IFERROR(E156/B156*100,0)</f>
        <v>0</v>
      </c>
      <c r="G156" s="104">
        <f>IFERROR(E156/C156*100,0)</f>
        <v>0</v>
      </c>
      <c r="H156" s="37">
        <f t="shared" si="104"/>
        <v>0</v>
      </c>
      <c r="I156" s="37">
        <f t="shared" si="104"/>
        <v>0</v>
      </c>
      <c r="J156" s="37">
        <f t="shared" si="104"/>
        <v>0</v>
      </c>
      <c r="K156" s="37"/>
      <c r="L156" s="37">
        <f>SUM(L162,L199)</f>
        <v>0</v>
      </c>
      <c r="M156" s="37"/>
      <c r="N156" s="37">
        <f>SUM(N162,N199)</f>
        <v>0</v>
      </c>
      <c r="O156" s="37"/>
      <c r="P156" s="37">
        <f>SUM(P162,P199)</f>
        <v>0</v>
      </c>
      <c r="Q156" s="127"/>
      <c r="R156" s="37">
        <f>SUM(R162,R199)</f>
        <v>0</v>
      </c>
      <c r="S156" s="37"/>
      <c r="T156" s="37">
        <f>SUM(T162,T199)</f>
        <v>0</v>
      </c>
      <c r="U156" s="37"/>
      <c r="V156" s="37">
        <f>SUM(V162,V199)</f>
        <v>0</v>
      </c>
      <c r="W156" s="37"/>
      <c r="X156" s="37">
        <f>SUM(X162,X199)</f>
        <v>0</v>
      </c>
      <c r="Y156" s="37"/>
      <c r="Z156" s="37">
        <f>SUM(Z162,Z199)</f>
        <v>0</v>
      </c>
      <c r="AA156" s="37"/>
      <c r="AB156" s="37">
        <f>SUM(AB162,AB199)</f>
        <v>0</v>
      </c>
      <c r="AC156" s="37"/>
      <c r="AD156" s="37">
        <f>SUM(AD162,AD199)</f>
        <v>0</v>
      </c>
      <c r="AE156" s="37"/>
      <c r="AF156" s="20"/>
      <c r="AG156" s="100">
        <f t="shared" si="102"/>
        <v>0</v>
      </c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</row>
    <row r="157" spans="1:205" s="27" customFormat="1" ht="18.75" x14ac:dyDescent="0.3">
      <c r="A157" s="36" t="s">
        <v>18</v>
      </c>
      <c r="B157" s="37">
        <f t="shared" si="103"/>
        <v>150475.739</v>
      </c>
      <c r="C157" s="37">
        <f t="shared" si="103"/>
        <v>22622.23</v>
      </c>
      <c r="D157" s="37">
        <f t="shared" si="103"/>
        <v>57999.693999999996</v>
      </c>
      <c r="E157" s="37">
        <f t="shared" si="103"/>
        <v>57999.693999999996</v>
      </c>
      <c r="F157" s="106">
        <f t="shared" si="105"/>
        <v>38.544216087883768</v>
      </c>
      <c r="G157" s="104">
        <f>IFERROR(E157/C157*100,0)</f>
        <v>256.38362796240688</v>
      </c>
      <c r="H157" s="37">
        <f t="shared" si="104"/>
        <v>12954.58</v>
      </c>
      <c r="I157" s="37">
        <f t="shared" si="104"/>
        <v>9425.74</v>
      </c>
      <c r="J157" s="37">
        <f>J200+J163</f>
        <v>9790.15</v>
      </c>
      <c r="K157" s="37">
        <f>K163+K200</f>
        <v>9407.5399999999991</v>
      </c>
      <c r="L157" s="37">
        <f>SUM(L163,L200)</f>
        <v>12833.77</v>
      </c>
      <c r="M157" s="37">
        <f>M163+M200</f>
        <v>12023.691000000001</v>
      </c>
      <c r="N157" s="37">
        <f>SUM(N163,N200)</f>
        <v>16038.600000000002</v>
      </c>
      <c r="O157" s="37">
        <f>O163+O200</f>
        <v>12984.962000000001</v>
      </c>
      <c r="P157" s="37">
        <f>SUM(P163,P200)</f>
        <v>13444.609</v>
      </c>
      <c r="Q157" s="127">
        <f>Q163+Q200</f>
        <v>14157.761</v>
      </c>
      <c r="R157" s="37">
        <f>SUM(R163,R200)</f>
        <v>13476.83</v>
      </c>
      <c r="S157" s="37"/>
      <c r="T157" s="37">
        <f>SUM(T163,T200)</f>
        <v>15465.32</v>
      </c>
      <c r="U157" s="37"/>
      <c r="V157" s="37">
        <f>SUM(V163,V200)</f>
        <v>7343.53</v>
      </c>
      <c r="W157" s="37"/>
      <c r="X157" s="37">
        <f>SUM(X163,X200)</f>
        <v>13944.42</v>
      </c>
      <c r="Y157" s="37"/>
      <c r="Z157" s="37">
        <f>SUM(Z163,Z200)</f>
        <v>13437.349999999999</v>
      </c>
      <c r="AA157" s="37"/>
      <c r="AB157" s="37">
        <f>SUM(AB163,AB200)</f>
        <v>8340.0500000000011</v>
      </c>
      <c r="AC157" s="37"/>
      <c r="AD157" s="37">
        <f>SUM(AD163,AD200)</f>
        <v>13406.529999999999</v>
      </c>
      <c r="AE157" s="37"/>
      <c r="AF157" s="20"/>
      <c r="AG157" s="100">
        <f t="shared" si="102"/>
        <v>150475.73899999997</v>
      </c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</row>
    <row r="158" spans="1:205" s="27" customFormat="1" ht="18.75" x14ac:dyDescent="0.3">
      <c r="A158" s="36" t="s">
        <v>20</v>
      </c>
      <c r="B158" s="37">
        <f t="shared" si="103"/>
        <v>3022.55</v>
      </c>
      <c r="C158" s="37">
        <f t="shared" si="103"/>
        <v>0</v>
      </c>
      <c r="D158" s="37">
        <f t="shared" si="103"/>
        <v>0</v>
      </c>
      <c r="E158" s="37">
        <f t="shared" si="103"/>
        <v>0</v>
      </c>
      <c r="F158" s="106">
        <f t="shared" si="105"/>
        <v>0</v>
      </c>
      <c r="G158" s="104">
        <f>IFERROR(E158/C158*100,0)</f>
        <v>0</v>
      </c>
      <c r="H158" s="37">
        <f t="shared" si="104"/>
        <v>0</v>
      </c>
      <c r="I158" s="37">
        <f t="shared" si="104"/>
        <v>0</v>
      </c>
      <c r="J158" s="37">
        <f t="shared" si="104"/>
        <v>0</v>
      </c>
      <c r="K158" s="37"/>
      <c r="L158" s="37">
        <f>SUM(L164,L201)</f>
        <v>0</v>
      </c>
      <c r="M158" s="37"/>
      <c r="N158" s="37">
        <f>SUM(N164,N201)</f>
        <v>0</v>
      </c>
      <c r="O158" s="37"/>
      <c r="P158" s="37">
        <f>SUM(P164,P201)</f>
        <v>0</v>
      </c>
      <c r="Q158" s="127"/>
      <c r="R158" s="37">
        <f>SUM(R164,R201)</f>
        <v>0</v>
      </c>
      <c r="S158" s="37"/>
      <c r="T158" s="37">
        <f>SUM(T164,T201)</f>
        <v>0</v>
      </c>
      <c r="U158" s="37"/>
      <c r="V158" s="37">
        <f>SUM(V164,V201)</f>
        <v>82.86</v>
      </c>
      <c r="W158" s="37"/>
      <c r="X158" s="37">
        <f>SUM(X164,X201)</f>
        <v>2939.69</v>
      </c>
      <c r="Y158" s="37"/>
      <c r="Z158" s="37">
        <f>SUM(Z164,Z201)</f>
        <v>0</v>
      </c>
      <c r="AA158" s="37"/>
      <c r="AB158" s="37">
        <f>SUM(AB164,AB201)</f>
        <v>0</v>
      </c>
      <c r="AC158" s="37"/>
      <c r="AD158" s="37">
        <f>SUM(AD164,AD201)</f>
        <v>0</v>
      </c>
      <c r="AE158" s="37"/>
      <c r="AF158" s="20"/>
      <c r="AG158" s="100">
        <f t="shared" si="102"/>
        <v>3022.55</v>
      </c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</row>
    <row r="159" spans="1:205" s="21" customFormat="1" ht="76.5" customHeight="1" x14ac:dyDescent="0.3">
      <c r="A159" s="56" t="s">
        <v>60</v>
      </c>
      <c r="B159" s="70"/>
      <c r="C159" s="70"/>
      <c r="D159" s="70"/>
      <c r="E159" s="70"/>
      <c r="F159" s="70"/>
      <c r="G159" s="70"/>
      <c r="H159" s="71"/>
      <c r="I159" s="71"/>
      <c r="J159" s="141"/>
      <c r="K159" s="71"/>
      <c r="L159" s="71"/>
      <c r="M159" s="71"/>
      <c r="N159" s="71"/>
      <c r="O159" s="71"/>
      <c r="P159" s="71"/>
      <c r="Q159" s="134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20"/>
      <c r="AG159" s="100">
        <f t="shared" si="98"/>
        <v>0</v>
      </c>
    </row>
    <row r="160" spans="1:205" s="21" customFormat="1" ht="18.75" customHeight="1" x14ac:dyDescent="0.3">
      <c r="A160" s="22" t="s">
        <v>16</v>
      </c>
      <c r="B160" s="23">
        <f>B162+B163+B161</f>
        <v>954.78899999999999</v>
      </c>
      <c r="C160" s="23">
        <f>C162+C163+C161</f>
        <v>0</v>
      </c>
      <c r="D160" s="23">
        <f>D162+D163+D161</f>
        <v>105.1</v>
      </c>
      <c r="E160" s="23">
        <f>E162+E163+E161</f>
        <v>105.1</v>
      </c>
      <c r="F160" s="23">
        <f>E160/B160*100</f>
        <v>11.00766766269825</v>
      </c>
      <c r="G160" s="114">
        <f>IFERROR(E160/C160*100,0)</f>
        <v>0</v>
      </c>
      <c r="H160" s="23">
        <f>H162+H163+H161</f>
        <v>0</v>
      </c>
      <c r="I160" s="23">
        <f t="shared" ref="I160:AE160" si="106">I162+I163+I161</f>
        <v>0</v>
      </c>
      <c r="J160" s="34">
        <f t="shared" si="106"/>
        <v>0</v>
      </c>
      <c r="K160" s="23">
        <f t="shared" si="106"/>
        <v>0</v>
      </c>
      <c r="L160" s="23">
        <f t="shared" si="106"/>
        <v>116.95</v>
      </c>
      <c r="M160" s="23">
        <f t="shared" si="106"/>
        <v>90</v>
      </c>
      <c r="N160" s="23">
        <f t="shared" si="106"/>
        <v>41.87</v>
      </c>
      <c r="O160" s="23">
        <f t="shared" si="106"/>
        <v>15.1</v>
      </c>
      <c r="P160" s="23">
        <f t="shared" si="106"/>
        <v>595.96900000000005</v>
      </c>
      <c r="Q160" s="132">
        <f t="shared" si="106"/>
        <v>0</v>
      </c>
      <c r="R160" s="23">
        <f t="shared" si="106"/>
        <v>0</v>
      </c>
      <c r="S160" s="23">
        <f t="shared" si="106"/>
        <v>0</v>
      </c>
      <c r="T160" s="23">
        <f t="shared" si="106"/>
        <v>0</v>
      </c>
      <c r="U160" s="23">
        <f t="shared" si="106"/>
        <v>0</v>
      </c>
      <c r="V160" s="23">
        <f t="shared" si="106"/>
        <v>60</v>
      </c>
      <c r="W160" s="23">
        <f t="shared" si="106"/>
        <v>0</v>
      </c>
      <c r="X160" s="23">
        <f t="shared" si="106"/>
        <v>140</v>
      </c>
      <c r="Y160" s="23">
        <f t="shared" si="106"/>
        <v>0</v>
      </c>
      <c r="Z160" s="23">
        <f t="shared" si="106"/>
        <v>0</v>
      </c>
      <c r="AA160" s="23">
        <f t="shared" si="106"/>
        <v>0</v>
      </c>
      <c r="AB160" s="23">
        <f t="shared" si="106"/>
        <v>0</v>
      </c>
      <c r="AC160" s="23">
        <f t="shared" si="106"/>
        <v>0</v>
      </c>
      <c r="AD160" s="23">
        <f t="shared" si="106"/>
        <v>0</v>
      </c>
      <c r="AE160" s="23">
        <f t="shared" si="106"/>
        <v>0</v>
      </c>
      <c r="AF160" s="20"/>
      <c r="AG160" s="100">
        <f t="shared" si="98"/>
        <v>954.78899999999999</v>
      </c>
    </row>
    <row r="161" spans="1:33" s="21" customFormat="1" ht="18.75" customHeight="1" x14ac:dyDescent="0.3">
      <c r="A161" s="28" t="s">
        <v>19</v>
      </c>
      <c r="B161" s="29">
        <f>B167+B192</f>
        <v>0</v>
      </c>
      <c r="C161" s="29">
        <f>C167+C192</f>
        <v>0</v>
      </c>
      <c r="D161" s="29">
        <f>D167+D192</f>
        <v>0</v>
      </c>
      <c r="E161" s="29">
        <f>E167+E192</f>
        <v>0</v>
      </c>
      <c r="F161" s="18">
        <f>IFERROR(E161/B161*100,0)</f>
        <v>0</v>
      </c>
      <c r="G161" s="18">
        <f>IFERROR(E161/C161*100,0)</f>
        <v>0</v>
      </c>
      <c r="H161" s="29">
        <f>H167</f>
        <v>0</v>
      </c>
      <c r="I161" s="29"/>
      <c r="J161" s="37">
        <f>J167</f>
        <v>0</v>
      </c>
      <c r="K161" s="29"/>
      <c r="L161" s="29">
        <f>L167</f>
        <v>0</v>
      </c>
      <c r="M161" s="29"/>
      <c r="N161" s="29">
        <f>N167</f>
        <v>0</v>
      </c>
      <c r="O161" s="29"/>
      <c r="P161" s="29">
        <f>P167</f>
        <v>0</v>
      </c>
      <c r="Q161" s="127"/>
      <c r="R161" s="29">
        <f>R167</f>
        <v>0</v>
      </c>
      <c r="S161" s="29"/>
      <c r="T161" s="29">
        <f>T167</f>
        <v>0</v>
      </c>
      <c r="U161" s="29"/>
      <c r="V161" s="29">
        <f>V167</f>
        <v>0</v>
      </c>
      <c r="W161" s="29"/>
      <c r="X161" s="29">
        <f>X167</f>
        <v>0</v>
      </c>
      <c r="Y161" s="29"/>
      <c r="Z161" s="29">
        <f>Z167</f>
        <v>0</v>
      </c>
      <c r="AA161" s="29"/>
      <c r="AB161" s="29">
        <f>AB167</f>
        <v>0</v>
      </c>
      <c r="AC161" s="29"/>
      <c r="AD161" s="29">
        <f>AD167</f>
        <v>0</v>
      </c>
      <c r="AE161" s="29"/>
      <c r="AF161" s="20"/>
      <c r="AG161" s="100">
        <f t="shared" si="98"/>
        <v>0</v>
      </c>
    </row>
    <row r="162" spans="1:33" s="21" customFormat="1" ht="18.75" customHeight="1" x14ac:dyDescent="0.3">
      <c r="A162" s="28" t="s">
        <v>17</v>
      </c>
      <c r="B162" s="29">
        <f t="shared" ref="B162:E164" si="107">B168+B193</f>
        <v>0</v>
      </c>
      <c r="C162" s="29">
        <f>C168+C193</f>
        <v>0</v>
      </c>
      <c r="D162" s="29">
        <f t="shared" si="107"/>
        <v>0</v>
      </c>
      <c r="E162" s="29">
        <f t="shared" si="107"/>
        <v>0</v>
      </c>
      <c r="F162" s="18">
        <f t="shared" ref="F162:F164" si="108">IFERROR(E162/B162*100,0)</f>
        <v>0</v>
      </c>
      <c r="G162" s="18">
        <f>IFERROR(E162/C162*100,0)</f>
        <v>0</v>
      </c>
      <c r="H162" s="29">
        <f>H168</f>
        <v>0</v>
      </c>
      <c r="I162" s="29"/>
      <c r="J162" s="37">
        <f>J168</f>
        <v>0</v>
      </c>
      <c r="K162" s="29"/>
      <c r="L162" s="29">
        <f>L168</f>
        <v>0</v>
      </c>
      <c r="M162" s="29"/>
      <c r="N162" s="29">
        <f>N168</f>
        <v>0</v>
      </c>
      <c r="O162" s="29"/>
      <c r="P162" s="29">
        <f>P168</f>
        <v>0</v>
      </c>
      <c r="Q162" s="127"/>
      <c r="R162" s="29">
        <f>R168</f>
        <v>0</v>
      </c>
      <c r="S162" s="29"/>
      <c r="T162" s="29">
        <f>T168</f>
        <v>0</v>
      </c>
      <c r="U162" s="29"/>
      <c r="V162" s="29">
        <f>V168</f>
        <v>0</v>
      </c>
      <c r="W162" s="29"/>
      <c r="X162" s="29">
        <f>X168</f>
        <v>0</v>
      </c>
      <c r="Y162" s="29"/>
      <c r="Z162" s="29">
        <f>Z168</f>
        <v>0</v>
      </c>
      <c r="AA162" s="29"/>
      <c r="AB162" s="29">
        <f>AB168</f>
        <v>0</v>
      </c>
      <c r="AC162" s="29"/>
      <c r="AD162" s="29">
        <f>AD168</f>
        <v>0</v>
      </c>
      <c r="AE162" s="29"/>
      <c r="AF162" s="20"/>
      <c r="AG162" s="100">
        <f t="shared" si="98"/>
        <v>0</v>
      </c>
    </row>
    <row r="163" spans="1:33" s="21" customFormat="1" ht="18.75" customHeight="1" x14ac:dyDescent="0.3">
      <c r="A163" s="28" t="s">
        <v>18</v>
      </c>
      <c r="B163" s="29">
        <f t="shared" si="107"/>
        <v>954.78899999999999</v>
      </c>
      <c r="C163" s="29">
        <f t="shared" si="107"/>
        <v>0</v>
      </c>
      <c r="D163" s="29">
        <f t="shared" si="107"/>
        <v>105.1</v>
      </c>
      <c r="E163" s="29">
        <f t="shared" si="107"/>
        <v>105.1</v>
      </c>
      <c r="F163" s="18">
        <f t="shared" si="108"/>
        <v>11.00766766269825</v>
      </c>
      <c r="G163" s="18">
        <f>IFERROR(E163/C163*100,0)</f>
        <v>0</v>
      </c>
      <c r="H163" s="29">
        <f>H169</f>
        <v>0</v>
      </c>
      <c r="I163" s="29">
        <f>I169</f>
        <v>0</v>
      </c>
      <c r="J163" s="37">
        <f>J169</f>
        <v>0</v>
      </c>
      <c r="K163" s="29">
        <f>K169</f>
        <v>0</v>
      </c>
      <c r="L163" s="29">
        <f>L169</f>
        <v>116.95</v>
      </c>
      <c r="M163" s="29">
        <f>M169</f>
        <v>90</v>
      </c>
      <c r="N163" s="29">
        <f>N169</f>
        <v>41.87</v>
      </c>
      <c r="O163" s="29">
        <f>O169</f>
        <v>15.1</v>
      </c>
      <c r="P163" s="29">
        <f>P169</f>
        <v>595.96900000000005</v>
      </c>
      <c r="Q163" s="127">
        <f>Q169</f>
        <v>0</v>
      </c>
      <c r="R163" s="29">
        <f>R169</f>
        <v>0</v>
      </c>
      <c r="S163" s="29"/>
      <c r="T163" s="29">
        <f>T169</f>
        <v>0</v>
      </c>
      <c r="U163" s="29"/>
      <c r="V163" s="29">
        <f>V169</f>
        <v>60</v>
      </c>
      <c r="W163" s="29"/>
      <c r="X163" s="29">
        <f>X169</f>
        <v>140</v>
      </c>
      <c r="Y163" s="29"/>
      <c r="Z163" s="29">
        <f>Z169</f>
        <v>0</v>
      </c>
      <c r="AA163" s="29"/>
      <c r="AB163" s="29">
        <f>AB169</f>
        <v>0</v>
      </c>
      <c r="AC163" s="29"/>
      <c r="AD163" s="29">
        <f>AD169</f>
        <v>0</v>
      </c>
      <c r="AE163" s="29"/>
      <c r="AF163" s="20"/>
      <c r="AG163" s="100">
        <f t="shared" si="98"/>
        <v>954.78899999999999</v>
      </c>
    </row>
    <row r="164" spans="1:33" s="21" customFormat="1" ht="18.75" customHeight="1" x14ac:dyDescent="0.3">
      <c r="A164" s="28" t="s">
        <v>20</v>
      </c>
      <c r="B164" s="29">
        <f>B170+B195</f>
        <v>3022.55</v>
      </c>
      <c r="C164" s="29">
        <f>C170+C195</f>
        <v>0</v>
      </c>
      <c r="D164" s="29">
        <f t="shared" si="107"/>
        <v>0</v>
      </c>
      <c r="E164" s="29">
        <f t="shared" si="107"/>
        <v>0</v>
      </c>
      <c r="F164" s="18">
        <f t="shared" si="108"/>
        <v>0</v>
      </c>
      <c r="G164" s="18">
        <f>IFERROR(E164/C164*100,0)</f>
        <v>0</v>
      </c>
      <c r="H164" s="29">
        <f>H170</f>
        <v>0</v>
      </c>
      <c r="I164" s="29"/>
      <c r="J164" s="37">
        <f>J170</f>
        <v>0</v>
      </c>
      <c r="K164" s="29"/>
      <c r="L164" s="29">
        <f>L170</f>
        <v>0</v>
      </c>
      <c r="M164" s="29"/>
      <c r="N164" s="29">
        <f>N170</f>
        <v>0</v>
      </c>
      <c r="O164" s="29"/>
      <c r="P164" s="29">
        <f>P170</f>
        <v>0</v>
      </c>
      <c r="Q164" s="127"/>
      <c r="R164" s="29">
        <f>R170</f>
        <v>0</v>
      </c>
      <c r="S164" s="29"/>
      <c r="T164" s="29">
        <f>T170</f>
        <v>0</v>
      </c>
      <c r="U164" s="29"/>
      <c r="V164" s="29">
        <f>V170</f>
        <v>82.86</v>
      </c>
      <c r="W164" s="29"/>
      <c r="X164" s="29">
        <f>X170</f>
        <v>2939.69</v>
      </c>
      <c r="Y164" s="29"/>
      <c r="Z164" s="29">
        <f>Z170</f>
        <v>0</v>
      </c>
      <c r="AA164" s="29"/>
      <c r="AB164" s="29">
        <f>AB170</f>
        <v>0</v>
      </c>
      <c r="AC164" s="29"/>
      <c r="AD164" s="29">
        <f>AD170</f>
        <v>0</v>
      </c>
      <c r="AE164" s="29"/>
      <c r="AF164" s="20"/>
      <c r="AG164" s="100">
        <f t="shared" si="98"/>
        <v>3022.55</v>
      </c>
    </row>
    <row r="165" spans="1:33" s="21" customFormat="1" ht="56.25" customHeight="1" x14ac:dyDescent="0.25">
      <c r="A165" s="50" t="s">
        <v>61</v>
      </c>
      <c r="B165" s="64"/>
      <c r="C165" s="64"/>
      <c r="D165" s="64"/>
      <c r="E165" s="64"/>
      <c r="F165" s="64"/>
      <c r="G165" s="64"/>
      <c r="H165" s="38"/>
      <c r="I165" s="38"/>
      <c r="J165" s="38"/>
      <c r="K165" s="38"/>
      <c r="L165" s="38"/>
      <c r="M165" s="38"/>
      <c r="N165" s="38"/>
      <c r="O165" s="38"/>
      <c r="P165" s="38"/>
      <c r="Q165" s="129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20"/>
      <c r="AG165" s="100">
        <f t="shared" si="98"/>
        <v>0</v>
      </c>
    </row>
    <row r="166" spans="1:33" s="21" customFormat="1" ht="18.75" customHeight="1" x14ac:dyDescent="0.3">
      <c r="A166" s="66" t="s">
        <v>16</v>
      </c>
      <c r="B166" s="67">
        <f>B167+B168+B169</f>
        <v>954.78899999999999</v>
      </c>
      <c r="C166" s="34">
        <f>C167+C168+C169</f>
        <v>0</v>
      </c>
      <c r="D166" s="34">
        <f>D167+D168+D169</f>
        <v>105.1</v>
      </c>
      <c r="E166" s="34">
        <f>E167+E168+E169</f>
        <v>105.1</v>
      </c>
      <c r="F166" s="110">
        <f>IFERROR(E166/B166*100,0)</f>
        <v>11.00766766269825</v>
      </c>
      <c r="G166" s="110">
        <f>IFERROR(E166/C166*100,0)</f>
        <v>0</v>
      </c>
      <c r="H166" s="67">
        <f t="shared" ref="H166:AE166" si="109">H167+H168+H169</f>
        <v>0</v>
      </c>
      <c r="I166" s="67">
        <f t="shared" si="109"/>
        <v>0</v>
      </c>
      <c r="J166" s="67">
        <f t="shared" si="109"/>
        <v>0</v>
      </c>
      <c r="K166" s="67">
        <f t="shared" si="109"/>
        <v>0</v>
      </c>
      <c r="L166" s="67">
        <f>L167+L168+L169</f>
        <v>116.95</v>
      </c>
      <c r="M166" s="67">
        <f t="shared" si="109"/>
        <v>90</v>
      </c>
      <c r="N166" s="67">
        <f t="shared" si="109"/>
        <v>41.87</v>
      </c>
      <c r="O166" s="67">
        <f t="shared" si="109"/>
        <v>15.1</v>
      </c>
      <c r="P166" s="67">
        <f t="shared" si="109"/>
        <v>595.96900000000005</v>
      </c>
      <c r="Q166" s="135">
        <f t="shared" si="109"/>
        <v>0</v>
      </c>
      <c r="R166" s="67">
        <f t="shared" si="109"/>
        <v>0</v>
      </c>
      <c r="S166" s="67">
        <f t="shared" si="109"/>
        <v>0</v>
      </c>
      <c r="T166" s="67">
        <f t="shared" si="109"/>
        <v>0</v>
      </c>
      <c r="U166" s="67">
        <f t="shared" si="109"/>
        <v>0</v>
      </c>
      <c r="V166" s="67">
        <f t="shared" si="109"/>
        <v>60</v>
      </c>
      <c r="W166" s="67">
        <f t="shared" si="109"/>
        <v>0</v>
      </c>
      <c r="X166" s="67">
        <f t="shared" si="109"/>
        <v>140</v>
      </c>
      <c r="Y166" s="67">
        <f t="shared" si="109"/>
        <v>0</v>
      </c>
      <c r="Z166" s="67">
        <f t="shared" si="109"/>
        <v>0</v>
      </c>
      <c r="AA166" s="67">
        <f t="shared" si="109"/>
        <v>0</v>
      </c>
      <c r="AB166" s="67">
        <f t="shared" si="109"/>
        <v>0</v>
      </c>
      <c r="AC166" s="67">
        <f t="shared" si="109"/>
        <v>0</v>
      </c>
      <c r="AD166" s="67">
        <f t="shared" si="109"/>
        <v>0</v>
      </c>
      <c r="AE166" s="67">
        <f t="shared" si="109"/>
        <v>0</v>
      </c>
      <c r="AF166" s="20"/>
      <c r="AG166" s="100">
        <f t="shared" si="98"/>
        <v>954.78899999999999</v>
      </c>
    </row>
    <row r="167" spans="1:33" s="21" customFormat="1" ht="18.75" customHeight="1" x14ac:dyDescent="0.3">
      <c r="A167" s="36" t="s">
        <v>19</v>
      </c>
      <c r="B167" s="37">
        <f>B174+B180+B186</f>
        <v>0</v>
      </c>
      <c r="C167" s="37">
        <f>C174+C180+C186</f>
        <v>0</v>
      </c>
      <c r="D167" s="37">
        <f t="shared" ref="B167:E170" si="110">D174+D180+D186</f>
        <v>0</v>
      </c>
      <c r="E167" s="37">
        <f t="shared" si="110"/>
        <v>0</v>
      </c>
      <c r="F167" s="110">
        <f>IFERROR(E167/B167*100,0)</f>
        <v>0</v>
      </c>
      <c r="G167" s="110">
        <f>IFERROR(E167/C167*100,0)</f>
        <v>0</v>
      </c>
      <c r="H167" s="37">
        <f>H174+H180+H186</f>
        <v>0</v>
      </c>
      <c r="I167" s="37"/>
      <c r="J167" s="37">
        <f>J174+J180+J186</f>
        <v>0</v>
      </c>
      <c r="K167" s="37"/>
      <c r="L167" s="37">
        <f>L174+L180+L186</f>
        <v>0</v>
      </c>
      <c r="M167" s="37"/>
      <c r="N167" s="37">
        <f>N174+N180+N186</f>
        <v>0</v>
      </c>
      <c r="O167" s="37"/>
      <c r="P167" s="37">
        <f>P174+P180+P186</f>
        <v>0</v>
      </c>
      <c r="Q167" s="127"/>
      <c r="R167" s="37">
        <f>R174+R180+R186</f>
        <v>0</v>
      </c>
      <c r="S167" s="37"/>
      <c r="T167" s="37">
        <f>T174+T180+T186</f>
        <v>0</v>
      </c>
      <c r="U167" s="37"/>
      <c r="V167" s="37">
        <f>V174+V180+V186</f>
        <v>0</v>
      </c>
      <c r="W167" s="37"/>
      <c r="X167" s="37">
        <f>X174+X180+X186</f>
        <v>0</v>
      </c>
      <c r="Y167" s="37"/>
      <c r="Z167" s="37">
        <f>Z174+Z180+Z186</f>
        <v>0</v>
      </c>
      <c r="AA167" s="37"/>
      <c r="AB167" s="37">
        <f>AB174+AB180+AB186</f>
        <v>0</v>
      </c>
      <c r="AC167" s="37"/>
      <c r="AD167" s="37">
        <f>AD174+AD180+AD186</f>
        <v>0</v>
      </c>
      <c r="AE167" s="37"/>
      <c r="AF167" s="20"/>
      <c r="AG167" s="100">
        <f t="shared" si="98"/>
        <v>0</v>
      </c>
    </row>
    <row r="168" spans="1:33" s="21" customFormat="1" ht="18.75" customHeight="1" x14ac:dyDescent="0.3">
      <c r="A168" s="36" t="s">
        <v>17</v>
      </c>
      <c r="B168" s="37">
        <f t="shared" si="110"/>
        <v>0</v>
      </c>
      <c r="C168" s="37">
        <f t="shared" si="110"/>
        <v>0</v>
      </c>
      <c r="D168" s="37">
        <f t="shared" si="110"/>
        <v>0</v>
      </c>
      <c r="E168" s="37">
        <f t="shared" si="110"/>
        <v>0</v>
      </c>
      <c r="F168" s="110">
        <f t="shared" ref="F168" si="111">IFERROR(E168/B168*100,0)</f>
        <v>0</v>
      </c>
      <c r="G168" s="110">
        <f>IFERROR(E168/C168*100,0)</f>
        <v>0</v>
      </c>
      <c r="H168" s="37">
        <f>H175+H181+H187</f>
        <v>0</v>
      </c>
      <c r="I168" s="37"/>
      <c r="J168" s="37">
        <f>J175+J181+J187</f>
        <v>0</v>
      </c>
      <c r="K168" s="37"/>
      <c r="L168" s="37">
        <f>L175+L181+L187</f>
        <v>0</v>
      </c>
      <c r="M168" s="37"/>
      <c r="N168" s="37">
        <f>N175+N181+N187</f>
        <v>0</v>
      </c>
      <c r="O168" s="37"/>
      <c r="P168" s="37">
        <f>P175+P181+P187</f>
        <v>0</v>
      </c>
      <c r="Q168" s="127"/>
      <c r="R168" s="37">
        <f>R175+R181+R187</f>
        <v>0</v>
      </c>
      <c r="S168" s="37"/>
      <c r="T168" s="37">
        <f>T175+T181+T187</f>
        <v>0</v>
      </c>
      <c r="U168" s="37"/>
      <c r="V168" s="37">
        <f>V175+V181+V187</f>
        <v>0</v>
      </c>
      <c r="W168" s="37"/>
      <c r="X168" s="37">
        <f>X175+X181+X187</f>
        <v>0</v>
      </c>
      <c r="Y168" s="37"/>
      <c r="Z168" s="37">
        <f>Z175+Z181+Z187</f>
        <v>0</v>
      </c>
      <c r="AA168" s="37"/>
      <c r="AB168" s="37">
        <f>AB175+AB181+AB187</f>
        <v>0</v>
      </c>
      <c r="AC168" s="37"/>
      <c r="AD168" s="37">
        <f>AD175+AD181+AD187</f>
        <v>0</v>
      </c>
      <c r="AE168" s="37"/>
      <c r="AF168" s="20"/>
      <c r="AG168" s="100">
        <f t="shared" si="98"/>
        <v>0</v>
      </c>
    </row>
    <row r="169" spans="1:33" s="21" customFormat="1" ht="18.75" customHeight="1" x14ac:dyDescent="0.3">
      <c r="A169" s="36" t="s">
        <v>18</v>
      </c>
      <c r="B169" s="37">
        <f>B176+B182+B188</f>
        <v>954.78899999999999</v>
      </c>
      <c r="C169" s="37">
        <f t="shared" si="110"/>
        <v>0</v>
      </c>
      <c r="D169" s="37">
        <f t="shared" si="110"/>
        <v>105.1</v>
      </c>
      <c r="E169" s="37">
        <f t="shared" si="110"/>
        <v>105.1</v>
      </c>
      <c r="F169" s="110">
        <f>IFERROR(E169/B169*100,0)</f>
        <v>11.00766766269825</v>
      </c>
      <c r="G169" s="110">
        <f>IFERROR(E169/C169*100,0)</f>
        <v>0</v>
      </c>
      <c r="H169" s="37">
        <f>H176+H182+H188</f>
        <v>0</v>
      </c>
      <c r="I169" s="37">
        <f>I176+I182+I188</f>
        <v>0</v>
      </c>
      <c r="J169" s="37">
        <f>J176+J182+J188</f>
        <v>0</v>
      </c>
      <c r="K169" s="37">
        <f>K176+K182+K188</f>
        <v>0</v>
      </c>
      <c r="L169" s="37">
        <f>L176+L182+L188</f>
        <v>116.95</v>
      </c>
      <c r="M169" s="37">
        <f>M176+M182+M188</f>
        <v>90</v>
      </c>
      <c r="N169" s="37">
        <f>N176+N182+N188</f>
        <v>41.87</v>
      </c>
      <c r="O169" s="37">
        <f>O176+O182+O188</f>
        <v>15.1</v>
      </c>
      <c r="P169" s="37">
        <f>P176+P182+P188</f>
        <v>595.96900000000005</v>
      </c>
      <c r="Q169" s="127">
        <v>0</v>
      </c>
      <c r="R169" s="37">
        <f>R176+R182+R188</f>
        <v>0</v>
      </c>
      <c r="S169" s="37"/>
      <c r="T169" s="37">
        <f>T176+T182+T188</f>
        <v>0</v>
      </c>
      <c r="U169" s="37"/>
      <c r="V169" s="37">
        <f>V176+V182+V188</f>
        <v>60</v>
      </c>
      <c r="W169" s="37"/>
      <c r="X169" s="37">
        <f>X176+X182+X188</f>
        <v>140</v>
      </c>
      <c r="Y169" s="37"/>
      <c r="Z169" s="37">
        <f>Z176+Z182+Z188</f>
        <v>0</v>
      </c>
      <c r="AA169" s="37"/>
      <c r="AB169" s="37">
        <f>AB176+AB182+AB188</f>
        <v>0</v>
      </c>
      <c r="AC169" s="37"/>
      <c r="AD169" s="37">
        <f>AD176+AD182+AD188</f>
        <v>0</v>
      </c>
      <c r="AE169" s="37"/>
      <c r="AF169" s="20"/>
      <c r="AG169" s="100">
        <f t="shared" si="98"/>
        <v>954.78899999999999</v>
      </c>
    </row>
    <row r="170" spans="1:33" s="21" customFormat="1" ht="18.75" customHeight="1" x14ac:dyDescent="0.3">
      <c r="A170" s="36" t="s">
        <v>20</v>
      </c>
      <c r="B170" s="37">
        <f>B177+B183+B189</f>
        <v>3022.55</v>
      </c>
      <c r="C170" s="37">
        <f t="shared" si="110"/>
        <v>0</v>
      </c>
      <c r="D170" s="37">
        <f t="shared" si="110"/>
        <v>0</v>
      </c>
      <c r="E170" s="37">
        <f t="shared" si="110"/>
        <v>0</v>
      </c>
      <c r="F170" s="110">
        <f>IFERROR(E170/B170*100,0)</f>
        <v>0</v>
      </c>
      <c r="G170" s="110">
        <f>IFERROR(E170/C170*100,0)</f>
        <v>0</v>
      </c>
      <c r="H170" s="37">
        <f>H177+H183+H189</f>
        <v>0</v>
      </c>
      <c r="I170" s="37"/>
      <c r="J170" s="37">
        <f>J177+J183+J189</f>
        <v>0</v>
      </c>
      <c r="K170" s="37"/>
      <c r="L170" s="37">
        <f>L177+L183+L189</f>
        <v>0</v>
      </c>
      <c r="M170" s="37"/>
      <c r="N170" s="37">
        <f>N177+N183+N189</f>
        <v>0</v>
      </c>
      <c r="O170" s="37"/>
      <c r="P170" s="37">
        <f>P177+P183+P189</f>
        <v>0</v>
      </c>
      <c r="Q170" s="127"/>
      <c r="R170" s="37">
        <f>R177+R183+R189</f>
        <v>0</v>
      </c>
      <c r="S170" s="37"/>
      <c r="T170" s="37">
        <f>T177+T183+T189</f>
        <v>0</v>
      </c>
      <c r="U170" s="37"/>
      <c r="V170" s="37">
        <f>V177+V183+V189</f>
        <v>82.86</v>
      </c>
      <c r="W170" s="37"/>
      <c r="X170" s="37">
        <f>X177+X183+X189</f>
        <v>2939.69</v>
      </c>
      <c r="Y170" s="37"/>
      <c r="Z170" s="37">
        <f>Z177+Z183+Z189</f>
        <v>0</v>
      </c>
      <c r="AA170" s="37"/>
      <c r="AB170" s="37">
        <f>AB177+AB183+AB189</f>
        <v>0</v>
      </c>
      <c r="AC170" s="37"/>
      <c r="AD170" s="37">
        <f>AD177+AD183+AD189</f>
        <v>0</v>
      </c>
      <c r="AE170" s="37"/>
      <c r="AF170" s="20"/>
      <c r="AG170" s="100">
        <f t="shared" si="98"/>
        <v>3022.55</v>
      </c>
    </row>
    <row r="171" spans="1:33" s="21" customFormat="1" ht="18.75" customHeight="1" x14ac:dyDescent="0.3">
      <c r="A171" s="65" t="s">
        <v>51</v>
      </c>
      <c r="B171" s="37"/>
      <c r="C171" s="37"/>
      <c r="D171" s="37"/>
      <c r="E171" s="37"/>
      <c r="F171" s="37"/>
      <c r="G171" s="37"/>
      <c r="H171" s="38"/>
      <c r="I171" s="38"/>
      <c r="J171" s="38"/>
      <c r="K171" s="38"/>
      <c r="L171" s="38"/>
      <c r="M171" s="38"/>
      <c r="N171" s="38"/>
      <c r="O171" s="38"/>
      <c r="P171" s="38"/>
      <c r="Q171" s="129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20"/>
      <c r="AG171" s="100">
        <f t="shared" si="98"/>
        <v>0</v>
      </c>
    </row>
    <row r="172" spans="1:33" s="21" customFormat="1" ht="18.75" customHeight="1" x14ac:dyDescent="0.25">
      <c r="A172" s="50" t="s">
        <v>62</v>
      </c>
      <c r="B172" s="64"/>
      <c r="C172" s="64"/>
      <c r="D172" s="64"/>
      <c r="E172" s="64"/>
      <c r="F172" s="64"/>
      <c r="G172" s="64"/>
      <c r="H172" s="38"/>
      <c r="I172" s="38"/>
      <c r="J172" s="38"/>
      <c r="K172" s="38"/>
      <c r="L172" s="38"/>
      <c r="M172" s="38"/>
      <c r="N172" s="38"/>
      <c r="O172" s="38"/>
      <c r="P172" s="38"/>
      <c r="Q172" s="129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20"/>
      <c r="AG172" s="100">
        <f t="shared" si="98"/>
        <v>0</v>
      </c>
    </row>
    <row r="173" spans="1:33" s="21" customFormat="1" ht="18.75" customHeight="1" x14ac:dyDescent="0.3">
      <c r="A173" s="66" t="s">
        <v>16</v>
      </c>
      <c r="B173" s="67">
        <f>B174+B175+B176</f>
        <v>115.98399999999999</v>
      </c>
      <c r="C173" s="67">
        <f>C174+C175+C176</f>
        <v>0</v>
      </c>
      <c r="D173" s="67">
        <f>D174+D175+D176</f>
        <v>105.1</v>
      </c>
      <c r="E173" s="67">
        <f>E174+E175+E176</f>
        <v>105.1</v>
      </c>
      <c r="F173" s="110">
        <f>IFERROR(E173/B173*100,0)</f>
        <v>90.615947027176162</v>
      </c>
      <c r="G173" s="110">
        <f>IFERROR(E173/C173*100,0)</f>
        <v>0</v>
      </c>
      <c r="H173" s="35">
        <f>H174+H175+H176</f>
        <v>0</v>
      </c>
      <c r="I173" s="35">
        <f t="shared" ref="I173:AE173" si="112">I174+I175+I176</f>
        <v>0</v>
      </c>
      <c r="J173" s="35">
        <f t="shared" si="112"/>
        <v>0</v>
      </c>
      <c r="K173" s="35">
        <f t="shared" si="112"/>
        <v>0</v>
      </c>
      <c r="L173" s="35">
        <f t="shared" si="112"/>
        <v>90</v>
      </c>
      <c r="M173" s="35">
        <f t="shared" si="112"/>
        <v>90</v>
      </c>
      <c r="N173" s="35">
        <f t="shared" si="112"/>
        <v>15.1</v>
      </c>
      <c r="O173" s="35">
        <f t="shared" si="112"/>
        <v>15.1</v>
      </c>
      <c r="P173" s="35">
        <f t="shared" si="112"/>
        <v>10.884</v>
      </c>
      <c r="Q173" s="126">
        <f t="shared" si="112"/>
        <v>0</v>
      </c>
      <c r="R173" s="35">
        <f t="shared" si="112"/>
        <v>0</v>
      </c>
      <c r="S173" s="35">
        <f t="shared" si="112"/>
        <v>0</v>
      </c>
      <c r="T173" s="35">
        <f t="shared" si="112"/>
        <v>0</v>
      </c>
      <c r="U173" s="35">
        <f t="shared" si="112"/>
        <v>0</v>
      </c>
      <c r="V173" s="35">
        <f t="shared" si="112"/>
        <v>0</v>
      </c>
      <c r="W173" s="35">
        <f t="shared" si="112"/>
        <v>0</v>
      </c>
      <c r="X173" s="35">
        <f t="shared" si="112"/>
        <v>0</v>
      </c>
      <c r="Y173" s="35">
        <f t="shared" si="112"/>
        <v>0</v>
      </c>
      <c r="Z173" s="35">
        <f t="shared" si="112"/>
        <v>0</v>
      </c>
      <c r="AA173" s="35">
        <f t="shared" si="112"/>
        <v>0</v>
      </c>
      <c r="AB173" s="35">
        <f t="shared" si="112"/>
        <v>0</v>
      </c>
      <c r="AC173" s="35">
        <f t="shared" si="112"/>
        <v>0</v>
      </c>
      <c r="AD173" s="35">
        <f t="shared" si="112"/>
        <v>0</v>
      </c>
      <c r="AE173" s="35">
        <f t="shared" si="112"/>
        <v>0</v>
      </c>
      <c r="AF173" s="20"/>
      <c r="AG173" s="100">
        <f t="shared" si="98"/>
        <v>115.98399999999999</v>
      </c>
    </row>
    <row r="174" spans="1:33" s="21" customFormat="1" ht="18.75" customHeight="1" x14ac:dyDescent="0.3">
      <c r="A174" s="36" t="s">
        <v>19</v>
      </c>
      <c r="B174" s="37">
        <f>H174+J174+L174+N174+P174+R174+T174+V174+X174+Z174+AB174+AD174</f>
        <v>0</v>
      </c>
      <c r="C174" s="107">
        <f>SUM(H174,J174)</f>
        <v>0</v>
      </c>
      <c r="D174" s="107">
        <f>E174</f>
        <v>0</v>
      </c>
      <c r="E174" s="107">
        <f>SUM(I174,K174,M174,O174,Q174,S174,U174,W174,Y174,AA174,AC174,AE174)</f>
        <v>0</v>
      </c>
      <c r="F174" s="110">
        <f>IFERROR(E174/B174*100,0)</f>
        <v>0</v>
      </c>
      <c r="G174" s="110">
        <f>IFERROR(E174/C174*100,0)</f>
        <v>0</v>
      </c>
      <c r="H174" s="38"/>
      <c r="I174" s="38"/>
      <c r="J174" s="38"/>
      <c r="K174" s="38"/>
      <c r="L174" s="38"/>
      <c r="M174" s="38"/>
      <c r="N174" s="38"/>
      <c r="O174" s="38"/>
      <c r="P174" s="38"/>
      <c r="Q174" s="129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20"/>
      <c r="AG174" s="100">
        <f t="shared" si="98"/>
        <v>0</v>
      </c>
    </row>
    <row r="175" spans="1:33" s="21" customFormat="1" ht="18.75" customHeight="1" x14ac:dyDescent="0.3">
      <c r="A175" s="36" t="s">
        <v>17</v>
      </c>
      <c r="B175" s="37">
        <f>H175+J175+L175+N175+P175+R175+T175+V175+X175+Z175+AB175+AD175</f>
        <v>0</v>
      </c>
      <c r="C175" s="107">
        <f>SUM(H175,J175)</f>
        <v>0</v>
      </c>
      <c r="D175" s="107">
        <f t="shared" ref="D175:D177" si="113">E175</f>
        <v>0</v>
      </c>
      <c r="E175" s="107">
        <f t="shared" ref="E175:E176" si="114">SUM(I175,K175,M175,O175,Q175,S175,U175,W175,Y175,AA175,AC175,AE175)</f>
        <v>0</v>
      </c>
      <c r="F175" s="110">
        <f t="shared" ref="F175" si="115">IFERROR(E175/B175*100,0)</f>
        <v>0</v>
      </c>
      <c r="G175" s="110">
        <f>IFERROR(E175/C175*100,0)</f>
        <v>0</v>
      </c>
      <c r="H175" s="38"/>
      <c r="I175" s="38"/>
      <c r="J175" s="38"/>
      <c r="K175" s="38"/>
      <c r="L175" s="38"/>
      <c r="M175" s="38"/>
      <c r="N175" s="38"/>
      <c r="O175" s="38"/>
      <c r="P175" s="38"/>
      <c r="Q175" s="129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20"/>
      <c r="AG175" s="100">
        <f t="shared" si="98"/>
        <v>0</v>
      </c>
    </row>
    <row r="176" spans="1:33" s="21" customFormat="1" ht="18.75" customHeight="1" x14ac:dyDescent="0.3">
      <c r="A176" s="36" t="s">
        <v>18</v>
      </c>
      <c r="B176" s="37">
        <f>H176+J176+L176+N176+P176+R176+T176+V176+X176+Z176+AB176+AD176</f>
        <v>115.98399999999999</v>
      </c>
      <c r="C176" s="107">
        <f>SUM(H176,J176)</f>
        <v>0</v>
      </c>
      <c r="D176" s="107">
        <f t="shared" si="113"/>
        <v>105.1</v>
      </c>
      <c r="E176" s="107">
        <f t="shared" si="114"/>
        <v>105.1</v>
      </c>
      <c r="F176" s="110">
        <f>IFERROR(E176/B176*100,0)</f>
        <v>90.615947027176162</v>
      </c>
      <c r="G176" s="110">
        <f>IFERROR(E176/C176*100,0)</f>
        <v>0</v>
      </c>
      <c r="H176" s="38"/>
      <c r="I176" s="38"/>
      <c r="J176" s="38"/>
      <c r="K176" s="38"/>
      <c r="L176" s="38">
        <v>90</v>
      </c>
      <c r="M176" s="38">
        <v>90</v>
      </c>
      <c r="N176" s="38">
        <v>15.1</v>
      </c>
      <c r="O176" s="38">
        <v>15.1</v>
      </c>
      <c r="P176" s="38">
        <v>10.884</v>
      </c>
      <c r="Q176" s="129">
        <v>0</v>
      </c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20"/>
      <c r="AG176" s="100">
        <f t="shared" si="98"/>
        <v>115.98399999999999</v>
      </c>
    </row>
    <row r="177" spans="1:33" s="21" customFormat="1" ht="18.75" customHeight="1" x14ac:dyDescent="0.3">
      <c r="A177" s="36" t="s">
        <v>20</v>
      </c>
      <c r="B177" s="37">
        <f>H177+J177+L177+N177+P177+R177+T177+V177+X177+Z177+AB177+AD177</f>
        <v>3022.55</v>
      </c>
      <c r="C177" s="107">
        <f>SUM(H177,J177)</f>
        <v>0</v>
      </c>
      <c r="D177" s="107">
        <f t="shared" si="113"/>
        <v>0</v>
      </c>
      <c r="E177" s="107">
        <f>SUM(I177,K177,M177,O177,Q177,S177,U177,W177,Y177,AA177,AC177,AE177)</f>
        <v>0</v>
      </c>
      <c r="F177" s="110">
        <f>IFERROR(E177/B177*100,0)</f>
        <v>0</v>
      </c>
      <c r="G177" s="110">
        <f>IFERROR(E177/C177*100,0)</f>
        <v>0</v>
      </c>
      <c r="H177" s="38"/>
      <c r="I177" s="38"/>
      <c r="J177" s="38"/>
      <c r="K177" s="38"/>
      <c r="L177" s="38"/>
      <c r="M177" s="38"/>
      <c r="N177" s="38"/>
      <c r="O177" s="38"/>
      <c r="P177" s="38"/>
      <c r="Q177" s="129"/>
      <c r="R177" s="38"/>
      <c r="S177" s="38"/>
      <c r="T177" s="38"/>
      <c r="U177" s="38"/>
      <c r="V177" s="38">
        <v>82.86</v>
      </c>
      <c r="W177" s="38"/>
      <c r="X177" s="38">
        <v>2939.69</v>
      </c>
      <c r="Y177" s="38"/>
      <c r="Z177" s="38"/>
      <c r="AA177" s="38"/>
      <c r="AB177" s="38"/>
      <c r="AC177" s="38"/>
      <c r="AD177" s="38"/>
      <c r="AE177" s="38"/>
      <c r="AF177" s="20"/>
      <c r="AG177" s="100">
        <f t="shared" si="98"/>
        <v>3022.55</v>
      </c>
    </row>
    <row r="178" spans="1:33" s="21" customFormat="1" ht="18.75" customHeight="1" x14ac:dyDescent="0.25">
      <c r="A178" s="50" t="s">
        <v>54</v>
      </c>
      <c r="B178" s="64"/>
      <c r="C178" s="64"/>
      <c r="D178" s="64"/>
      <c r="E178" s="64"/>
      <c r="F178" s="64"/>
      <c r="G178" s="64"/>
      <c r="H178" s="38"/>
      <c r="I178" s="38"/>
      <c r="J178" s="38"/>
      <c r="K178" s="38"/>
      <c r="L178" s="38"/>
      <c r="M178" s="38"/>
      <c r="N178" s="38"/>
      <c r="O178" s="38"/>
      <c r="P178" s="38"/>
      <c r="Q178" s="129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20"/>
      <c r="AG178" s="100">
        <f t="shared" si="98"/>
        <v>0</v>
      </c>
    </row>
    <row r="179" spans="1:33" s="21" customFormat="1" ht="18.75" customHeight="1" x14ac:dyDescent="0.3">
      <c r="A179" s="66" t="s">
        <v>16</v>
      </c>
      <c r="B179" s="67">
        <f>B180+B181+B182</f>
        <v>200</v>
      </c>
      <c r="C179" s="67">
        <f>C180+C181+C182</f>
        <v>0</v>
      </c>
      <c r="D179" s="67">
        <f>D180+D181+D182</f>
        <v>0</v>
      </c>
      <c r="E179" s="67">
        <f>E180+E181+E182</f>
        <v>0</v>
      </c>
      <c r="F179" s="110">
        <f>IFERROR(E179/B179*100,0)</f>
        <v>0</v>
      </c>
      <c r="G179" s="110">
        <f>IFERROR(E179/C179*100,0)</f>
        <v>0</v>
      </c>
      <c r="H179" s="35">
        <f>H180+H181+H182</f>
        <v>0</v>
      </c>
      <c r="I179" s="35">
        <f t="shared" ref="I179:AE179" si="116">I180+I181+I182</f>
        <v>0</v>
      </c>
      <c r="J179" s="35">
        <f t="shared" si="116"/>
        <v>0</v>
      </c>
      <c r="K179" s="35">
        <f t="shared" si="116"/>
        <v>0</v>
      </c>
      <c r="L179" s="35">
        <f t="shared" si="116"/>
        <v>0</v>
      </c>
      <c r="M179" s="35">
        <f t="shared" si="116"/>
        <v>0</v>
      </c>
      <c r="N179" s="35">
        <f t="shared" si="116"/>
        <v>0</v>
      </c>
      <c r="O179" s="35">
        <f t="shared" si="116"/>
        <v>0</v>
      </c>
      <c r="P179" s="35">
        <f t="shared" si="116"/>
        <v>0</v>
      </c>
      <c r="Q179" s="126">
        <f t="shared" si="116"/>
        <v>0</v>
      </c>
      <c r="R179" s="35">
        <f t="shared" si="116"/>
        <v>0</v>
      </c>
      <c r="S179" s="35">
        <f t="shared" si="116"/>
        <v>0</v>
      </c>
      <c r="T179" s="35">
        <f t="shared" si="116"/>
        <v>0</v>
      </c>
      <c r="U179" s="35">
        <f t="shared" si="116"/>
        <v>0</v>
      </c>
      <c r="V179" s="35">
        <f t="shared" si="116"/>
        <v>60</v>
      </c>
      <c r="W179" s="35">
        <f t="shared" si="116"/>
        <v>0</v>
      </c>
      <c r="X179" s="35">
        <f t="shared" si="116"/>
        <v>140</v>
      </c>
      <c r="Y179" s="35">
        <f t="shared" si="116"/>
        <v>0</v>
      </c>
      <c r="Z179" s="35">
        <f t="shared" si="116"/>
        <v>0</v>
      </c>
      <c r="AA179" s="35">
        <f t="shared" si="116"/>
        <v>0</v>
      </c>
      <c r="AB179" s="35">
        <f t="shared" si="116"/>
        <v>0</v>
      </c>
      <c r="AC179" s="35">
        <f t="shared" si="116"/>
        <v>0</v>
      </c>
      <c r="AD179" s="35">
        <f t="shared" si="116"/>
        <v>0</v>
      </c>
      <c r="AE179" s="35">
        <f t="shared" si="116"/>
        <v>0</v>
      </c>
      <c r="AF179" s="20"/>
      <c r="AG179" s="100">
        <f t="shared" si="98"/>
        <v>200</v>
      </c>
    </row>
    <row r="180" spans="1:33" s="21" customFormat="1" ht="18.75" customHeight="1" x14ac:dyDescent="0.3">
      <c r="A180" s="36" t="s">
        <v>19</v>
      </c>
      <c r="B180" s="37">
        <f>H180+J180+L180+N180+P180+R180+T180+V180+X180+Z180+AB180+AD180</f>
        <v>0</v>
      </c>
      <c r="C180" s="107">
        <f>SUM(H180,J180)</f>
        <v>0</v>
      </c>
      <c r="D180" s="107">
        <f>E180</f>
        <v>0</v>
      </c>
      <c r="E180" s="107">
        <f>SUM(I180,K180,M180,O180,Q180,S180,U180,W180,Y180,AA180,AC180,AE180)</f>
        <v>0</v>
      </c>
      <c r="F180" s="110">
        <f>IFERROR(E180/B180*100,0)</f>
        <v>0</v>
      </c>
      <c r="G180" s="110">
        <f>IFERROR(E180/C180*100,0)</f>
        <v>0</v>
      </c>
      <c r="H180" s="38">
        <v>0</v>
      </c>
      <c r="I180" s="38"/>
      <c r="J180" s="38">
        <v>0</v>
      </c>
      <c r="K180" s="38"/>
      <c r="L180" s="38"/>
      <c r="M180" s="38"/>
      <c r="N180" s="38"/>
      <c r="O180" s="38"/>
      <c r="P180" s="38"/>
      <c r="Q180" s="129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20"/>
      <c r="AG180" s="100">
        <f t="shared" si="98"/>
        <v>0</v>
      </c>
    </row>
    <row r="181" spans="1:33" s="21" customFormat="1" ht="18.75" customHeight="1" x14ac:dyDescent="0.3">
      <c r="A181" s="36" t="s">
        <v>17</v>
      </c>
      <c r="B181" s="37">
        <f>H181+J181+L181+N181+P181+R181+T181+V181+X181+Z181+AB181+AD181</f>
        <v>0</v>
      </c>
      <c r="C181" s="107">
        <f>SUM(H181,J181)</f>
        <v>0</v>
      </c>
      <c r="D181" s="107">
        <f t="shared" ref="D181:D183" si="117">E181</f>
        <v>0</v>
      </c>
      <c r="E181" s="107">
        <f t="shared" ref="E181:E182" si="118">SUM(I181,K181,M181,O181,Q181,S181,U181,W181,Y181,AA181,AC181,AE181)</f>
        <v>0</v>
      </c>
      <c r="F181" s="110">
        <f t="shared" ref="F181" si="119">IFERROR(E181/B181*100,0)</f>
        <v>0</v>
      </c>
      <c r="G181" s="110">
        <f>IFERROR(E181/C181*100,0)</f>
        <v>0</v>
      </c>
      <c r="H181" s="38">
        <v>0</v>
      </c>
      <c r="I181" s="38"/>
      <c r="J181" s="38">
        <v>0</v>
      </c>
      <c r="K181" s="38"/>
      <c r="L181" s="38"/>
      <c r="M181" s="38"/>
      <c r="N181" s="38"/>
      <c r="O181" s="38"/>
      <c r="P181" s="38"/>
      <c r="Q181" s="129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20"/>
      <c r="AG181" s="100">
        <f t="shared" si="98"/>
        <v>0</v>
      </c>
    </row>
    <row r="182" spans="1:33" s="21" customFormat="1" ht="18.75" customHeight="1" x14ac:dyDescent="0.3">
      <c r="A182" s="36" t="s">
        <v>18</v>
      </c>
      <c r="B182" s="37">
        <f>H182+J182+L182+N182+P182+R182+T182+V182+X182+Z182+AB182+AD182</f>
        <v>200</v>
      </c>
      <c r="C182" s="107">
        <f>SUM(H182,J182)</f>
        <v>0</v>
      </c>
      <c r="D182" s="107">
        <f t="shared" si="117"/>
        <v>0</v>
      </c>
      <c r="E182" s="107">
        <f t="shared" si="118"/>
        <v>0</v>
      </c>
      <c r="F182" s="110">
        <f>IFERROR(E182/B182*100,0)</f>
        <v>0</v>
      </c>
      <c r="G182" s="110">
        <f>IFERROR(E182/C182*100,0)</f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/>
      <c r="Q182" s="129"/>
      <c r="R182" s="38"/>
      <c r="S182" s="38"/>
      <c r="T182" s="38"/>
      <c r="U182" s="38"/>
      <c r="V182" s="38">
        <v>60</v>
      </c>
      <c r="W182" s="38"/>
      <c r="X182" s="38">
        <v>140</v>
      </c>
      <c r="Y182" s="38"/>
      <c r="Z182" s="38"/>
      <c r="AA182" s="38"/>
      <c r="AB182" s="38"/>
      <c r="AC182" s="38"/>
      <c r="AD182" s="38"/>
      <c r="AE182" s="38"/>
      <c r="AF182" s="20"/>
      <c r="AG182" s="100">
        <f t="shared" si="98"/>
        <v>200</v>
      </c>
    </row>
    <row r="183" spans="1:33" s="21" customFormat="1" ht="18.75" customHeight="1" x14ac:dyDescent="0.3">
      <c r="A183" s="36" t="s">
        <v>20</v>
      </c>
      <c r="B183" s="37">
        <f>H183+J183+L183+N183+P183+R183+T183+V183+X183+Z183+AB183+AD183</f>
        <v>0</v>
      </c>
      <c r="C183" s="107">
        <f>SUM(H183,J183)</f>
        <v>0</v>
      </c>
      <c r="D183" s="107">
        <f t="shared" si="117"/>
        <v>0</v>
      </c>
      <c r="E183" s="107">
        <f>SUM(I183,K183,M183,O183,Q183,S183,U183,W183,Y183,AA183,AC183,AE183)</f>
        <v>0</v>
      </c>
      <c r="F183" s="110">
        <f>IFERROR(E183/B183*100,0)</f>
        <v>0</v>
      </c>
      <c r="G183" s="110">
        <f>IFERROR(E183/C183*100,0)</f>
        <v>0</v>
      </c>
      <c r="H183" s="38">
        <v>0</v>
      </c>
      <c r="I183" s="38"/>
      <c r="J183" s="38">
        <v>0</v>
      </c>
      <c r="K183" s="38"/>
      <c r="L183" s="38"/>
      <c r="M183" s="38"/>
      <c r="N183" s="38"/>
      <c r="O183" s="38"/>
      <c r="P183" s="38"/>
      <c r="Q183" s="129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20"/>
      <c r="AG183" s="100">
        <f t="shared" si="98"/>
        <v>0</v>
      </c>
    </row>
    <row r="184" spans="1:33" s="21" customFormat="1" ht="18.75" customHeight="1" x14ac:dyDescent="0.25">
      <c r="A184" s="50" t="s">
        <v>63</v>
      </c>
      <c r="B184" s="64"/>
      <c r="C184" s="64"/>
      <c r="D184" s="64"/>
      <c r="E184" s="64"/>
      <c r="F184" s="64"/>
      <c r="G184" s="64"/>
      <c r="H184" s="38"/>
      <c r="I184" s="38"/>
      <c r="J184" s="38"/>
      <c r="K184" s="38"/>
      <c r="L184" s="38"/>
      <c r="M184" s="38"/>
      <c r="N184" s="38"/>
      <c r="O184" s="38"/>
      <c r="P184" s="38"/>
      <c r="Q184" s="129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20"/>
      <c r="AG184" s="100">
        <f t="shared" si="98"/>
        <v>0</v>
      </c>
    </row>
    <row r="185" spans="1:33" s="21" customFormat="1" ht="18.75" customHeight="1" x14ac:dyDescent="0.3">
      <c r="A185" s="66" t="s">
        <v>16</v>
      </c>
      <c r="B185" s="67">
        <f>B186+B187+B188</f>
        <v>638.80500000000006</v>
      </c>
      <c r="C185" s="67">
        <f>C186+C187+C188</f>
        <v>0</v>
      </c>
      <c r="D185" s="67">
        <f>D186+D187+D188</f>
        <v>0</v>
      </c>
      <c r="E185" s="67">
        <f>E186+E187+E188</f>
        <v>0</v>
      </c>
      <c r="F185" s="110">
        <f>IFERROR(E185/B185*100,0)</f>
        <v>0</v>
      </c>
      <c r="G185" s="110">
        <f>IFERROR(E185/C185*100,0)</f>
        <v>0</v>
      </c>
      <c r="H185" s="35">
        <f t="shared" ref="H185:AE185" si="120">H186+H187+H188</f>
        <v>0</v>
      </c>
      <c r="I185" s="35">
        <f t="shared" si="120"/>
        <v>0</v>
      </c>
      <c r="J185" s="35">
        <f t="shared" si="120"/>
        <v>0</v>
      </c>
      <c r="K185" s="35">
        <f t="shared" si="120"/>
        <v>0</v>
      </c>
      <c r="L185" s="35">
        <f t="shared" si="120"/>
        <v>26.95</v>
      </c>
      <c r="M185" s="35">
        <f t="shared" si="120"/>
        <v>0</v>
      </c>
      <c r="N185" s="35">
        <f t="shared" si="120"/>
        <v>26.77</v>
      </c>
      <c r="O185" s="35">
        <f t="shared" si="120"/>
        <v>0</v>
      </c>
      <c r="P185" s="35">
        <f t="shared" si="120"/>
        <v>585.08500000000004</v>
      </c>
      <c r="Q185" s="126">
        <f t="shared" si="120"/>
        <v>0</v>
      </c>
      <c r="R185" s="35">
        <f t="shared" si="120"/>
        <v>0</v>
      </c>
      <c r="S185" s="35">
        <f t="shared" si="120"/>
        <v>0</v>
      </c>
      <c r="T185" s="35">
        <f t="shared" si="120"/>
        <v>0</v>
      </c>
      <c r="U185" s="35">
        <f t="shared" si="120"/>
        <v>0</v>
      </c>
      <c r="V185" s="35">
        <f t="shared" si="120"/>
        <v>0</v>
      </c>
      <c r="W185" s="35">
        <f t="shared" si="120"/>
        <v>0</v>
      </c>
      <c r="X185" s="35">
        <f t="shared" si="120"/>
        <v>0</v>
      </c>
      <c r="Y185" s="35">
        <f t="shared" si="120"/>
        <v>0</v>
      </c>
      <c r="Z185" s="35">
        <f t="shared" si="120"/>
        <v>0</v>
      </c>
      <c r="AA185" s="35">
        <f t="shared" si="120"/>
        <v>0</v>
      </c>
      <c r="AB185" s="35">
        <f t="shared" si="120"/>
        <v>0</v>
      </c>
      <c r="AC185" s="35">
        <f t="shared" si="120"/>
        <v>0</v>
      </c>
      <c r="AD185" s="35">
        <f t="shared" si="120"/>
        <v>0</v>
      </c>
      <c r="AE185" s="35">
        <f t="shared" si="120"/>
        <v>0</v>
      </c>
      <c r="AF185" s="20"/>
      <c r="AG185" s="100">
        <f t="shared" si="98"/>
        <v>638.80500000000006</v>
      </c>
    </row>
    <row r="186" spans="1:33" s="21" customFormat="1" ht="18.75" customHeight="1" x14ac:dyDescent="0.3">
      <c r="A186" s="36" t="s">
        <v>19</v>
      </c>
      <c r="B186" s="37">
        <f>H186+J186+L186+N186+P186+R186+T186+V186+X186+Z186+AB186+AD186</f>
        <v>0</v>
      </c>
      <c r="C186" s="107">
        <f>SUM(H186,J186)</f>
        <v>0</v>
      </c>
      <c r="D186" s="107">
        <f>E186</f>
        <v>0</v>
      </c>
      <c r="E186" s="107">
        <f>SUM(I186,K186,M186,O186,Q186,S186,U186,W186,Y186,AA186,AC186,AE186)</f>
        <v>0</v>
      </c>
      <c r="F186" s="110">
        <f>IFERROR(E186/B186*100,0)</f>
        <v>0</v>
      </c>
      <c r="G186" s="110">
        <f>IFERROR(E186/C186*100,0)</f>
        <v>0</v>
      </c>
      <c r="H186" s="38">
        <v>0</v>
      </c>
      <c r="I186" s="38"/>
      <c r="J186" s="38">
        <v>0</v>
      </c>
      <c r="K186" s="38"/>
      <c r="L186" s="38"/>
      <c r="M186" s="38"/>
      <c r="N186" s="38"/>
      <c r="O186" s="38"/>
      <c r="P186" s="38"/>
      <c r="Q186" s="129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20"/>
      <c r="AG186" s="100">
        <f t="shared" si="98"/>
        <v>0</v>
      </c>
    </row>
    <row r="187" spans="1:33" s="21" customFormat="1" ht="18.75" customHeight="1" x14ac:dyDescent="0.3">
      <c r="A187" s="36" t="s">
        <v>17</v>
      </c>
      <c r="B187" s="37">
        <f>H187+J187+L187+N187+P187+R187+T187+V187+X187+Z187+AB187+AD187</f>
        <v>0</v>
      </c>
      <c r="C187" s="107">
        <f>SUM(H187,J187)</f>
        <v>0</v>
      </c>
      <c r="D187" s="107">
        <f t="shared" ref="D187:D189" si="121">E187</f>
        <v>0</v>
      </c>
      <c r="E187" s="107">
        <f t="shared" ref="E187:E188" si="122">SUM(I187,K187,M187,O187,Q187,S187,U187,W187,Y187,AA187,AC187,AE187)</f>
        <v>0</v>
      </c>
      <c r="F187" s="110">
        <f t="shared" ref="F187" si="123">IFERROR(E187/B187*100,0)</f>
        <v>0</v>
      </c>
      <c r="G187" s="110">
        <f>IFERROR(E187/C187*100,0)</f>
        <v>0</v>
      </c>
      <c r="H187" s="38">
        <v>0</v>
      </c>
      <c r="I187" s="38"/>
      <c r="J187" s="38">
        <v>0</v>
      </c>
      <c r="K187" s="38"/>
      <c r="L187" s="38"/>
      <c r="M187" s="38"/>
      <c r="N187" s="38"/>
      <c r="O187" s="38"/>
      <c r="P187" s="38"/>
      <c r="Q187" s="129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20"/>
      <c r="AG187" s="100">
        <f t="shared" si="98"/>
        <v>0</v>
      </c>
    </row>
    <row r="188" spans="1:33" s="21" customFormat="1" ht="18.75" customHeight="1" x14ac:dyDescent="0.3">
      <c r="A188" s="36" t="s">
        <v>18</v>
      </c>
      <c r="B188" s="37">
        <f>H188+J188+L188+N188+P188+R188+T188+V188+X188+Z188+AB188+AD188</f>
        <v>638.80500000000006</v>
      </c>
      <c r="C188" s="107">
        <f>SUM(H188,J188)</f>
        <v>0</v>
      </c>
      <c r="D188" s="107">
        <f t="shared" si="121"/>
        <v>0</v>
      </c>
      <c r="E188" s="107">
        <f t="shared" si="122"/>
        <v>0</v>
      </c>
      <c r="F188" s="110">
        <f>IFERROR(E188/B188*100,0)</f>
        <v>0</v>
      </c>
      <c r="G188" s="110">
        <f>IFERROR(E188/C188*100,0)</f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26.95</v>
      </c>
      <c r="M188" s="38">
        <v>0</v>
      </c>
      <c r="N188" s="38">
        <v>26.77</v>
      </c>
      <c r="O188" s="38">
        <v>0</v>
      </c>
      <c r="P188" s="38">
        <v>585.08500000000004</v>
      </c>
      <c r="Q188" s="129">
        <v>0</v>
      </c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20"/>
      <c r="AG188" s="100">
        <f t="shared" si="98"/>
        <v>638.80500000000006</v>
      </c>
    </row>
    <row r="189" spans="1:33" s="21" customFormat="1" ht="18.75" customHeight="1" x14ac:dyDescent="0.3">
      <c r="A189" s="36" t="s">
        <v>20</v>
      </c>
      <c r="B189" s="37">
        <f>H189+J189+L189+N189+P189+R189+T189+V189+X189+Z189+AB189+AD189</f>
        <v>0</v>
      </c>
      <c r="C189" s="107">
        <f>SUM(H189,J189)</f>
        <v>0</v>
      </c>
      <c r="D189" s="107">
        <f t="shared" si="121"/>
        <v>0</v>
      </c>
      <c r="E189" s="107">
        <f>SUM(I189,K189,M189,O189,Q189,S189,U189,W189,Y189,AA189,AC189,AE189)</f>
        <v>0</v>
      </c>
      <c r="F189" s="110">
        <f>IFERROR(E189/B189*100,0)</f>
        <v>0</v>
      </c>
      <c r="G189" s="110">
        <f>IFERROR(E189/C189*100,0)</f>
        <v>0</v>
      </c>
      <c r="H189" s="38">
        <v>0</v>
      </c>
      <c r="I189" s="38"/>
      <c r="J189" s="38">
        <v>0</v>
      </c>
      <c r="K189" s="38"/>
      <c r="L189" s="38"/>
      <c r="M189" s="38"/>
      <c r="N189" s="38"/>
      <c r="O189" s="38"/>
      <c r="P189" s="38"/>
      <c r="Q189" s="129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20"/>
      <c r="AG189" s="100">
        <f t="shared" si="98"/>
        <v>0</v>
      </c>
    </row>
    <row r="190" spans="1:33" s="21" customFormat="1" ht="81" customHeight="1" x14ac:dyDescent="0.3">
      <c r="A190" s="50" t="s">
        <v>64</v>
      </c>
      <c r="B190" s="37"/>
      <c r="C190" s="37"/>
      <c r="D190" s="37"/>
      <c r="E190" s="37"/>
      <c r="F190" s="37"/>
      <c r="G190" s="37"/>
      <c r="H190" s="38"/>
      <c r="I190" s="38"/>
      <c r="J190" s="38"/>
      <c r="K190" s="38"/>
      <c r="L190" s="38"/>
      <c r="M190" s="38"/>
      <c r="N190" s="38"/>
      <c r="O190" s="38"/>
      <c r="P190" s="38"/>
      <c r="Q190" s="129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20"/>
      <c r="AG190" s="100">
        <f t="shared" si="98"/>
        <v>0</v>
      </c>
    </row>
    <row r="191" spans="1:33" s="21" customFormat="1" ht="18.75" customHeight="1" x14ac:dyDescent="0.3">
      <c r="A191" s="33" t="s">
        <v>16</v>
      </c>
      <c r="B191" s="34">
        <f>B192+B193+B194</f>
        <v>0</v>
      </c>
      <c r="C191" s="34">
        <f>C192+C193+C194</f>
        <v>0</v>
      </c>
      <c r="D191" s="34">
        <f>D192+D193+D194</f>
        <v>0</v>
      </c>
      <c r="E191" s="34">
        <f>E192+E193+E194</f>
        <v>0</v>
      </c>
      <c r="F191" s="110">
        <f>IFERROR(E191/B191*100,0)</f>
        <v>0</v>
      </c>
      <c r="G191" s="110">
        <f>IFERROR(E191/C191*100,0)</f>
        <v>0</v>
      </c>
      <c r="H191" s="35">
        <f t="shared" ref="H191:AD191" si="124">H192+H193+H194</f>
        <v>0</v>
      </c>
      <c r="I191" s="35">
        <f t="shared" si="124"/>
        <v>0</v>
      </c>
      <c r="J191" s="35">
        <f t="shared" si="124"/>
        <v>0</v>
      </c>
      <c r="K191" s="35">
        <f t="shared" si="124"/>
        <v>0</v>
      </c>
      <c r="L191" s="35">
        <f t="shared" si="124"/>
        <v>0</v>
      </c>
      <c r="M191" s="35">
        <f t="shared" si="124"/>
        <v>0</v>
      </c>
      <c r="N191" s="35">
        <f t="shared" si="124"/>
        <v>0</v>
      </c>
      <c r="O191" s="35">
        <f t="shared" si="124"/>
        <v>0</v>
      </c>
      <c r="P191" s="35">
        <f t="shared" si="124"/>
        <v>0</v>
      </c>
      <c r="Q191" s="126">
        <f t="shared" si="124"/>
        <v>0</v>
      </c>
      <c r="R191" s="35">
        <f t="shared" si="124"/>
        <v>0</v>
      </c>
      <c r="S191" s="35">
        <f t="shared" si="124"/>
        <v>0</v>
      </c>
      <c r="T191" s="35">
        <f t="shared" si="124"/>
        <v>0</v>
      </c>
      <c r="U191" s="35">
        <f t="shared" si="124"/>
        <v>0</v>
      </c>
      <c r="V191" s="35">
        <f t="shared" si="124"/>
        <v>0</v>
      </c>
      <c r="W191" s="35">
        <f t="shared" si="124"/>
        <v>0</v>
      </c>
      <c r="X191" s="35">
        <f t="shared" si="124"/>
        <v>0</v>
      </c>
      <c r="Y191" s="35">
        <f t="shared" si="124"/>
        <v>0</v>
      </c>
      <c r="Z191" s="35">
        <f t="shared" si="124"/>
        <v>0</v>
      </c>
      <c r="AA191" s="35">
        <f t="shared" si="124"/>
        <v>0</v>
      </c>
      <c r="AB191" s="35">
        <f t="shared" si="124"/>
        <v>0</v>
      </c>
      <c r="AC191" s="35">
        <f t="shared" si="124"/>
        <v>0</v>
      </c>
      <c r="AD191" s="35">
        <f t="shared" si="124"/>
        <v>0</v>
      </c>
      <c r="AE191" s="35">
        <f>AE192+AE193+AE194</f>
        <v>0</v>
      </c>
      <c r="AF191" s="20"/>
      <c r="AG191" s="100">
        <f t="shared" si="98"/>
        <v>0</v>
      </c>
    </row>
    <row r="192" spans="1:33" s="21" customFormat="1" ht="18.75" customHeight="1" x14ac:dyDescent="0.3">
      <c r="A192" s="36" t="s">
        <v>19</v>
      </c>
      <c r="B192" s="37">
        <f>H192+J192+L192+N192+P192+R192+T192+V192+X192+Z192+AB192+AD192</f>
        <v>0</v>
      </c>
      <c r="C192" s="107">
        <f>SUM(H192,J192)</f>
        <v>0</v>
      </c>
      <c r="D192" s="107">
        <f>E192</f>
        <v>0</v>
      </c>
      <c r="E192" s="107">
        <f>SUM(I192,K192,M192,O192,Q192,S192,U192,W192,Y192,AA192,AC192,AE192)</f>
        <v>0</v>
      </c>
      <c r="F192" s="110">
        <f>IFERROR(E192/B192*100,0)</f>
        <v>0</v>
      </c>
      <c r="G192" s="110">
        <f>IFERROR(E192/C192*100,0)</f>
        <v>0</v>
      </c>
      <c r="H192" s="38"/>
      <c r="I192" s="38"/>
      <c r="J192" s="38"/>
      <c r="K192" s="38"/>
      <c r="L192" s="38"/>
      <c r="M192" s="38"/>
      <c r="N192" s="38"/>
      <c r="O192" s="38"/>
      <c r="P192" s="38"/>
      <c r="Q192" s="129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20"/>
      <c r="AG192" s="100">
        <f t="shared" si="98"/>
        <v>0</v>
      </c>
    </row>
    <row r="193" spans="1:205" s="21" customFormat="1" ht="18.75" customHeight="1" x14ac:dyDescent="0.3">
      <c r="A193" s="36" t="s">
        <v>17</v>
      </c>
      <c r="B193" s="37">
        <f>H193+J193+L193+N193+P193+R193+T193+V193+X193+Z193+AB193+AD193</f>
        <v>0</v>
      </c>
      <c r="C193" s="107">
        <f>SUM(H193,J193)</f>
        <v>0</v>
      </c>
      <c r="D193" s="107">
        <f t="shared" ref="D193:D195" si="125">E193</f>
        <v>0</v>
      </c>
      <c r="E193" s="107">
        <f t="shared" ref="E193:E194" si="126">SUM(I193,K193,M193,O193,Q193,S193,U193,W193,Y193,AA193,AC193,AE193)</f>
        <v>0</v>
      </c>
      <c r="F193" s="110">
        <f t="shared" ref="F193" si="127">IFERROR(E193/B193*100,0)</f>
        <v>0</v>
      </c>
      <c r="G193" s="110">
        <f>IFERROR(E193/C193*100,0)</f>
        <v>0</v>
      </c>
      <c r="H193" s="38"/>
      <c r="I193" s="38"/>
      <c r="J193" s="38"/>
      <c r="K193" s="38"/>
      <c r="L193" s="38"/>
      <c r="M193" s="38"/>
      <c r="N193" s="38"/>
      <c r="O193" s="38"/>
      <c r="P193" s="38"/>
      <c r="Q193" s="129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20"/>
      <c r="AG193" s="100">
        <f t="shared" si="98"/>
        <v>0</v>
      </c>
    </row>
    <row r="194" spans="1:205" s="21" customFormat="1" ht="18.75" customHeight="1" x14ac:dyDescent="0.3">
      <c r="A194" s="36" t="s">
        <v>18</v>
      </c>
      <c r="B194" s="37">
        <f>H194+J194+L194+N194+P194+R194+T194+V194+X194+Z194+AB194+AD194</f>
        <v>0</v>
      </c>
      <c r="C194" s="107">
        <f>SUM(H194,J194)</f>
        <v>0</v>
      </c>
      <c r="D194" s="107">
        <f t="shared" si="125"/>
        <v>0</v>
      </c>
      <c r="E194" s="107">
        <f t="shared" si="126"/>
        <v>0</v>
      </c>
      <c r="F194" s="110">
        <f>IFERROR(E194/B194*100,0)</f>
        <v>0</v>
      </c>
      <c r="G194" s="110">
        <f>IFERROR(E194/C194*100,0)</f>
        <v>0</v>
      </c>
      <c r="H194" s="38"/>
      <c r="I194" s="38"/>
      <c r="J194" s="38"/>
      <c r="K194" s="38"/>
      <c r="L194" s="38"/>
      <c r="M194" s="38"/>
      <c r="N194" s="38"/>
      <c r="O194" s="38"/>
      <c r="P194" s="38"/>
      <c r="Q194" s="129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20"/>
      <c r="AG194" s="100">
        <f t="shared" si="98"/>
        <v>0</v>
      </c>
    </row>
    <row r="195" spans="1:205" s="21" customFormat="1" ht="18.75" customHeight="1" x14ac:dyDescent="0.3">
      <c r="A195" s="36" t="s">
        <v>20</v>
      </c>
      <c r="B195" s="37">
        <f>H195+J195+L195+N195+P195+R195+T195+V195+X195+Z195+AB195+AD195</f>
        <v>0</v>
      </c>
      <c r="C195" s="107">
        <f>SUM(H195,J195)</f>
        <v>0</v>
      </c>
      <c r="D195" s="107">
        <f t="shared" si="125"/>
        <v>0</v>
      </c>
      <c r="E195" s="107">
        <f>SUM(I195,K195,M195,O195,Q195,S195,U195,W195,Y195,AA195,AC195,AE195)</f>
        <v>0</v>
      </c>
      <c r="F195" s="110">
        <f>IFERROR(E195/B195*100,0)</f>
        <v>0</v>
      </c>
      <c r="G195" s="110">
        <f>IFERROR(E195/C195*100,0)</f>
        <v>0</v>
      </c>
      <c r="H195" s="38"/>
      <c r="I195" s="38"/>
      <c r="J195" s="38"/>
      <c r="K195" s="38"/>
      <c r="L195" s="38"/>
      <c r="M195" s="38"/>
      <c r="N195" s="38"/>
      <c r="O195" s="38"/>
      <c r="P195" s="38"/>
      <c r="Q195" s="129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20"/>
      <c r="AG195" s="100">
        <f t="shared" si="98"/>
        <v>0</v>
      </c>
    </row>
    <row r="196" spans="1:205" s="21" customFormat="1" ht="41.25" customHeight="1" x14ac:dyDescent="0.3">
      <c r="A196" s="56" t="s">
        <v>65</v>
      </c>
      <c r="B196" s="29"/>
      <c r="C196" s="29"/>
      <c r="D196" s="29"/>
      <c r="E196" s="29"/>
      <c r="F196" s="29"/>
      <c r="G196" s="29"/>
      <c r="H196" s="24"/>
      <c r="I196" s="24"/>
      <c r="J196" s="35"/>
      <c r="K196" s="24"/>
      <c r="L196" s="24"/>
      <c r="M196" s="24"/>
      <c r="N196" s="24"/>
      <c r="O196" s="24"/>
      <c r="P196" s="24"/>
      <c r="Q196" s="126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0"/>
      <c r="AG196" s="100">
        <f t="shared" si="98"/>
        <v>0</v>
      </c>
    </row>
    <row r="197" spans="1:205" s="27" customFormat="1" ht="18.75" x14ac:dyDescent="0.3">
      <c r="A197" s="22" t="s">
        <v>16</v>
      </c>
      <c r="B197" s="23">
        <f>B199+B200+B198</f>
        <v>149520.95000000001</v>
      </c>
      <c r="C197" s="23">
        <f>C199+C200+C198</f>
        <v>22622.23</v>
      </c>
      <c r="D197" s="23">
        <f>D199+D200+D198</f>
        <v>57894.593999999997</v>
      </c>
      <c r="E197" s="23">
        <f>E199+E200+E198</f>
        <v>57894.593999999997</v>
      </c>
      <c r="F197" s="23">
        <f>E197/B197*100</f>
        <v>38.720054948821549</v>
      </c>
      <c r="G197" s="114">
        <f>IFERROR(E197/C197*100,0)</f>
        <v>255.91904069581113</v>
      </c>
      <c r="H197" s="24">
        <f>H198+H199+H200</f>
        <v>12954.58</v>
      </c>
      <c r="I197" s="24">
        <f t="shared" ref="I197:AE197" si="128">I198+I199+I200</f>
        <v>9425.74</v>
      </c>
      <c r="J197" s="35">
        <f>J198+J199+J200</f>
        <v>9790.15</v>
      </c>
      <c r="K197" s="24">
        <f t="shared" si="128"/>
        <v>9407.5399999999991</v>
      </c>
      <c r="L197" s="24">
        <f t="shared" si="128"/>
        <v>12716.82</v>
      </c>
      <c r="M197" s="24">
        <f t="shared" si="128"/>
        <v>11933.691000000001</v>
      </c>
      <c r="N197" s="24">
        <f t="shared" si="128"/>
        <v>15996.730000000001</v>
      </c>
      <c r="O197" s="24">
        <f t="shared" si="128"/>
        <v>12969.862000000001</v>
      </c>
      <c r="P197" s="24">
        <f t="shared" si="128"/>
        <v>12848.64</v>
      </c>
      <c r="Q197" s="126">
        <f t="shared" si="128"/>
        <v>14157.761</v>
      </c>
      <c r="R197" s="24">
        <f t="shared" si="128"/>
        <v>13476.83</v>
      </c>
      <c r="S197" s="24">
        <f t="shared" si="128"/>
        <v>0</v>
      </c>
      <c r="T197" s="24">
        <f t="shared" si="128"/>
        <v>15465.32</v>
      </c>
      <c r="U197" s="24">
        <f t="shared" si="128"/>
        <v>0</v>
      </c>
      <c r="V197" s="24">
        <f t="shared" si="128"/>
        <v>7283.53</v>
      </c>
      <c r="W197" s="24">
        <f t="shared" si="128"/>
        <v>0</v>
      </c>
      <c r="X197" s="24">
        <f t="shared" si="128"/>
        <v>13804.42</v>
      </c>
      <c r="Y197" s="24">
        <f t="shared" si="128"/>
        <v>0</v>
      </c>
      <c r="Z197" s="24">
        <f t="shared" si="128"/>
        <v>13437.349999999999</v>
      </c>
      <c r="AA197" s="24">
        <f t="shared" si="128"/>
        <v>0</v>
      </c>
      <c r="AB197" s="24">
        <f t="shared" si="128"/>
        <v>8340.0500000000011</v>
      </c>
      <c r="AC197" s="24">
        <f t="shared" si="128"/>
        <v>0</v>
      </c>
      <c r="AD197" s="24">
        <f t="shared" si="128"/>
        <v>13406.529999999999</v>
      </c>
      <c r="AE197" s="24">
        <f t="shared" si="128"/>
        <v>0</v>
      </c>
      <c r="AF197" s="20"/>
      <c r="AG197" s="100">
        <f t="shared" si="98"/>
        <v>149520.94999999998</v>
      </c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</row>
    <row r="198" spans="1:205" s="27" customFormat="1" ht="18.75" x14ac:dyDescent="0.3">
      <c r="A198" s="28" t="s">
        <v>19</v>
      </c>
      <c r="B198" s="29">
        <f>B204+B210+B216</f>
        <v>0</v>
      </c>
      <c r="C198" s="29">
        <f t="shared" ref="C198:E199" si="129">C204+C210+C216</f>
        <v>0</v>
      </c>
      <c r="D198" s="29">
        <f t="shared" si="129"/>
        <v>0</v>
      </c>
      <c r="E198" s="29">
        <f t="shared" si="129"/>
        <v>0</v>
      </c>
      <c r="F198" s="18">
        <f>IFERROR(E198/B198*100,0)</f>
        <v>0</v>
      </c>
      <c r="G198" s="18">
        <f>IFERROR(E198/C198*100,0)</f>
        <v>0</v>
      </c>
      <c r="H198" s="29">
        <f t="shared" ref="H198:AD201" si="130">H204+H210+H216+H222+H228</f>
        <v>0</v>
      </c>
      <c r="I198" s="29"/>
      <c r="J198" s="37">
        <f t="shared" si="130"/>
        <v>0</v>
      </c>
      <c r="K198" s="29"/>
      <c r="L198" s="29">
        <f t="shared" si="130"/>
        <v>0</v>
      </c>
      <c r="M198" s="29"/>
      <c r="N198" s="29">
        <f t="shared" si="130"/>
        <v>0</v>
      </c>
      <c r="O198" s="29"/>
      <c r="P198" s="29">
        <f t="shared" si="130"/>
        <v>0</v>
      </c>
      <c r="Q198" s="127"/>
      <c r="R198" s="29">
        <f t="shared" si="130"/>
        <v>0</v>
      </c>
      <c r="S198" s="29"/>
      <c r="T198" s="29">
        <f t="shared" si="130"/>
        <v>0</v>
      </c>
      <c r="U198" s="29"/>
      <c r="V198" s="29">
        <f t="shared" si="130"/>
        <v>0</v>
      </c>
      <c r="W198" s="29"/>
      <c r="X198" s="29">
        <f t="shared" si="130"/>
        <v>0</v>
      </c>
      <c r="Y198" s="29"/>
      <c r="Z198" s="29">
        <f t="shared" si="130"/>
        <v>0</v>
      </c>
      <c r="AA198" s="29"/>
      <c r="AB198" s="29">
        <f t="shared" si="130"/>
        <v>0</v>
      </c>
      <c r="AC198" s="29"/>
      <c r="AD198" s="29">
        <f t="shared" si="130"/>
        <v>0</v>
      </c>
      <c r="AE198" s="29"/>
      <c r="AF198" s="20"/>
      <c r="AG198" s="100">
        <f t="shared" si="98"/>
        <v>0</v>
      </c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</row>
    <row r="199" spans="1:205" s="27" customFormat="1" ht="18.75" x14ac:dyDescent="0.3">
      <c r="A199" s="28" t="s">
        <v>17</v>
      </c>
      <c r="B199" s="29">
        <f>B205+B211+B217</f>
        <v>0</v>
      </c>
      <c r="C199" s="29">
        <f t="shared" si="129"/>
        <v>0</v>
      </c>
      <c r="D199" s="29">
        <f t="shared" si="129"/>
        <v>0</v>
      </c>
      <c r="E199" s="29">
        <f t="shared" si="129"/>
        <v>0</v>
      </c>
      <c r="F199" s="18">
        <f t="shared" ref="F199:F201" si="131">IFERROR(E199/B199*100,0)</f>
        <v>0</v>
      </c>
      <c r="G199" s="18">
        <f>IFERROR(E199/C199*100,0)</f>
        <v>0</v>
      </c>
      <c r="H199" s="29">
        <f t="shared" si="130"/>
        <v>0</v>
      </c>
      <c r="I199" s="29"/>
      <c r="J199" s="37">
        <f t="shared" si="130"/>
        <v>0</v>
      </c>
      <c r="K199" s="29"/>
      <c r="L199" s="29">
        <f t="shared" si="130"/>
        <v>0</v>
      </c>
      <c r="M199" s="29"/>
      <c r="N199" s="29">
        <f t="shared" si="130"/>
        <v>0</v>
      </c>
      <c r="O199" s="29"/>
      <c r="P199" s="29">
        <f t="shared" si="130"/>
        <v>0</v>
      </c>
      <c r="Q199" s="127"/>
      <c r="R199" s="29">
        <f t="shared" si="130"/>
        <v>0</v>
      </c>
      <c r="S199" s="29"/>
      <c r="T199" s="29">
        <f t="shared" si="130"/>
        <v>0</v>
      </c>
      <c r="U199" s="29"/>
      <c r="V199" s="29">
        <f t="shared" si="130"/>
        <v>0</v>
      </c>
      <c r="W199" s="29"/>
      <c r="X199" s="29">
        <f t="shared" si="130"/>
        <v>0</v>
      </c>
      <c r="Y199" s="29"/>
      <c r="Z199" s="29">
        <f t="shared" si="130"/>
        <v>0</v>
      </c>
      <c r="AA199" s="29"/>
      <c r="AB199" s="29">
        <f t="shared" si="130"/>
        <v>0</v>
      </c>
      <c r="AC199" s="29"/>
      <c r="AD199" s="29">
        <f t="shared" si="130"/>
        <v>0</v>
      </c>
      <c r="AE199" s="29"/>
      <c r="AF199" s="20"/>
      <c r="AG199" s="100">
        <f t="shared" si="98"/>
        <v>0</v>
      </c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</row>
    <row r="200" spans="1:205" s="27" customFormat="1" ht="18.75" x14ac:dyDescent="0.3">
      <c r="A200" s="28" t="s">
        <v>18</v>
      </c>
      <c r="B200" s="29">
        <f>B206+B212+B218+B224+B230</f>
        <v>149520.95000000001</v>
      </c>
      <c r="C200" s="29">
        <f t="shared" ref="B200:E201" si="132">C206+C212+C218+C224</f>
        <v>22622.23</v>
      </c>
      <c r="D200" s="29">
        <f t="shared" si="132"/>
        <v>57894.593999999997</v>
      </c>
      <c r="E200" s="29">
        <f t="shared" si="132"/>
        <v>57894.593999999997</v>
      </c>
      <c r="F200" s="18">
        <f t="shared" si="131"/>
        <v>38.720054948821549</v>
      </c>
      <c r="G200" s="18">
        <f>IFERROR(E200/C200*100,0)</f>
        <v>255.91904069581113</v>
      </c>
      <c r="H200" s="29">
        <f t="shared" si="130"/>
        <v>12954.58</v>
      </c>
      <c r="I200" s="29">
        <f>I206+I212+I218+I224+I230</f>
        <v>9425.74</v>
      </c>
      <c r="J200" s="37">
        <f t="shared" si="130"/>
        <v>9790.15</v>
      </c>
      <c r="K200" s="29">
        <f>K206+K212+K218+K224+K230</f>
        <v>9407.5399999999991</v>
      </c>
      <c r="L200" s="29">
        <f t="shared" si="130"/>
        <v>12716.82</v>
      </c>
      <c r="M200" s="29">
        <f>M206+M218+M224+M230</f>
        <v>11933.691000000001</v>
      </c>
      <c r="N200" s="29">
        <f t="shared" si="130"/>
        <v>15996.730000000001</v>
      </c>
      <c r="O200" s="29">
        <f>O206+O212+O218+O224+O230</f>
        <v>12969.862000000001</v>
      </c>
      <c r="P200" s="29">
        <f t="shared" si="130"/>
        <v>12848.64</v>
      </c>
      <c r="Q200" s="127">
        <f>Q206+Q212+Q218+Q224+Q230</f>
        <v>14157.761</v>
      </c>
      <c r="R200" s="29">
        <f t="shared" si="130"/>
        <v>13476.83</v>
      </c>
      <c r="S200" s="29"/>
      <c r="T200" s="29">
        <f t="shared" si="130"/>
        <v>15465.32</v>
      </c>
      <c r="U200" s="29"/>
      <c r="V200" s="29">
        <f t="shared" si="130"/>
        <v>7283.53</v>
      </c>
      <c r="W200" s="29"/>
      <c r="X200" s="29">
        <f t="shared" si="130"/>
        <v>13804.42</v>
      </c>
      <c r="Y200" s="29"/>
      <c r="Z200" s="29">
        <f t="shared" si="130"/>
        <v>13437.349999999999</v>
      </c>
      <c r="AA200" s="29"/>
      <c r="AB200" s="29">
        <f t="shared" si="130"/>
        <v>8340.0500000000011</v>
      </c>
      <c r="AC200" s="29"/>
      <c r="AD200" s="29">
        <f t="shared" si="130"/>
        <v>13406.529999999999</v>
      </c>
      <c r="AE200" s="29"/>
      <c r="AF200" s="20"/>
      <c r="AG200" s="100">
        <f t="shared" si="98"/>
        <v>149520.94999999998</v>
      </c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</row>
    <row r="201" spans="1:205" s="27" customFormat="1" ht="18.75" x14ac:dyDescent="0.3">
      <c r="A201" s="28" t="s">
        <v>20</v>
      </c>
      <c r="B201" s="29">
        <f t="shared" si="132"/>
        <v>0</v>
      </c>
      <c r="C201" s="29">
        <f t="shared" si="132"/>
        <v>0</v>
      </c>
      <c r="D201" s="29">
        <f t="shared" si="132"/>
        <v>0</v>
      </c>
      <c r="E201" s="29">
        <f t="shared" si="132"/>
        <v>0</v>
      </c>
      <c r="F201" s="18">
        <f t="shared" si="131"/>
        <v>0</v>
      </c>
      <c r="G201" s="18">
        <f>IFERROR(E201/C201*100,0)</f>
        <v>0</v>
      </c>
      <c r="H201" s="29">
        <f t="shared" si="130"/>
        <v>0</v>
      </c>
      <c r="I201" s="29"/>
      <c r="J201" s="37">
        <f t="shared" si="130"/>
        <v>0</v>
      </c>
      <c r="K201" s="29"/>
      <c r="L201" s="29">
        <f t="shared" si="130"/>
        <v>0</v>
      </c>
      <c r="M201" s="29"/>
      <c r="N201" s="29">
        <f t="shared" si="130"/>
        <v>0</v>
      </c>
      <c r="O201" s="29"/>
      <c r="P201" s="29">
        <f t="shared" si="130"/>
        <v>0</v>
      </c>
      <c r="Q201" s="127"/>
      <c r="R201" s="29">
        <f t="shared" si="130"/>
        <v>0</v>
      </c>
      <c r="S201" s="29"/>
      <c r="T201" s="29">
        <f t="shared" si="130"/>
        <v>0</v>
      </c>
      <c r="U201" s="29"/>
      <c r="V201" s="29">
        <f t="shared" si="130"/>
        <v>0</v>
      </c>
      <c r="W201" s="29"/>
      <c r="X201" s="29">
        <f t="shared" si="130"/>
        <v>0</v>
      </c>
      <c r="Y201" s="29"/>
      <c r="Z201" s="29">
        <f t="shared" si="130"/>
        <v>0</v>
      </c>
      <c r="AA201" s="29"/>
      <c r="AB201" s="29">
        <f t="shared" si="130"/>
        <v>0</v>
      </c>
      <c r="AC201" s="29"/>
      <c r="AD201" s="29">
        <f t="shared" si="130"/>
        <v>0</v>
      </c>
      <c r="AE201" s="29"/>
      <c r="AF201" s="20"/>
      <c r="AG201" s="100">
        <f t="shared" si="98"/>
        <v>0</v>
      </c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</row>
    <row r="202" spans="1:205" s="27" customFormat="1" ht="41.25" customHeight="1" x14ac:dyDescent="0.3">
      <c r="A202" s="30" t="s">
        <v>66</v>
      </c>
      <c r="B202" s="72"/>
      <c r="C202" s="72"/>
      <c r="D202" s="72"/>
      <c r="E202" s="72"/>
      <c r="F202" s="72"/>
      <c r="G202" s="72"/>
      <c r="H202" s="32"/>
      <c r="I202" s="32"/>
      <c r="J202" s="35"/>
      <c r="K202" s="32"/>
      <c r="L202" s="32"/>
      <c r="M202" s="32"/>
      <c r="N202" s="32"/>
      <c r="O202" s="32"/>
      <c r="P202" s="32"/>
      <c r="Q202" s="126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149" t="s">
        <v>91</v>
      </c>
      <c r="AG202" s="100">
        <f t="shared" si="98"/>
        <v>0</v>
      </c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</row>
    <row r="203" spans="1:205" s="21" customFormat="1" ht="18.75" x14ac:dyDescent="0.3">
      <c r="A203" s="33" t="s">
        <v>16</v>
      </c>
      <c r="B203" s="121">
        <f>B204+B205+B206</f>
        <v>13289.349999999999</v>
      </c>
      <c r="C203" s="34">
        <f>C204+C205+C206</f>
        <v>1452.5</v>
      </c>
      <c r="D203" s="34">
        <f>D204+D205+D206</f>
        <v>3291.6580000000004</v>
      </c>
      <c r="E203" s="34">
        <f>E204+E205+E206</f>
        <v>3291.6580000000004</v>
      </c>
      <c r="F203" s="55">
        <f>E203/B203*100</f>
        <v>24.769142207858177</v>
      </c>
      <c r="G203" s="55">
        <f>E203/C203*100</f>
        <v>226.6201721170396</v>
      </c>
      <c r="H203" s="35">
        <f>H204+H205+H206</f>
        <v>576.59</v>
      </c>
      <c r="I203" s="35">
        <f t="shared" ref="I203:AE203" si="133">I204+I205+I206</f>
        <v>173.65</v>
      </c>
      <c r="J203" s="35">
        <f t="shared" si="133"/>
        <v>875.91</v>
      </c>
      <c r="K203" s="35">
        <f t="shared" si="133"/>
        <v>587.23</v>
      </c>
      <c r="L203" s="35">
        <f t="shared" si="133"/>
        <v>1155.8399999999999</v>
      </c>
      <c r="M203" s="35">
        <f t="shared" si="133"/>
        <v>816.94</v>
      </c>
      <c r="N203" s="35">
        <f t="shared" si="133"/>
        <v>587.36</v>
      </c>
      <c r="O203" s="35">
        <f t="shared" si="133"/>
        <v>855.58799999999997</v>
      </c>
      <c r="P203" s="35">
        <f>P204+P205+P206</f>
        <v>585.08000000000004</v>
      </c>
      <c r="Q203" s="126">
        <f t="shared" si="133"/>
        <v>858.25</v>
      </c>
      <c r="R203" s="35">
        <f t="shared" si="133"/>
        <v>177.32</v>
      </c>
      <c r="S203" s="35">
        <f t="shared" si="133"/>
        <v>0</v>
      </c>
      <c r="T203" s="35">
        <f>T204+T205+T206</f>
        <v>0</v>
      </c>
      <c r="U203" s="35">
        <f>U204+U205+U206</f>
        <v>0</v>
      </c>
      <c r="V203" s="117">
        <f>V204+V205+V206</f>
        <v>651.13</v>
      </c>
      <c r="W203" s="35">
        <f t="shared" si="133"/>
        <v>0</v>
      </c>
      <c r="X203" s="117">
        <f t="shared" si="133"/>
        <v>5215.9799999999996</v>
      </c>
      <c r="Y203" s="35">
        <f t="shared" si="133"/>
        <v>0</v>
      </c>
      <c r="Z203" s="35">
        <f t="shared" si="133"/>
        <v>2586.37</v>
      </c>
      <c r="AA203" s="35">
        <f t="shared" si="133"/>
        <v>0</v>
      </c>
      <c r="AB203" s="35">
        <f t="shared" si="133"/>
        <v>7.2</v>
      </c>
      <c r="AC203" s="35">
        <f t="shared" si="133"/>
        <v>0</v>
      </c>
      <c r="AD203" s="35">
        <f t="shared" si="133"/>
        <v>870.57</v>
      </c>
      <c r="AE203" s="35">
        <f t="shared" si="133"/>
        <v>0</v>
      </c>
      <c r="AF203" s="150"/>
      <c r="AG203" s="100">
        <f t="shared" si="98"/>
        <v>13289.349999999999</v>
      </c>
    </row>
    <row r="204" spans="1:205" s="21" customFormat="1" ht="18.75" x14ac:dyDescent="0.3">
      <c r="A204" s="36" t="s">
        <v>19</v>
      </c>
      <c r="B204" s="37">
        <f>H204+J204+L204+N204+P204+R204+T204+V204+X204+Z204+AB204+AD204</f>
        <v>0</v>
      </c>
      <c r="C204" s="107">
        <f>SUM(H204,J204)</f>
        <v>0</v>
      </c>
      <c r="D204" s="107">
        <f>E204</f>
        <v>0</v>
      </c>
      <c r="E204" s="107">
        <f>SUM(I204,K204,M204,O204,Q204,S204,U204,W204,Y204,AA204,AC204,AE204)</f>
        <v>0</v>
      </c>
      <c r="F204" s="110">
        <f>IFERROR(E204/B204*100,0)</f>
        <v>0</v>
      </c>
      <c r="G204" s="110">
        <f>IFERROR(E204/C204*100,0)</f>
        <v>0</v>
      </c>
      <c r="H204" s="38"/>
      <c r="I204" s="38"/>
      <c r="J204" s="38"/>
      <c r="K204" s="38"/>
      <c r="L204" s="38"/>
      <c r="M204" s="38"/>
      <c r="N204" s="38"/>
      <c r="O204" s="38"/>
      <c r="P204" s="38"/>
      <c r="Q204" s="129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150"/>
      <c r="AG204" s="100">
        <f t="shared" si="98"/>
        <v>0</v>
      </c>
    </row>
    <row r="205" spans="1:205" s="21" customFormat="1" ht="18.75" x14ac:dyDescent="0.3">
      <c r="A205" s="36" t="s">
        <v>17</v>
      </c>
      <c r="B205" s="37">
        <f>H205+J205+L205+N205+P205+R205+T205+V205+X205+Z205+AB205+AD205</f>
        <v>0</v>
      </c>
      <c r="C205" s="107">
        <f>SUM(H205,J205)</f>
        <v>0</v>
      </c>
      <c r="D205" s="107">
        <f t="shared" ref="D205:D207" si="134">E205</f>
        <v>0</v>
      </c>
      <c r="E205" s="107">
        <f t="shared" ref="E205:E206" si="135">SUM(I205,K205,M205,O205,Q205,S205,U205,W205,Y205,AA205,AC205,AE205)</f>
        <v>0</v>
      </c>
      <c r="F205" s="110">
        <f t="shared" ref="F205" si="136">IFERROR(E205/B205*100,0)</f>
        <v>0</v>
      </c>
      <c r="G205" s="110">
        <f>IFERROR(E205/C205*100,0)</f>
        <v>0</v>
      </c>
      <c r="H205" s="38"/>
      <c r="I205" s="38"/>
      <c r="J205" s="38"/>
      <c r="K205" s="38"/>
      <c r="L205" s="38"/>
      <c r="M205" s="38"/>
      <c r="N205" s="38"/>
      <c r="O205" s="38"/>
      <c r="P205" s="38"/>
      <c r="Q205" s="129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150"/>
      <c r="AG205" s="100">
        <f t="shared" si="98"/>
        <v>0</v>
      </c>
    </row>
    <row r="206" spans="1:205" s="21" customFormat="1" ht="18.75" x14ac:dyDescent="0.3">
      <c r="A206" s="36" t="s">
        <v>18</v>
      </c>
      <c r="B206" s="37">
        <f>H206+J206+L206+N206+P206+R206+T206+V206+X206+Z206+AB206+AD206</f>
        <v>13289.349999999999</v>
      </c>
      <c r="C206" s="107">
        <f>SUM(H206,J206)</f>
        <v>1452.5</v>
      </c>
      <c r="D206" s="107">
        <f t="shared" si="134"/>
        <v>3291.6580000000004</v>
      </c>
      <c r="E206" s="107">
        <f t="shared" si="135"/>
        <v>3291.6580000000004</v>
      </c>
      <c r="F206" s="110">
        <f>IFERROR(E206/B206*100,0)</f>
        <v>24.769142207858177</v>
      </c>
      <c r="G206" s="110">
        <f>IFERROR(E206/C206*100,0)</f>
        <v>226.6201721170396</v>
      </c>
      <c r="H206" s="38">
        <v>576.59</v>
      </c>
      <c r="I206" s="38">
        <v>173.65</v>
      </c>
      <c r="J206" s="38">
        <v>875.91</v>
      </c>
      <c r="K206" s="38">
        <v>587.23</v>
      </c>
      <c r="L206" s="38">
        <v>1155.8399999999999</v>
      </c>
      <c r="M206" s="38">
        <v>816.94</v>
      </c>
      <c r="N206" s="38">
        <v>587.36</v>
      </c>
      <c r="O206" s="38">
        <v>855.58799999999997</v>
      </c>
      <c r="P206" s="38">
        <v>585.08000000000004</v>
      </c>
      <c r="Q206" s="129">
        <v>858.25</v>
      </c>
      <c r="R206" s="38">
        <v>177.32</v>
      </c>
      <c r="S206" s="38"/>
      <c r="T206" s="38">
        <v>0</v>
      </c>
      <c r="U206" s="38"/>
      <c r="V206" s="38">
        <v>651.13</v>
      </c>
      <c r="W206" s="38"/>
      <c r="X206" s="38">
        <v>5215.9799999999996</v>
      </c>
      <c r="Y206" s="38"/>
      <c r="Z206" s="38">
        <v>2586.37</v>
      </c>
      <c r="AA206" s="38"/>
      <c r="AB206" s="38">
        <v>7.2</v>
      </c>
      <c r="AC206" s="38"/>
      <c r="AD206" s="38">
        <v>870.57</v>
      </c>
      <c r="AE206" s="38"/>
      <c r="AF206" s="150"/>
      <c r="AG206" s="100">
        <f t="shared" si="98"/>
        <v>13289.349999999999</v>
      </c>
    </row>
    <row r="207" spans="1:205" s="21" customFormat="1" ht="19.5" customHeight="1" x14ac:dyDescent="0.3">
      <c r="A207" s="36" t="s">
        <v>20</v>
      </c>
      <c r="B207" s="37">
        <f>H207+J207+L207+N207+P207+R207+T207+V207+X207+Z207+AB207+AD207</f>
        <v>0</v>
      </c>
      <c r="C207" s="107">
        <f>SUM(H207,J207)</f>
        <v>0</v>
      </c>
      <c r="D207" s="107">
        <f t="shared" si="134"/>
        <v>0</v>
      </c>
      <c r="E207" s="107">
        <f>SUM(I207,K207,M207,O207,Q207,S207,U207,W207,Y207,AA207,AC207,AE207)</f>
        <v>0</v>
      </c>
      <c r="F207" s="110">
        <f>IFERROR(E207/B207*100,0)</f>
        <v>0</v>
      </c>
      <c r="G207" s="110">
        <f>IFERROR(E207/C207*100,0)</f>
        <v>0</v>
      </c>
      <c r="H207" s="38"/>
      <c r="I207" s="38"/>
      <c r="J207" s="38"/>
      <c r="K207" s="38"/>
      <c r="L207" s="38"/>
      <c r="M207" s="38"/>
      <c r="N207" s="38"/>
      <c r="O207" s="38"/>
      <c r="P207" s="38"/>
      <c r="Q207" s="129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151"/>
      <c r="AG207" s="100">
        <f t="shared" si="98"/>
        <v>0</v>
      </c>
    </row>
    <row r="208" spans="1:205" s="21" customFormat="1" ht="37.5" x14ac:dyDescent="0.3">
      <c r="A208" s="50" t="s">
        <v>67</v>
      </c>
      <c r="B208" s="34"/>
      <c r="C208" s="34"/>
      <c r="D208" s="34"/>
      <c r="E208" s="34"/>
      <c r="F208" s="34"/>
      <c r="G208" s="34"/>
      <c r="H208" s="35"/>
      <c r="I208" s="35"/>
      <c r="J208" s="35"/>
      <c r="K208" s="35"/>
      <c r="L208" s="35"/>
      <c r="M208" s="35"/>
      <c r="N208" s="35"/>
      <c r="O208" s="35"/>
      <c r="P208" s="35"/>
      <c r="Q208" s="126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20"/>
      <c r="AG208" s="100">
        <f t="shared" si="98"/>
        <v>0</v>
      </c>
    </row>
    <row r="209" spans="1:205" s="21" customFormat="1" ht="18.75" x14ac:dyDescent="0.3">
      <c r="A209" s="33" t="s">
        <v>16</v>
      </c>
      <c r="B209" s="34">
        <f>B210+B211+B212</f>
        <v>50</v>
      </c>
      <c r="C209" s="34">
        <f>C210+C211+C212</f>
        <v>50</v>
      </c>
      <c r="D209" s="34">
        <f>D210+D211+D212</f>
        <v>0</v>
      </c>
      <c r="E209" s="34">
        <f>E210+E211+E212</f>
        <v>0</v>
      </c>
      <c r="F209" s="110">
        <f>IFERROR(E209/B209*100,0)</f>
        <v>0</v>
      </c>
      <c r="G209" s="110">
        <f>IFERROR(E209/C209*100,0)</f>
        <v>0</v>
      </c>
      <c r="H209" s="35">
        <f>H210+H211+H212</f>
        <v>50</v>
      </c>
      <c r="I209" s="35">
        <f t="shared" ref="I209:AE209" si="137">I210+I211+I212</f>
        <v>0</v>
      </c>
      <c r="J209" s="35">
        <f t="shared" si="137"/>
        <v>0</v>
      </c>
      <c r="K209" s="35">
        <f t="shared" si="137"/>
        <v>0</v>
      </c>
      <c r="L209" s="35">
        <f t="shared" si="137"/>
        <v>0</v>
      </c>
      <c r="M209" s="35">
        <f t="shared" si="137"/>
        <v>0</v>
      </c>
      <c r="N209" s="35">
        <f t="shared" si="137"/>
        <v>0</v>
      </c>
      <c r="O209" s="35">
        <f t="shared" si="137"/>
        <v>0</v>
      </c>
      <c r="P209" s="35">
        <f t="shared" si="137"/>
        <v>0</v>
      </c>
      <c r="Q209" s="126">
        <f t="shared" si="137"/>
        <v>0</v>
      </c>
      <c r="R209" s="35">
        <f t="shared" si="137"/>
        <v>0</v>
      </c>
      <c r="S209" s="35">
        <f t="shared" si="137"/>
        <v>0</v>
      </c>
      <c r="T209" s="35">
        <f t="shared" si="137"/>
        <v>0</v>
      </c>
      <c r="U209" s="35">
        <f t="shared" si="137"/>
        <v>0</v>
      </c>
      <c r="V209" s="35">
        <f t="shared" si="137"/>
        <v>0</v>
      </c>
      <c r="W209" s="35">
        <f t="shared" si="137"/>
        <v>0</v>
      </c>
      <c r="X209" s="35">
        <f t="shared" si="137"/>
        <v>0</v>
      </c>
      <c r="Y209" s="35">
        <f t="shared" si="137"/>
        <v>0</v>
      </c>
      <c r="Z209" s="35">
        <f t="shared" si="137"/>
        <v>0</v>
      </c>
      <c r="AA209" s="35">
        <f t="shared" si="137"/>
        <v>0</v>
      </c>
      <c r="AB209" s="35">
        <f t="shared" si="137"/>
        <v>0</v>
      </c>
      <c r="AC209" s="35">
        <f t="shared" si="137"/>
        <v>0</v>
      </c>
      <c r="AD209" s="35">
        <f t="shared" si="137"/>
        <v>0</v>
      </c>
      <c r="AE209" s="35">
        <f t="shared" si="137"/>
        <v>0</v>
      </c>
      <c r="AF209" s="20"/>
      <c r="AG209" s="100">
        <f t="shared" si="98"/>
        <v>50</v>
      </c>
    </row>
    <row r="210" spans="1:205" s="21" customFormat="1" ht="18.75" x14ac:dyDescent="0.3">
      <c r="A210" s="36" t="s">
        <v>19</v>
      </c>
      <c r="B210" s="37">
        <f>H210+J210+L210+N210+P210+R210+T210+V210+X210+Z210+AB210+AD210</f>
        <v>0</v>
      </c>
      <c r="C210" s="107">
        <f>SUM(H210,J210)</f>
        <v>0</v>
      </c>
      <c r="D210" s="107">
        <f>E210</f>
        <v>0</v>
      </c>
      <c r="E210" s="107">
        <f>SUM(I210,K210,M210,O210,Q210,S210,U210,W210,Y210,AA210,AC210,AE210)</f>
        <v>0</v>
      </c>
      <c r="F210" s="110">
        <f>IFERROR(E210/B210*100,0)</f>
        <v>0</v>
      </c>
      <c r="G210" s="110">
        <f>IFERROR(E210/C210*100,0)</f>
        <v>0</v>
      </c>
      <c r="H210" s="38"/>
      <c r="I210" s="38"/>
      <c r="J210" s="38"/>
      <c r="K210" s="38"/>
      <c r="L210" s="38"/>
      <c r="M210" s="38"/>
      <c r="N210" s="38"/>
      <c r="O210" s="38"/>
      <c r="P210" s="38"/>
      <c r="Q210" s="129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20"/>
      <c r="AG210" s="100">
        <f t="shared" si="98"/>
        <v>0</v>
      </c>
    </row>
    <row r="211" spans="1:205" s="21" customFormat="1" ht="18.75" x14ac:dyDescent="0.3">
      <c r="A211" s="36" t="s">
        <v>17</v>
      </c>
      <c r="B211" s="37">
        <f>H211+J211+L211+N211+P211+R211+T211+V211+X211+Z211+AB211+AD211</f>
        <v>0</v>
      </c>
      <c r="C211" s="107">
        <f>SUM(H211,J211)</f>
        <v>0</v>
      </c>
      <c r="D211" s="107">
        <f t="shared" ref="D211:D213" si="138">E211</f>
        <v>0</v>
      </c>
      <c r="E211" s="107">
        <f t="shared" ref="E211:E212" si="139">SUM(I211,K211,M211,O211,Q211,S211,U211,W211,Y211,AA211,AC211,AE211)</f>
        <v>0</v>
      </c>
      <c r="F211" s="110">
        <f t="shared" ref="F211" si="140">IFERROR(E211/B211*100,0)</f>
        <v>0</v>
      </c>
      <c r="G211" s="110">
        <f>IFERROR(E211/C211*100,0)</f>
        <v>0</v>
      </c>
      <c r="H211" s="38"/>
      <c r="I211" s="38"/>
      <c r="J211" s="38"/>
      <c r="K211" s="38"/>
      <c r="L211" s="38"/>
      <c r="M211" s="38"/>
      <c r="N211" s="38"/>
      <c r="O211" s="38"/>
      <c r="P211" s="38"/>
      <c r="Q211" s="129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20"/>
      <c r="AG211" s="100">
        <f t="shared" si="98"/>
        <v>0</v>
      </c>
    </row>
    <row r="212" spans="1:205" s="21" customFormat="1" ht="18.75" x14ac:dyDescent="0.3">
      <c r="A212" s="36" t="s">
        <v>18</v>
      </c>
      <c r="B212" s="37">
        <f>H212+J212+L212+N212+P212+R212+T212+V212+X212+Z212+AB212+AD212</f>
        <v>50</v>
      </c>
      <c r="C212" s="107">
        <f>SUM(H212,J212)</f>
        <v>50</v>
      </c>
      <c r="D212" s="107">
        <f t="shared" si="138"/>
        <v>0</v>
      </c>
      <c r="E212" s="107">
        <f t="shared" si="139"/>
        <v>0</v>
      </c>
      <c r="F212" s="110">
        <f>IFERROR(E212/B212*100,0)</f>
        <v>0</v>
      </c>
      <c r="G212" s="110">
        <f>IFERROR(E212/C212*100,0)</f>
        <v>0</v>
      </c>
      <c r="H212" s="38">
        <v>50</v>
      </c>
      <c r="I212" s="38"/>
      <c r="J212" s="38"/>
      <c r="K212" s="38"/>
      <c r="L212" s="38"/>
      <c r="M212" s="38"/>
      <c r="N212" s="38"/>
      <c r="O212" s="38"/>
      <c r="P212" s="38"/>
      <c r="Q212" s="129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20"/>
      <c r="AG212" s="100">
        <f t="shared" si="98"/>
        <v>50</v>
      </c>
    </row>
    <row r="213" spans="1:205" s="21" customFormat="1" ht="18.75" x14ac:dyDescent="0.3">
      <c r="A213" s="36" t="s">
        <v>20</v>
      </c>
      <c r="B213" s="37">
        <f>H213+J213+L213+N213+P213+R213+T213+V213+X213+Z213+AB213+AD213</f>
        <v>0</v>
      </c>
      <c r="C213" s="107">
        <f>SUM(H213,J213)</f>
        <v>0</v>
      </c>
      <c r="D213" s="107">
        <f t="shared" si="138"/>
        <v>0</v>
      </c>
      <c r="E213" s="107">
        <f>SUM(I213,K213,M213,O213,Q213,S213,U213,W213,Y213,AA213,AC213,AE213)</f>
        <v>0</v>
      </c>
      <c r="F213" s="110">
        <f>IFERROR(E213/B213*100,0)</f>
        <v>0</v>
      </c>
      <c r="G213" s="110">
        <f>IFERROR(E213/C213*100,0)</f>
        <v>0</v>
      </c>
      <c r="H213" s="38"/>
      <c r="I213" s="38"/>
      <c r="J213" s="38"/>
      <c r="K213" s="38"/>
      <c r="L213" s="38"/>
      <c r="M213" s="38"/>
      <c r="N213" s="38"/>
      <c r="O213" s="38"/>
      <c r="P213" s="38"/>
      <c r="Q213" s="129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20"/>
      <c r="AG213" s="100">
        <f t="shared" si="98"/>
        <v>0</v>
      </c>
    </row>
    <row r="214" spans="1:205" s="21" customFormat="1" ht="102" customHeight="1" x14ac:dyDescent="0.3">
      <c r="A214" s="50" t="s">
        <v>68</v>
      </c>
      <c r="B214" s="34"/>
      <c r="C214" s="34"/>
      <c r="D214" s="34"/>
      <c r="E214" s="34"/>
      <c r="F214" s="34"/>
      <c r="G214" s="34"/>
      <c r="H214" s="35"/>
      <c r="I214" s="35"/>
      <c r="J214" s="35"/>
      <c r="K214" s="35"/>
      <c r="L214" s="35"/>
      <c r="M214" s="35"/>
      <c r="N214" s="35"/>
      <c r="O214" s="35"/>
      <c r="P214" s="35"/>
      <c r="Q214" s="126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149" t="s">
        <v>92</v>
      </c>
      <c r="AG214" s="100">
        <f t="shared" si="98"/>
        <v>0</v>
      </c>
    </row>
    <row r="215" spans="1:205" s="27" customFormat="1" ht="18.75" x14ac:dyDescent="0.3">
      <c r="A215" s="58" t="s">
        <v>16</v>
      </c>
      <c r="B215" s="34">
        <f>B216+B217+B218</f>
        <v>128464.4</v>
      </c>
      <c r="C215" s="34">
        <f>C216+C217+C218</f>
        <v>13525.029999999999</v>
      </c>
      <c r="D215" s="34">
        <f>D216+D217+D218</f>
        <v>47335.085999999996</v>
      </c>
      <c r="E215" s="34">
        <f>E216+E217+E218</f>
        <v>47335.085999999996</v>
      </c>
      <c r="F215" s="110">
        <f>IFERROR(E215/B215*100,0)</f>
        <v>36.846850956373906</v>
      </c>
      <c r="G215" s="110">
        <f>IFERROR(E215/C215*100,0)</f>
        <v>349.98137527236537</v>
      </c>
      <c r="H215" s="32">
        <f t="shared" ref="H215:AE215" si="141">H216+H217+H218</f>
        <v>4610.79</v>
      </c>
      <c r="I215" s="32">
        <f t="shared" si="141"/>
        <v>2961.09</v>
      </c>
      <c r="J215" s="35">
        <f t="shared" si="141"/>
        <v>8914.24</v>
      </c>
      <c r="K215" s="32">
        <f t="shared" si="141"/>
        <v>8820.31</v>
      </c>
      <c r="L215" s="32">
        <f t="shared" si="141"/>
        <v>11560.98</v>
      </c>
      <c r="M215" s="32">
        <f t="shared" si="141"/>
        <v>11116.751</v>
      </c>
      <c r="N215" s="32">
        <f t="shared" si="141"/>
        <v>15409.37</v>
      </c>
      <c r="O215" s="32">
        <f t="shared" si="141"/>
        <v>11137.424000000001</v>
      </c>
      <c r="P215" s="32">
        <f>P216+P217+P218</f>
        <v>12263.56</v>
      </c>
      <c r="Q215" s="126">
        <f t="shared" si="141"/>
        <v>13299.511</v>
      </c>
      <c r="R215" s="32">
        <f t="shared" si="141"/>
        <v>13299.51</v>
      </c>
      <c r="S215" s="32">
        <f t="shared" si="141"/>
        <v>0</v>
      </c>
      <c r="T215" s="32">
        <f t="shared" si="141"/>
        <v>15465.32</v>
      </c>
      <c r="U215" s="32">
        <f t="shared" si="141"/>
        <v>0</v>
      </c>
      <c r="V215" s="32">
        <f t="shared" si="141"/>
        <v>6632.4</v>
      </c>
      <c r="W215" s="32">
        <f t="shared" si="141"/>
        <v>0</v>
      </c>
      <c r="X215" s="32">
        <f t="shared" si="141"/>
        <v>8588.44</v>
      </c>
      <c r="Y215" s="32">
        <f t="shared" si="141"/>
        <v>0</v>
      </c>
      <c r="Z215" s="32">
        <f t="shared" si="141"/>
        <v>10850.98</v>
      </c>
      <c r="AA215" s="32">
        <f t="shared" si="141"/>
        <v>0</v>
      </c>
      <c r="AB215" s="32">
        <f t="shared" si="141"/>
        <v>8332.85</v>
      </c>
      <c r="AC215" s="32">
        <f t="shared" si="141"/>
        <v>0</v>
      </c>
      <c r="AD215" s="32">
        <f t="shared" si="141"/>
        <v>12535.96</v>
      </c>
      <c r="AE215" s="32">
        <f t="shared" si="141"/>
        <v>0</v>
      </c>
      <c r="AF215" s="150"/>
      <c r="AG215" s="100">
        <f t="shared" si="98"/>
        <v>128464.4</v>
      </c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</row>
    <row r="216" spans="1:205" s="27" customFormat="1" ht="18.75" x14ac:dyDescent="0.3">
      <c r="A216" s="36" t="s">
        <v>19</v>
      </c>
      <c r="B216" s="37">
        <f>H216+J216+L216+N216+P216+R216+T216+V216+X216+Z216+AB216+AD216</f>
        <v>0</v>
      </c>
      <c r="C216" s="107">
        <f>SUM(H216,J216)</f>
        <v>0</v>
      </c>
      <c r="D216" s="107">
        <f>E216</f>
        <v>0</v>
      </c>
      <c r="E216" s="107">
        <f>SUM(I216,K216,M216,O216,Q216,S216,U216,W216,Y216,AA216,AC216,AE216)</f>
        <v>0</v>
      </c>
      <c r="F216" s="110">
        <f>IFERROR(E216/B216*100,0)</f>
        <v>0</v>
      </c>
      <c r="G216" s="110">
        <f>IFERROR(E216/C216*100,0)</f>
        <v>0</v>
      </c>
      <c r="H216" s="39"/>
      <c r="I216" s="39"/>
      <c r="J216" s="38"/>
      <c r="K216" s="39"/>
      <c r="L216" s="39"/>
      <c r="M216" s="39"/>
      <c r="N216" s="39"/>
      <c r="O216" s="39"/>
      <c r="P216" s="39"/>
      <c r="Q216" s="12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50"/>
      <c r="AG216" s="100">
        <f t="shared" si="98"/>
        <v>0</v>
      </c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</row>
    <row r="217" spans="1:205" s="27" customFormat="1" ht="18.75" x14ac:dyDescent="0.3">
      <c r="A217" s="59" t="s">
        <v>17</v>
      </c>
      <c r="B217" s="37">
        <f>H217+J217+L217+N217+P217+R217+T217+V217+X217+Z217+AB217+AD217</f>
        <v>0</v>
      </c>
      <c r="C217" s="107">
        <f>SUM(H217,J217)</f>
        <v>0</v>
      </c>
      <c r="D217" s="107">
        <f t="shared" ref="D217:D219" si="142">E217</f>
        <v>0</v>
      </c>
      <c r="E217" s="107">
        <f t="shared" ref="E217:E218" si="143">SUM(I217,K217,M217,O217,Q217,S217,U217,W217,Y217,AA217,AC217,AE217)</f>
        <v>0</v>
      </c>
      <c r="F217" s="110">
        <f t="shared" ref="F217" si="144">IFERROR(E217/B217*100,0)</f>
        <v>0</v>
      </c>
      <c r="G217" s="110">
        <f>IFERROR(E217/C217*100,0)</f>
        <v>0</v>
      </c>
      <c r="H217" s="39"/>
      <c r="I217" s="39"/>
      <c r="J217" s="38"/>
      <c r="K217" s="39"/>
      <c r="L217" s="39"/>
      <c r="M217" s="39"/>
      <c r="N217" s="39"/>
      <c r="O217" s="39"/>
      <c r="P217" s="39"/>
      <c r="Q217" s="12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150"/>
      <c r="AG217" s="100">
        <f t="shared" si="98"/>
        <v>0</v>
      </c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</row>
    <row r="218" spans="1:205" s="27" customFormat="1" ht="18.75" x14ac:dyDescent="0.3">
      <c r="A218" s="59" t="s">
        <v>18</v>
      </c>
      <c r="B218" s="37">
        <f>H218+J218+L218+N218+P218+R218+T218+V218+X218+Z218+AB218+AD218</f>
        <v>128464.4</v>
      </c>
      <c r="C218" s="107">
        <f>SUM(H218,J218)</f>
        <v>13525.029999999999</v>
      </c>
      <c r="D218" s="107">
        <f t="shared" si="142"/>
        <v>47335.085999999996</v>
      </c>
      <c r="E218" s="107">
        <f t="shared" si="143"/>
        <v>47335.085999999996</v>
      </c>
      <c r="F218" s="110">
        <f>IFERROR(E218/B218*100,0)</f>
        <v>36.846850956373906</v>
      </c>
      <c r="G218" s="110">
        <f>IFERROR(E218/C218*100,0)</f>
        <v>349.98137527236537</v>
      </c>
      <c r="H218" s="39">
        <v>4610.79</v>
      </c>
      <c r="I218" s="39">
        <v>2961.09</v>
      </c>
      <c r="J218" s="38">
        <v>8914.24</v>
      </c>
      <c r="K218" s="39">
        <v>8820.31</v>
      </c>
      <c r="L218" s="39">
        <v>11560.98</v>
      </c>
      <c r="M218" s="39">
        <v>11116.751</v>
      </c>
      <c r="N218" s="39">
        <v>15409.37</v>
      </c>
      <c r="O218" s="39">
        <v>11137.424000000001</v>
      </c>
      <c r="P218" s="39">
        <v>12263.56</v>
      </c>
      <c r="Q218" s="129">
        <v>13299.511</v>
      </c>
      <c r="R218" s="39">
        <v>13299.51</v>
      </c>
      <c r="S218" s="39"/>
      <c r="T218" s="39">
        <v>15465.32</v>
      </c>
      <c r="U218" s="39"/>
      <c r="V218" s="39">
        <v>6632.4</v>
      </c>
      <c r="W218" s="39"/>
      <c r="X218" s="39">
        <v>8588.44</v>
      </c>
      <c r="Y218" s="39"/>
      <c r="Z218" s="39">
        <v>10850.98</v>
      </c>
      <c r="AA218" s="39"/>
      <c r="AB218" s="39">
        <v>8332.85</v>
      </c>
      <c r="AC218" s="39"/>
      <c r="AD218" s="39">
        <v>12535.96</v>
      </c>
      <c r="AE218" s="39"/>
      <c r="AF218" s="150"/>
      <c r="AG218" s="100">
        <f t="shared" ref="AG218:AG297" si="145">H218+J218+L218+N218+P218+R218+T218+V218+X218+Z218+AB218+AD218</f>
        <v>128464.4</v>
      </c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</row>
    <row r="219" spans="1:205" s="27" customFormat="1" ht="32.25" customHeight="1" x14ac:dyDescent="0.3">
      <c r="A219" s="59" t="s">
        <v>20</v>
      </c>
      <c r="B219" s="37">
        <f>H219+J219+L219+N219+P219+R219+T219+V219+X219+Z219+AB219+AD219</f>
        <v>0</v>
      </c>
      <c r="C219" s="107">
        <f>SUM(H219,J219)</f>
        <v>0</v>
      </c>
      <c r="D219" s="107">
        <f t="shared" si="142"/>
        <v>0</v>
      </c>
      <c r="E219" s="107">
        <f>SUM(I219,K219,M219,O219,Q219,S219,U219,W219,Y219,AA219,AC219,AE219)</f>
        <v>0</v>
      </c>
      <c r="F219" s="110">
        <f>IFERROR(E219/B219*100,0)</f>
        <v>0</v>
      </c>
      <c r="G219" s="110">
        <f>IFERROR(E219/C219*100,0)</f>
        <v>0</v>
      </c>
      <c r="H219" s="39"/>
      <c r="I219" s="39"/>
      <c r="J219" s="38"/>
      <c r="K219" s="39"/>
      <c r="L219" s="39"/>
      <c r="M219" s="39"/>
      <c r="N219" s="39"/>
      <c r="O219" s="39"/>
      <c r="P219" s="39"/>
      <c r="Q219" s="12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151"/>
      <c r="AG219" s="100">
        <f t="shared" si="145"/>
        <v>0</v>
      </c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</row>
    <row r="220" spans="1:205" s="27" customFormat="1" ht="82.5" customHeight="1" x14ac:dyDescent="0.3">
      <c r="A220" s="30" t="s">
        <v>69</v>
      </c>
      <c r="B220" s="31"/>
      <c r="C220" s="31"/>
      <c r="D220" s="31"/>
      <c r="E220" s="31"/>
      <c r="F220" s="31"/>
      <c r="G220" s="31"/>
      <c r="H220" s="39"/>
      <c r="I220" s="39"/>
      <c r="J220" s="38"/>
      <c r="K220" s="39"/>
      <c r="L220" s="39"/>
      <c r="M220" s="39"/>
      <c r="N220" s="39"/>
      <c r="O220" s="39"/>
      <c r="P220" s="39"/>
      <c r="Q220" s="12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0"/>
      <c r="AG220" s="100">
        <f t="shared" si="145"/>
        <v>0</v>
      </c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</row>
    <row r="221" spans="1:205" s="27" customFormat="1" ht="18.75" x14ac:dyDescent="0.3">
      <c r="A221" s="33" t="s">
        <v>16</v>
      </c>
      <c r="B221" s="34">
        <f>B222+B223+B224</f>
        <v>7594.7</v>
      </c>
      <c r="C221" s="34">
        <f>C222+C223+C224</f>
        <v>7594.7</v>
      </c>
      <c r="D221" s="34">
        <f>D222+D223+D224</f>
        <v>7267.85</v>
      </c>
      <c r="E221" s="34">
        <f>E222+E223+E224</f>
        <v>7267.85</v>
      </c>
      <c r="F221" s="110">
        <f>IFERROR(E221/B221*100,0)</f>
        <v>95.696340869290424</v>
      </c>
      <c r="G221" s="110">
        <f>IFERROR(E221/C221*100,0)</f>
        <v>95.696340869290424</v>
      </c>
      <c r="H221" s="35">
        <f t="shared" ref="H221:AE221" si="146">H222+H223+H224</f>
        <v>7594.7</v>
      </c>
      <c r="I221" s="35">
        <f t="shared" si="146"/>
        <v>6291</v>
      </c>
      <c r="J221" s="35">
        <f t="shared" si="146"/>
        <v>0</v>
      </c>
      <c r="K221" s="35">
        <f>K222+K223+K224</f>
        <v>0</v>
      </c>
      <c r="L221" s="35">
        <f t="shared" si="146"/>
        <v>0</v>
      </c>
      <c r="M221" s="35">
        <f t="shared" si="146"/>
        <v>0</v>
      </c>
      <c r="N221" s="35">
        <f t="shared" si="146"/>
        <v>0</v>
      </c>
      <c r="O221" s="35">
        <f t="shared" si="146"/>
        <v>976.85</v>
      </c>
      <c r="P221" s="35">
        <f t="shared" si="146"/>
        <v>0</v>
      </c>
      <c r="Q221" s="126">
        <f t="shared" si="146"/>
        <v>0</v>
      </c>
      <c r="R221" s="35">
        <f t="shared" si="146"/>
        <v>0</v>
      </c>
      <c r="S221" s="35">
        <f t="shared" si="146"/>
        <v>0</v>
      </c>
      <c r="T221" s="35">
        <f t="shared" si="146"/>
        <v>0</v>
      </c>
      <c r="U221" s="35">
        <f t="shared" si="146"/>
        <v>0</v>
      </c>
      <c r="V221" s="35">
        <f t="shared" si="146"/>
        <v>0</v>
      </c>
      <c r="W221" s="35">
        <f t="shared" si="146"/>
        <v>0</v>
      </c>
      <c r="X221" s="35">
        <f t="shared" si="146"/>
        <v>0</v>
      </c>
      <c r="Y221" s="35">
        <f t="shared" si="146"/>
        <v>0</v>
      </c>
      <c r="Z221" s="35">
        <f t="shared" si="146"/>
        <v>0</v>
      </c>
      <c r="AA221" s="35">
        <f t="shared" si="146"/>
        <v>0</v>
      </c>
      <c r="AB221" s="35">
        <f t="shared" si="146"/>
        <v>0</v>
      </c>
      <c r="AC221" s="35">
        <f t="shared" si="146"/>
        <v>0</v>
      </c>
      <c r="AD221" s="35">
        <f t="shared" si="146"/>
        <v>0</v>
      </c>
      <c r="AE221" s="35">
        <f t="shared" si="146"/>
        <v>0</v>
      </c>
      <c r="AF221" s="20"/>
      <c r="AG221" s="100">
        <f t="shared" si="145"/>
        <v>7594.7</v>
      </c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</row>
    <row r="222" spans="1:205" s="27" customFormat="1" ht="18.75" x14ac:dyDescent="0.3">
      <c r="A222" s="36" t="s">
        <v>19</v>
      </c>
      <c r="B222" s="37">
        <f>H222+J222+L222+N222+P222+R222+T222+V222+X222+Z222+AB222+AD222</f>
        <v>0</v>
      </c>
      <c r="C222" s="107">
        <f>SUM(H222,J222)</f>
        <v>0</v>
      </c>
      <c r="D222" s="107">
        <f>E222</f>
        <v>0</v>
      </c>
      <c r="E222" s="107">
        <f>SUM(I222,K222,M222,O222,Q222,S222,U222,W222,Y222,AA222,AC222,AE222)</f>
        <v>0</v>
      </c>
      <c r="F222" s="110">
        <f>IFERROR(E222/B222*100,0)</f>
        <v>0</v>
      </c>
      <c r="G222" s="110">
        <f>IFERROR(E222/C222*100,0)</f>
        <v>0</v>
      </c>
      <c r="H222" s="38"/>
      <c r="I222" s="38"/>
      <c r="J222" s="38"/>
      <c r="K222" s="38"/>
      <c r="L222" s="38"/>
      <c r="M222" s="38"/>
      <c r="N222" s="38"/>
      <c r="O222" s="38"/>
      <c r="P222" s="38"/>
      <c r="Q222" s="129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20"/>
      <c r="AG222" s="100">
        <f t="shared" si="145"/>
        <v>0</v>
      </c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</row>
    <row r="223" spans="1:205" s="27" customFormat="1" ht="18.75" x14ac:dyDescent="0.3">
      <c r="A223" s="36" t="s">
        <v>17</v>
      </c>
      <c r="B223" s="37">
        <f>H223+J223+L223+N223+P223+R223+T223+V223+X223+Z223+AB223+AD223</f>
        <v>0</v>
      </c>
      <c r="C223" s="107">
        <f>SUM(H223,J223)</f>
        <v>0</v>
      </c>
      <c r="D223" s="107">
        <f t="shared" ref="D223:D225" si="147">E223</f>
        <v>0</v>
      </c>
      <c r="E223" s="107">
        <f t="shared" ref="E223:E224" si="148">SUM(I223,K223,M223,O223,Q223,S223,U223,W223,Y223,AA223,AC223,AE223)</f>
        <v>0</v>
      </c>
      <c r="F223" s="110">
        <f t="shared" ref="F223" si="149">IFERROR(E223/B223*100,0)</f>
        <v>0</v>
      </c>
      <c r="G223" s="110">
        <f>IFERROR(E223/C223*100,0)</f>
        <v>0</v>
      </c>
      <c r="H223" s="38"/>
      <c r="I223" s="38"/>
      <c r="J223" s="38"/>
      <c r="K223" s="38"/>
      <c r="L223" s="38"/>
      <c r="M223" s="38"/>
      <c r="N223" s="38"/>
      <c r="O223" s="38"/>
      <c r="P223" s="38"/>
      <c r="Q223" s="129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20"/>
      <c r="AG223" s="100">
        <f t="shared" si="145"/>
        <v>0</v>
      </c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</row>
    <row r="224" spans="1:205" s="27" customFormat="1" ht="18.75" x14ac:dyDescent="0.3">
      <c r="A224" s="36" t="s">
        <v>18</v>
      </c>
      <c r="B224" s="37">
        <f>H224+J224+L224+N224+P224+R224+T224+V224+X224+Z224+AB224+AD224</f>
        <v>7594.7</v>
      </c>
      <c r="C224" s="107">
        <f>SUM(H224,J224)</f>
        <v>7594.7</v>
      </c>
      <c r="D224" s="107">
        <f t="shared" si="147"/>
        <v>7267.85</v>
      </c>
      <c r="E224" s="107">
        <f t="shared" si="148"/>
        <v>7267.85</v>
      </c>
      <c r="F224" s="110">
        <f>IFERROR(E224/B224*100,0)</f>
        <v>95.696340869290424</v>
      </c>
      <c r="G224" s="110">
        <f>IFERROR(E224/C224*100,0)</f>
        <v>95.696340869290424</v>
      </c>
      <c r="H224" s="38">
        <v>7594.7</v>
      </c>
      <c r="I224" s="38">
        <v>6291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976.85</v>
      </c>
      <c r="P224" s="38">
        <v>0</v>
      </c>
      <c r="Q224" s="129">
        <v>0</v>
      </c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20"/>
      <c r="AG224" s="100">
        <f t="shared" si="145"/>
        <v>7594.7</v>
      </c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</row>
    <row r="225" spans="1:205" s="27" customFormat="1" ht="18.75" x14ac:dyDescent="0.3">
      <c r="A225" s="36" t="s">
        <v>20</v>
      </c>
      <c r="B225" s="37">
        <f>H225+J225+L225+N225+P225+R225+T225+V225+X225+Z225+AB225+AD225</f>
        <v>0</v>
      </c>
      <c r="C225" s="107">
        <f>SUM(H225,J225)</f>
        <v>0</v>
      </c>
      <c r="D225" s="107">
        <f t="shared" si="147"/>
        <v>0</v>
      </c>
      <c r="E225" s="107">
        <f>SUM(I225,K225,M225,O225,Q225,S225,U225,W225,Y225,AA225,AC225,AE225)</f>
        <v>0</v>
      </c>
      <c r="F225" s="110">
        <f>IFERROR(E225/B225*100,0)</f>
        <v>0</v>
      </c>
      <c r="G225" s="110">
        <f>IFERROR(E225/C225*100,0)</f>
        <v>0</v>
      </c>
      <c r="H225" s="38"/>
      <c r="I225" s="38"/>
      <c r="J225" s="38"/>
      <c r="K225" s="38"/>
      <c r="L225" s="38"/>
      <c r="M225" s="38"/>
      <c r="N225" s="38"/>
      <c r="O225" s="38"/>
      <c r="P225" s="38"/>
      <c r="Q225" s="129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20"/>
      <c r="AG225" s="100">
        <f t="shared" si="145"/>
        <v>0</v>
      </c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</row>
    <row r="226" spans="1:205" s="27" customFormat="1" ht="101.25" customHeight="1" x14ac:dyDescent="0.3">
      <c r="A226" s="30" t="s">
        <v>70</v>
      </c>
      <c r="B226" s="31"/>
      <c r="C226" s="31"/>
      <c r="D226" s="31"/>
      <c r="E226" s="31"/>
      <c r="F226" s="31"/>
      <c r="G226" s="31"/>
      <c r="H226" s="39"/>
      <c r="I226" s="39"/>
      <c r="J226" s="38"/>
      <c r="K226" s="39"/>
      <c r="L226" s="39"/>
      <c r="M226" s="39"/>
      <c r="N226" s="39"/>
      <c r="O226" s="39"/>
      <c r="P226" s="39"/>
      <c r="Q226" s="12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0"/>
      <c r="AG226" s="100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</row>
    <row r="227" spans="1:205" s="27" customFormat="1" ht="18.75" x14ac:dyDescent="0.3">
      <c r="A227" s="33" t="s">
        <v>16</v>
      </c>
      <c r="B227" s="34">
        <f>B228+B229+B230</f>
        <v>122.5</v>
      </c>
      <c r="C227" s="34">
        <f>C228+C229+C230</f>
        <v>122.5</v>
      </c>
      <c r="D227" s="34">
        <f>D228+D229+D230</f>
        <v>0</v>
      </c>
      <c r="E227" s="34">
        <f>E228+E229+E230</f>
        <v>0</v>
      </c>
      <c r="F227" s="110">
        <f>IFERROR(E227/B227*100,0)</f>
        <v>0</v>
      </c>
      <c r="G227" s="110">
        <f>IFERROR(E227/C227*100,0)</f>
        <v>0</v>
      </c>
      <c r="H227" s="35">
        <f>H228+H229+H230</f>
        <v>122.5</v>
      </c>
      <c r="I227" s="35">
        <f t="shared" ref="I227:AE227" si="150">I228+I229+I230</f>
        <v>0</v>
      </c>
      <c r="J227" s="35">
        <f t="shared" si="150"/>
        <v>0</v>
      </c>
      <c r="K227" s="35">
        <f t="shared" si="150"/>
        <v>0</v>
      </c>
      <c r="L227" s="35">
        <f t="shared" si="150"/>
        <v>0</v>
      </c>
      <c r="M227" s="35">
        <f t="shared" si="150"/>
        <v>0</v>
      </c>
      <c r="N227" s="35">
        <f t="shared" si="150"/>
        <v>0</v>
      </c>
      <c r="O227" s="35">
        <f t="shared" si="150"/>
        <v>0</v>
      </c>
      <c r="P227" s="35">
        <f t="shared" si="150"/>
        <v>0</v>
      </c>
      <c r="Q227" s="126">
        <f t="shared" si="150"/>
        <v>0</v>
      </c>
      <c r="R227" s="35">
        <f t="shared" si="150"/>
        <v>0</v>
      </c>
      <c r="S227" s="35">
        <f t="shared" si="150"/>
        <v>0</v>
      </c>
      <c r="T227" s="35">
        <f t="shared" si="150"/>
        <v>0</v>
      </c>
      <c r="U227" s="35">
        <f t="shared" si="150"/>
        <v>0</v>
      </c>
      <c r="V227" s="35">
        <f t="shared" si="150"/>
        <v>0</v>
      </c>
      <c r="W227" s="35">
        <f t="shared" si="150"/>
        <v>0</v>
      </c>
      <c r="X227" s="35">
        <f t="shared" si="150"/>
        <v>0</v>
      </c>
      <c r="Y227" s="35">
        <f t="shared" si="150"/>
        <v>0</v>
      </c>
      <c r="Z227" s="35">
        <f t="shared" si="150"/>
        <v>0</v>
      </c>
      <c r="AA227" s="35">
        <f t="shared" si="150"/>
        <v>0</v>
      </c>
      <c r="AB227" s="35">
        <f t="shared" si="150"/>
        <v>0</v>
      </c>
      <c r="AC227" s="35">
        <f t="shared" si="150"/>
        <v>0</v>
      </c>
      <c r="AD227" s="35">
        <f t="shared" si="150"/>
        <v>0</v>
      </c>
      <c r="AE227" s="35">
        <f t="shared" si="150"/>
        <v>0</v>
      </c>
      <c r="AF227" s="20"/>
      <c r="AG227" s="100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</row>
    <row r="228" spans="1:205" s="27" customFormat="1" ht="18.75" x14ac:dyDescent="0.3">
      <c r="A228" s="36" t="s">
        <v>19</v>
      </c>
      <c r="B228" s="37">
        <f>H228+J228+L228+N228+P228+R228+T228+V228+X228+Z228+AB228+AD228</f>
        <v>0</v>
      </c>
      <c r="C228" s="107">
        <f>SUM(H228,J228)</f>
        <v>0</v>
      </c>
      <c r="D228" s="107">
        <f>E228</f>
        <v>0</v>
      </c>
      <c r="E228" s="107">
        <f>SUM(I228,K228,M228,O228,Q228,S228,U228,W228,Y228,AA228,AC228,AE228)</f>
        <v>0</v>
      </c>
      <c r="F228" s="110">
        <f>IFERROR(E228/B228*100,0)</f>
        <v>0</v>
      </c>
      <c r="G228" s="110">
        <f>IFERROR(E228/C228*100,0)</f>
        <v>0</v>
      </c>
      <c r="H228" s="38"/>
      <c r="I228" s="38"/>
      <c r="J228" s="38"/>
      <c r="K228" s="38"/>
      <c r="L228" s="38"/>
      <c r="M228" s="38"/>
      <c r="N228" s="38"/>
      <c r="O228" s="38"/>
      <c r="P228" s="38"/>
      <c r="Q228" s="129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20"/>
      <c r="AG228" s="100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</row>
    <row r="229" spans="1:205" s="27" customFormat="1" ht="18.75" x14ac:dyDescent="0.3">
      <c r="A229" s="36" t="s">
        <v>17</v>
      </c>
      <c r="B229" s="37">
        <f>H229+J229+L229+N229+P229+R229+T229+V229+X229+Z229+AB229+AD229</f>
        <v>0</v>
      </c>
      <c r="C229" s="107">
        <f>SUM(H229,J229)</f>
        <v>0</v>
      </c>
      <c r="D229" s="107">
        <f t="shared" ref="D229:D231" si="151">E229</f>
        <v>0</v>
      </c>
      <c r="E229" s="107">
        <f t="shared" ref="E229:E230" si="152">SUM(I229,K229,M229,O229,Q229,S229,U229,W229,Y229,AA229,AC229,AE229)</f>
        <v>0</v>
      </c>
      <c r="F229" s="110">
        <f t="shared" ref="F229" si="153">IFERROR(E229/B229*100,0)</f>
        <v>0</v>
      </c>
      <c r="G229" s="110">
        <f>IFERROR(E229/C229*100,0)</f>
        <v>0</v>
      </c>
      <c r="H229" s="38"/>
      <c r="I229" s="38"/>
      <c r="J229" s="38"/>
      <c r="K229" s="38"/>
      <c r="L229" s="38"/>
      <c r="M229" s="38"/>
      <c r="N229" s="38"/>
      <c r="O229" s="38"/>
      <c r="P229" s="38"/>
      <c r="Q229" s="129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20"/>
      <c r="AG229" s="100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</row>
    <row r="230" spans="1:205" s="27" customFormat="1" ht="18.75" x14ac:dyDescent="0.3">
      <c r="A230" s="36" t="s">
        <v>18</v>
      </c>
      <c r="B230" s="37">
        <f>H230+J230+L230+N230+P230+R230+T230+V230+X230+Z230+AB230+AD230</f>
        <v>122.5</v>
      </c>
      <c r="C230" s="107">
        <f>SUM(H230,J230)</f>
        <v>122.5</v>
      </c>
      <c r="D230" s="107">
        <f t="shared" si="151"/>
        <v>0</v>
      </c>
      <c r="E230" s="107">
        <f t="shared" si="152"/>
        <v>0</v>
      </c>
      <c r="F230" s="110">
        <f>IFERROR(E230/B230*100,0)</f>
        <v>0</v>
      </c>
      <c r="G230" s="110">
        <f>IFERROR(E230/C230*100,0)</f>
        <v>0</v>
      </c>
      <c r="H230" s="38">
        <v>122.5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129">
        <v>0</v>
      </c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20"/>
      <c r="AG230" s="100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</row>
    <row r="231" spans="1:205" s="27" customFormat="1" ht="18.75" x14ac:dyDescent="0.3">
      <c r="A231" s="36" t="s">
        <v>20</v>
      </c>
      <c r="B231" s="37">
        <f>H231+J231+L231+N231+P231+R231+T231+V231+X231+Z231+AB231+AD231</f>
        <v>0</v>
      </c>
      <c r="C231" s="107">
        <f>SUM(H231,J231)</f>
        <v>0</v>
      </c>
      <c r="D231" s="107">
        <f t="shared" si="151"/>
        <v>0</v>
      </c>
      <c r="E231" s="107">
        <f>SUM(I231,K231,M231,O231,Q231,S231,U231,W231,Y231,AA231,AC231,AE231)</f>
        <v>0</v>
      </c>
      <c r="F231" s="110">
        <f>IFERROR(E231/B231*100,0)</f>
        <v>0</v>
      </c>
      <c r="G231" s="110">
        <f>IFERROR(E231/C231*100,0)</f>
        <v>0</v>
      </c>
      <c r="H231" s="38"/>
      <c r="I231" s="38"/>
      <c r="J231" s="38"/>
      <c r="K231" s="38"/>
      <c r="L231" s="38"/>
      <c r="M231" s="38"/>
      <c r="N231" s="38"/>
      <c r="O231" s="38"/>
      <c r="P231" s="38"/>
      <c r="Q231" s="129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20"/>
      <c r="AG231" s="100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</row>
    <row r="232" spans="1:205" s="16" customFormat="1" ht="18.75" customHeight="1" x14ac:dyDescent="0.25">
      <c r="A232" s="152" t="s">
        <v>71</v>
      </c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69"/>
      <c r="AF232" s="20"/>
      <c r="AG232" s="100">
        <f t="shared" si="145"/>
        <v>0</v>
      </c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</row>
    <row r="233" spans="1:205" s="16" customFormat="1" ht="39" customHeight="1" x14ac:dyDescent="0.25">
      <c r="A233" s="146" t="s">
        <v>23</v>
      </c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8"/>
      <c r="AF233" s="20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</row>
    <row r="234" spans="1:205" s="27" customFormat="1" ht="18.75" x14ac:dyDescent="0.3">
      <c r="A234" s="102" t="s">
        <v>16</v>
      </c>
      <c r="B234" s="103">
        <f>B235+B236+B237</f>
        <v>62805.686000000002</v>
      </c>
      <c r="C234" s="103">
        <f>C235+C236+C237</f>
        <v>6378.6100000000006</v>
      </c>
      <c r="D234" s="103">
        <f>D235+D236+D237</f>
        <v>9894.4940000000006</v>
      </c>
      <c r="E234" s="103">
        <f>E235+E236+E237</f>
        <v>9894.4940000000006</v>
      </c>
      <c r="F234" s="103">
        <f>E234/B234*100</f>
        <v>15.754137292601184</v>
      </c>
      <c r="G234" s="103">
        <f>E234/C234*100</f>
        <v>155.11990856942185</v>
      </c>
      <c r="H234" s="105">
        <f>H235+H236+H237</f>
        <v>4568.16</v>
      </c>
      <c r="I234" s="105">
        <f t="shared" ref="I234:AE234" si="154">I235+I236+I237</f>
        <v>3053.8999999999996</v>
      </c>
      <c r="J234" s="35">
        <f t="shared" si="154"/>
        <v>4971.6899999999996</v>
      </c>
      <c r="K234" s="105">
        <f t="shared" si="154"/>
        <v>4535.51</v>
      </c>
      <c r="L234" s="105">
        <f t="shared" si="154"/>
        <v>4423.799</v>
      </c>
      <c r="M234" s="105">
        <f t="shared" si="154"/>
        <v>3279.7079999999996</v>
      </c>
      <c r="N234" s="105">
        <f t="shared" si="154"/>
        <v>6546.0969999999998</v>
      </c>
      <c r="O234" s="105">
        <f t="shared" si="154"/>
        <v>5460.3829999999998</v>
      </c>
      <c r="P234" s="105">
        <f t="shared" si="154"/>
        <v>5113.3100000000004</v>
      </c>
      <c r="Q234" s="126">
        <f t="shared" si="154"/>
        <v>5177.9279999999999</v>
      </c>
      <c r="R234" s="105">
        <f t="shared" si="154"/>
        <v>4474.33</v>
      </c>
      <c r="S234" s="105">
        <f t="shared" si="154"/>
        <v>0</v>
      </c>
      <c r="T234" s="105">
        <f t="shared" si="154"/>
        <v>6437.8600000000006</v>
      </c>
      <c r="U234" s="105">
        <f t="shared" si="154"/>
        <v>0</v>
      </c>
      <c r="V234" s="105">
        <f t="shared" si="154"/>
        <v>5065.1899999999996</v>
      </c>
      <c r="W234" s="105">
        <f t="shared" si="154"/>
        <v>0</v>
      </c>
      <c r="X234" s="105">
        <f t="shared" si="154"/>
        <v>4356.21</v>
      </c>
      <c r="Y234" s="105">
        <f t="shared" si="154"/>
        <v>0</v>
      </c>
      <c r="Z234" s="105">
        <f t="shared" si="154"/>
        <v>5325.98</v>
      </c>
      <c r="AA234" s="105">
        <f t="shared" si="154"/>
        <v>0</v>
      </c>
      <c r="AB234" s="105">
        <f t="shared" si="154"/>
        <v>4909</v>
      </c>
      <c r="AC234" s="105">
        <f t="shared" si="154"/>
        <v>0</v>
      </c>
      <c r="AD234" s="105">
        <f t="shared" si="154"/>
        <v>6614.0599999999995</v>
      </c>
      <c r="AE234" s="105">
        <f t="shared" si="154"/>
        <v>0</v>
      </c>
      <c r="AF234" s="20"/>
      <c r="AG234" s="100">
        <f t="shared" ref="AG234:AG238" si="155">H234+J234+L234+N234+P234+R234+T234+V234+X234+Z234+AB234+AD234</f>
        <v>62805.686000000002</v>
      </c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</row>
    <row r="235" spans="1:205" s="27" customFormat="1" ht="18.75" x14ac:dyDescent="0.3">
      <c r="A235" s="36" t="s">
        <v>19</v>
      </c>
      <c r="B235" s="37">
        <f t="shared" ref="B235:E238" si="156">SUM(B241,B259,B271)</f>
        <v>0</v>
      </c>
      <c r="C235" s="37">
        <f t="shared" si="156"/>
        <v>0</v>
      </c>
      <c r="D235" s="37">
        <f t="shared" si="156"/>
        <v>0</v>
      </c>
      <c r="E235" s="37">
        <f t="shared" si="156"/>
        <v>0</v>
      </c>
      <c r="F235" s="106">
        <f>IFERROR(E235/B235*100,0)</f>
        <v>0</v>
      </c>
      <c r="G235" s="104">
        <f>IFERROR(E235/C235*100,0)</f>
        <v>0</v>
      </c>
      <c r="H235" s="37">
        <f t="shared" ref="H235:J238" si="157">SUM(H241,H259,H271)</f>
        <v>0</v>
      </c>
      <c r="I235" s="37">
        <f t="shared" si="157"/>
        <v>0</v>
      </c>
      <c r="J235" s="37">
        <f t="shared" si="157"/>
        <v>0</v>
      </c>
      <c r="K235" s="37"/>
      <c r="L235" s="37">
        <f>SUM(L241,L259,L271)</f>
        <v>0</v>
      </c>
      <c r="M235" s="37"/>
      <c r="N235" s="37">
        <f>SUM(N241,N259,N271)</f>
        <v>0</v>
      </c>
      <c r="O235" s="37"/>
      <c r="P235" s="37">
        <f>SUM(P241,P259,P271)</f>
        <v>0</v>
      </c>
      <c r="Q235" s="127"/>
      <c r="R235" s="37">
        <f>SUM(R241,R259,R271)</f>
        <v>0</v>
      </c>
      <c r="S235" s="37"/>
      <c r="T235" s="37">
        <f>SUM(T241,T259,T271)</f>
        <v>0</v>
      </c>
      <c r="U235" s="37"/>
      <c r="V235" s="37">
        <f>SUM(V241,V259,V271)</f>
        <v>0</v>
      </c>
      <c r="W235" s="37"/>
      <c r="X235" s="37">
        <f>SUM(X241,X259,X271)</f>
        <v>0</v>
      </c>
      <c r="Y235" s="37"/>
      <c r="Z235" s="37">
        <f>SUM(Z241,Z259,Z271)</f>
        <v>0</v>
      </c>
      <c r="AA235" s="37"/>
      <c r="AB235" s="37">
        <f>SUM(AB241,AB259,AB271)</f>
        <v>0</v>
      </c>
      <c r="AC235" s="37"/>
      <c r="AD235" s="37">
        <f>SUM(AD241,AD259,AD271)</f>
        <v>0</v>
      </c>
      <c r="AE235" s="37"/>
      <c r="AF235" s="20"/>
      <c r="AG235" s="100">
        <f t="shared" si="155"/>
        <v>0</v>
      </c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</row>
    <row r="236" spans="1:205" s="27" customFormat="1" ht="18.75" x14ac:dyDescent="0.3">
      <c r="A236" s="36" t="s">
        <v>17</v>
      </c>
      <c r="B236" s="37">
        <f t="shared" si="156"/>
        <v>74</v>
      </c>
      <c r="C236" s="37">
        <f t="shared" si="156"/>
        <v>0</v>
      </c>
      <c r="D236" s="37">
        <f t="shared" si="156"/>
        <v>74</v>
      </c>
      <c r="E236" s="37">
        <f t="shared" si="156"/>
        <v>74</v>
      </c>
      <c r="F236" s="106">
        <f t="shared" ref="F236:F238" si="158">IFERROR(E236/B236*100,0)</f>
        <v>100</v>
      </c>
      <c r="G236" s="104">
        <f>IFERROR(E236/C236*100,0)</f>
        <v>0</v>
      </c>
      <c r="H236" s="37">
        <f t="shared" si="157"/>
        <v>0</v>
      </c>
      <c r="I236" s="37">
        <f t="shared" si="157"/>
        <v>0</v>
      </c>
      <c r="J236" s="37">
        <f t="shared" si="157"/>
        <v>0</v>
      </c>
      <c r="K236" s="37"/>
      <c r="L236" s="37">
        <f>SUM(L242,L260,L272)</f>
        <v>0</v>
      </c>
      <c r="M236" s="37"/>
      <c r="N236" s="37">
        <f>SUM(N242,N260,N272)</f>
        <v>74</v>
      </c>
      <c r="O236" s="37">
        <f>O242+O260+O272</f>
        <v>74</v>
      </c>
      <c r="P236" s="37">
        <f>SUM(P242,P260,P272)</f>
        <v>0</v>
      </c>
      <c r="Q236" s="127"/>
      <c r="R236" s="37">
        <f>SUM(R242,R260,R272)</f>
        <v>0</v>
      </c>
      <c r="S236" s="37"/>
      <c r="T236" s="37">
        <f>SUM(T242,T260,T272)</f>
        <v>0</v>
      </c>
      <c r="U236" s="37"/>
      <c r="V236" s="37">
        <f>SUM(V242,V260,V272)</f>
        <v>0</v>
      </c>
      <c r="W236" s="37"/>
      <c r="X236" s="37">
        <f>SUM(X242,X260,X272)</f>
        <v>0</v>
      </c>
      <c r="Y236" s="37"/>
      <c r="Z236" s="37">
        <f>SUM(Z242,Z260,Z272)</f>
        <v>0</v>
      </c>
      <c r="AA236" s="37"/>
      <c r="AB236" s="37">
        <f>SUM(AB242,AB260,AB272)</f>
        <v>0</v>
      </c>
      <c r="AC236" s="37"/>
      <c r="AD236" s="37">
        <f>SUM(AD242,AD260,AD272)</f>
        <v>0</v>
      </c>
      <c r="AE236" s="37"/>
      <c r="AF236" s="20"/>
      <c r="AG236" s="100">
        <f t="shared" si="155"/>
        <v>74</v>
      </c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</row>
    <row r="237" spans="1:205" s="27" customFormat="1" ht="18.75" x14ac:dyDescent="0.3">
      <c r="A237" s="36" t="s">
        <v>18</v>
      </c>
      <c r="B237" s="37">
        <f t="shared" si="156"/>
        <v>62731.686000000002</v>
      </c>
      <c r="C237" s="37">
        <f t="shared" si="156"/>
        <v>6378.6100000000006</v>
      </c>
      <c r="D237" s="37">
        <f t="shared" si="156"/>
        <v>9820.4940000000006</v>
      </c>
      <c r="E237" s="37">
        <f t="shared" si="156"/>
        <v>9820.4940000000006</v>
      </c>
      <c r="F237" s="106">
        <f t="shared" si="158"/>
        <v>15.654758585637248</v>
      </c>
      <c r="G237" s="104">
        <f>IFERROR(E237/C237*100,0)</f>
        <v>153.95978120625026</v>
      </c>
      <c r="H237" s="37">
        <f t="shared" si="157"/>
        <v>4568.16</v>
      </c>
      <c r="I237" s="37">
        <f t="shared" si="157"/>
        <v>3053.8999999999996</v>
      </c>
      <c r="J237" s="37">
        <f t="shared" si="157"/>
        <v>4971.6899999999996</v>
      </c>
      <c r="K237" s="37">
        <f>K243+K261+K273</f>
        <v>4535.51</v>
      </c>
      <c r="L237" s="37">
        <f>SUM(L243,L261,L273)</f>
        <v>4423.799</v>
      </c>
      <c r="M237" s="37">
        <f>M243+M261+M273</f>
        <v>3279.7079999999996</v>
      </c>
      <c r="N237" s="37">
        <f>SUM(N243,N261,N273)</f>
        <v>6472.0969999999998</v>
      </c>
      <c r="O237" s="37">
        <f>O243+O261+O273</f>
        <v>5386.3829999999998</v>
      </c>
      <c r="P237" s="37">
        <f>SUM(P243,P261,P273)</f>
        <v>5113.3100000000004</v>
      </c>
      <c r="Q237" s="127">
        <f>Q243+Q261+Q273</f>
        <v>5177.9279999999999</v>
      </c>
      <c r="R237" s="37">
        <f>SUM(R243,R261,R273)</f>
        <v>4474.33</v>
      </c>
      <c r="S237" s="37"/>
      <c r="T237" s="37">
        <f>SUM(T243,T261,T273)</f>
        <v>6437.8600000000006</v>
      </c>
      <c r="U237" s="37"/>
      <c r="V237" s="37">
        <f>SUM(V243,V261,V273)</f>
        <v>5065.1899999999996</v>
      </c>
      <c r="W237" s="37"/>
      <c r="X237" s="37">
        <f>SUM(X243,X261,X273)</f>
        <v>4356.21</v>
      </c>
      <c r="Y237" s="37"/>
      <c r="Z237" s="37">
        <f>SUM(Z243,Z261,Z273)</f>
        <v>5325.98</v>
      </c>
      <c r="AA237" s="37"/>
      <c r="AB237" s="37">
        <f>SUM(AB243,AB261,AB273)</f>
        <v>4909</v>
      </c>
      <c r="AC237" s="37"/>
      <c r="AD237" s="37">
        <f>SUM(AD243,AD261,AD273)</f>
        <v>6614.0599999999995</v>
      </c>
      <c r="AE237" s="37"/>
      <c r="AF237" s="20"/>
      <c r="AG237" s="100">
        <f t="shared" si="155"/>
        <v>62731.686000000002</v>
      </c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</row>
    <row r="238" spans="1:205" s="27" customFormat="1" ht="18.75" x14ac:dyDescent="0.3">
      <c r="A238" s="36" t="s">
        <v>20</v>
      </c>
      <c r="B238" s="37">
        <f t="shared" si="156"/>
        <v>0</v>
      </c>
      <c r="C238" s="37">
        <f t="shared" si="156"/>
        <v>0</v>
      </c>
      <c r="D238" s="37">
        <f t="shared" si="156"/>
        <v>0</v>
      </c>
      <c r="E238" s="37">
        <f t="shared" si="156"/>
        <v>0</v>
      </c>
      <c r="F238" s="106">
        <f t="shared" si="158"/>
        <v>0</v>
      </c>
      <c r="G238" s="104">
        <f>IFERROR(E238/C238*100,0)</f>
        <v>0</v>
      </c>
      <c r="H238" s="37">
        <f t="shared" si="157"/>
        <v>0</v>
      </c>
      <c r="I238" s="37">
        <f t="shared" si="157"/>
        <v>0</v>
      </c>
      <c r="J238" s="37">
        <f t="shared" si="157"/>
        <v>0</v>
      </c>
      <c r="K238" s="37"/>
      <c r="L238" s="37">
        <f>SUM(L244,L262,L274)</f>
        <v>0</v>
      </c>
      <c r="M238" s="37"/>
      <c r="N238" s="37">
        <f>SUM(N244,N262,N274)</f>
        <v>0</v>
      </c>
      <c r="O238" s="37"/>
      <c r="P238" s="37">
        <f>SUM(P244,P262,P274)</f>
        <v>0</v>
      </c>
      <c r="Q238" s="127"/>
      <c r="R238" s="37">
        <f>SUM(R244,R262,R274)</f>
        <v>0</v>
      </c>
      <c r="S238" s="37"/>
      <c r="T238" s="37">
        <f>SUM(T244,T262,T274)</f>
        <v>0</v>
      </c>
      <c r="U238" s="37"/>
      <c r="V238" s="37">
        <f>SUM(V244,V262,V274)</f>
        <v>0</v>
      </c>
      <c r="W238" s="37"/>
      <c r="X238" s="37">
        <f>SUM(X244,X262,X274)</f>
        <v>0</v>
      </c>
      <c r="Y238" s="37"/>
      <c r="Z238" s="37">
        <f>SUM(Z244,Z262,Z274)</f>
        <v>0</v>
      </c>
      <c r="AA238" s="37"/>
      <c r="AB238" s="37">
        <f>SUM(AB244,AB262,AB274)</f>
        <v>0</v>
      </c>
      <c r="AC238" s="37"/>
      <c r="AD238" s="37">
        <f>SUM(AD244,AD262,AD274)</f>
        <v>0</v>
      </c>
      <c r="AE238" s="37"/>
      <c r="AF238" s="20"/>
      <c r="AG238" s="100">
        <f t="shared" si="155"/>
        <v>0</v>
      </c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</row>
    <row r="239" spans="1:205" s="21" customFormat="1" ht="69" customHeight="1" x14ac:dyDescent="0.3">
      <c r="A239" s="74" t="s">
        <v>72</v>
      </c>
      <c r="B239" s="75"/>
      <c r="C239" s="75"/>
      <c r="D239" s="75"/>
      <c r="E239" s="75"/>
      <c r="F239" s="75"/>
      <c r="G239" s="75"/>
      <c r="H239" s="76"/>
      <c r="I239" s="76"/>
      <c r="J239" s="142"/>
      <c r="K239" s="76"/>
      <c r="L239" s="76"/>
      <c r="M239" s="76"/>
      <c r="N239" s="76"/>
      <c r="O239" s="76"/>
      <c r="P239" s="76"/>
      <c r="Q239" s="13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20"/>
      <c r="AG239" s="100">
        <f t="shared" si="145"/>
        <v>0</v>
      </c>
    </row>
    <row r="240" spans="1:205" s="27" customFormat="1" ht="18.75" x14ac:dyDescent="0.3">
      <c r="A240" s="22" t="s">
        <v>16</v>
      </c>
      <c r="B240" s="24">
        <f>B241+B242+B243</f>
        <v>23131.7</v>
      </c>
      <c r="C240" s="24">
        <f>C241+C242+C243</f>
        <v>4691.1000000000004</v>
      </c>
      <c r="D240" s="24">
        <f>D241+D242+D243</f>
        <v>8827.0640000000003</v>
      </c>
      <c r="E240" s="24">
        <f>E241+E242+E243</f>
        <v>8827.0640000000003</v>
      </c>
      <c r="F240" s="23">
        <f>E240/B240*100</f>
        <v>38.160031471962718</v>
      </c>
      <c r="G240" s="114">
        <f>IFERROR(E240/C240*100,0)</f>
        <v>188.16618703502377</v>
      </c>
      <c r="H240" s="24">
        <f>H241+H242+H243</f>
        <v>2880.6499999999996</v>
      </c>
      <c r="I240" s="24">
        <f t="shared" ref="I240:AE240" si="159">I241+I242+I243</f>
        <v>2060.4699999999998</v>
      </c>
      <c r="J240" s="35">
        <f t="shared" si="159"/>
        <v>1810.45</v>
      </c>
      <c r="K240" s="24">
        <f t="shared" si="159"/>
        <v>1718.08</v>
      </c>
      <c r="L240" s="24">
        <f t="shared" si="159"/>
        <v>1097.5899999999999</v>
      </c>
      <c r="M240" s="24">
        <f t="shared" si="159"/>
        <v>926.77800000000002</v>
      </c>
      <c r="N240" s="24">
        <f t="shared" si="159"/>
        <v>3047.64</v>
      </c>
      <c r="O240" s="24">
        <f t="shared" si="159"/>
        <v>2346.7080000000001</v>
      </c>
      <c r="P240" s="24">
        <f t="shared" si="159"/>
        <v>1712.45</v>
      </c>
      <c r="Q240" s="126">
        <f t="shared" si="159"/>
        <v>1775.028</v>
      </c>
      <c r="R240" s="24">
        <f t="shared" si="159"/>
        <v>1097.5899999999999</v>
      </c>
      <c r="S240" s="24">
        <f t="shared" si="159"/>
        <v>0</v>
      </c>
      <c r="T240" s="24">
        <f t="shared" si="159"/>
        <v>3034.23</v>
      </c>
      <c r="U240" s="24">
        <f t="shared" si="159"/>
        <v>0</v>
      </c>
      <c r="V240" s="24">
        <f t="shared" si="159"/>
        <v>1682.45</v>
      </c>
      <c r="W240" s="24">
        <f t="shared" si="159"/>
        <v>0</v>
      </c>
      <c r="X240" s="24">
        <f t="shared" si="159"/>
        <v>1097.5899999999999</v>
      </c>
      <c r="Y240" s="24">
        <f t="shared" si="159"/>
        <v>0</v>
      </c>
      <c r="Z240" s="24">
        <f t="shared" si="159"/>
        <v>2191.2399999999998</v>
      </c>
      <c r="AA240" s="24">
        <f t="shared" si="159"/>
        <v>0</v>
      </c>
      <c r="AB240" s="24">
        <f t="shared" si="159"/>
        <v>1427.87</v>
      </c>
      <c r="AC240" s="24">
        <f t="shared" si="159"/>
        <v>0</v>
      </c>
      <c r="AD240" s="24">
        <f t="shared" si="159"/>
        <v>2051.9499999999998</v>
      </c>
      <c r="AE240" s="24">
        <f t="shared" si="159"/>
        <v>0</v>
      </c>
      <c r="AF240" s="20"/>
      <c r="AG240" s="100">
        <f t="shared" si="145"/>
        <v>23131.699999999997</v>
      </c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</row>
    <row r="241" spans="1:205" s="27" customFormat="1" ht="18.75" x14ac:dyDescent="0.3">
      <c r="A241" s="28" t="s">
        <v>19</v>
      </c>
      <c r="B241" s="29">
        <f t="shared" ref="B241:E244" si="160">B247+B253</f>
        <v>0</v>
      </c>
      <c r="C241" s="29">
        <f t="shared" si="160"/>
        <v>0</v>
      </c>
      <c r="D241" s="29">
        <f t="shared" si="160"/>
        <v>0</v>
      </c>
      <c r="E241" s="29">
        <f t="shared" si="160"/>
        <v>0</v>
      </c>
      <c r="F241" s="114">
        <f>IFERROR(E241/B241*100,0)</f>
        <v>0</v>
      </c>
      <c r="G241" s="114">
        <f>IFERROR(E241/C241*100,0)</f>
        <v>0</v>
      </c>
      <c r="H241" s="29">
        <f>H247+H253</f>
        <v>0</v>
      </c>
      <c r="I241" s="29"/>
      <c r="J241" s="37">
        <f>J247+J253</f>
        <v>0</v>
      </c>
      <c r="K241" s="29"/>
      <c r="L241" s="29">
        <f>L247+L253</f>
        <v>0</v>
      </c>
      <c r="M241" s="29"/>
      <c r="N241" s="29">
        <f>N247+N253</f>
        <v>0</v>
      </c>
      <c r="O241" s="29"/>
      <c r="P241" s="29">
        <f>P247+P253</f>
        <v>0</v>
      </c>
      <c r="Q241" s="127"/>
      <c r="R241" s="29">
        <f>R247+R253</f>
        <v>0</v>
      </c>
      <c r="S241" s="29"/>
      <c r="T241" s="29">
        <f>T247+T253</f>
        <v>0</v>
      </c>
      <c r="U241" s="29"/>
      <c r="V241" s="29">
        <f>V247+V253</f>
        <v>0</v>
      </c>
      <c r="W241" s="29"/>
      <c r="X241" s="29">
        <f>X247+X253</f>
        <v>0</v>
      </c>
      <c r="Y241" s="29"/>
      <c r="Z241" s="29">
        <f>Z247+Z253</f>
        <v>0</v>
      </c>
      <c r="AA241" s="29"/>
      <c r="AB241" s="29">
        <f>AB247+AB253</f>
        <v>0</v>
      </c>
      <c r="AC241" s="29"/>
      <c r="AD241" s="29">
        <f>AD247+AD253</f>
        <v>0</v>
      </c>
      <c r="AE241" s="29"/>
      <c r="AF241" s="20"/>
      <c r="AG241" s="100">
        <f t="shared" si="145"/>
        <v>0</v>
      </c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</row>
    <row r="242" spans="1:205" s="27" customFormat="1" ht="18.75" x14ac:dyDescent="0.3">
      <c r="A242" s="28" t="s">
        <v>17</v>
      </c>
      <c r="B242" s="29">
        <f t="shared" si="160"/>
        <v>0</v>
      </c>
      <c r="C242" s="29">
        <f t="shared" si="160"/>
        <v>0</v>
      </c>
      <c r="D242" s="29">
        <f t="shared" si="160"/>
        <v>0</v>
      </c>
      <c r="E242" s="29">
        <f t="shared" si="160"/>
        <v>0</v>
      </c>
      <c r="F242" s="114">
        <f t="shared" ref="F242:F244" si="161">IFERROR(E242/B242*100,0)</f>
        <v>0</v>
      </c>
      <c r="G242" s="114">
        <f>IFERROR(E242/C242*100,0)</f>
        <v>0</v>
      </c>
      <c r="H242" s="29">
        <f>H248+H254</f>
        <v>0</v>
      </c>
      <c r="I242" s="29"/>
      <c r="J242" s="37">
        <f>J248+J254</f>
        <v>0</v>
      </c>
      <c r="K242" s="29"/>
      <c r="L242" s="29">
        <f>L248+L254</f>
        <v>0</v>
      </c>
      <c r="M242" s="29"/>
      <c r="N242" s="29">
        <f>N248+N254</f>
        <v>0</v>
      </c>
      <c r="O242" s="29"/>
      <c r="P242" s="29">
        <f>P248+P254</f>
        <v>0</v>
      </c>
      <c r="Q242" s="127"/>
      <c r="R242" s="29">
        <f>R248+R254</f>
        <v>0</v>
      </c>
      <c r="S242" s="29"/>
      <c r="T242" s="29">
        <f>T248+T254</f>
        <v>0</v>
      </c>
      <c r="U242" s="29"/>
      <c r="V242" s="29">
        <f>V248+V254</f>
        <v>0</v>
      </c>
      <c r="W242" s="29"/>
      <c r="X242" s="29">
        <f>X248+X254</f>
        <v>0</v>
      </c>
      <c r="Y242" s="29"/>
      <c r="Z242" s="29">
        <f>Z248+Z254</f>
        <v>0</v>
      </c>
      <c r="AA242" s="29"/>
      <c r="AB242" s="29">
        <f>AB248+AB254</f>
        <v>0</v>
      </c>
      <c r="AC242" s="29"/>
      <c r="AD242" s="29">
        <f>AD248+AD254</f>
        <v>0</v>
      </c>
      <c r="AE242" s="29"/>
      <c r="AF242" s="20"/>
      <c r="AG242" s="100">
        <f t="shared" si="145"/>
        <v>0</v>
      </c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</row>
    <row r="243" spans="1:205" s="27" customFormat="1" ht="18.75" x14ac:dyDescent="0.3">
      <c r="A243" s="28" t="s">
        <v>18</v>
      </c>
      <c r="B243" s="29">
        <f t="shared" si="160"/>
        <v>23131.7</v>
      </c>
      <c r="C243" s="29">
        <f t="shared" si="160"/>
        <v>4691.1000000000004</v>
      </c>
      <c r="D243" s="29">
        <f t="shared" si="160"/>
        <v>8827.0640000000003</v>
      </c>
      <c r="E243" s="29">
        <f t="shared" si="160"/>
        <v>8827.0640000000003</v>
      </c>
      <c r="F243" s="114">
        <f t="shared" si="161"/>
        <v>38.160031471962718</v>
      </c>
      <c r="G243" s="114">
        <f>IFERROR(E243/C243*100,0)</f>
        <v>188.16618703502377</v>
      </c>
      <c r="H243" s="29">
        <f>H249+H255</f>
        <v>2880.6499999999996</v>
      </c>
      <c r="I243" s="29">
        <f>I249+I255</f>
        <v>2060.4699999999998</v>
      </c>
      <c r="J243" s="37">
        <f>J249+J255</f>
        <v>1810.45</v>
      </c>
      <c r="K243" s="29">
        <f>K249+K255</f>
        <v>1718.08</v>
      </c>
      <c r="L243" s="29">
        <f>L249+L255</f>
        <v>1097.5899999999999</v>
      </c>
      <c r="M243" s="29">
        <f>M249+M255</f>
        <v>926.77800000000002</v>
      </c>
      <c r="N243" s="29">
        <f>N249+N255</f>
        <v>3047.64</v>
      </c>
      <c r="O243" s="29">
        <f>O249+O255</f>
        <v>2346.7080000000001</v>
      </c>
      <c r="P243" s="29">
        <f>P249+P255</f>
        <v>1712.45</v>
      </c>
      <c r="Q243" s="127">
        <f>Q249+Q255</f>
        <v>1775.028</v>
      </c>
      <c r="R243" s="29">
        <f>R249+R255</f>
        <v>1097.5899999999999</v>
      </c>
      <c r="S243" s="29"/>
      <c r="T243" s="29">
        <f>T249+T255</f>
        <v>3034.23</v>
      </c>
      <c r="U243" s="29"/>
      <c r="V243" s="29">
        <f>V249+V255</f>
        <v>1682.45</v>
      </c>
      <c r="W243" s="29"/>
      <c r="X243" s="29">
        <f>X249+X255</f>
        <v>1097.5899999999999</v>
      </c>
      <c r="Y243" s="29"/>
      <c r="Z243" s="29">
        <f>Z249+Z255</f>
        <v>2191.2399999999998</v>
      </c>
      <c r="AA243" s="29"/>
      <c r="AB243" s="29">
        <f>AB249+AB255</f>
        <v>1427.87</v>
      </c>
      <c r="AC243" s="29"/>
      <c r="AD243" s="29">
        <f>AD249+AD255</f>
        <v>2051.9499999999998</v>
      </c>
      <c r="AE243" s="29"/>
      <c r="AF243" s="20"/>
      <c r="AG243" s="100">
        <f t="shared" si="145"/>
        <v>23131.699999999997</v>
      </c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</row>
    <row r="244" spans="1:205" s="27" customFormat="1" ht="18.75" x14ac:dyDescent="0.3">
      <c r="A244" s="28" t="s">
        <v>20</v>
      </c>
      <c r="B244" s="29">
        <f t="shared" si="160"/>
        <v>0</v>
      </c>
      <c r="C244" s="29">
        <f t="shared" si="160"/>
        <v>0</v>
      </c>
      <c r="D244" s="29">
        <f t="shared" si="160"/>
        <v>0</v>
      </c>
      <c r="E244" s="29">
        <f t="shared" si="160"/>
        <v>0</v>
      </c>
      <c r="F244" s="114">
        <f t="shared" si="161"/>
        <v>0</v>
      </c>
      <c r="G244" s="114">
        <f>IFERROR(E244/C244*100,0)</f>
        <v>0</v>
      </c>
      <c r="H244" s="29">
        <f>H250+H256</f>
        <v>0</v>
      </c>
      <c r="I244" s="29"/>
      <c r="J244" s="37">
        <f>J250+J256</f>
        <v>0</v>
      </c>
      <c r="K244" s="29"/>
      <c r="L244" s="29">
        <f>L250+L256</f>
        <v>0</v>
      </c>
      <c r="M244" s="29"/>
      <c r="N244" s="29">
        <f>N250+N256</f>
        <v>0</v>
      </c>
      <c r="O244" s="29"/>
      <c r="P244" s="29">
        <f>P250+P256</f>
        <v>0</v>
      </c>
      <c r="Q244" s="127"/>
      <c r="R244" s="29">
        <f>R250+R256</f>
        <v>0</v>
      </c>
      <c r="S244" s="29"/>
      <c r="T244" s="29">
        <f>T250+T256</f>
        <v>0</v>
      </c>
      <c r="U244" s="29"/>
      <c r="V244" s="29">
        <f>V250+V256</f>
        <v>0</v>
      </c>
      <c r="W244" s="29"/>
      <c r="X244" s="29">
        <f>X250+X256</f>
        <v>0</v>
      </c>
      <c r="Y244" s="29"/>
      <c r="Z244" s="29">
        <f>Z250+Z256</f>
        <v>0</v>
      </c>
      <c r="AA244" s="29"/>
      <c r="AB244" s="29">
        <f>AB250+AB256</f>
        <v>0</v>
      </c>
      <c r="AC244" s="29"/>
      <c r="AD244" s="29">
        <f>AD250+AD256</f>
        <v>0</v>
      </c>
      <c r="AE244" s="29"/>
      <c r="AF244" s="20"/>
      <c r="AG244" s="100">
        <f t="shared" si="145"/>
        <v>0</v>
      </c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</row>
    <row r="245" spans="1:205" s="27" customFormat="1" ht="78.75" customHeight="1" x14ac:dyDescent="0.3">
      <c r="A245" s="50" t="s">
        <v>73</v>
      </c>
      <c r="B245" s="34"/>
      <c r="C245" s="34"/>
      <c r="D245" s="34"/>
      <c r="E245" s="34"/>
      <c r="F245" s="34"/>
      <c r="G245" s="34"/>
      <c r="H245" s="35"/>
      <c r="I245" s="35"/>
      <c r="J245" s="35"/>
      <c r="K245" s="35"/>
      <c r="L245" s="35"/>
      <c r="M245" s="35"/>
      <c r="N245" s="35"/>
      <c r="O245" s="35"/>
      <c r="P245" s="35"/>
      <c r="Q245" s="126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20"/>
      <c r="AG245" s="100">
        <f t="shared" si="145"/>
        <v>0</v>
      </c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</row>
    <row r="246" spans="1:205" s="21" customFormat="1" ht="18.75" x14ac:dyDescent="0.3">
      <c r="A246" s="33" t="s">
        <v>16</v>
      </c>
      <c r="B246" s="34">
        <f>B247+B248+B249</f>
        <v>17223.400000000001</v>
      </c>
      <c r="C246" s="34">
        <f>C247+C248+C249</f>
        <v>3493.6</v>
      </c>
      <c r="D246" s="34">
        <f>D247+D248+D249</f>
        <v>6333.7730000000001</v>
      </c>
      <c r="E246" s="34">
        <f>E247+E248+E249</f>
        <v>6333.7730000000001</v>
      </c>
      <c r="F246" s="110">
        <f>IFERROR(E246/B246*100,0)</f>
        <v>36.774231568679816</v>
      </c>
      <c r="G246" s="110">
        <f>IFERROR(E246/C246*100,0)</f>
        <v>181.29645637737579</v>
      </c>
      <c r="H246" s="35">
        <f>H247+H248+H249</f>
        <v>2144.4299999999998</v>
      </c>
      <c r="I246" s="35">
        <f t="shared" ref="I246:AE246" si="162">I247+I248+I249</f>
        <v>1470.04</v>
      </c>
      <c r="J246" s="35">
        <f t="shared" si="162"/>
        <v>1349.17</v>
      </c>
      <c r="K246" s="35">
        <f t="shared" si="162"/>
        <v>1205.33</v>
      </c>
      <c r="L246" s="35">
        <f t="shared" si="162"/>
        <v>817.66</v>
      </c>
      <c r="M246" s="35">
        <f t="shared" si="162"/>
        <v>754.99300000000005</v>
      </c>
      <c r="N246" s="35">
        <f t="shared" si="162"/>
        <v>2276.48</v>
      </c>
      <c r="O246" s="35">
        <f t="shared" si="162"/>
        <v>1676.1690000000001</v>
      </c>
      <c r="P246" s="35">
        <f t="shared" si="162"/>
        <v>1284.17</v>
      </c>
      <c r="Q246" s="126">
        <f t="shared" si="162"/>
        <v>1227.241</v>
      </c>
      <c r="R246" s="35">
        <f t="shared" si="162"/>
        <v>817.66</v>
      </c>
      <c r="S246" s="35">
        <f t="shared" si="162"/>
        <v>0</v>
      </c>
      <c r="T246" s="35">
        <f t="shared" si="162"/>
        <v>2263.08</v>
      </c>
      <c r="U246" s="35">
        <f t="shared" si="162"/>
        <v>0</v>
      </c>
      <c r="V246" s="35">
        <f t="shared" si="162"/>
        <v>1254.17</v>
      </c>
      <c r="W246" s="35">
        <f t="shared" si="162"/>
        <v>0</v>
      </c>
      <c r="X246" s="35">
        <f t="shared" si="162"/>
        <v>817.66</v>
      </c>
      <c r="Y246" s="35">
        <f t="shared" si="162"/>
        <v>0</v>
      </c>
      <c r="Z246" s="35">
        <f t="shared" si="162"/>
        <v>1635.08</v>
      </c>
      <c r="AA246" s="35">
        <f t="shared" si="162"/>
        <v>0</v>
      </c>
      <c r="AB246" s="35">
        <f t="shared" si="162"/>
        <v>1064.52</v>
      </c>
      <c r="AC246" s="35">
        <f t="shared" si="162"/>
        <v>0</v>
      </c>
      <c r="AD246" s="35">
        <f t="shared" si="162"/>
        <v>1499.32</v>
      </c>
      <c r="AE246" s="35">
        <f t="shared" si="162"/>
        <v>0</v>
      </c>
      <c r="AF246" s="20"/>
      <c r="AG246" s="100">
        <f t="shared" si="145"/>
        <v>17223.400000000001</v>
      </c>
    </row>
    <row r="247" spans="1:205" s="21" customFormat="1" ht="18.75" x14ac:dyDescent="0.3">
      <c r="A247" s="36" t="s">
        <v>19</v>
      </c>
      <c r="B247" s="37">
        <f>H247+J247+L247+N247+P247+R247+T247+V247+X247+Z247+AB247+AD247</f>
        <v>0</v>
      </c>
      <c r="C247" s="107">
        <f>SUM(H247,J247)</f>
        <v>0</v>
      </c>
      <c r="D247" s="107">
        <f>E247</f>
        <v>0</v>
      </c>
      <c r="E247" s="107">
        <f>SUM(I247,K247,M247,O247,Q247,S247,U247,W247,Y247,AA247,AC247,AE247)</f>
        <v>0</v>
      </c>
      <c r="F247" s="110">
        <f>IFERROR(E247/B247*100,0)</f>
        <v>0</v>
      </c>
      <c r="G247" s="110">
        <f>IFERROR(E247/C247*100,0)</f>
        <v>0</v>
      </c>
      <c r="H247" s="38"/>
      <c r="I247" s="38"/>
      <c r="J247" s="38"/>
      <c r="K247" s="38"/>
      <c r="L247" s="38"/>
      <c r="M247" s="38"/>
      <c r="N247" s="38"/>
      <c r="O247" s="38"/>
      <c r="P247" s="38"/>
      <c r="Q247" s="129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20"/>
      <c r="AG247" s="100">
        <f t="shared" si="145"/>
        <v>0</v>
      </c>
    </row>
    <row r="248" spans="1:205" s="21" customFormat="1" ht="18.75" x14ac:dyDescent="0.3">
      <c r="A248" s="59" t="s">
        <v>17</v>
      </c>
      <c r="B248" s="37">
        <f>H248+J248+L248+N248+P248+R248+T248+V248+X248+Z248+AB248+AD248</f>
        <v>0</v>
      </c>
      <c r="C248" s="107">
        <f>SUM(H248,J248)</f>
        <v>0</v>
      </c>
      <c r="D248" s="107">
        <f t="shared" ref="D248:D250" si="163">E248</f>
        <v>0</v>
      </c>
      <c r="E248" s="107">
        <f t="shared" ref="E248:E249" si="164">SUM(I248,K248,M248,O248,Q248,S248,U248,W248,Y248,AA248,AC248,AE248)</f>
        <v>0</v>
      </c>
      <c r="F248" s="110">
        <f t="shared" ref="F248" si="165">IFERROR(E248/B248*100,0)</f>
        <v>0</v>
      </c>
      <c r="G248" s="110">
        <f>IFERROR(E248/C248*100,0)</f>
        <v>0</v>
      </c>
      <c r="H248" s="38"/>
      <c r="I248" s="38"/>
      <c r="J248" s="38"/>
      <c r="K248" s="38"/>
      <c r="L248" s="38"/>
      <c r="M248" s="38"/>
      <c r="N248" s="38"/>
      <c r="O248" s="38"/>
      <c r="P248" s="38"/>
      <c r="Q248" s="129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20"/>
      <c r="AG248" s="100">
        <f t="shared" si="145"/>
        <v>0</v>
      </c>
    </row>
    <row r="249" spans="1:205" s="21" customFormat="1" ht="18.75" x14ac:dyDescent="0.3">
      <c r="A249" s="36" t="s">
        <v>18</v>
      </c>
      <c r="B249" s="37">
        <f>H249+J249+L249+N249+P249+R249+T249+V249+X249+Z249+AB249+AD249</f>
        <v>17223.400000000001</v>
      </c>
      <c r="C249" s="107">
        <f>SUM(H249,J249)</f>
        <v>3493.6</v>
      </c>
      <c r="D249" s="107">
        <f t="shared" si="163"/>
        <v>6333.7730000000001</v>
      </c>
      <c r="E249" s="107">
        <f t="shared" si="164"/>
        <v>6333.7730000000001</v>
      </c>
      <c r="F249" s="110">
        <f>IFERROR(E249/B249*100,0)</f>
        <v>36.774231568679816</v>
      </c>
      <c r="G249" s="110">
        <f>IFERROR(E249/C249*100,0)</f>
        <v>181.29645637737579</v>
      </c>
      <c r="H249" s="38">
        <v>2144.4299999999998</v>
      </c>
      <c r="I249" s="38">
        <v>1470.04</v>
      </c>
      <c r="J249" s="38">
        <v>1349.17</v>
      </c>
      <c r="K249" s="38">
        <v>1205.33</v>
      </c>
      <c r="L249" s="38">
        <v>817.66</v>
      </c>
      <c r="M249" s="38">
        <v>754.99300000000005</v>
      </c>
      <c r="N249" s="38">
        <v>2276.48</v>
      </c>
      <c r="O249" s="38">
        <v>1676.1690000000001</v>
      </c>
      <c r="P249" s="38">
        <v>1284.17</v>
      </c>
      <c r="Q249" s="129">
        <v>1227.241</v>
      </c>
      <c r="R249" s="38">
        <v>817.66</v>
      </c>
      <c r="S249" s="38"/>
      <c r="T249" s="38">
        <v>2263.08</v>
      </c>
      <c r="U249" s="38"/>
      <c r="V249" s="38">
        <v>1254.17</v>
      </c>
      <c r="W249" s="38"/>
      <c r="X249" s="38">
        <v>817.66</v>
      </c>
      <c r="Y249" s="38"/>
      <c r="Z249" s="38">
        <v>1635.08</v>
      </c>
      <c r="AA249" s="38"/>
      <c r="AB249" s="38">
        <v>1064.52</v>
      </c>
      <c r="AC249" s="38"/>
      <c r="AD249" s="38">
        <v>1499.32</v>
      </c>
      <c r="AE249" s="38"/>
      <c r="AF249" s="20"/>
      <c r="AG249" s="100">
        <f t="shared" si="145"/>
        <v>17223.400000000001</v>
      </c>
    </row>
    <row r="250" spans="1:205" s="21" customFormat="1" ht="18.75" x14ac:dyDescent="0.3">
      <c r="A250" s="36" t="s">
        <v>20</v>
      </c>
      <c r="B250" s="37">
        <f>H250+J250+L250+N250+P250+R250+T250+V250+X250+Z250+AB250+AD250</f>
        <v>0</v>
      </c>
      <c r="C250" s="107">
        <f>SUM(H250,J250)</f>
        <v>0</v>
      </c>
      <c r="D250" s="107">
        <f t="shared" si="163"/>
        <v>0</v>
      </c>
      <c r="E250" s="107">
        <f>SUM(I250,K250,M250,O250,Q250,S250,U250,W250,Y250,AA250,AC250,AE250)</f>
        <v>0</v>
      </c>
      <c r="F250" s="110">
        <f>IFERROR(E250/B250*100,0)</f>
        <v>0</v>
      </c>
      <c r="G250" s="110">
        <f>IFERROR(E250/C250*100,0)</f>
        <v>0</v>
      </c>
      <c r="H250" s="38"/>
      <c r="I250" s="38"/>
      <c r="J250" s="38"/>
      <c r="K250" s="38"/>
      <c r="L250" s="38"/>
      <c r="M250" s="38"/>
      <c r="N250" s="38"/>
      <c r="O250" s="38"/>
      <c r="P250" s="38"/>
      <c r="Q250" s="129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20"/>
      <c r="AG250" s="100">
        <f t="shared" si="145"/>
        <v>0</v>
      </c>
    </row>
    <row r="251" spans="1:205" s="21" customFormat="1" ht="57.75" customHeight="1" x14ac:dyDescent="0.3">
      <c r="A251" s="50" t="s">
        <v>74</v>
      </c>
      <c r="B251" s="34"/>
      <c r="C251" s="34"/>
      <c r="D251" s="34"/>
      <c r="E251" s="34"/>
      <c r="F251" s="34"/>
      <c r="G251" s="34"/>
      <c r="H251" s="35"/>
      <c r="I251" s="35"/>
      <c r="J251" s="35"/>
      <c r="K251" s="35"/>
      <c r="L251" s="35"/>
      <c r="M251" s="35"/>
      <c r="N251" s="35"/>
      <c r="O251" s="35"/>
      <c r="P251" s="35"/>
      <c r="Q251" s="126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20"/>
      <c r="AG251" s="100">
        <f t="shared" si="145"/>
        <v>0</v>
      </c>
    </row>
    <row r="252" spans="1:205" s="21" customFormat="1" ht="18.75" x14ac:dyDescent="0.3">
      <c r="A252" s="33" t="s">
        <v>16</v>
      </c>
      <c r="B252" s="34">
        <f>B253+B254+B255</f>
        <v>5908.3</v>
      </c>
      <c r="C252" s="34">
        <f>C253+C254+C255</f>
        <v>1197.5</v>
      </c>
      <c r="D252" s="34">
        <f>D253+D254+D255</f>
        <v>2493.2910000000002</v>
      </c>
      <c r="E252" s="34">
        <f>E253+E254+E255</f>
        <v>2493.2910000000002</v>
      </c>
      <c r="F252" s="110">
        <f>IFERROR(E252/B252*100,0)</f>
        <v>42.199803666029148</v>
      </c>
      <c r="G252" s="110">
        <f>IFERROR(E252/C252*100,0)</f>
        <v>208.20801670146142</v>
      </c>
      <c r="H252" s="35">
        <f>H253+H254+H255</f>
        <v>736.22</v>
      </c>
      <c r="I252" s="35">
        <f t="shared" ref="I252:AE252" si="166">I253+I254+I255</f>
        <v>590.42999999999995</v>
      </c>
      <c r="J252" s="35">
        <f t="shared" si="166"/>
        <v>461.28</v>
      </c>
      <c r="K252" s="35">
        <f t="shared" si="166"/>
        <v>512.75</v>
      </c>
      <c r="L252" s="35">
        <f t="shared" si="166"/>
        <v>279.93</v>
      </c>
      <c r="M252" s="35">
        <f t="shared" si="166"/>
        <v>171.785</v>
      </c>
      <c r="N252" s="35">
        <f t="shared" si="166"/>
        <v>771.16</v>
      </c>
      <c r="O252" s="35">
        <f t="shared" si="166"/>
        <v>670.53899999999999</v>
      </c>
      <c r="P252" s="35">
        <f t="shared" si="166"/>
        <v>428.28</v>
      </c>
      <c r="Q252" s="126">
        <f t="shared" si="166"/>
        <v>547.78700000000003</v>
      </c>
      <c r="R252" s="35">
        <f t="shared" si="166"/>
        <v>279.93</v>
      </c>
      <c r="S252" s="35">
        <f t="shared" si="166"/>
        <v>0</v>
      </c>
      <c r="T252" s="35">
        <f t="shared" si="166"/>
        <v>771.15</v>
      </c>
      <c r="U252" s="35">
        <f t="shared" si="166"/>
        <v>0</v>
      </c>
      <c r="V252" s="35">
        <f t="shared" si="166"/>
        <v>428.28</v>
      </c>
      <c r="W252" s="35">
        <f t="shared" si="166"/>
        <v>0</v>
      </c>
      <c r="X252" s="35">
        <f t="shared" si="166"/>
        <v>279.93</v>
      </c>
      <c r="Y252" s="35">
        <f t="shared" si="166"/>
        <v>0</v>
      </c>
      <c r="Z252" s="35">
        <f t="shared" si="166"/>
        <v>556.16</v>
      </c>
      <c r="AA252" s="35">
        <f t="shared" si="166"/>
        <v>0</v>
      </c>
      <c r="AB252" s="35">
        <f t="shared" si="166"/>
        <v>363.35</v>
      </c>
      <c r="AC252" s="35">
        <f t="shared" si="166"/>
        <v>0</v>
      </c>
      <c r="AD252" s="35">
        <f t="shared" si="166"/>
        <v>552.63</v>
      </c>
      <c r="AE252" s="35">
        <f t="shared" si="166"/>
        <v>0</v>
      </c>
      <c r="AF252" s="20"/>
      <c r="AG252" s="100">
        <f t="shared" si="145"/>
        <v>5908.3</v>
      </c>
    </row>
    <row r="253" spans="1:205" s="21" customFormat="1" ht="18.75" x14ac:dyDescent="0.3">
      <c r="A253" s="36" t="s">
        <v>19</v>
      </c>
      <c r="B253" s="37">
        <f>H253+J253+L253+N253+P253+R253+T253+V253+X253+Z253+AB253+AD253</f>
        <v>0</v>
      </c>
      <c r="C253" s="107">
        <f>SUM(H253,J253)</f>
        <v>0</v>
      </c>
      <c r="D253" s="107">
        <f>E253</f>
        <v>0</v>
      </c>
      <c r="E253" s="107">
        <f>SUM(I253,K253,M253,O253,Q253,S253,U253,W253,Y253,AA253,AC253,AE253)</f>
        <v>0</v>
      </c>
      <c r="F253" s="110">
        <f>IFERROR(E253/B253*100,0)</f>
        <v>0</v>
      </c>
      <c r="G253" s="110">
        <f>IFERROR(E253/C253*100,0)</f>
        <v>0</v>
      </c>
      <c r="H253" s="38"/>
      <c r="I253" s="38"/>
      <c r="J253" s="38"/>
      <c r="K253" s="38"/>
      <c r="L253" s="38"/>
      <c r="M253" s="38"/>
      <c r="N253" s="38"/>
      <c r="O253" s="38"/>
      <c r="P253" s="38"/>
      <c r="Q253" s="129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20"/>
      <c r="AG253" s="100">
        <f t="shared" si="145"/>
        <v>0</v>
      </c>
    </row>
    <row r="254" spans="1:205" s="21" customFormat="1" ht="18.75" x14ac:dyDescent="0.3">
      <c r="A254" s="59" t="s">
        <v>17</v>
      </c>
      <c r="B254" s="37">
        <f>H254+J254+L254+N254+P254+R254+T254+V254+X254+Z254+AB254+AD254</f>
        <v>0</v>
      </c>
      <c r="C254" s="107">
        <f>SUM(H254,J254)</f>
        <v>0</v>
      </c>
      <c r="D254" s="107">
        <f t="shared" ref="D254:D256" si="167">E254</f>
        <v>0</v>
      </c>
      <c r="E254" s="107">
        <f t="shared" ref="E254:E255" si="168">SUM(I254,K254,M254,O254,Q254,S254,U254,W254,Y254,AA254,AC254,AE254)</f>
        <v>0</v>
      </c>
      <c r="F254" s="110">
        <f t="shared" ref="F254" si="169">IFERROR(E254/B254*100,0)</f>
        <v>0</v>
      </c>
      <c r="G254" s="110">
        <f>IFERROR(E254/C254*100,0)</f>
        <v>0</v>
      </c>
      <c r="H254" s="38"/>
      <c r="I254" s="38"/>
      <c r="J254" s="38"/>
      <c r="K254" s="38"/>
      <c r="L254" s="38"/>
      <c r="M254" s="38"/>
      <c r="N254" s="38"/>
      <c r="O254" s="38"/>
      <c r="P254" s="38"/>
      <c r="Q254" s="129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20"/>
      <c r="AG254" s="100">
        <f t="shared" si="145"/>
        <v>0</v>
      </c>
    </row>
    <row r="255" spans="1:205" s="21" customFormat="1" ht="18.75" x14ac:dyDescent="0.3">
      <c r="A255" s="36" t="s">
        <v>18</v>
      </c>
      <c r="B255" s="37">
        <f>H255+J255+L255+N255+P255+R255+T255+V255+X255+Z255+AB255+AD255</f>
        <v>5908.3</v>
      </c>
      <c r="C255" s="107">
        <f>SUM(H255,J255)</f>
        <v>1197.5</v>
      </c>
      <c r="D255" s="107">
        <f t="shared" si="167"/>
        <v>2493.2910000000002</v>
      </c>
      <c r="E255" s="107">
        <f t="shared" si="168"/>
        <v>2493.2910000000002</v>
      </c>
      <c r="F255" s="110">
        <f>IFERROR(E255/B255*100,0)</f>
        <v>42.199803666029148</v>
      </c>
      <c r="G255" s="110">
        <f>IFERROR(E255/C255*100,0)</f>
        <v>208.20801670146142</v>
      </c>
      <c r="H255" s="38">
        <v>736.22</v>
      </c>
      <c r="I255" s="38">
        <v>590.42999999999995</v>
      </c>
      <c r="J255" s="38">
        <v>461.28</v>
      </c>
      <c r="K255" s="38">
        <v>512.75</v>
      </c>
      <c r="L255" s="38">
        <v>279.93</v>
      </c>
      <c r="M255" s="38">
        <v>171.785</v>
      </c>
      <c r="N255" s="38">
        <v>771.16</v>
      </c>
      <c r="O255" s="38">
        <v>670.53899999999999</v>
      </c>
      <c r="P255" s="38">
        <v>428.28</v>
      </c>
      <c r="Q255" s="129">
        <v>547.78700000000003</v>
      </c>
      <c r="R255" s="38">
        <v>279.93</v>
      </c>
      <c r="S255" s="38"/>
      <c r="T255" s="38">
        <v>771.15</v>
      </c>
      <c r="U255" s="38"/>
      <c r="V255" s="38">
        <v>428.28</v>
      </c>
      <c r="W255" s="38"/>
      <c r="X255" s="38">
        <v>279.93</v>
      </c>
      <c r="Y255" s="38"/>
      <c r="Z255" s="38">
        <v>556.16</v>
      </c>
      <c r="AA255" s="38"/>
      <c r="AB255" s="38">
        <v>363.35</v>
      </c>
      <c r="AC255" s="38"/>
      <c r="AD255" s="38">
        <v>552.63</v>
      </c>
      <c r="AE255" s="38"/>
      <c r="AF255" s="20"/>
      <c r="AG255" s="100">
        <f t="shared" si="145"/>
        <v>5908.3</v>
      </c>
    </row>
    <row r="256" spans="1:205" s="21" customFormat="1" ht="18.75" x14ac:dyDescent="0.3">
      <c r="A256" s="36" t="s">
        <v>20</v>
      </c>
      <c r="B256" s="37">
        <f>H256+J256+L256+N256+P256+R256+T256+V256+X256+Z256+AB256+AD256</f>
        <v>0</v>
      </c>
      <c r="C256" s="107">
        <f>SUM(H256,J256)</f>
        <v>0</v>
      </c>
      <c r="D256" s="107">
        <f t="shared" si="167"/>
        <v>0</v>
      </c>
      <c r="E256" s="107">
        <f>SUM(I256,K256,M256,O256,Q256,S256,U256,W256,Y256,AA256,AC256,AE256)</f>
        <v>0</v>
      </c>
      <c r="F256" s="110">
        <f>IFERROR(E256/B256*100,0)</f>
        <v>0</v>
      </c>
      <c r="G256" s="110">
        <f>IFERROR(E256/C256*100,0)</f>
        <v>0</v>
      </c>
      <c r="H256" s="38"/>
      <c r="I256" s="38"/>
      <c r="J256" s="38"/>
      <c r="K256" s="38"/>
      <c r="L256" s="38"/>
      <c r="M256" s="38"/>
      <c r="N256" s="38"/>
      <c r="O256" s="38"/>
      <c r="P256" s="38"/>
      <c r="Q256" s="129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20"/>
      <c r="AG256" s="100">
        <f t="shared" si="145"/>
        <v>0</v>
      </c>
    </row>
    <row r="257" spans="1:205" s="21" customFormat="1" ht="18.75" x14ac:dyDescent="0.3">
      <c r="A257" s="56" t="s">
        <v>75</v>
      </c>
      <c r="B257" s="23"/>
      <c r="C257" s="23"/>
      <c r="D257" s="23"/>
      <c r="E257" s="23"/>
      <c r="F257" s="23"/>
      <c r="G257" s="23"/>
      <c r="H257" s="24"/>
      <c r="I257" s="24"/>
      <c r="J257" s="35"/>
      <c r="K257" s="24"/>
      <c r="L257" s="24"/>
      <c r="M257" s="24"/>
      <c r="N257" s="24"/>
      <c r="O257" s="24"/>
      <c r="P257" s="24"/>
      <c r="Q257" s="126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0"/>
      <c r="AG257" s="100">
        <f t="shared" si="145"/>
        <v>0</v>
      </c>
    </row>
    <row r="258" spans="1:205" s="27" customFormat="1" ht="18.75" x14ac:dyDescent="0.3">
      <c r="A258" s="22" t="s">
        <v>16</v>
      </c>
      <c r="B258" s="23">
        <f>B259+B260+B261</f>
        <v>74</v>
      </c>
      <c r="C258" s="23">
        <f>C259+C260+C261</f>
        <v>0</v>
      </c>
      <c r="D258" s="23">
        <f>D259+D260+D261</f>
        <v>74</v>
      </c>
      <c r="E258" s="23">
        <f>E259+E260+E261</f>
        <v>74</v>
      </c>
      <c r="F258" s="23">
        <f>E258/B258*100</f>
        <v>100</v>
      </c>
      <c r="G258" s="114">
        <f>IFERROR(E258/C258*100,0)</f>
        <v>0</v>
      </c>
      <c r="H258" s="24">
        <f>H259+H260+H261</f>
        <v>0</v>
      </c>
      <c r="I258" s="24">
        <f t="shared" ref="I258:AE258" si="170">I259+I260+I261</f>
        <v>0</v>
      </c>
      <c r="J258" s="35">
        <f t="shared" si="170"/>
        <v>0</v>
      </c>
      <c r="K258" s="24">
        <f t="shared" si="170"/>
        <v>0</v>
      </c>
      <c r="L258" s="24">
        <f t="shared" si="170"/>
        <v>0</v>
      </c>
      <c r="M258" s="24">
        <f t="shared" si="170"/>
        <v>0</v>
      </c>
      <c r="N258" s="24">
        <f t="shared" si="170"/>
        <v>74</v>
      </c>
      <c r="O258" s="24">
        <f t="shared" si="170"/>
        <v>74</v>
      </c>
      <c r="P258" s="24">
        <f t="shared" si="170"/>
        <v>0</v>
      </c>
      <c r="Q258" s="126">
        <f t="shared" si="170"/>
        <v>0</v>
      </c>
      <c r="R258" s="24">
        <f t="shared" si="170"/>
        <v>0</v>
      </c>
      <c r="S258" s="24">
        <f t="shared" si="170"/>
        <v>0</v>
      </c>
      <c r="T258" s="24">
        <f t="shared" si="170"/>
        <v>0</v>
      </c>
      <c r="U258" s="24">
        <f t="shared" si="170"/>
        <v>0</v>
      </c>
      <c r="V258" s="24">
        <f t="shared" si="170"/>
        <v>0</v>
      </c>
      <c r="W258" s="24">
        <f t="shared" si="170"/>
        <v>0</v>
      </c>
      <c r="X258" s="24">
        <f t="shared" si="170"/>
        <v>0</v>
      </c>
      <c r="Y258" s="24">
        <f t="shared" si="170"/>
        <v>0</v>
      </c>
      <c r="Z258" s="24">
        <f t="shared" si="170"/>
        <v>0</v>
      </c>
      <c r="AA258" s="24">
        <f t="shared" si="170"/>
        <v>0</v>
      </c>
      <c r="AB258" s="24">
        <f t="shared" si="170"/>
        <v>0</v>
      </c>
      <c r="AC258" s="24">
        <f t="shared" si="170"/>
        <v>0</v>
      </c>
      <c r="AD258" s="24">
        <f t="shared" si="170"/>
        <v>0</v>
      </c>
      <c r="AE258" s="24">
        <f t="shared" si="170"/>
        <v>0</v>
      </c>
      <c r="AF258" s="20"/>
      <c r="AG258" s="100">
        <f t="shared" si="145"/>
        <v>74</v>
      </c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</row>
    <row r="259" spans="1:205" s="27" customFormat="1" ht="18.75" x14ac:dyDescent="0.3">
      <c r="A259" s="28" t="s">
        <v>19</v>
      </c>
      <c r="B259" s="29">
        <f>B265</f>
        <v>0</v>
      </c>
      <c r="C259" s="29">
        <f>C265</f>
        <v>0</v>
      </c>
      <c r="D259" s="29">
        <f t="shared" ref="B259:E262" si="171">D265</f>
        <v>0</v>
      </c>
      <c r="E259" s="29">
        <f t="shared" si="171"/>
        <v>0</v>
      </c>
      <c r="F259" s="114">
        <f>IFERROR(E259/B259*100,0)</f>
        <v>0</v>
      </c>
      <c r="G259" s="114">
        <f>IFERROR(E259/C259*100,0)</f>
        <v>0</v>
      </c>
      <c r="H259" s="29">
        <f t="shared" ref="H259:AD262" si="172">H265</f>
        <v>0</v>
      </c>
      <c r="I259" s="29"/>
      <c r="J259" s="37">
        <f t="shared" si="172"/>
        <v>0</v>
      </c>
      <c r="K259" s="29"/>
      <c r="L259" s="29">
        <f t="shared" si="172"/>
        <v>0</v>
      </c>
      <c r="M259" s="29"/>
      <c r="N259" s="29">
        <f t="shared" si="172"/>
        <v>0</v>
      </c>
      <c r="O259" s="29"/>
      <c r="P259" s="29">
        <f t="shared" si="172"/>
        <v>0</v>
      </c>
      <c r="Q259" s="127"/>
      <c r="R259" s="29">
        <f t="shared" si="172"/>
        <v>0</v>
      </c>
      <c r="S259" s="29"/>
      <c r="T259" s="29">
        <f t="shared" si="172"/>
        <v>0</v>
      </c>
      <c r="U259" s="29"/>
      <c r="V259" s="29">
        <f t="shared" si="172"/>
        <v>0</v>
      </c>
      <c r="W259" s="29"/>
      <c r="X259" s="29">
        <f t="shared" si="172"/>
        <v>0</v>
      </c>
      <c r="Y259" s="29"/>
      <c r="Z259" s="29">
        <f t="shared" si="172"/>
        <v>0</v>
      </c>
      <c r="AA259" s="29"/>
      <c r="AB259" s="29">
        <f t="shared" si="172"/>
        <v>0</v>
      </c>
      <c r="AC259" s="29"/>
      <c r="AD259" s="29">
        <f t="shared" si="172"/>
        <v>0</v>
      </c>
      <c r="AE259" s="29"/>
      <c r="AF259" s="20"/>
      <c r="AG259" s="100">
        <f t="shared" si="145"/>
        <v>0</v>
      </c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</row>
    <row r="260" spans="1:205" s="27" customFormat="1" ht="18.75" x14ac:dyDescent="0.3">
      <c r="A260" s="28" t="s">
        <v>17</v>
      </c>
      <c r="B260" s="29">
        <f t="shared" si="171"/>
        <v>74</v>
      </c>
      <c r="C260" s="29">
        <f>C266</f>
        <v>0</v>
      </c>
      <c r="D260" s="29">
        <f>D266</f>
        <v>74</v>
      </c>
      <c r="E260" s="29">
        <f t="shared" si="171"/>
        <v>74</v>
      </c>
      <c r="F260" s="114">
        <f t="shared" ref="F260:F262" si="173">IFERROR(E260/B260*100,0)</f>
        <v>100</v>
      </c>
      <c r="G260" s="114">
        <f>IFERROR(E260/C260*100,0)</f>
        <v>0</v>
      </c>
      <c r="H260" s="29">
        <f t="shared" si="172"/>
        <v>0</v>
      </c>
      <c r="I260" s="29"/>
      <c r="J260" s="37">
        <f t="shared" si="172"/>
        <v>0</v>
      </c>
      <c r="K260" s="29"/>
      <c r="L260" s="29">
        <f t="shared" si="172"/>
        <v>0</v>
      </c>
      <c r="M260" s="29"/>
      <c r="N260" s="29">
        <f t="shared" si="172"/>
        <v>74</v>
      </c>
      <c r="O260" s="29">
        <f>O266</f>
        <v>74</v>
      </c>
      <c r="P260" s="29">
        <f t="shared" si="172"/>
        <v>0</v>
      </c>
      <c r="Q260" s="127">
        <v>0</v>
      </c>
      <c r="R260" s="29">
        <f t="shared" si="172"/>
        <v>0</v>
      </c>
      <c r="S260" s="29"/>
      <c r="T260" s="29">
        <f t="shared" si="172"/>
        <v>0</v>
      </c>
      <c r="U260" s="29"/>
      <c r="V260" s="29">
        <f t="shared" si="172"/>
        <v>0</v>
      </c>
      <c r="W260" s="29"/>
      <c r="X260" s="29">
        <f t="shared" si="172"/>
        <v>0</v>
      </c>
      <c r="Y260" s="29"/>
      <c r="Z260" s="29">
        <f t="shared" si="172"/>
        <v>0</v>
      </c>
      <c r="AA260" s="29"/>
      <c r="AB260" s="29">
        <f t="shared" si="172"/>
        <v>0</v>
      </c>
      <c r="AC260" s="29"/>
      <c r="AD260" s="29">
        <f t="shared" si="172"/>
        <v>0</v>
      </c>
      <c r="AE260" s="29"/>
      <c r="AF260" s="20"/>
      <c r="AG260" s="100">
        <f t="shared" si="145"/>
        <v>74</v>
      </c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</row>
    <row r="261" spans="1:205" s="27" customFormat="1" ht="18.75" x14ac:dyDescent="0.3">
      <c r="A261" s="28" t="s">
        <v>18</v>
      </c>
      <c r="B261" s="29">
        <f t="shared" si="171"/>
        <v>0</v>
      </c>
      <c r="C261" s="29">
        <f>C267</f>
        <v>0</v>
      </c>
      <c r="D261" s="29">
        <f t="shared" si="171"/>
        <v>0</v>
      </c>
      <c r="E261" s="29">
        <f t="shared" si="171"/>
        <v>0</v>
      </c>
      <c r="F261" s="114">
        <f t="shared" si="173"/>
        <v>0</v>
      </c>
      <c r="G261" s="114">
        <f>IFERROR(E261/C261*100,0)</f>
        <v>0</v>
      </c>
      <c r="H261" s="29">
        <f t="shared" si="172"/>
        <v>0</v>
      </c>
      <c r="I261" s="29"/>
      <c r="J261" s="37">
        <f t="shared" si="172"/>
        <v>0</v>
      </c>
      <c r="K261" s="29"/>
      <c r="L261" s="29">
        <f t="shared" si="172"/>
        <v>0</v>
      </c>
      <c r="M261" s="29"/>
      <c r="N261" s="29">
        <f>N267</f>
        <v>0</v>
      </c>
      <c r="O261" s="29"/>
      <c r="P261" s="29">
        <f t="shared" si="172"/>
        <v>0</v>
      </c>
      <c r="Q261" s="127"/>
      <c r="R261" s="29">
        <f t="shared" si="172"/>
        <v>0</v>
      </c>
      <c r="S261" s="29"/>
      <c r="T261" s="29">
        <f t="shared" si="172"/>
        <v>0</v>
      </c>
      <c r="U261" s="29"/>
      <c r="V261" s="29">
        <f t="shared" si="172"/>
        <v>0</v>
      </c>
      <c r="W261" s="29"/>
      <c r="X261" s="29">
        <f t="shared" si="172"/>
        <v>0</v>
      </c>
      <c r="Y261" s="29"/>
      <c r="Z261" s="29">
        <f t="shared" si="172"/>
        <v>0</v>
      </c>
      <c r="AA261" s="29"/>
      <c r="AB261" s="29">
        <f t="shared" si="172"/>
        <v>0</v>
      </c>
      <c r="AC261" s="29"/>
      <c r="AD261" s="29">
        <f t="shared" si="172"/>
        <v>0</v>
      </c>
      <c r="AE261" s="29"/>
      <c r="AF261" s="20"/>
      <c r="AG261" s="100">
        <f t="shared" si="145"/>
        <v>0</v>
      </c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</row>
    <row r="262" spans="1:205" s="27" customFormat="1" ht="18.75" x14ac:dyDescent="0.3">
      <c r="A262" s="28" t="s">
        <v>20</v>
      </c>
      <c r="B262" s="29">
        <f t="shared" si="171"/>
        <v>0</v>
      </c>
      <c r="C262" s="29">
        <f>C268</f>
        <v>0</v>
      </c>
      <c r="D262" s="29">
        <f t="shared" si="171"/>
        <v>0</v>
      </c>
      <c r="E262" s="29">
        <f t="shared" si="171"/>
        <v>0</v>
      </c>
      <c r="F262" s="114">
        <f t="shared" si="173"/>
        <v>0</v>
      </c>
      <c r="G262" s="114">
        <f>IFERROR(E262/C262*100,0)</f>
        <v>0</v>
      </c>
      <c r="H262" s="29">
        <f t="shared" si="172"/>
        <v>0</v>
      </c>
      <c r="I262" s="29"/>
      <c r="J262" s="37">
        <f t="shared" si="172"/>
        <v>0</v>
      </c>
      <c r="K262" s="29"/>
      <c r="L262" s="29">
        <f t="shared" si="172"/>
        <v>0</v>
      </c>
      <c r="M262" s="29"/>
      <c r="N262" s="29">
        <f t="shared" si="172"/>
        <v>0</v>
      </c>
      <c r="O262" s="29"/>
      <c r="P262" s="29">
        <f t="shared" si="172"/>
        <v>0</v>
      </c>
      <c r="Q262" s="127"/>
      <c r="R262" s="29">
        <f t="shared" si="172"/>
        <v>0</v>
      </c>
      <c r="S262" s="29"/>
      <c r="T262" s="29">
        <f t="shared" si="172"/>
        <v>0</v>
      </c>
      <c r="U262" s="29"/>
      <c r="V262" s="29">
        <f t="shared" si="172"/>
        <v>0</v>
      </c>
      <c r="W262" s="29"/>
      <c r="X262" s="29">
        <f t="shared" si="172"/>
        <v>0</v>
      </c>
      <c r="Y262" s="29"/>
      <c r="Z262" s="29">
        <f t="shared" si="172"/>
        <v>0</v>
      </c>
      <c r="AA262" s="29"/>
      <c r="AB262" s="29">
        <f t="shared" si="172"/>
        <v>0</v>
      </c>
      <c r="AC262" s="29"/>
      <c r="AD262" s="29">
        <f t="shared" si="172"/>
        <v>0</v>
      </c>
      <c r="AE262" s="29"/>
      <c r="AF262" s="20"/>
      <c r="AG262" s="100">
        <f t="shared" si="145"/>
        <v>0</v>
      </c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</row>
    <row r="263" spans="1:205" s="27" customFormat="1" ht="104.25" customHeight="1" x14ac:dyDescent="0.3">
      <c r="A263" s="50" t="s">
        <v>76</v>
      </c>
      <c r="B263" s="37"/>
      <c r="C263" s="37"/>
      <c r="D263" s="37"/>
      <c r="E263" s="37"/>
      <c r="F263" s="37"/>
      <c r="G263" s="37"/>
      <c r="H263" s="38"/>
      <c r="I263" s="38"/>
      <c r="J263" s="38"/>
      <c r="K263" s="38"/>
      <c r="L263" s="38"/>
      <c r="M263" s="38"/>
      <c r="N263" s="38"/>
      <c r="O263" s="38"/>
      <c r="P263" s="38"/>
      <c r="Q263" s="129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20"/>
      <c r="AG263" s="100">
        <f t="shared" si="145"/>
        <v>0</v>
      </c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</row>
    <row r="264" spans="1:205" s="27" customFormat="1" ht="18.75" x14ac:dyDescent="0.3">
      <c r="A264" s="33" t="s">
        <v>16</v>
      </c>
      <c r="B264" s="34">
        <f>B265+B266+B267</f>
        <v>74</v>
      </c>
      <c r="C264" s="34">
        <f>C265+C266+C267</f>
        <v>0</v>
      </c>
      <c r="D264" s="34">
        <f>D265+D266+D267</f>
        <v>74</v>
      </c>
      <c r="E264" s="34">
        <f>E265+E266+E267</f>
        <v>74</v>
      </c>
      <c r="F264" s="110">
        <f>IFERROR(E264/B264*100,0)</f>
        <v>100</v>
      </c>
      <c r="G264" s="110">
        <f>IFERROR(E264/C264*100,0)</f>
        <v>0</v>
      </c>
      <c r="H264" s="35">
        <f>H265+H266+H267</f>
        <v>0</v>
      </c>
      <c r="I264" s="35">
        <f t="shared" ref="I264:AE264" si="174">I265+I266+I267</f>
        <v>0</v>
      </c>
      <c r="J264" s="35">
        <f t="shared" si="174"/>
        <v>0</v>
      </c>
      <c r="K264" s="35">
        <f t="shared" si="174"/>
        <v>0</v>
      </c>
      <c r="L264" s="35">
        <f t="shared" si="174"/>
        <v>0</v>
      </c>
      <c r="M264" s="35">
        <f t="shared" si="174"/>
        <v>0</v>
      </c>
      <c r="N264" s="35">
        <f t="shared" si="174"/>
        <v>74</v>
      </c>
      <c r="O264" s="35">
        <f t="shared" si="174"/>
        <v>74</v>
      </c>
      <c r="P264" s="35">
        <f t="shared" si="174"/>
        <v>0</v>
      </c>
      <c r="Q264" s="126">
        <f t="shared" si="174"/>
        <v>0</v>
      </c>
      <c r="R264" s="35">
        <f t="shared" si="174"/>
        <v>0</v>
      </c>
      <c r="S264" s="35">
        <f t="shared" si="174"/>
        <v>0</v>
      </c>
      <c r="T264" s="35">
        <f t="shared" si="174"/>
        <v>0</v>
      </c>
      <c r="U264" s="35">
        <f t="shared" si="174"/>
        <v>0</v>
      </c>
      <c r="V264" s="35">
        <f t="shared" si="174"/>
        <v>0</v>
      </c>
      <c r="W264" s="35">
        <f t="shared" si="174"/>
        <v>0</v>
      </c>
      <c r="X264" s="35">
        <f t="shared" si="174"/>
        <v>0</v>
      </c>
      <c r="Y264" s="35">
        <f t="shared" si="174"/>
        <v>0</v>
      </c>
      <c r="Z264" s="35">
        <f t="shared" si="174"/>
        <v>0</v>
      </c>
      <c r="AA264" s="35">
        <f t="shared" si="174"/>
        <v>0</v>
      </c>
      <c r="AB264" s="35">
        <f t="shared" si="174"/>
        <v>0</v>
      </c>
      <c r="AC264" s="35">
        <f t="shared" si="174"/>
        <v>0</v>
      </c>
      <c r="AD264" s="35">
        <f t="shared" si="174"/>
        <v>0</v>
      </c>
      <c r="AE264" s="35">
        <f t="shared" si="174"/>
        <v>0</v>
      </c>
      <c r="AF264" s="20"/>
      <c r="AG264" s="100">
        <f t="shared" si="145"/>
        <v>74</v>
      </c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</row>
    <row r="265" spans="1:205" s="27" customFormat="1" ht="18.75" x14ac:dyDescent="0.3">
      <c r="A265" s="36" t="s">
        <v>19</v>
      </c>
      <c r="B265" s="37">
        <f>H265+J265+L265+N265+P265+R265+T265+V265+X265+Z265+AB265+AD265</f>
        <v>0</v>
      </c>
      <c r="C265" s="107">
        <f>SUM(H265,J265)</f>
        <v>0</v>
      </c>
      <c r="D265" s="107">
        <f>E265</f>
        <v>0</v>
      </c>
      <c r="E265" s="107">
        <f>SUM(I265,K265,M265,O265,Q265,S265,U265,W265,Y265,AA265,AC265,AE265)</f>
        <v>0</v>
      </c>
      <c r="F265" s="110">
        <f>IFERROR(E265/B265*100,0)</f>
        <v>0</v>
      </c>
      <c r="G265" s="110">
        <f>IFERROR(E265/C265*100,0)</f>
        <v>0</v>
      </c>
      <c r="H265" s="38"/>
      <c r="I265" s="38"/>
      <c r="J265" s="38"/>
      <c r="K265" s="38"/>
      <c r="L265" s="38"/>
      <c r="M265" s="38"/>
      <c r="N265" s="38"/>
      <c r="O265" s="38"/>
      <c r="P265" s="38"/>
      <c r="Q265" s="129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20"/>
      <c r="AG265" s="100">
        <f t="shared" si="145"/>
        <v>0</v>
      </c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</row>
    <row r="266" spans="1:205" s="27" customFormat="1" ht="18.75" x14ac:dyDescent="0.3">
      <c r="A266" s="59" t="s">
        <v>17</v>
      </c>
      <c r="B266" s="37">
        <f>H266+J266+L266+N266+P266+R266+T266+V266+X266+Z266+AB266+AD266</f>
        <v>74</v>
      </c>
      <c r="C266" s="107">
        <f>SUM(H266,J266)</f>
        <v>0</v>
      </c>
      <c r="D266" s="107">
        <f t="shared" ref="D266:D268" si="175">E266</f>
        <v>74</v>
      </c>
      <c r="E266" s="107">
        <f t="shared" ref="E266:E267" si="176">SUM(I266,K266,M266,O266,Q266,S266,U266,W266,Y266,AA266,AC266,AE266)</f>
        <v>74</v>
      </c>
      <c r="F266" s="110">
        <f t="shared" ref="F266" si="177">IFERROR(E266/B266*100,0)</f>
        <v>100</v>
      </c>
      <c r="G266" s="110">
        <f>IFERROR(E266/C266*100,0)</f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74</v>
      </c>
      <c r="O266" s="38">
        <v>74</v>
      </c>
      <c r="P266" s="38">
        <v>0</v>
      </c>
      <c r="Q266" s="129">
        <v>0</v>
      </c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20"/>
      <c r="AG266" s="100">
        <f t="shared" si="145"/>
        <v>74</v>
      </c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</row>
    <row r="267" spans="1:205" s="27" customFormat="1" ht="18.75" x14ac:dyDescent="0.3">
      <c r="A267" s="36" t="s">
        <v>18</v>
      </c>
      <c r="B267" s="37">
        <f>H267+J267+L267+N267+P267+R267+T267+V267+X267+Z267+AB267+AD267</f>
        <v>0</v>
      </c>
      <c r="C267" s="107">
        <f>SUM(H267,J267)</f>
        <v>0</v>
      </c>
      <c r="D267" s="107">
        <f t="shared" si="175"/>
        <v>0</v>
      </c>
      <c r="E267" s="107">
        <f t="shared" si="176"/>
        <v>0</v>
      </c>
      <c r="F267" s="110">
        <f>IFERROR(E267/B267*100,0)</f>
        <v>0</v>
      </c>
      <c r="G267" s="110">
        <f>IFERROR(E267/C267*100,0)</f>
        <v>0</v>
      </c>
      <c r="H267" s="38"/>
      <c r="I267" s="38"/>
      <c r="J267" s="38"/>
      <c r="K267" s="38"/>
      <c r="L267" s="38"/>
      <c r="M267" s="38"/>
      <c r="N267" s="38"/>
      <c r="O267" s="38"/>
      <c r="P267" s="38"/>
      <c r="Q267" s="129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20"/>
      <c r="AG267" s="100">
        <f t="shared" si="145"/>
        <v>0</v>
      </c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</row>
    <row r="268" spans="1:205" s="27" customFormat="1" ht="18.75" x14ac:dyDescent="0.3">
      <c r="A268" s="36" t="s">
        <v>20</v>
      </c>
      <c r="B268" s="37">
        <f>H268+J268+L268+N268+P268+R268+T268+V268+X268+Z268+AB268+AD268</f>
        <v>0</v>
      </c>
      <c r="C268" s="107">
        <f>SUM(H268,J268)</f>
        <v>0</v>
      </c>
      <c r="D268" s="107">
        <f t="shared" si="175"/>
        <v>0</v>
      </c>
      <c r="E268" s="107">
        <f>SUM(I268,K268,M268,O268,Q268,S268,U268,W268,Y268,AA268,AC268,AE268)</f>
        <v>0</v>
      </c>
      <c r="F268" s="110">
        <f>IFERROR(E268/B268*100,0)</f>
        <v>0</v>
      </c>
      <c r="G268" s="110">
        <f>IFERROR(E268/C268*100,0)</f>
        <v>0</v>
      </c>
      <c r="H268" s="38"/>
      <c r="I268" s="38"/>
      <c r="J268" s="38"/>
      <c r="K268" s="38"/>
      <c r="L268" s="38"/>
      <c r="M268" s="38"/>
      <c r="N268" s="38"/>
      <c r="O268" s="38"/>
      <c r="P268" s="38"/>
      <c r="Q268" s="129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20"/>
      <c r="AG268" s="100">
        <f t="shared" si="145"/>
        <v>0</v>
      </c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</row>
    <row r="269" spans="1:205" s="27" customFormat="1" ht="62.25" customHeight="1" x14ac:dyDescent="0.3">
      <c r="A269" s="56" t="s">
        <v>77</v>
      </c>
      <c r="B269" s="29"/>
      <c r="C269" s="29"/>
      <c r="D269" s="29"/>
      <c r="E269" s="29"/>
      <c r="F269" s="29"/>
      <c r="G269" s="29"/>
      <c r="H269" s="57"/>
      <c r="I269" s="57"/>
      <c r="J269" s="38"/>
      <c r="K269" s="57"/>
      <c r="L269" s="57"/>
      <c r="M269" s="57"/>
      <c r="N269" s="57"/>
      <c r="O269" s="57"/>
      <c r="P269" s="57"/>
      <c r="Q269" s="129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153" t="s">
        <v>78</v>
      </c>
      <c r="AG269" s="100">
        <f t="shared" si="145"/>
        <v>0</v>
      </c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</row>
    <row r="270" spans="1:205" s="27" customFormat="1" ht="18.75" x14ac:dyDescent="0.3">
      <c r="A270" s="77" t="s">
        <v>16</v>
      </c>
      <c r="B270" s="23">
        <f>B271+B272+B273</f>
        <v>39599.985999999997</v>
      </c>
      <c r="C270" s="23">
        <f>C271+C272+C273</f>
        <v>1687.51</v>
      </c>
      <c r="D270" s="23">
        <f>D271+D272+D273</f>
        <v>993.43</v>
      </c>
      <c r="E270" s="23">
        <f>E271+E272+E273</f>
        <v>993.43</v>
      </c>
      <c r="F270" s="23">
        <f>E270/B270*100</f>
        <v>2.5086625030625012</v>
      </c>
      <c r="G270" s="114">
        <f>IFERROR(E270/C270*100,0)</f>
        <v>58.869577069172919</v>
      </c>
      <c r="H270" s="23">
        <f>H271+H272+H273</f>
        <v>1687.51</v>
      </c>
      <c r="I270" s="23">
        <f t="shared" ref="I270:AE270" si="178">I271+I272+I273</f>
        <v>993.43</v>
      </c>
      <c r="J270" s="34">
        <f t="shared" si="178"/>
        <v>3161.24</v>
      </c>
      <c r="K270" s="23">
        <f t="shared" si="178"/>
        <v>2817.43</v>
      </c>
      <c r="L270" s="23">
        <f t="shared" si="178"/>
        <v>3326.2089999999998</v>
      </c>
      <c r="M270" s="23">
        <f t="shared" si="178"/>
        <v>2352.9299999999998</v>
      </c>
      <c r="N270" s="23">
        <f t="shared" si="178"/>
        <v>3424.4569999999999</v>
      </c>
      <c r="O270" s="23">
        <f t="shared" si="178"/>
        <v>3039.6750000000002</v>
      </c>
      <c r="P270" s="23">
        <f t="shared" si="178"/>
        <v>3400.86</v>
      </c>
      <c r="Q270" s="132">
        <f t="shared" si="178"/>
        <v>3402.9</v>
      </c>
      <c r="R270" s="23">
        <f t="shared" si="178"/>
        <v>3376.74</v>
      </c>
      <c r="S270" s="23">
        <f t="shared" si="178"/>
        <v>0</v>
      </c>
      <c r="T270" s="23">
        <f t="shared" si="178"/>
        <v>3403.63</v>
      </c>
      <c r="U270" s="23">
        <f t="shared" si="178"/>
        <v>0</v>
      </c>
      <c r="V270" s="23">
        <f t="shared" si="178"/>
        <v>3382.74</v>
      </c>
      <c r="W270" s="23">
        <f t="shared" si="178"/>
        <v>0</v>
      </c>
      <c r="X270" s="23">
        <f t="shared" si="178"/>
        <v>3258.62</v>
      </c>
      <c r="Y270" s="23">
        <f t="shared" si="178"/>
        <v>0</v>
      </c>
      <c r="Z270" s="23">
        <f t="shared" si="178"/>
        <v>3134.74</v>
      </c>
      <c r="AA270" s="23">
        <f t="shared" si="178"/>
        <v>0</v>
      </c>
      <c r="AB270" s="23">
        <f t="shared" si="178"/>
        <v>3481.13</v>
      </c>
      <c r="AC270" s="23">
        <f t="shared" si="178"/>
        <v>0</v>
      </c>
      <c r="AD270" s="23">
        <f t="shared" si="178"/>
        <v>4562.1099999999997</v>
      </c>
      <c r="AE270" s="23">
        <f t="shared" si="178"/>
        <v>0</v>
      </c>
      <c r="AF270" s="154"/>
      <c r="AG270" s="100">
        <f t="shared" si="145"/>
        <v>39599.985999999997</v>
      </c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</row>
    <row r="271" spans="1:205" s="27" customFormat="1" ht="18.75" x14ac:dyDescent="0.3">
      <c r="A271" s="28" t="s">
        <v>19</v>
      </c>
      <c r="B271" s="29">
        <f>H271+J271+L271+N271+P271+R271+T271+V271+X271+Z271+AB271+AD271</f>
        <v>0</v>
      </c>
      <c r="C271" s="29">
        <v>0</v>
      </c>
      <c r="D271" s="29">
        <v>0</v>
      </c>
      <c r="E271" s="29">
        <v>0</v>
      </c>
      <c r="F271" s="114">
        <f>IFERROR(E271/B271*100,0)</f>
        <v>0</v>
      </c>
      <c r="G271" s="114">
        <f>IFERROR(E271/C271*100,0)</f>
        <v>0</v>
      </c>
      <c r="H271" s="57"/>
      <c r="I271" s="57"/>
      <c r="J271" s="38"/>
      <c r="K271" s="57"/>
      <c r="L271" s="57"/>
      <c r="M271" s="57"/>
      <c r="N271" s="57"/>
      <c r="O271" s="57"/>
      <c r="P271" s="57"/>
      <c r="Q271" s="129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154"/>
      <c r="AG271" s="100">
        <f t="shared" si="145"/>
        <v>0</v>
      </c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</row>
    <row r="272" spans="1:205" s="27" customFormat="1" ht="18.75" x14ac:dyDescent="0.3">
      <c r="A272" s="28" t="s">
        <v>17</v>
      </c>
      <c r="B272" s="29">
        <f>H272+J272+L272+N272+P272+R272+T272+V272+X272+Z272+AB272+AD272</f>
        <v>0</v>
      </c>
      <c r="C272" s="29">
        <v>0</v>
      </c>
      <c r="D272" s="29">
        <v>0</v>
      </c>
      <c r="E272" s="29">
        <v>0</v>
      </c>
      <c r="F272" s="114">
        <f t="shared" ref="F272:F274" si="179">IFERROR(E272/B272*100,0)</f>
        <v>0</v>
      </c>
      <c r="G272" s="114">
        <f>IFERROR(E272/C272*100,0)</f>
        <v>0</v>
      </c>
      <c r="H272" s="57"/>
      <c r="I272" s="57"/>
      <c r="J272" s="38"/>
      <c r="K272" s="57"/>
      <c r="L272" s="57"/>
      <c r="M272" s="57"/>
      <c r="N272" s="57"/>
      <c r="O272" s="57"/>
      <c r="P272" s="57"/>
      <c r="Q272" s="129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154"/>
      <c r="AG272" s="100">
        <f t="shared" si="145"/>
        <v>0</v>
      </c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</row>
    <row r="273" spans="1:205" s="27" customFormat="1" ht="18.75" x14ac:dyDescent="0.3">
      <c r="A273" s="28" t="s">
        <v>18</v>
      </c>
      <c r="B273" s="29">
        <f>H273+J273+L273+N273+P273+R273+T273+V273+X273+Z273+AB273+AD273</f>
        <v>39599.985999999997</v>
      </c>
      <c r="C273" s="29">
        <f>H273</f>
        <v>1687.51</v>
      </c>
      <c r="D273" s="29">
        <f>E273</f>
        <v>993.43</v>
      </c>
      <c r="E273" s="29">
        <f>I273</f>
        <v>993.43</v>
      </c>
      <c r="F273" s="114">
        <f t="shared" si="179"/>
        <v>2.5086625030625012</v>
      </c>
      <c r="G273" s="114">
        <f>IFERROR(E273/C273*100,0)</f>
        <v>58.869577069172919</v>
      </c>
      <c r="H273" s="57">
        <v>1687.51</v>
      </c>
      <c r="I273" s="57">
        <v>993.43</v>
      </c>
      <c r="J273" s="38">
        <v>3161.24</v>
      </c>
      <c r="K273" s="57">
        <v>2817.43</v>
      </c>
      <c r="L273" s="57">
        <v>3326.2089999999998</v>
      </c>
      <c r="M273" s="57">
        <v>2352.9299999999998</v>
      </c>
      <c r="N273" s="57">
        <v>3424.4569999999999</v>
      </c>
      <c r="O273" s="57">
        <v>3039.6750000000002</v>
      </c>
      <c r="P273" s="57">
        <v>3400.86</v>
      </c>
      <c r="Q273" s="129">
        <v>3402.9</v>
      </c>
      <c r="R273" s="57">
        <v>3376.74</v>
      </c>
      <c r="S273" s="57">
        <v>0</v>
      </c>
      <c r="T273" s="57">
        <v>3403.63</v>
      </c>
      <c r="U273" s="57">
        <v>0</v>
      </c>
      <c r="V273" s="57">
        <v>3382.74</v>
      </c>
      <c r="W273" s="57">
        <v>0</v>
      </c>
      <c r="X273" s="57">
        <v>3258.62</v>
      </c>
      <c r="Y273" s="57">
        <v>0</v>
      </c>
      <c r="Z273" s="57">
        <v>3134.74</v>
      </c>
      <c r="AA273" s="57">
        <v>0</v>
      </c>
      <c r="AB273" s="57">
        <v>3481.13</v>
      </c>
      <c r="AC273" s="57">
        <v>0</v>
      </c>
      <c r="AD273" s="57">
        <v>4562.1099999999997</v>
      </c>
      <c r="AE273" s="57">
        <v>0</v>
      </c>
      <c r="AF273" s="154"/>
      <c r="AG273" s="100">
        <f t="shared" si="145"/>
        <v>39599.985999999997</v>
      </c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</row>
    <row r="274" spans="1:205" s="27" customFormat="1" ht="18.75" x14ac:dyDescent="0.3">
      <c r="A274" s="28" t="s">
        <v>20</v>
      </c>
      <c r="B274" s="29">
        <f>H274+J274+L274+N274+P274+R274+T274+V274+X274+Z274+AB274+AD274</f>
        <v>0</v>
      </c>
      <c r="C274" s="29">
        <v>0</v>
      </c>
      <c r="D274" s="29">
        <v>0</v>
      </c>
      <c r="E274" s="29">
        <v>0</v>
      </c>
      <c r="F274" s="114">
        <f t="shared" si="179"/>
        <v>0</v>
      </c>
      <c r="G274" s="114">
        <f>IFERROR(E274/C274*100,0)</f>
        <v>0</v>
      </c>
      <c r="H274" s="57"/>
      <c r="I274" s="57"/>
      <c r="J274" s="38"/>
      <c r="K274" s="57"/>
      <c r="L274" s="57"/>
      <c r="M274" s="57"/>
      <c r="N274" s="57"/>
      <c r="O274" s="57"/>
      <c r="P274" s="57"/>
      <c r="Q274" s="129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155"/>
      <c r="AG274" s="100">
        <f t="shared" si="145"/>
        <v>0</v>
      </c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</row>
    <row r="275" spans="1:205" s="16" customFormat="1" ht="18.75" customHeight="1" x14ac:dyDescent="0.25">
      <c r="A275" s="156" t="s">
        <v>79</v>
      </c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78"/>
      <c r="AF275" s="20"/>
      <c r="AG275" s="100">
        <f t="shared" si="145"/>
        <v>0</v>
      </c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</row>
    <row r="276" spans="1:205" s="16" customFormat="1" ht="39" customHeight="1" x14ac:dyDescent="0.25">
      <c r="A276" s="146" t="s">
        <v>24</v>
      </c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8"/>
      <c r="AF276" s="20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</row>
    <row r="277" spans="1:205" s="27" customFormat="1" ht="18.75" x14ac:dyDescent="0.3">
      <c r="A277" s="102" t="s">
        <v>16</v>
      </c>
      <c r="B277" s="103">
        <f>B278+B279+B280</f>
        <v>1123.6999999999998</v>
      </c>
      <c r="C277" s="103">
        <f>C278+C279+C280</f>
        <v>63.5</v>
      </c>
      <c r="D277" s="103">
        <f>D278+D279+D280</f>
        <v>256.13000000000005</v>
      </c>
      <c r="E277" s="103">
        <f>E278+E279+E280</f>
        <v>256.13000000000005</v>
      </c>
      <c r="F277" s="103">
        <f>IFERROR(E277/B277*100,0)</f>
        <v>22.793450209130558</v>
      </c>
      <c r="G277" s="103">
        <f>IFERROR(E277/C277*100,0)</f>
        <v>403.35433070866145</v>
      </c>
      <c r="H277" s="103">
        <f>H278+H279+H280</f>
        <v>0</v>
      </c>
      <c r="I277" s="105">
        <f>I278+I279+I280+I281</f>
        <v>0</v>
      </c>
      <c r="J277" s="34">
        <f>J278+J279+J280</f>
        <v>63.5</v>
      </c>
      <c r="K277" s="105">
        <f>K278+K279+K280+K281</f>
        <v>0</v>
      </c>
      <c r="L277" s="103">
        <f>L278+L279+L280</f>
        <v>685.84</v>
      </c>
      <c r="M277" s="105">
        <f>M278+M279+M280+M281</f>
        <v>141.30000000000001</v>
      </c>
      <c r="N277" s="103">
        <f>N278+N279+N280</f>
        <v>155.16</v>
      </c>
      <c r="O277" s="105">
        <f>O278+O279+O280+O281</f>
        <v>112.73</v>
      </c>
      <c r="P277" s="103">
        <f>P278+P279+P280</f>
        <v>43.4</v>
      </c>
      <c r="Q277" s="126">
        <f>Q278+Q279+Q280</f>
        <v>2.1</v>
      </c>
      <c r="R277" s="103">
        <f>R278+R279+R280</f>
        <v>0</v>
      </c>
      <c r="S277" s="105"/>
      <c r="T277" s="103">
        <f>T278+T279+T280</f>
        <v>15.8</v>
      </c>
      <c r="U277" s="105"/>
      <c r="V277" s="103">
        <f>V278+V279+V280</f>
        <v>25</v>
      </c>
      <c r="W277" s="105"/>
      <c r="X277" s="103">
        <f>X278+X279+X280</f>
        <v>57.6</v>
      </c>
      <c r="Y277" s="105"/>
      <c r="Z277" s="103">
        <f>Z278+Z279+Z280</f>
        <v>17.3</v>
      </c>
      <c r="AA277" s="105"/>
      <c r="AB277" s="103">
        <f>AB278+AB279+AB280</f>
        <v>60.1</v>
      </c>
      <c r="AC277" s="105"/>
      <c r="AD277" s="103">
        <f>AD278+AD279+AD280</f>
        <v>0</v>
      </c>
      <c r="AE277" s="105"/>
      <c r="AF277" s="20"/>
      <c r="AG277" s="100">
        <f t="shared" ref="AG277:AG281" si="180">H277+J277+L277+N277+P277+R277+T277+V277+X277+Z277+AB277+AD277</f>
        <v>1123.6999999999998</v>
      </c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</row>
    <row r="278" spans="1:205" s="27" customFormat="1" ht="18.75" x14ac:dyDescent="0.3">
      <c r="A278" s="36" t="s">
        <v>19</v>
      </c>
      <c r="B278" s="37">
        <f t="shared" ref="B278:E281" si="181">B284</f>
        <v>0</v>
      </c>
      <c r="C278" s="37">
        <f t="shared" si="181"/>
        <v>0</v>
      </c>
      <c r="D278" s="37">
        <f t="shared" si="181"/>
        <v>0</v>
      </c>
      <c r="E278" s="37">
        <f t="shared" si="181"/>
        <v>0</v>
      </c>
      <c r="F278" s="106">
        <f>IFERROR(E278/B278*100,0)</f>
        <v>0</v>
      </c>
      <c r="G278" s="104">
        <f>IFERROR(E278/C278*100,0)</f>
        <v>0</v>
      </c>
      <c r="H278" s="37">
        <f>H284</f>
        <v>0</v>
      </c>
      <c r="I278" s="37"/>
      <c r="J278" s="37">
        <f>J284</f>
        <v>0</v>
      </c>
      <c r="K278" s="37"/>
      <c r="L278" s="37">
        <f>L284</f>
        <v>0</v>
      </c>
      <c r="M278" s="37"/>
      <c r="N278" s="37">
        <f>N284</f>
        <v>0</v>
      </c>
      <c r="O278" s="37"/>
      <c r="P278" s="37">
        <f>P284</f>
        <v>0</v>
      </c>
      <c r="Q278" s="127"/>
      <c r="R278" s="37">
        <f>R284</f>
        <v>0</v>
      </c>
      <c r="S278" s="37"/>
      <c r="T278" s="37">
        <f>T284</f>
        <v>0</v>
      </c>
      <c r="U278" s="37"/>
      <c r="V278" s="37">
        <f>V284</f>
        <v>0</v>
      </c>
      <c r="W278" s="37"/>
      <c r="X278" s="37">
        <f>X284</f>
        <v>0</v>
      </c>
      <c r="Y278" s="37"/>
      <c r="Z278" s="37">
        <f>Z284</f>
        <v>0</v>
      </c>
      <c r="AA278" s="37"/>
      <c r="AB278" s="37">
        <f>AB284</f>
        <v>0</v>
      </c>
      <c r="AC278" s="37"/>
      <c r="AD278" s="37">
        <f>AD284</f>
        <v>0</v>
      </c>
      <c r="AE278" s="37"/>
      <c r="AF278" s="20"/>
      <c r="AG278" s="100">
        <f t="shared" si="180"/>
        <v>0</v>
      </c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</row>
    <row r="279" spans="1:205" s="27" customFormat="1" ht="18.75" x14ac:dyDescent="0.3">
      <c r="A279" s="36" t="s">
        <v>17</v>
      </c>
      <c r="B279" s="37">
        <f t="shared" si="181"/>
        <v>0</v>
      </c>
      <c r="C279" s="37">
        <f t="shared" si="181"/>
        <v>0</v>
      </c>
      <c r="D279" s="37">
        <f t="shared" si="181"/>
        <v>0</v>
      </c>
      <c r="E279" s="37">
        <f t="shared" si="181"/>
        <v>0</v>
      </c>
      <c r="F279" s="106">
        <f t="shared" ref="F279:F281" si="182">IFERROR(E279/B279*100,0)</f>
        <v>0</v>
      </c>
      <c r="G279" s="104">
        <f>IFERROR(E279/C279*100,0)</f>
        <v>0</v>
      </c>
      <c r="H279" s="37">
        <f>H285</f>
        <v>0</v>
      </c>
      <c r="I279" s="37"/>
      <c r="J279" s="37">
        <f>J285</f>
        <v>0</v>
      </c>
      <c r="K279" s="37"/>
      <c r="L279" s="37">
        <f>L285</f>
        <v>0</v>
      </c>
      <c r="M279" s="37"/>
      <c r="N279" s="37">
        <f>N285</f>
        <v>0</v>
      </c>
      <c r="O279" s="37"/>
      <c r="P279" s="37">
        <f>P285</f>
        <v>0</v>
      </c>
      <c r="Q279" s="127"/>
      <c r="R279" s="37">
        <f>R285</f>
        <v>0</v>
      </c>
      <c r="S279" s="37"/>
      <c r="T279" s="37">
        <f>T285</f>
        <v>0</v>
      </c>
      <c r="U279" s="37"/>
      <c r="V279" s="37">
        <f>V285</f>
        <v>0</v>
      </c>
      <c r="W279" s="37"/>
      <c r="X279" s="37">
        <f>X285</f>
        <v>0</v>
      </c>
      <c r="Y279" s="37"/>
      <c r="Z279" s="37">
        <f>Z285</f>
        <v>0</v>
      </c>
      <c r="AA279" s="37"/>
      <c r="AB279" s="37">
        <f>AB285</f>
        <v>0</v>
      </c>
      <c r="AC279" s="37"/>
      <c r="AD279" s="37">
        <f>AD285</f>
        <v>0</v>
      </c>
      <c r="AE279" s="37"/>
      <c r="AF279" s="20"/>
      <c r="AG279" s="100">
        <f t="shared" si="180"/>
        <v>0</v>
      </c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</row>
    <row r="280" spans="1:205" s="27" customFormat="1" ht="18.75" x14ac:dyDescent="0.3">
      <c r="A280" s="36" t="s">
        <v>18</v>
      </c>
      <c r="B280" s="37">
        <f t="shared" si="181"/>
        <v>1123.6999999999998</v>
      </c>
      <c r="C280" s="37">
        <f t="shared" si="181"/>
        <v>63.5</v>
      </c>
      <c r="D280" s="37">
        <f t="shared" si="181"/>
        <v>256.13000000000005</v>
      </c>
      <c r="E280" s="37">
        <f t="shared" si="181"/>
        <v>256.13000000000005</v>
      </c>
      <c r="F280" s="106">
        <f t="shared" si="182"/>
        <v>22.793450209130558</v>
      </c>
      <c r="G280" s="104">
        <f>IFERROR(E280/C280*100,0)</f>
        <v>403.35433070866145</v>
      </c>
      <c r="H280" s="37">
        <f>H286</f>
        <v>0</v>
      </c>
      <c r="I280" s="37">
        <f>I286</f>
        <v>0</v>
      </c>
      <c r="J280" s="37">
        <f>J286</f>
        <v>63.5</v>
      </c>
      <c r="K280" s="37">
        <f>K286</f>
        <v>0</v>
      </c>
      <c r="L280" s="37">
        <f>L286</f>
        <v>685.84</v>
      </c>
      <c r="M280" s="37">
        <f>M286</f>
        <v>141.30000000000001</v>
      </c>
      <c r="N280" s="37">
        <f>N286</f>
        <v>155.16</v>
      </c>
      <c r="O280" s="37">
        <f>O286</f>
        <v>112.73</v>
      </c>
      <c r="P280" s="37">
        <f>P286</f>
        <v>43.4</v>
      </c>
      <c r="Q280" s="127">
        <f>Q286</f>
        <v>2.1</v>
      </c>
      <c r="R280" s="37">
        <f>R286</f>
        <v>0</v>
      </c>
      <c r="S280" s="37"/>
      <c r="T280" s="37">
        <f>T286</f>
        <v>15.8</v>
      </c>
      <c r="U280" s="37"/>
      <c r="V280" s="37">
        <f>V286</f>
        <v>25</v>
      </c>
      <c r="W280" s="37"/>
      <c r="X280" s="37">
        <f>X286</f>
        <v>57.6</v>
      </c>
      <c r="Y280" s="37"/>
      <c r="Z280" s="37">
        <f>Z286</f>
        <v>17.3</v>
      </c>
      <c r="AA280" s="37"/>
      <c r="AB280" s="37">
        <f>AB286</f>
        <v>60.1</v>
      </c>
      <c r="AC280" s="37"/>
      <c r="AD280" s="37">
        <f>AD286</f>
        <v>0</v>
      </c>
      <c r="AE280" s="37"/>
      <c r="AF280" s="20"/>
      <c r="AG280" s="100">
        <f t="shared" si="180"/>
        <v>1123.6999999999998</v>
      </c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</row>
    <row r="281" spans="1:205" s="27" customFormat="1" ht="18.75" x14ac:dyDescent="0.3">
      <c r="A281" s="36" t="s">
        <v>20</v>
      </c>
      <c r="B281" s="37">
        <f t="shared" si="181"/>
        <v>0</v>
      </c>
      <c r="C281" s="37">
        <f t="shared" si="181"/>
        <v>0</v>
      </c>
      <c r="D281" s="37">
        <f t="shared" si="181"/>
        <v>0</v>
      </c>
      <c r="E281" s="37">
        <f t="shared" si="181"/>
        <v>0</v>
      </c>
      <c r="F281" s="106">
        <f t="shared" si="182"/>
        <v>0</v>
      </c>
      <c r="G281" s="104">
        <f>IFERROR(E281/C281*100,0)</f>
        <v>0</v>
      </c>
      <c r="H281" s="37">
        <f>H287</f>
        <v>0</v>
      </c>
      <c r="I281" s="37"/>
      <c r="J281" s="37">
        <f>J287</f>
        <v>0</v>
      </c>
      <c r="K281" s="37"/>
      <c r="L281" s="37">
        <f>L287</f>
        <v>0</v>
      </c>
      <c r="M281" s="37"/>
      <c r="N281" s="37">
        <f>N287</f>
        <v>0</v>
      </c>
      <c r="O281" s="37"/>
      <c r="P281" s="37">
        <f>P287</f>
        <v>0</v>
      </c>
      <c r="Q281" s="127"/>
      <c r="R281" s="37">
        <f>R287</f>
        <v>0</v>
      </c>
      <c r="S281" s="37"/>
      <c r="T281" s="37">
        <f>T287</f>
        <v>0</v>
      </c>
      <c r="U281" s="37"/>
      <c r="V281" s="37">
        <f>V287</f>
        <v>0</v>
      </c>
      <c r="W281" s="37"/>
      <c r="X281" s="37">
        <f>X287</f>
        <v>0</v>
      </c>
      <c r="Y281" s="37"/>
      <c r="Z281" s="37">
        <f>Z287</f>
        <v>0</v>
      </c>
      <c r="AA281" s="37"/>
      <c r="AB281" s="37">
        <f>AB287</f>
        <v>0</v>
      </c>
      <c r="AC281" s="37"/>
      <c r="AD281" s="37">
        <f>AD287</f>
        <v>0</v>
      </c>
      <c r="AE281" s="37"/>
      <c r="AF281" s="20"/>
      <c r="AG281" s="100">
        <f t="shared" si="180"/>
        <v>0</v>
      </c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</row>
    <row r="282" spans="1:205" s="27" customFormat="1" ht="49.5" customHeight="1" x14ac:dyDescent="0.25">
      <c r="A282" s="17" t="s">
        <v>80</v>
      </c>
      <c r="B282" s="79"/>
      <c r="C282" s="79"/>
      <c r="D282" s="79"/>
      <c r="E282" s="79"/>
      <c r="F282" s="79"/>
      <c r="G282" s="79"/>
      <c r="H282" s="57"/>
      <c r="I282" s="57"/>
      <c r="J282" s="38"/>
      <c r="K282" s="57"/>
      <c r="L282" s="57"/>
      <c r="M282" s="57"/>
      <c r="N282" s="57"/>
      <c r="O282" s="57"/>
      <c r="P282" s="57"/>
      <c r="Q282" s="129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20"/>
      <c r="AG282" s="100">
        <f t="shared" si="145"/>
        <v>0</v>
      </c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</row>
    <row r="283" spans="1:205" s="27" customFormat="1" ht="18.75" x14ac:dyDescent="0.3">
      <c r="A283" s="80" t="s">
        <v>16</v>
      </c>
      <c r="B283" s="23">
        <f>B284+B285+B286</f>
        <v>1123.6999999999998</v>
      </c>
      <c r="C283" s="23">
        <f>C284+C285+C286</f>
        <v>63.5</v>
      </c>
      <c r="D283" s="23">
        <f>D284+D285+D286</f>
        <v>256.13000000000005</v>
      </c>
      <c r="E283" s="23">
        <f>E284+E285+E286</f>
        <v>256.13000000000005</v>
      </c>
      <c r="F283" s="23">
        <f>E283/B283*100</f>
        <v>22.793450209130558</v>
      </c>
      <c r="G283" s="114">
        <f>IFERROR(E283/C283*100,0)</f>
        <v>403.35433070866145</v>
      </c>
      <c r="H283" s="24">
        <f>H284+H285+H286</f>
        <v>0</v>
      </c>
      <c r="I283" s="24">
        <f>I284+I285+I286+I287</f>
        <v>0</v>
      </c>
      <c r="J283" s="35">
        <f>J284+J285+J286+J287</f>
        <v>63.5</v>
      </c>
      <c r="K283" s="24">
        <f>K284+K285+K286+K287</f>
        <v>0</v>
      </c>
      <c r="L283" s="24">
        <f t="shared" ref="L283:AD283" si="183">L284+L285+L286</f>
        <v>685.84</v>
      </c>
      <c r="M283" s="24">
        <f>M284+M285+M286+M287</f>
        <v>141.30000000000001</v>
      </c>
      <c r="N283" s="24">
        <f t="shared" si="183"/>
        <v>155.16</v>
      </c>
      <c r="O283" s="24">
        <f>O284+O285+O286+O287</f>
        <v>112.73</v>
      </c>
      <c r="P283" s="24">
        <f t="shared" si="183"/>
        <v>43.4</v>
      </c>
      <c r="Q283" s="126">
        <f>Q284+Q285+Q286</f>
        <v>2.1</v>
      </c>
      <c r="R283" s="24">
        <f t="shared" si="183"/>
        <v>0</v>
      </c>
      <c r="S283" s="24"/>
      <c r="T283" s="24">
        <f t="shared" si="183"/>
        <v>15.8</v>
      </c>
      <c r="U283" s="24"/>
      <c r="V283" s="24">
        <f t="shared" si="183"/>
        <v>25</v>
      </c>
      <c r="W283" s="24"/>
      <c r="X283" s="24">
        <f t="shared" si="183"/>
        <v>57.6</v>
      </c>
      <c r="Y283" s="24"/>
      <c r="Z283" s="24">
        <f t="shared" si="183"/>
        <v>17.3</v>
      </c>
      <c r="AA283" s="24"/>
      <c r="AB283" s="24">
        <f t="shared" si="183"/>
        <v>60.1</v>
      </c>
      <c r="AC283" s="24"/>
      <c r="AD283" s="24">
        <f t="shared" si="183"/>
        <v>0</v>
      </c>
      <c r="AE283" s="24"/>
      <c r="AF283" s="20"/>
      <c r="AG283" s="100">
        <f t="shared" si="145"/>
        <v>1123.6999999999998</v>
      </c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</row>
    <row r="284" spans="1:205" s="27" customFormat="1" ht="18.75" x14ac:dyDescent="0.3">
      <c r="A284" s="81" t="s">
        <v>19</v>
      </c>
      <c r="B284" s="29">
        <f t="shared" ref="B284:E287" si="184">B290</f>
        <v>0</v>
      </c>
      <c r="C284" s="29">
        <f t="shared" si="184"/>
        <v>0</v>
      </c>
      <c r="D284" s="29">
        <f t="shared" si="184"/>
        <v>0</v>
      </c>
      <c r="E284" s="29">
        <f t="shared" si="184"/>
        <v>0</v>
      </c>
      <c r="F284" s="114">
        <f>IFERROR(E284/B284*100,0)</f>
        <v>0</v>
      </c>
      <c r="G284" s="114">
        <f>IFERROR(E284/C284*100,0)</f>
        <v>0</v>
      </c>
      <c r="H284" s="29">
        <f t="shared" ref="H284:AD287" si="185">H290</f>
        <v>0</v>
      </c>
      <c r="I284" s="29"/>
      <c r="J284" s="37">
        <f t="shared" si="185"/>
        <v>0</v>
      </c>
      <c r="K284" s="29"/>
      <c r="L284" s="29">
        <f t="shared" si="185"/>
        <v>0</v>
      </c>
      <c r="M284" s="29"/>
      <c r="N284" s="29">
        <f t="shared" si="185"/>
        <v>0</v>
      </c>
      <c r="O284" s="29"/>
      <c r="P284" s="29">
        <f t="shared" si="185"/>
        <v>0</v>
      </c>
      <c r="Q284" s="127"/>
      <c r="R284" s="29">
        <f t="shared" si="185"/>
        <v>0</v>
      </c>
      <c r="S284" s="29"/>
      <c r="T284" s="29">
        <f t="shared" si="185"/>
        <v>0</v>
      </c>
      <c r="U284" s="29"/>
      <c r="V284" s="29">
        <f t="shared" si="185"/>
        <v>0</v>
      </c>
      <c r="W284" s="29"/>
      <c r="X284" s="29">
        <f t="shared" si="185"/>
        <v>0</v>
      </c>
      <c r="Y284" s="29"/>
      <c r="Z284" s="29">
        <f t="shared" si="185"/>
        <v>0</v>
      </c>
      <c r="AA284" s="29"/>
      <c r="AB284" s="29">
        <f t="shared" si="185"/>
        <v>0</v>
      </c>
      <c r="AC284" s="29"/>
      <c r="AD284" s="29">
        <f t="shared" si="185"/>
        <v>0</v>
      </c>
      <c r="AE284" s="29"/>
      <c r="AF284" s="20"/>
      <c r="AG284" s="100">
        <f t="shared" si="145"/>
        <v>0</v>
      </c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</row>
    <row r="285" spans="1:205" s="27" customFormat="1" ht="18.75" x14ac:dyDescent="0.3">
      <c r="A285" s="81" t="s">
        <v>17</v>
      </c>
      <c r="B285" s="29">
        <f t="shared" si="184"/>
        <v>0</v>
      </c>
      <c r="C285" s="29">
        <f t="shared" si="184"/>
        <v>0</v>
      </c>
      <c r="D285" s="29">
        <f t="shared" si="184"/>
        <v>0</v>
      </c>
      <c r="E285" s="29">
        <f t="shared" si="184"/>
        <v>0</v>
      </c>
      <c r="F285" s="114">
        <f t="shared" ref="F285:F287" si="186">IFERROR(E285/B285*100,0)</f>
        <v>0</v>
      </c>
      <c r="G285" s="114">
        <f>IFERROR(E285/C285*100,0)</f>
        <v>0</v>
      </c>
      <c r="H285" s="29">
        <f t="shared" si="185"/>
        <v>0</v>
      </c>
      <c r="I285" s="29"/>
      <c r="J285" s="37">
        <f>J291</f>
        <v>0</v>
      </c>
      <c r="K285" s="29"/>
      <c r="L285" s="29">
        <f t="shared" si="185"/>
        <v>0</v>
      </c>
      <c r="M285" s="29"/>
      <c r="N285" s="29">
        <f t="shared" si="185"/>
        <v>0</v>
      </c>
      <c r="O285" s="29"/>
      <c r="P285" s="29">
        <f t="shared" si="185"/>
        <v>0</v>
      </c>
      <c r="Q285" s="127"/>
      <c r="R285" s="29">
        <f t="shared" si="185"/>
        <v>0</v>
      </c>
      <c r="S285" s="29"/>
      <c r="T285" s="29">
        <f t="shared" si="185"/>
        <v>0</v>
      </c>
      <c r="U285" s="29"/>
      <c r="V285" s="29">
        <f t="shared" si="185"/>
        <v>0</v>
      </c>
      <c r="W285" s="29"/>
      <c r="X285" s="29">
        <f t="shared" si="185"/>
        <v>0</v>
      </c>
      <c r="Y285" s="29"/>
      <c r="Z285" s="29">
        <f t="shared" si="185"/>
        <v>0</v>
      </c>
      <c r="AA285" s="29"/>
      <c r="AB285" s="29">
        <f t="shared" si="185"/>
        <v>0</v>
      </c>
      <c r="AC285" s="29"/>
      <c r="AD285" s="29">
        <f t="shared" si="185"/>
        <v>0</v>
      </c>
      <c r="AE285" s="29"/>
      <c r="AF285" s="20"/>
      <c r="AG285" s="100">
        <f t="shared" si="145"/>
        <v>0</v>
      </c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</row>
    <row r="286" spans="1:205" s="27" customFormat="1" ht="18.75" x14ac:dyDescent="0.3">
      <c r="A286" s="81" t="s">
        <v>18</v>
      </c>
      <c r="B286" s="29">
        <f t="shared" si="184"/>
        <v>1123.6999999999998</v>
      </c>
      <c r="C286" s="29">
        <f t="shared" si="184"/>
        <v>63.5</v>
      </c>
      <c r="D286" s="29">
        <f t="shared" si="184"/>
        <v>256.13000000000005</v>
      </c>
      <c r="E286" s="29">
        <f t="shared" si="184"/>
        <v>256.13000000000005</v>
      </c>
      <c r="F286" s="114">
        <f t="shared" si="186"/>
        <v>22.793450209130558</v>
      </c>
      <c r="G286" s="114">
        <f>IFERROR(E286/C286*100,0)</f>
        <v>403.35433070866145</v>
      </c>
      <c r="H286" s="29">
        <f t="shared" si="185"/>
        <v>0</v>
      </c>
      <c r="I286" s="29">
        <f>I292</f>
        <v>0</v>
      </c>
      <c r="J286" s="37">
        <f>J292</f>
        <v>63.5</v>
      </c>
      <c r="K286" s="29">
        <f>K292</f>
        <v>0</v>
      </c>
      <c r="L286" s="29">
        <f t="shared" si="185"/>
        <v>685.84</v>
      </c>
      <c r="M286" s="29">
        <f>M292</f>
        <v>141.30000000000001</v>
      </c>
      <c r="N286" s="29">
        <f t="shared" si="185"/>
        <v>155.16</v>
      </c>
      <c r="O286" s="29">
        <f>O292</f>
        <v>112.73</v>
      </c>
      <c r="P286" s="29">
        <f t="shared" si="185"/>
        <v>43.4</v>
      </c>
      <c r="Q286" s="127">
        <f>Q292</f>
        <v>2.1</v>
      </c>
      <c r="R286" s="29">
        <f t="shared" si="185"/>
        <v>0</v>
      </c>
      <c r="S286" s="29"/>
      <c r="T286" s="29">
        <f t="shared" si="185"/>
        <v>15.8</v>
      </c>
      <c r="U286" s="29"/>
      <c r="V286" s="29">
        <f t="shared" si="185"/>
        <v>25</v>
      </c>
      <c r="W286" s="29"/>
      <c r="X286" s="29">
        <f t="shared" si="185"/>
        <v>57.6</v>
      </c>
      <c r="Y286" s="29"/>
      <c r="Z286" s="29">
        <f t="shared" si="185"/>
        <v>17.3</v>
      </c>
      <c r="AA286" s="29"/>
      <c r="AB286" s="29">
        <f t="shared" si="185"/>
        <v>60.1</v>
      </c>
      <c r="AC286" s="29"/>
      <c r="AD286" s="29">
        <f t="shared" si="185"/>
        <v>0</v>
      </c>
      <c r="AE286" s="29"/>
      <c r="AF286" s="20"/>
      <c r="AG286" s="100">
        <f t="shared" si="145"/>
        <v>1123.6999999999998</v>
      </c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</row>
    <row r="287" spans="1:205" s="27" customFormat="1" ht="18.75" x14ac:dyDescent="0.3">
      <c r="A287" s="81" t="s">
        <v>20</v>
      </c>
      <c r="B287" s="29">
        <f t="shared" si="184"/>
        <v>0</v>
      </c>
      <c r="C287" s="29">
        <f t="shared" si="184"/>
        <v>0</v>
      </c>
      <c r="D287" s="29">
        <f t="shared" si="184"/>
        <v>0</v>
      </c>
      <c r="E287" s="29">
        <f t="shared" si="184"/>
        <v>0</v>
      </c>
      <c r="F287" s="114">
        <f t="shared" si="186"/>
        <v>0</v>
      </c>
      <c r="G287" s="114">
        <f>IFERROR(E287/C287*100,0)</f>
        <v>0</v>
      </c>
      <c r="H287" s="29">
        <f t="shared" si="185"/>
        <v>0</v>
      </c>
      <c r="I287" s="29"/>
      <c r="J287" s="37">
        <f t="shared" si="185"/>
        <v>0</v>
      </c>
      <c r="K287" s="29"/>
      <c r="L287" s="29">
        <f t="shared" si="185"/>
        <v>0</v>
      </c>
      <c r="M287" s="29"/>
      <c r="N287" s="29">
        <f t="shared" si="185"/>
        <v>0</v>
      </c>
      <c r="O287" s="29"/>
      <c r="P287" s="29">
        <f t="shared" si="185"/>
        <v>0</v>
      </c>
      <c r="Q287" s="127"/>
      <c r="R287" s="29">
        <f t="shared" si="185"/>
        <v>0</v>
      </c>
      <c r="S287" s="29"/>
      <c r="T287" s="29">
        <f t="shared" si="185"/>
        <v>0</v>
      </c>
      <c r="U287" s="29"/>
      <c r="V287" s="29">
        <f t="shared" si="185"/>
        <v>0</v>
      </c>
      <c r="W287" s="29"/>
      <c r="X287" s="29">
        <f t="shared" si="185"/>
        <v>0</v>
      </c>
      <c r="Y287" s="29"/>
      <c r="Z287" s="29">
        <f t="shared" si="185"/>
        <v>0</v>
      </c>
      <c r="AA287" s="29"/>
      <c r="AB287" s="29">
        <f t="shared" si="185"/>
        <v>0</v>
      </c>
      <c r="AC287" s="29"/>
      <c r="AD287" s="29">
        <f t="shared" si="185"/>
        <v>0</v>
      </c>
      <c r="AE287" s="29"/>
      <c r="AF287" s="20"/>
      <c r="AG287" s="100">
        <f t="shared" si="145"/>
        <v>0</v>
      </c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</row>
    <row r="288" spans="1:205" s="27" customFormat="1" ht="37.5" customHeight="1" x14ac:dyDescent="0.3">
      <c r="A288" s="51" t="s">
        <v>81</v>
      </c>
      <c r="B288" s="37"/>
      <c r="C288" s="37"/>
      <c r="D288" s="37"/>
      <c r="E288" s="37"/>
      <c r="F288" s="37"/>
      <c r="G288" s="37"/>
      <c r="H288" s="38"/>
      <c r="I288" s="38"/>
      <c r="J288" s="38"/>
      <c r="K288" s="38"/>
      <c r="L288" s="38"/>
      <c r="M288" s="38"/>
      <c r="N288" s="38"/>
      <c r="O288" s="38"/>
      <c r="P288" s="38"/>
      <c r="Q288" s="129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20"/>
      <c r="AG288" s="100">
        <f t="shared" si="145"/>
        <v>0</v>
      </c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</row>
    <row r="289" spans="1:205" s="27" customFormat="1" ht="18.75" x14ac:dyDescent="0.3">
      <c r="A289" s="52" t="s">
        <v>16</v>
      </c>
      <c r="B289" s="34">
        <f>B290+B291+B292</f>
        <v>1123.6999999999998</v>
      </c>
      <c r="C289" s="34">
        <f>C290+C291+C292</f>
        <v>63.5</v>
      </c>
      <c r="D289" s="34">
        <f>D290+D291+D292</f>
        <v>256.13000000000005</v>
      </c>
      <c r="E289" s="34">
        <f>E290+E291+E292</f>
        <v>256.13000000000005</v>
      </c>
      <c r="F289" s="110">
        <f>IFERROR(E289/B289*100,0)</f>
        <v>22.793450209130558</v>
      </c>
      <c r="G289" s="110">
        <f t="shared" ref="G289:G297" si="187">IFERROR(E289/C289*100,0)</f>
        <v>403.35433070866145</v>
      </c>
      <c r="H289" s="35">
        <f>H290+H291+H292</f>
        <v>0</v>
      </c>
      <c r="I289" s="35">
        <f t="shared" ref="I289:AE289" si="188">I290+I291+I292</f>
        <v>0</v>
      </c>
      <c r="J289" s="35">
        <f t="shared" si="188"/>
        <v>63.5</v>
      </c>
      <c r="K289" s="35">
        <f t="shared" si="188"/>
        <v>0</v>
      </c>
      <c r="L289" s="35">
        <f t="shared" si="188"/>
        <v>685.84</v>
      </c>
      <c r="M289" s="35">
        <f t="shared" si="188"/>
        <v>141.30000000000001</v>
      </c>
      <c r="N289" s="35">
        <f t="shared" si="188"/>
        <v>155.16</v>
      </c>
      <c r="O289" s="35">
        <f t="shared" si="188"/>
        <v>112.73</v>
      </c>
      <c r="P289" s="35">
        <f t="shared" si="188"/>
        <v>43.4</v>
      </c>
      <c r="Q289" s="126">
        <f t="shared" si="188"/>
        <v>2.1</v>
      </c>
      <c r="R289" s="35">
        <f t="shared" si="188"/>
        <v>0</v>
      </c>
      <c r="S289" s="35">
        <f t="shared" si="188"/>
        <v>0</v>
      </c>
      <c r="T289" s="35">
        <f t="shared" si="188"/>
        <v>15.8</v>
      </c>
      <c r="U289" s="35">
        <f t="shared" si="188"/>
        <v>0</v>
      </c>
      <c r="V289" s="35">
        <f t="shared" si="188"/>
        <v>25</v>
      </c>
      <c r="W289" s="35">
        <f t="shared" si="188"/>
        <v>0</v>
      </c>
      <c r="X289" s="35">
        <f t="shared" si="188"/>
        <v>57.6</v>
      </c>
      <c r="Y289" s="35">
        <f t="shared" si="188"/>
        <v>0</v>
      </c>
      <c r="Z289" s="35">
        <f t="shared" si="188"/>
        <v>17.3</v>
      </c>
      <c r="AA289" s="35">
        <f t="shared" si="188"/>
        <v>0</v>
      </c>
      <c r="AB289" s="35">
        <f t="shared" si="188"/>
        <v>60.1</v>
      </c>
      <c r="AC289" s="35">
        <f t="shared" si="188"/>
        <v>0</v>
      </c>
      <c r="AD289" s="35">
        <f t="shared" si="188"/>
        <v>0</v>
      </c>
      <c r="AE289" s="35">
        <f t="shared" si="188"/>
        <v>0</v>
      </c>
      <c r="AF289" s="20"/>
      <c r="AG289" s="100">
        <f t="shared" si="145"/>
        <v>1123.6999999999998</v>
      </c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</row>
    <row r="290" spans="1:205" s="27" customFormat="1" ht="18.75" x14ac:dyDescent="0.3">
      <c r="A290" s="53" t="s">
        <v>19</v>
      </c>
      <c r="B290" s="37">
        <f>H290+J290+L290+N290+P290+R290+T290+V290+X290+Z290+AB290+AD290</f>
        <v>0</v>
      </c>
      <c r="C290" s="107">
        <f>SUM(H290,J290)</f>
        <v>0</v>
      </c>
      <c r="D290" s="107">
        <f>E290</f>
        <v>0</v>
      </c>
      <c r="E290" s="107">
        <f>SUM(I290,K290,M290,O290,Q290,S290,U290,W290,Y290,AA290,AC290,AE290)</f>
        <v>0</v>
      </c>
      <c r="F290" s="110">
        <f>IFERROR(E290/B290*100,0)</f>
        <v>0</v>
      </c>
      <c r="G290" s="110">
        <f t="shared" si="187"/>
        <v>0</v>
      </c>
      <c r="H290" s="38"/>
      <c r="I290" s="38"/>
      <c r="J290" s="38"/>
      <c r="K290" s="38"/>
      <c r="L290" s="38"/>
      <c r="M290" s="38"/>
      <c r="N290" s="38"/>
      <c r="O290" s="38"/>
      <c r="P290" s="38"/>
      <c r="Q290" s="129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20"/>
      <c r="AG290" s="100">
        <f t="shared" si="145"/>
        <v>0</v>
      </c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</row>
    <row r="291" spans="1:205" s="27" customFormat="1" ht="18.75" x14ac:dyDescent="0.3">
      <c r="A291" s="82" t="s">
        <v>17</v>
      </c>
      <c r="B291" s="37">
        <f>H291+J291+L291+N291+P291+R291+T291+V291+X291+Z291+AB291+AD291</f>
        <v>0</v>
      </c>
      <c r="C291" s="107">
        <f>SUM(H291,J291)</f>
        <v>0</v>
      </c>
      <c r="D291" s="107">
        <f t="shared" ref="D291:D293" si="189">E291</f>
        <v>0</v>
      </c>
      <c r="E291" s="107">
        <f t="shared" ref="E291:E292" si="190">SUM(I291,K291,M291,O291,Q291,S291,U291,W291,Y291,AA291,AC291,AE291)</f>
        <v>0</v>
      </c>
      <c r="F291" s="110">
        <f t="shared" ref="F291" si="191">IFERROR(E291/B291*100,0)</f>
        <v>0</v>
      </c>
      <c r="G291" s="110">
        <f t="shared" si="187"/>
        <v>0</v>
      </c>
      <c r="H291" s="38"/>
      <c r="I291" s="38"/>
      <c r="J291" s="38"/>
      <c r="K291" s="38"/>
      <c r="L291" s="38"/>
      <c r="M291" s="38"/>
      <c r="N291" s="38"/>
      <c r="O291" s="38"/>
      <c r="P291" s="38"/>
      <c r="Q291" s="129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20"/>
      <c r="AG291" s="100">
        <f t="shared" si="145"/>
        <v>0</v>
      </c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</row>
    <row r="292" spans="1:205" s="27" customFormat="1" ht="18.75" x14ac:dyDescent="0.3">
      <c r="A292" s="82" t="s">
        <v>18</v>
      </c>
      <c r="B292" s="37">
        <f>H292+J292+L292+N292+P292+R292+T292+V292+X292+Z292+AB292+AD292</f>
        <v>1123.6999999999998</v>
      </c>
      <c r="C292" s="107">
        <f>SUM(H292,J292)</f>
        <v>63.5</v>
      </c>
      <c r="D292" s="107">
        <f t="shared" si="189"/>
        <v>256.13000000000005</v>
      </c>
      <c r="E292" s="107">
        <f t="shared" si="190"/>
        <v>256.13000000000005</v>
      </c>
      <c r="F292" s="110">
        <f>IFERROR(E292/B292*100,0)</f>
        <v>22.793450209130558</v>
      </c>
      <c r="G292" s="110">
        <f t="shared" si="187"/>
        <v>403.35433070866145</v>
      </c>
      <c r="H292" s="38">
        <v>0</v>
      </c>
      <c r="I292" s="38">
        <v>0</v>
      </c>
      <c r="J292" s="38">
        <v>63.5</v>
      </c>
      <c r="K292" s="38">
        <v>0</v>
      </c>
      <c r="L292" s="38">
        <v>685.84</v>
      </c>
      <c r="M292" s="38">
        <v>141.30000000000001</v>
      </c>
      <c r="N292" s="38">
        <v>155.16</v>
      </c>
      <c r="O292" s="38">
        <v>112.73</v>
      </c>
      <c r="P292" s="38">
        <v>43.4</v>
      </c>
      <c r="Q292" s="129">
        <v>2.1</v>
      </c>
      <c r="R292" s="38"/>
      <c r="S292" s="38"/>
      <c r="T292" s="38">
        <v>15.8</v>
      </c>
      <c r="U292" s="38"/>
      <c r="V292" s="38">
        <v>25</v>
      </c>
      <c r="W292" s="38"/>
      <c r="X292" s="38">
        <v>57.6</v>
      </c>
      <c r="Y292" s="38"/>
      <c r="Z292" s="38">
        <v>17.3</v>
      </c>
      <c r="AA292" s="38"/>
      <c r="AB292" s="38">
        <v>60.1</v>
      </c>
      <c r="AC292" s="38"/>
      <c r="AD292" s="38"/>
      <c r="AE292" s="38"/>
      <c r="AF292" s="20"/>
      <c r="AG292" s="100">
        <f t="shared" si="145"/>
        <v>1123.6999999999998</v>
      </c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</row>
    <row r="293" spans="1:205" s="27" customFormat="1" ht="18.75" x14ac:dyDescent="0.3">
      <c r="A293" s="53" t="s">
        <v>20</v>
      </c>
      <c r="B293" s="37">
        <f>H293+J293+L293+N293+P293+R293+T293+V293+X293+Z293+AB293+AD293</f>
        <v>0</v>
      </c>
      <c r="C293" s="107">
        <f>SUM(H293,J293)</f>
        <v>0</v>
      </c>
      <c r="D293" s="107">
        <f t="shared" si="189"/>
        <v>0</v>
      </c>
      <c r="E293" s="107">
        <f>SUM(I293,K293,M293,O293,Q293,S293,U293,W293,Y293,AA293,AC293,AE293)</f>
        <v>0</v>
      </c>
      <c r="F293" s="110">
        <f>IFERROR(E293/B293*100,0)</f>
        <v>0</v>
      </c>
      <c r="G293" s="110">
        <f t="shared" si="187"/>
        <v>0</v>
      </c>
      <c r="H293" s="38"/>
      <c r="I293" s="38"/>
      <c r="J293" s="38"/>
      <c r="K293" s="38"/>
      <c r="L293" s="38"/>
      <c r="M293" s="38"/>
      <c r="N293" s="38"/>
      <c r="O293" s="38"/>
      <c r="P293" s="38"/>
      <c r="Q293" s="129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20"/>
      <c r="AG293" s="100">
        <f t="shared" si="145"/>
        <v>0</v>
      </c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</row>
    <row r="294" spans="1:205" s="85" customFormat="1" ht="21" customHeight="1" x14ac:dyDescent="0.3">
      <c r="A294" s="83" t="s">
        <v>82</v>
      </c>
      <c r="B294" s="84">
        <f>B295+B296+B297</f>
        <v>331370.58499999996</v>
      </c>
      <c r="C294" s="84">
        <f>C295+C296+C297</f>
        <v>46331.39</v>
      </c>
      <c r="D294" s="84">
        <f>D295+D296+D297</f>
        <v>109790.27800000002</v>
      </c>
      <c r="E294" s="84">
        <f>E295+E296+E297</f>
        <v>109790.27800000002</v>
      </c>
      <c r="F294" s="84">
        <f t="shared" ref="F294:F296" si="192">IFERROR(E294/B294*100,0)</f>
        <v>33.132173756460617</v>
      </c>
      <c r="G294" s="84">
        <f t="shared" si="187"/>
        <v>236.96737352365216</v>
      </c>
      <c r="H294" s="84">
        <f t="shared" ref="H294:P294" si="193">H295+H296+H297</f>
        <v>23400.039999999997</v>
      </c>
      <c r="I294" s="84">
        <f t="shared" si="193"/>
        <v>16327.16</v>
      </c>
      <c r="J294" s="34">
        <f t="shared" si="193"/>
        <v>26215.090000000004</v>
      </c>
      <c r="K294" s="84">
        <f t="shared" si="193"/>
        <v>21712.340000000004</v>
      </c>
      <c r="L294" s="84">
        <f t="shared" si="193"/>
        <v>29305.988999999998</v>
      </c>
      <c r="M294" s="84">
        <f t="shared" si="193"/>
        <v>24482.738999999998</v>
      </c>
      <c r="N294" s="84">
        <f t="shared" si="193"/>
        <v>35361.557000000001</v>
      </c>
      <c r="O294" s="84">
        <f t="shared" si="193"/>
        <v>29017.705000000002</v>
      </c>
      <c r="P294" s="84">
        <f>P295+P296+P297+P298</f>
        <v>31243.089000000004</v>
      </c>
      <c r="Q294" s="132">
        <f>Q295+Q296+Q297+Q298</f>
        <v>30003.268999999997</v>
      </c>
      <c r="R294" s="84">
        <f>R295+R296+R297</f>
        <v>30204.73</v>
      </c>
      <c r="S294" s="84"/>
      <c r="T294" s="84">
        <f>T295+T296+T297</f>
        <v>34904.15</v>
      </c>
      <c r="U294" s="84"/>
      <c r="V294" s="84">
        <f>V295+V296+V297</f>
        <v>20028.100000000002</v>
      </c>
      <c r="W294" s="84"/>
      <c r="X294" s="84">
        <f>X295+X296+X297</f>
        <v>26769.579999999998</v>
      </c>
      <c r="Y294" s="84"/>
      <c r="Z294" s="84">
        <f>Z295+Z296+Z297</f>
        <v>27483.379999999994</v>
      </c>
      <c r="AA294" s="84"/>
      <c r="AB294" s="84">
        <f>AB295+AB296+AB297</f>
        <v>20184.419999999998</v>
      </c>
      <c r="AC294" s="84"/>
      <c r="AD294" s="84">
        <f>AD295+AD296+AD297</f>
        <v>26410.460000000003</v>
      </c>
      <c r="AE294" s="84"/>
      <c r="AF294" s="101"/>
      <c r="AG294" s="100">
        <f t="shared" si="145"/>
        <v>331510.58500000002</v>
      </c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</row>
    <row r="295" spans="1:205" s="88" customFormat="1" ht="18" customHeight="1" x14ac:dyDescent="0.3">
      <c r="A295" s="86" t="s">
        <v>19</v>
      </c>
      <c r="B295" s="87">
        <f>B271+B259+B241+B198+B161+B93+B57+B19</f>
        <v>126.1</v>
      </c>
      <c r="C295" s="87">
        <f>C271+C259+C241+C198+C161+C93+C57+C19</f>
        <v>0</v>
      </c>
      <c r="D295" s="87">
        <f>D271+D259+D241+D198+D161+D93+D57+D19</f>
        <v>0</v>
      </c>
      <c r="E295" s="87">
        <f>E271+E259+E241+E198+E161+E93+E57+E19</f>
        <v>0</v>
      </c>
      <c r="F295" s="87">
        <f>IFERROR(E295/B295*100,0)</f>
        <v>0</v>
      </c>
      <c r="G295" s="87">
        <f t="shared" si="187"/>
        <v>0</v>
      </c>
      <c r="H295" s="87">
        <f>SUM(H19,H57,H93,H161,H198,H241,H259,H271,H284)</f>
        <v>0</v>
      </c>
      <c r="I295" s="87"/>
      <c r="J295" s="37">
        <f>SUM(J19,J57,J93,J161,J198,J241,J259,J271,J284)</f>
        <v>0</v>
      </c>
      <c r="K295" s="87"/>
      <c r="L295" s="87">
        <f>SUM(L19,L57,L93,L161,L198,L241,L259,L271,L284)</f>
        <v>0</v>
      </c>
      <c r="M295" s="87"/>
      <c r="N295" s="87">
        <v>0</v>
      </c>
      <c r="O295" s="87">
        <v>0</v>
      </c>
      <c r="P295" s="87">
        <f>P301</f>
        <v>126.1</v>
      </c>
      <c r="Q295" s="127"/>
      <c r="R295" s="87">
        <f>SUM(R19,R57,R93,R161,R198,R241,R259,R271,R284)</f>
        <v>0</v>
      </c>
      <c r="S295" s="87"/>
      <c r="T295" s="87">
        <f>SUM(T19,T57,T93,T161,T198,T241,T259,T271,T284)</f>
        <v>0</v>
      </c>
      <c r="U295" s="87"/>
      <c r="V295" s="87">
        <f>SUM(V19,V57,V93,V161,V198,V241,V259,V271,V284)</f>
        <v>0</v>
      </c>
      <c r="W295" s="87"/>
      <c r="X295" s="87">
        <f>SUM(X19,X57,X93,X161,X198,X241,X259,X271,X284)</f>
        <v>0</v>
      </c>
      <c r="Y295" s="87"/>
      <c r="Z295" s="87">
        <f>SUM(Z19,Z57,Z93,Z161,Z198,Z241,Z259,Z271,Z284)</f>
        <v>0</v>
      </c>
      <c r="AA295" s="87"/>
      <c r="AB295" s="87">
        <f>SUM(AB19,AB57,AB93,AB161,AB198,AB241,AB259,AB271,AB284)</f>
        <v>0</v>
      </c>
      <c r="AC295" s="87"/>
      <c r="AD295" s="87">
        <f>SUM(AD19,AD57,AD93,AD161,AD198,AD241,AD259,AD271,AD284)</f>
        <v>0</v>
      </c>
      <c r="AE295" s="87"/>
      <c r="AF295" s="20"/>
      <c r="AG295" s="100">
        <f t="shared" si="145"/>
        <v>126.1</v>
      </c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</row>
    <row r="296" spans="1:205" s="88" customFormat="1" ht="18.75" x14ac:dyDescent="0.3">
      <c r="A296" s="86" t="s">
        <v>17</v>
      </c>
      <c r="B296" s="87">
        <f>B272+B260+B242+B199+B162+B94+B58+B20</f>
        <v>778.52</v>
      </c>
      <c r="C296" s="87">
        <f>C272+C260+C242+C199+C162+C94+C58+C20</f>
        <v>0</v>
      </c>
      <c r="D296" s="87">
        <f>D272+D260+D242+D199+D162+D94+D58+D20</f>
        <v>385.67</v>
      </c>
      <c r="E296" s="87">
        <f>E272+E260+E242+E199+E162+E94+E58+E20</f>
        <v>385.67</v>
      </c>
      <c r="F296" s="87">
        <f t="shared" si="192"/>
        <v>49.538868622514521</v>
      </c>
      <c r="G296" s="87">
        <f t="shared" si="187"/>
        <v>0</v>
      </c>
      <c r="H296" s="87">
        <f>SUM(H20,H58,H94,H162,H199,H242,H260,H272,H285)</f>
        <v>0</v>
      </c>
      <c r="I296" s="87">
        <f>I20+I58+I94+I162+I199+I242+I260+I272+I285</f>
        <v>0</v>
      </c>
      <c r="J296" s="37">
        <f>SUM(J20,J58,J94,J162,J199,J242,J260,J272,J285)</f>
        <v>0</v>
      </c>
      <c r="K296" s="87">
        <f>K20+K58+K94+K162+K199+K242+K260+K272+K285</f>
        <v>0</v>
      </c>
      <c r="L296" s="87">
        <f>SUM(L20,L58,L94,L162,L199,L242,L260,L272,L285)</f>
        <v>182.35</v>
      </c>
      <c r="M296" s="87">
        <f>M20+M58+M94+M162+M199+M242+M260+M272+M285</f>
        <v>131.22999999999999</v>
      </c>
      <c r="N296" s="87">
        <f>SUM(N20,N58,N94,N162,N199,N242,N260,N272,N285)</f>
        <v>87.88</v>
      </c>
      <c r="O296" s="87">
        <f>O20+O58+O94+O162+O199+O242+O260+O272+O285</f>
        <v>139</v>
      </c>
      <c r="P296" s="87">
        <f>SUM(P20,P58,P94,P162,P199,P242,P260,P272,P285)</f>
        <v>269.56</v>
      </c>
      <c r="Q296" s="127">
        <f>Q285+Q272+Q260+Q242+Q199+Q162+Q94+Q58+Q20</f>
        <v>115.44</v>
      </c>
      <c r="R296" s="87">
        <f>SUM(R20,R58,R94,R162,R199,R242,R260,R272,R285)</f>
        <v>22.98</v>
      </c>
      <c r="S296" s="87"/>
      <c r="T296" s="87">
        <f>SUM(T20,T58,T94,T162,T199,T242,T260,T272,T285)</f>
        <v>22.98</v>
      </c>
      <c r="U296" s="87"/>
      <c r="V296" s="87">
        <f>SUM(V20,V58,V94,V162,V199,V242,V260,V272,V285)</f>
        <v>22.98</v>
      </c>
      <c r="W296" s="87"/>
      <c r="X296" s="87">
        <f>SUM(X20,X58,X94,X162,X199,X242,X260,X272,X285)</f>
        <v>22.98</v>
      </c>
      <c r="Y296" s="87"/>
      <c r="Z296" s="87">
        <f>SUM(Z20,Z58,Z94,Z162,Z199,Z242,Z260,Z272,Z285)</f>
        <v>90.18</v>
      </c>
      <c r="AA296" s="87"/>
      <c r="AB296" s="87">
        <f>SUM(AB20,AB58,AB94,AB162,AB199,AB242,AB260,AB272,AB285)</f>
        <v>22.98</v>
      </c>
      <c r="AC296" s="87"/>
      <c r="AD296" s="87">
        <f>SUM(AD20,AD58,AD94,AD162,AD199,AD242,AD260,AD272,AD285)</f>
        <v>33.65</v>
      </c>
      <c r="AE296" s="87"/>
      <c r="AF296" s="20"/>
      <c r="AG296" s="100">
        <f t="shared" si="145"/>
        <v>778.5200000000001</v>
      </c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</row>
    <row r="297" spans="1:205" s="88" customFormat="1" ht="18.75" x14ac:dyDescent="0.3">
      <c r="A297" s="86" t="s">
        <v>18</v>
      </c>
      <c r="B297" s="87">
        <f>B273+B261+B243+B200+B163+B95+B59+B21+B292</f>
        <v>330465.96499999997</v>
      </c>
      <c r="C297" s="87">
        <f>C273+C261+C243+C200+C163+C95+C59+C21+C292</f>
        <v>46331.39</v>
      </c>
      <c r="D297" s="87">
        <f>D273+D261+D243+D200+D163+D95+D59+D21+D292</f>
        <v>109404.60800000002</v>
      </c>
      <c r="E297" s="87">
        <f>E273+E261+E243+E200+E163+E95+E59+E21+E292</f>
        <v>109404.60800000002</v>
      </c>
      <c r="F297" s="87">
        <f>IFERROR(E297/B297*100,0)</f>
        <v>33.10616510840989</v>
      </c>
      <c r="G297" s="87">
        <f t="shared" si="187"/>
        <v>236.13495731511622</v>
      </c>
      <c r="H297" s="87">
        <f>SUM(H21,H59,H95,H163,H200,H243,H261,H273,H286)</f>
        <v>23400.039999999997</v>
      </c>
      <c r="I297" s="87">
        <f>I21+I59+I95+I200+I163+I243+I261+I273+I286</f>
        <v>16327.16</v>
      </c>
      <c r="J297" s="37">
        <f>SUM(J21,J59,J95,J163,J200,J243,J261,J273,J286)</f>
        <v>26215.090000000004</v>
      </c>
      <c r="K297" s="87">
        <f>K21+K59+K95+K163+K200+K243+K261+K273+K286</f>
        <v>21712.340000000004</v>
      </c>
      <c r="L297" s="87">
        <f>SUM(L21,L59,L95,L163,L200,L243,L261,L273,L286)</f>
        <v>29123.638999999999</v>
      </c>
      <c r="M297" s="87">
        <f>M21+M59+M95+M163+M200+M243+M261+M273+M286</f>
        <v>24351.508999999998</v>
      </c>
      <c r="N297" s="87">
        <f>SUM(N21,N59,N95,N163,N200,N243,N261,N273,N286)</f>
        <v>35273.677000000003</v>
      </c>
      <c r="O297" s="87">
        <f>O21+O59+O95+O163+O200+O243+O261+O273+O286</f>
        <v>28878.705000000002</v>
      </c>
      <c r="P297" s="87">
        <f>SUM(P21,P59,P95,P163,P200,P243,P261,P273,P286)</f>
        <v>30707.429000000004</v>
      </c>
      <c r="Q297" s="127">
        <f>Q21+Q59+Q95+Q163+Q200+Q243+Q261+Q273+Q286</f>
        <v>29747.828999999998</v>
      </c>
      <c r="R297" s="87">
        <f>SUM(R21,R59,R95,R163,R200,R243,R261,R273,R286)</f>
        <v>30181.75</v>
      </c>
      <c r="S297" s="87"/>
      <c r="T297" s="87">
        <f>SUM(T21,T59,T95,T163,T200,T243,T261,T273,T286)</f>
        <v>34881.17</v>
      </c>
      <c r="U297" s="87"/>
      <c r="V297" s="87">
        <f>SUM(V21,V59,V95,V163,V200,V243,V261,V273,V286)</f>
        <v>20005.120000000003</v>
      </c>
      <c r="W297" s="87"/>
      <c r="X297" s="87">
        <f>SUM(X21,X59,X95,X163,X200,X243,X261,X273,X286)</f>
        <v>26746.6</v>
      </c>
      <c r="Y297" s="87"/>
      <c r="Z297" s="87">
        <f>SUM(Z21,Z59,Z95,Z163,Z200,Z243,Z261,Z273,Z286)</f>
        <v>27393.199999999993</v>
      </c>
      <c r="AA297" s="87"/>
      <c r="AB297" s="87">
        <f>SUM(AB21,AB59,AB95,AB163,AB200,AB243,AB261,AB273,AB286)</f>
        <v>20161.439999999999</v>
      </c>
      <c r="AC297" s="87"/>
      <c r="AD297" s="87">
        <f>SUM(AD21,AD59,AD95,AD163,AD200,AD243,AD261,AD273,AD286)</f>
        <v>26376.81</v>
      </c>
      <c r="AE297" s="87"/>
      <c r="AF297" s="20"/>
      <c r="AG297" s="100">
        <f t="shared" si="145"/>
        <v>330465.96499999997</v>
      </c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</row>
    <row r="298" spans="1:205" s="48" customFormat="1" ht="37.5" x14ac:dyDescent="0.25">
      <c r="A298" s="89" t="s">
        <v>37</v>
      </c>
      <c r="B298" s="90">
        <f>B47+B28</f>
        <v>162.74</v>
      </c>
      <c r="C298" s="90">
        <f>C47+C28</f>
        <v>9.2799999999999994</v>
      </c>
      <c r="D298" s="90">
        <f>D47+D28</f>
        <v>63.519999999999996</v>
      </c>
      <c r="E298" s="90">
        <f>E47+E28</f>
        <v>63.519999999999996</v>
      </c>
      <c r="F298" s="90">
        <f>E298/B298*100</f>
        <v>39.031584121912246</v>
      </c>
      <c r="G298" s="90">
        <f>E298/C298*100</f>
        <v>684.48275862068965</v>
      </c>
      <c r="H298" s="90">
        <f>SUM(H22,H60,H96,H164,H201,H244,H262,H274,H287)</f>
        <v>0</v>
      </c>
      <c r="I298" s="90"/>
      <c r="J298" s="67">
        <f>SUM(J22,J60,J96,J164,J201,J244,J262,J274,J287)</f>
        <v>0</v>
      </c>
      <c r="K298" s="90"/>
      <c r="L298" s="90">
        <f>SUM(L22,L60,L96,L164,L201,L244,L262,L274,L287)</f>
        <v>0</v>
      </c>
      <c r="M298" s="90"/>
      <c r="N298" s="90">
        <f>SUM(N22,N60,N96,N164,N201,N244,N262,N274,N287)</f>
        <v>0</v>
      </c>
      <c r="O298" s="90"/>
      <c r="P298" s="90">
        <f>SUM(P22,P60,P96,P164,P201,P244,P262,P274,P287)</f>
        <v>140</v>
      </c>
      <c r="Q298" s="135">
        <f>Q299</f>
        <v>140</v>
      </c>
      <c r="R298" s="90">
        <f>SUM(R22,R60,R96,R164,R201,R244,R262,R274,R287)</f>
        <v>0</v>
      </c>
      <c r="S298" s="90"/>
      <c r="T298" s="90">
        <f>SUM(T22,T60,T96,T164,T201,T244,T262,T274,T287)</f>
        <v>0</v>
      </c>
      <c r="U298" s="90"/>
      <c r="V298" s="90">
        <f>SUM(V22,V60,V96,V164,V201,V244,V262,V274,V287)</f>
        <v>82.86</v>
      </c>
      <c r="W298" s="90"/>
      <c r="X298" s="90">
        <f>SUM(X22,X60,X96,X164,X201,X244,X262,X274,X287)</f>
        <v>2939.69</v>
      </c>
      <c r="Y298" s="90"/>
      <c r="Z298" s="90">
        <f>SUM(Z22,Z60,Z96,Z164,Z201,Z244,Z262,Z274,Z287)</f>
        <v>0</v>
      </c>
      <c r="AA298" s="90"/>
      <c r="AB298" s="90">
        <f>SUM(AB22,AB60,AB96,AB164,AB201,AB244,AB262,AB274,AB287)</f>
        <v>0</v>
      </c>
      <c r="AC298" s="90"/>
      <c r="AD298" s="90">
        <f>SUM(AD22,AD60,AD96,AD164,AD201,AD244,AD262,AD274,AD287)</f>
        <v>0</v>
      </c>
      <c r="AE298" s="90"/>
      <c r="AF298" s="20"/>
      <c r="AG298" s="100">
        <f t="shared" ref="AG298:AG299" si="194">H298+J298+L298+N298+P298+R298+T298+V298+X298+Z298+AB298+AD298</f>
        <v>3162.55</v>
      </c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</row>
    <row r="299" spans="1:205" s="88" customFormat="1" ht="18.75" customHeight="1" x14ac:dyDescent="0.25">
      <c r="A299" s="91" t="s">
        <v>20</v>
      </c>
      <c r="B299" s="92">
        <f>B274+B262+B244+B201+B164+B96+B60+B22</f>
        <v>3022.55</v>
      </c>
      <c r="C299" s="92">
        <f>C274+C262+C244+C201+C164+C96+C60+C22</f>
        <v>0</v>
      </c>
      <c r="D299" s="92">
        <f>D274+D262+D244+D201+D164+D96+D60+D22</f>
        <v>0</v>
      </c>
      <c r="E299" s="92">
        <f>E274+E262+E244+E201+E164+E96+E60+E22</f>
        <v>0</v>
      </c>
      <c r="F299" s="92"/>
      <c r="G299" s="92"/>
      <c r="H299" s="92">
        <f>SUM(H22,H60,H96,H164,H201,H244,H262,H274,H287)</f>
        <v>0</v>
      </c>
      <c r="I299" s="92"/>
      <c r="J299" s="64">
        <f>SUM(J22,J60,J96,J164,J201,J244,J262,J274,J287)</f>
        <v>0</v>
      </c>
      <c r="K299" s="92"/>
      <c r="L299" s="92">
        <f>SUM(L22,L60,L96,L164,L201,L244,L262,L274,L287)</f>
        <v>0</v>
      </c>
      <c r="M299" s="92"/>
      <c r="N299" s="92">
        <f>SUM(N22,N60,N96,N164,N201,N244,N262,N274,N287)</f>
        <v>0</v>
      </c>
      <c r="O299" s="92"/>
      <c r="P299" s="92">
        <f>SUM(P22,P60,P96,P164,P201,P244,P262,P274,P287)</f>
        <v>140</v>
      </c>
      <c r="Q299" s="133">
        <f>Q22+Q60+Q96+Q164+Q201+Q244+Q262+Q274+Q287</f>
        <v>140</v>
      </c>
      <c r="R299" s="92">
        <f>SUM(R22,R60,R96,R164,R201,R244,R262,R274,R287)</f>
        <v>0</v>
      </c>
      <c r="S299" s="92"/>
      <c r="T299" s="92">
        <f>SUM(T22,T60,T96,T164,T201,T244,T262,T274,T287)</f>
        <v>0</v>
      </c>
      <c r="U299" s="92"/>
      <c r="V299" s="92">
        <f>SUM(V22,V60,V96,V164,V201,V244,V262,V274,V287)</f>
        <v>82.86</v>
      </c>
      <c r="W299" s="92"/>
      <c r="X299" s="92">
        <f>SUM(X22,X60,X96,X164,X201,X244,X262,X274,X287)</f>
        <v>2939.69</v>
      </c>
      <c r="Y299" s="92"/>
      <c r="Z299" s="92">
        <f>SUM(Z22,Z60,Z96,Z164,Z201,Z244,Z262,Z274,Z287)</f>
        <v>0</v>
      </c>
      <c r="AA299" s="92"/>
      <c r="AB299" s="92">
        <f>SUM(AB22,AB60,AB96,AB164,AB201,AB244,AB262,AB274,AB287)</f>
        <v>0</v>
      </c>
      <c r="AC299" s="92"/>
      <c r="AD299" s="92">
        <f>SUM(AD22,AD60,AD96,AD164,AD201,AD244,AD262,AD274,AD287)</f>
        <v>0</v>
      </c>
      <c r="AE299" s="92"/>
      <c r="AF299" s="20"/>
      <c r="AG299" s="100">
        <f t="shared" si="194"/>
        <v>3162.55</v>
      </c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</row>
    <row r="300" spans="1:205" s="85" customFormat="1" ht="39.75" customHeight="1" x14ac:dyDescent="0.3">
      <c r="A300" s="102" t="s">
        <v>84</v>
      </c>
      <c r="B300" s="103">
        <f>SUM(B301:B303)</f>
        <v>331370.58500000002</v>
      </c>
      <c r="C300" s="103">
        <f>SUM(C301:C303)</f>
        <v>46331.39</v>
      </c>
      <c r="D300" s="103">
        <f>SUM(D301:D303)</f>
        <v>109790.27800000001</v>
      </c>
      <c r="E300" s="103">
        <f>SUM(E301:E303)</f>
        <v>109790.27800000001</v>
      </c>
      <c r="F300" s="103">
        <f>IFERROR(E300/B300*100,0)</f>
        <v>33.13217375646061</v>
      </c>
      <c r="G300" s="103">
        <f>IFERROR(E300/C300*100,0)</f>
        <v>236.9673735236521</v>
      </c>
      <c r="H300" s="103">
        <f>SUM(H301:H303)</f>
        <v>23400.04</v>
      </c>
      <c r="I300" s="103">
        <f>I301+I302+I303+I304</f>
        <v>16327.16</v>
      </c>
      <c r="J300" s="34">
        <f>SUM(J301:J303)</f>
        <v>26215.09</v>
      </c>
      <c r="K300" s="103">
        <f>K301+K302+K303+K304</f>
        <v>21712.340000000004</v>
      </c>
      <c r="L300" s="103">
        <f>SUM(L301:L303)</f>
        <v>29305.988999999998</v>
      </c>
      <c r="M300" s="103">
        <f>M301+M302+M303+M304</f>
        <v>24482.738999999998</v>
      </c>
      <c r="N300" s="103">
        <f>SUM(N301:N303)</f>
        <v>35361.557000000001</v>
      </c>
      <c r="O300" s="103">
        <f>O301+O302+O303+O304</f>
        <v>29017.705000000002</v>
      </c>
      <c r="P300" s="103">
        <f>P301+P303+P304+P302</f>
        <v>31243.089000000004</v>
      </c>
      <c r="Q300" s="132">
        <f>Q301+Q302+Q303+Q304</f>
        <v>30003.268999999997</v>
      </c>
      <c r="R300" s="103">
        <f>SUM(R301:R303)</f>
        <v>30204.73</v>
      </c>
      <c r="S300" s="103"/>
      <c r="T300" s="103">
        <f>SUM(T301:T303)</f>
        <v>34904.15</v>
      </c>
      <c r="U300" s="103"/>
      <c r="V300" s="103">
        <f>SUM(V301:V303)</f>
        <v>20028.099999999999</v>
      </c>
      <c r="W300" s="103"/>
      <c r="X300" s="103">
        <f>SUM(X301:X303)</f>
        <v>26769.579999999998</v>
      </c>
      <c r="Y300" s="103"/>
      <c r="Z300" s="103">
        <f>SUM(Z301:Z303)</f>
        <v>27483.379999999997</v>
      </c>
      <c r="AA300" s="103"/>
      <c r="AB300" s="103">
        <f>SUM(AB301:AB303)</f>
        <v>20184.419999999998</v>
      </c>
      <c r="AC300" s="103"/>
      <c r="AD300" s="103">
        <f>SUM(AD301:AD303)</f>
        <v>26410.46</v>
      </c>
      <c r="AE300" s="103"/>
      <c r="AF300" s="101"/>
      <c r="AG300" s="100">
        <f t="shared" ref="AG300:AG304" si="195">H300+J300+L300+N300+P300+R300+T300+V300+X300+Z300+AB300+AD300</f>
        <v>331510.58500000002</v>
      </c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</row>
    <row r="301" spans="1:205" s="88" customFormat="1" ht="18" customHeight="1" x14ac:dyDescent="0.3">
      <c r="A301" s="36" t="s">
        <v>19</v>
      </c>
      <c r="B301" s="37">
        <f>SUM(B13,B155,B235,B278)</f>
        <v>126.1</v>
      </c>
      <c r="C301" s="37">
        <f>SUM(C13,C155,C235,C278)</f>
        <v>0</v>
      </c>
      <c r="D301" s="37">
        <f>SUM(D13,D155,D235,D278)</f>
        <v>0</v>
      </c>
      <c r="E301" s="37">
        <f>SUM(E13,E155,E235,E278)</f>
        <v>0</v>
      </c>
      <c r="F301" s="37">
        <f>IFERROR(E301/B301*100,0)</f>
        <v>0</v>
      </c>
      <c r="G301" s="37">
        <f>IFERROR(E301/C301*100,0)</f>
        <v>0</v>
      </c>
      <c r="H301" s="37">
        <f>SUM(H13,H155,H235,H278)</f>
        <v>0</v>
      </c>
      <c r="I301" s="37"/>
      <c r="J301" s="37">
        <f>SUM(J13,J155,J235,J278)</f>
        <v>0</v>
      </c>
      <c r="K301" s="37"/>
      <c r="L301" s="37">
        <f>SUM(L13,L155,L235,L278)</f>
        <v>0</v>
      </c>
      <c r="M301" s="37"/>
      <c r="N301" s="37">
        <f>SUM(N13,N155,N235,N278)</f>
        <v>0</v>
      </c>
      <c r="O301" s="37"/>
      <c r="P301" s="37">
        <f>SUM(P13,P155,P235,P278)</f>
        <v>126.1</v>
      </c>
      <c r="Q301" s="127">
        <f>Q13+Q155+Q235+Q278</f>
        <v>0</v>
      </c>
      <c r="R301" s="37">
        <f>SUM(R13,R155,R235,R278)</f>
        <v>0</v>
      </c>
      <c r="S301" s="37"/>
      <c r="T301" s="37">
        <f>SUM(T13,T155,T235,T278)</f>
        <v>0</v>
      </c>
      <c r="U301" s="37"/>
      <c r="V301" s="37">
        <f>SUM(V13,V155,V235,V278)</f>
        <v>0</v>
      </c>
      <c r="W301" s="37"/>
      <c r="X301" s="37">
        <f>SUM(X13,X155,X235,X278)</f>
        <v>0</v>
      </c>
      <c r="Y301" s="37"/>
      <c r="Z301" s="37">
        <f>SUM(Z13,Z155,Z235,Z278)</f>
        <v>0</v>
      </c>
      <c r="AA301" s="37"/>
      <c r="AB301" s="37">
        <f>SUM(AB13,AB155,AB235,AB278)</f>
        <v>0</v>
      </c>
      <c r="AC301" s="37"/>
      <c r="AD301" s="37">
        <f>SUM(AD13,AD155,AD235,AD278)</f>
        <v>0</v>
      </c>
      <c r="AE301" s="37"/>
      <c r="AF301" s="20"/>
      <c r="AG301" s="100">
        <f t="shared" si="195"/>
        <v>126.1</v>
      </c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</row>
    <row r="302" spans="1:205" s="88" customFormat="1" ht="18.75" x14ac:dyDescent="0.3">
      <c r="A302" s="36" t="s">
        <v>17</v>
      </c>
      <c r="B302" s="37">
        <f>SUM(B14,B156,B236,B279)</f>
        <v>778.52</v>
      </c>
      <c r="C302" s="37">
        <f>SUM(C14,C156,C236,C279)</f>
        <v>0</v>
      </c>
      <c r="D302" s="37">
        <f>SUM(D14,D156,D236,D279)</f>
        <v>385.67</v>
      </c>
      <c r="E302" s="37">
        <f>SUM(E14,E156,E236,E279)</f>
        <v>385.67</v>
      </c>
      <c r="F302" s="37">
        <f t="shared" ref="F302:F303" si="196">IFERROR(E302/B302*100,0)</f>
        <v>49.538868622514521</v>
      </c>
      <c r="G302" s="37">
        <f>IFERROR(E302/C302*100,0)</f>
        <v>0</v>
      </c>
      <c r="H302" s="37">
        <f>SUM(H14,H156,H236,H279)</f>
        <v>0</v>
      </c>
      <c r="I302" s="37">
        <f>I14+I156+I236+J279</f>
        <v>0</v>
      </c>
      <c r="J302" s="37">
        <f>SUM(J14,J156,J236,J279)</f>
        <v>0</v>
      </c>
      <c r="K302" s="37">
        <f>K14+K156+K236+K279</f>
        <v>0</v>
      </c>
      <c r="L302" s="37">
        <f>SUM(L14,L156,L236,L279)</f>
        <v>182.35</v>
      </c>
      <c r="M302" s="37">
        <f>M14+M156+M236+M279</f>
        <v>131.22999999999999</v>
      </c>
      <c r="N302" s="37">
        <f>SUM(N14,N156,N236,N279)</f>
        <v>87.88</v>
      </c>
      <c r="O302" s="37">
        <f>O14+O156+O236+O279</f>
        <v>139</v>
      </c>
      <c r="P302" s="37">
        <f>SUM(P14,P156,P236,P279)</f>
        <v>269.56</v>
      </c>
      <c r="Q302" s="127">
        <f>Q14+Q156+Q236+Q279</f>
        <v>115.44</v>
      </c>
      <c r="R302" s="37">
        <f>SUM(R14,R156,R236,R279)</f>
        <v>22.98</v>
      </c>
      <c r="S302" s="37"/>
      <c r="T302" s="37">
        <f>SUM(T14,T156,T236,T279)</f>
        <v>22.98</v>
      </c>
      <c r="U302" s="37"/>
      <c r="V302" s="37">
        <f>SUM(V14,V156,V236,V279)</f>
        <v>22.98</v>
      </c>
      <c r="W302" s="37"/>
      <c r="X302" s="37">
        <f>SUM(X14,X156,X236,X279)</f>
        <v>22.98</v>
      </c>
      <c r="Y302" s="37"/>
      <c r="Z302" s="37">
        <f>SUM(Z14,Z156,Z236,Z279)</f>
        <v>90.18</v>
      </c>
      <c r="AA302" s="37"/>
      <c r="AB302" s="37">
        <f>SUM(AB14,AB156,AB236,AB279)</f>
        <v>22.98</v>
      </c>
      <c r="AC302" s="37"/>
      <c r="AD302" s="37">
        <f>SUM(AD14,AD156,AD236,AD279)</f>
        <v>33.65</v>
      </c>
      <c r="AE302" s="37"/>
      <c r="AF302" s="20"/>
      <c r="AG302" s="100">
        <f t="shared" si="195"/>
        <v>778.5200000000001</v>
      </c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</row>
    <row r="303" spans="1:205" s="88" customFormat="1" ht="18.75" x14ac:dyDescent="0.3">
      <c r="A303" s="36" t="s">
        <v>18</v>
      </c>
      <c r="B303" s="37">
        <f>SUM(B15,B157,B237,B280)</f>
        <v>330465.96500000003</v>
      </c>
      <c r="C303" s="37">
        <f>SUM(C15,C157,C237,C280)</f>
        <v>46331.39</v>
      </c>
      <c r="D303" s="37">
        <f>SUM(D15,D157,D237,D280)</f>
        <v>109404.60800000001</v>
      </c>
      <c r="E303" s="37">
        <f>SUM(E15,E157,E237,E280)</f>
        <v>109404.60800000001</v>
      </c>
      <c r="F303" s="37">
        <f t="shared" si="196"/>
        <v>33.106165108409883</v>
      </c>
      <c r="G303" s="37">
        <f>IFERROR(E303/C303*100,0)</f>
        <v>236.13495731511617</v>
      </c>
      <c r="H303" s="37">
        <f>SUM(H15,H157,H237,H280)</f>
        <v>23400.04</v>
      </c>
      <c r="I303" s="37">
        <f>I15+I157+I237+I280</f>
        <v>16327.16</v>
      </c>
      <c r="J303" s="37">
        <f>SUM(J15,J157,J237,J280)</f>
        <v>26215.09</v>
      </c>
      <c r="K303" s="37">
        <f>K15+K157+K237+K280</f>
        <v>21712.340000000004</v>
      </c>
      <c r="L303" s="37">
        <f>SUM(L15,L157,L237,L280)</f>
        <v>29123.638999999999</v>
      </c>
      <c r="M303" s="37">
        <f>M15+M157+M237+M280</f>
        <v>24351.508999999998</v>
      </c>
      <c r="N303" s="37">
        <f>SUM(N15,N157,N237,N280)</f>
        <v>35273.677000000003</v>
      </c>
      <c r="O303" s="37">
        <f>O15+O237+O157+O280</f>
        <v>28878.705000000002</v>
      </c>
      <c r="P303" s="37">
        <f>SUM(P15,P157,P237,P280)</f>
        <v>30707.429000000004</v>
      </c>
      <c r="Q303" s="127">
        <f>Q15+Q157+Q237+Q280</f>
        <v>29747.828999999998</v>
      </c>
      <c r="R303" s="37">
        <f>SUM(R15,R157,R237,R280)</f>
        <v>30181.75</v>
      </c>
      <c r="S303" s="37"/>
      <c r="T303" s="37">
        <f>SUM(T15,T157,T237,T280)</f>
        <v>34881.17</v>
      </c>
      <c r="U303" s="37"/>
      <c r="V303" s="37">
        <f>SUM(V15,V157,V237,V280)</f>
        <v>20005.12</v>
      </c>
      <c r="W303" s="37"/>
      <c r="X303" s="37">
        <f>SUM(X15,X157,X237,X280)</f>
        <v>26746.6</v>
      </c>
      <c r="Y303" s="37"/>
      <c r="Z303" s="37">
        <f>SUM(Z15,Z157,Z237,Z280)</f>
        <v>27393.199999999997</v>
      </c>
      <c r="AA303" s="37"/>
      <c r="AB303" s="37">
        <f>SUM(AB15,AB157,AB237,AB280)</f>
        <v>20161.439999999999</v>
      </c>
      <c r="AC303" s="37"/>
      <c r="AD303" s="37">
        <f>SUM(AD15,AD157,AD237,AD280)</f>
        <v>26376.809999999998</v>
      </c>
      <c r="AE303" s="37"/>
      <c r="AF303" s="20"/>
      <c r="AG303" s="100">
        <f t="shared" si="195"/>
        <v>330465.96499999997</v>
      </c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</row>
    <row r="304" spans="1:205" s="88" customFormat="1" ht="18.75" customHeight="1" x14ac:dyDescent="0.3">
      <c r="A304" s="49" t="s">
        <v>20</v>
      </c>
      <c r="B304" s="37">
        <f>SUM(B16,B158,B238,B281)</f>
        <v>3022.55</v>
      </c>
      <c r="C304" s="37">
        <f>SUM(C16,C158,C238,C281)</f>
        <v>0</v>
      </c>
      <c r="D304" s="37">
        <f>SUM(D16,D158,D238,D281)</f>
        <v>0</v>
      </c>
      <c r="E304" s="37">
        <f>SUM(E16,E158,E238,E281)</f>
        <v>0</v>
      </c>
      <c r="F304" s="64">
        <f t="shared" ref="F304" si="197">IFERROR(E304/B304*100,0)</f>
        <v>0</v>
      </c>
      <c r="G304" s="64">
        <f>IFERROR(E304/C304*100,0)</f>
        <v>0</v>
      </c>
      <c r="H304" s="37">
        <f>SUM(H16,H158,H238,H281)</f>
        <v>0</v>
      </c>
      <c r="I304" s="64"/>
      <c r="J304" s="37">
        <f>SUM(J16,J158,J238,J281)</f>
        <v>0</v>
      </c>
      <c r="K304" s="64"/>
      <c r="L304" s="37">
        <f>SUM(L16,L158,L238,L281)</f>
        <v>0</v>
      </c>
      <c r="M304" s="64"/>
      <c r="N304" s="37">
        <f>SUM(N16,N158,N238,N281)</f>
        <v>0</v>
      </c>
      <c r="O304" s="64"/>
      <c r="P304" s="37">
        <f>SUM(P16,P158,P238,P281)</f>
        <v>140</v>
      </c>
      <c r="Q304" s="133">
        <f>Q16+Q158+Q238+Q281</f>
        <v>140</v>
      </c>
      <c r="R304" s="37">
        <f>SUM(R16,R158,R238,R281)</f>
        <v>0</v>
      </c>
      <c r="S304" s="64"/>
      <c r="T304" s="37">
        <f>SUM(T16,T158,T238,T281)</f>
        <v>0</v>
      </c>
      <c r="U304" s="64"/>
      <c r="V304" s="37">
        <f>SUM(V16,V158,V238,V281)</f>
        <v>82.86</v>
      </c>
      <c r="W304" s="64"/>
      <c r="X304" s="37">
        <f>SUM(X16,X158,X238,X281)</f>
        <v>2939.69</v>
      </c>
      <c r="Y304" s="64"/>
      <c r="Z304" s="37">
        <f>SUM(Z16,Z158,Z238,Z281)</f>
        <v>0</v>
      </c>
      <c r="AA304" s="64"/>
      <c r="AB304" s="37">
        <f>SUM(AB16,AB158,AB238,AB281)</f>
        <v>0</v>
      </c>
      <c r="AC304" s="64"/>
      <c r="AD304" s="37">
        <f>SUM(AD16,AD158,AD238,AD281)</f>
        <v>0</v>
      </c>
      <c r="AE304" s="64"/>
      <c r="AF304" s="20"/>
      <c r="AG304" s="100">
        <f t="shared" si="195"/>
        <v>3162.55</v>
      </c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</row>
    <row r="306" spans="1:31" s="21" customFormat="1" ht="18.75" customHeight="1" x14ac:dyDescent="0.3">
      <c r="A306" s="93"/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  <c r="O306" s="94"/>
      <c r="P306" s="94"/>
      <c r="Q306" s="137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</row>
    <row r="307" spans="1:31" ht="21" customHeight="1" x14ac:dyDescent="0.25">
      <c r="A307" s="157" t="s">
        <v>83</v>
      </c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95"/>
      <c r="P307" s="3"/>
      <c r="Q307" s="144"/>
      <c r="R307" s="3"/>
      <c r="S307" s="3"/>
      <c r="T307" s="2"/>
      <c r="U307" s="2"/>
      <c r="V307" s="2"/>
      <c r="W307" s="2"/>
      <c r="X307" s="96"/>
      <c r="Y307" s="96"/>
      <c r="Z307" s="2"/>
      <c r="AA307" s="2"/>
      <c r="AB307" s="2"/>
      <c r="AC307" s="2"/>
      <c r="AD307" s="2"/>
      <c r="AE307" s="2"/>
    </row>
    <row r="308" spans="1:31" ht="20.25" customHeight="1" x14ac:dyDescent="0.25">
      <c r="A308" s="157" t="s">
        <v>95</v>
      </c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95"/>
      <c r="P308" s="97"/>
      <c r="Q308" s="145"/>
      <c r="R308" s="3"/>
      <c r="S308" s="3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7.25" customHeight="1" x14ac:dyDescent="0.25">
      <c r="A309" s="98"/>
      <c r="B309" s="2"/>
      <c r="C309" s="2"/>
      <c r="D309" s="2"/>
      <c r="E309" s="2"/>
      <c r="F309" s="2"/>
      <c r="G309" s="2"/>
    </row>
    <row r="310" spans="1:31" ht="48.75" customHeight="1" x14ac:dyDescent="0.25"/>
    <row r="311" spans="1:31" ht="18.75" x14ac:dyDescent="0.25">
      <c r="B311" s="95"/>
      <c r="C311" s="95"/>
      <c r="D311" s="95"/>
      <c r="E311" s="95"/>
      <c r="F311" s="95"/>
      <c r="G311" s="95"/>
    </row>
  </sheetData>
  <customSheetViews>
    <customSheetView guid="{F84BD71A-E667-4EC6-B3BA-56A945CADEBE}" scale="55" hiddenRows="1">
      <pane ySplit="9" topLeftCell="A10" activePane="bottomLeft" state="frozen"/>
      <selection pane="bottomLeft" activeCell="C16" sqref="C16"/>
      <pageMargins left="0.7" right="0.7" top="0.75" bottom="0.75" header="0.3" footer="0.3"/>
    </customSheetView>
    <customSheetView guid="{922E7738-0050-44DE-BE31-AF6E599E745F}" scale="55" hiddenRows="1">
      <pane ySplit="9" topLeftCell="A10" activePane="bottomLeft" state="frozen"/>
      <selection pane="bottomLeft" activeCell="I8" sqref="I8"/>
      <pageMargins left="0.7" right="0.7" top="0.75" bottom="0.75" header="0.3" footer="0.3"/>
    </customSheetView>
    <customSheetView guid="{17D9F6F5-07D0-4EB5-A22D-4CA03DB85627}" scale="40" hiddenRows="1">
      <pane ySplit="9" topLeftCell="A10" activePane="bottomLeft" state="frozen"/>
      <selection pane="bottomLeft" activeCell="A275" sqref="A275:XFD275"/>
      <pageMargins left="0.7" right="0.7" top="0.75" bottom="0.75" header="0.3" footer="0.3"/>
      <pageSetup paperSize="9" orientation="portrait" r:id="rId1"/>
    </customSheetView>
    <customSheetView guid="{6E2A1D5A-D8A8-4429-9D19-0F9C978D0FB5}" scale="40" hiddenRows="1">
      <pane ySplit="9" topLeftCell="A10" activePane="bottomLeft" state="frozen"/>
      <selection pane="bottomLeft" activeCell="A275" sqref="A275:XFD275"/>
      <pageMargins left="0.7" right="0.7" top="0.75" bottom="0.75" header="0.3" footer="0.3"/>
      <pageSetup paperSize="9" orientation="portrait" r:id="rId2"/>
    </customSheetView>
  </customSheetViews>
  <mergeCells count="40">
    <mergeCell ref="AB6:AD6"/>
    <mergeCell ref="Z1:AD1"/>
    <mergeCell ref="Z2:AD2"/>
    <mergeCell ref="Z3:AD3"/>
    <mergeCell ref="A4:AD4"/>
    <mergeCell ref="A5:AD5"/>
    <mergeCell ref="L7:M7"/>
    <mergeCell ref="N7:O7"/>
    <mergeCell ref="P7:Q7"/>
    <mergeCell ref="R7:S7"/>
    <mergeCell ref="A7:A8"/>
    <mergeCell ref="B7:B8"/>
    <mergeCell ref="C7:C8"/>
    <mergeCell ref="D7:D8"/>
    <mergeCell ref="E7:E8"/>
    <mergeCell ref="F7:G7"/>
    <mergeCell ref="A307:N307"/>
    <mergeCell ref="A308:N308"/>
    <mergeCell ref="AF7:AF8"/>
    <mergeCell ref="A10:AD10"/>
    <mergeCell ref="AF36:AF41"/>
    <mergeCell ref="AF85:AF90"/>
    <mergeCell ref="A151:AD151"/>
    <mergeCell ref="AF202:AF207"/>
    <mergeCell ref="T7:U7"/>
    <mergeCell ref="V7:W7"/>
    <mergeCell ref="X7:Y7"/>
    <mergeCell ref="Z7:AA7"/>
    <mergeCell ref="AB7:AC7"/>
    <mergeCell ref="AD7:AE7"/>
    <mergeCell ref="H7:I7"/>
    <mergeCell ref="J7:K7"/>
    <mergeCell ref="A153:AE153"/>
    <mergeCell ref="A233:AE233"/>
    <mergeCell ref="A276:AE276"/>
    <mergeCell ref="A11:AE11"/>
    <mergeCell ref="AF214:AF219"/>
    <mergeCell ref="A232:AD232"/>
    <mergeCell ref="AF269:AF274"/>
    <mergeCell ref="A275:AD275"/>
  </mergeCells>
  <pageMargins left="0.7" right="0.7" top="0.75" bottom="0.75" header="0.3" footer="0.3"/>
  <pageSetup paperSize="9" scale="6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84BD71A-E667-4EC6-B3BA-56A945CADEBE}">
      <pageMargins left="0.7" right="0.7" top="0.75" bottom="0.75" header="0.3" footer="0.3"/>
    </customSheetView>
    <customSheetView guid="{922E7738-0050-44DE-BE31-AF6E599E745F}">
      <pageMargins left="0.7" right="0.7" top="0.75" bottom="0.75" header="0.3" footer="0.3"/>
    </customSheetView>
    <customSheetView guid="{17D9F6F5-07D0-4EB5-A22D-4CA03DB85627}">
      <pageMargins left="0.7" right="0.7" top="0.75" bottom="0.75" header="0.3" footer="0.3"/>
    </customSheetView>
    <customSheetView guid="{6E2A1D5A-D8A8-4429-9D19-0F9C978D0FB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КП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Лариса Анатольевна</dc:creator>
  <cp:lastModifiedBy>Тихонова Лариса Анатольевна</cp:lastModifiedBy>
  <cp:lastPrinted>2022-06-15T09:00:27Z</cp:lastPrinted>
  <dcterms:created xsi:type="dcterms:W3CDTF">2015-06-05T18:19:34Z</dcterms:created>
  <dcterms:modified xsi:type="dcterms:W3CDTF">2022-06-15T09:43:32Z</dcterms:modified>
</cp:coreProperties>
</file>