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M63" i="1"/>
  <c r="M62" i="1" s="1"/>
  <c r="AE60" i="1"/>
  <c r="AE63" i="1" s="1"/>
  <c r="AE62" i="1" s="1"/>
  <c r="AD60" i="1"/>
  <c r="AD63" i="1" s="1"/>
  <c r="AD62" i="1" s="1"/>
  <c r="AC60" i="1"/>
  <c r="AC59" i="1" s="1"/>
  <c r="AB60" i="1"/>
  <c r="AB63" i="1" s="1"/>
  <c r="AB62" i="1" s="1"/>
  <c r="AA60" i="1"/>
  <c r="AA63" i="1" s="1"/>
  <c r="AA62" i="1" s="1"/>
  <c r="Z60" i="1"/>
  <c r="Z63" i="1" s="1"/>
  <c r="Z62" i="1" s="1"/>
  <c r="Y60" i="1"/>
  <c r="Y59" i="1" s="1"/>
  <c r="X60" i="1"/>
  <c r="X63" i="1" s="1"/>
  <c r="X62" i="1" s="1"/>
  <c r="W60" i="1"/>
  <c r="W63" i="1" s="1"/>
  <c r="W62" i="1" s="1"/>
  <c r="V60" i="1"/>
  <c r="V63" i="1" s="1"/>
  <c r="V62" i="1" s="1"/>
  <c r="U60" i="1"/>
  <c r="T60" i="1"/>
  <c r="T63" i="1" s="1"/>
  <c r="T62" i="1" s="1"/>
  <c r="S60" i="1"/>
  <c r="S63" i="1" s="1"/>
  <c r="S62" i="1" s="1"/>
  <c r="R60" i="1"/>
  <c r="R63" i="1" s="1"/>
  <c r="R62" i="1" s="1"/>
  <c r="Q60" i="1"/>
  <c r="Q59" i="1" s="1"/>
  <c r="P60" i="1"/>
  <c r="P63" i="1" s="1"/>
  <c r="P62" i="1" s="1"/>
  <c r="O60" i="1"/>
  <c r="O63" i="1" s="1"/>
  <c r="O62" i="1" s="1"/>
  <c r="N60" i="1"/>
  <c r="N63" i="1" s="1"/>
  <c r="N62" i="1" s="1"/>
  <c r="M60" i="1"/>
  <c r="M59" i="1" s="1"/>
  <c r="L60" i="1"/>
  <c r="L63" i="1" s="1"/>
  <c r="L62" i="1" s="1"/>
  <c r="K60" i="1"/>
  <c r="K63" i="1" s="1"/>
  <c r="K62" i="1" s="1"/>
  <c r="J60" i="1"/>
  <c r="J63" i="1" s="1"/>
  <c r="J62" i="1" s="1"/>
  <c r="I60" i="1"/>
  <c r="I59" i="1" s="1"/>
  <c r="H60" i="1"/>
  <c r="H63" i="1" s="1"/>
  <c r="H62" i="1" s="1"/>
  <c r="E60" i="1"/>
  <c r="D60" i="1"/>
  <c r="D63" i="1" s="1"/>
  <c r="D62" i="1" s="1"/>
  <c r="AE59" i="1"/>
  <c r="AD59" i="1"/>
  <c r="AB59" i="1"/>
  <c r="AA59" i="1"/>
  <c r="Z59" i="1"/>
  <c r="X59" i="1"/>
  <c r="W59" i="1"/>
  <c r="V59" i="1"/>
  <c r="T59" i="1"/>
  <c r="S59" i="1"/>
  <c r="R59" i="1"/>
  <c r="P59" i="1"/>
  <c r="O59" i="1"/>
  <c r="N59" i="1"/>
  <c r="L59" i="1"/>
  <c r="K59" i="1"/>
  <c r="J59" i="1"/>
  <c r="H59" i="1"/>
  <c r="D59" i="1"/>
  <c r="F58" i="1"/>
  <c r="E58" i="1"/>
  <c r="C58" i="1"/>
  <c r="C60" i="1" s="1"/>
  <c r="C63" i="1" s="1"/>
  <c r="C62" i="1" s="1"/>
  <c r="B58" i="1"/>
  <c r="B60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C57" i="1"/>
  <c r="B57" i="1"/>
  <c r="AE55" i="1"/>
  <c r="AD55" i="1"/>
  <c r="AC55" i="1"/>
  <c r="AC54" i="1" s="1"/>
  <c r="AB55" i="1"/>
  <c r="AB54" i="1" s="1"/>
  <c r="AA55" i="1"/>
  <c r="Z55" i="1"/>
  <c r="Y55" i="1"/>
  <c r="Y54" i="1" s="1"/>
  <c r="X55" i="1"/>
  <c r="X54" i="1" s="1"/>
  <c r="W55" i="1"/>
  <c r="V55" i="1"/>
  <c r="U55" i="1"/>
  <c r="U54" i="1" s="1"/>
  <c r="T55" i="1"/>
  <c r="T54" i="1" s="1"/>
  <c r="S55" i="1"/>
  <c r="R55" i="1"/>
  <c r="Q55" i="1"/>
  <c r="Q54" i="1" s="1"/>
  <c r="P55" i="1"/>
  <c r="P54" i="1" s="1"/>
  <c r="O55" i="1"/>
  <c r="N55" i="1"/>
  <c r="M55" i="1"/>
  <c r="M54" i="1" s="1"/>
  <c r="L55" i="1"/>
  <c r="L54" i="1" s="1"/>
  <c r="K55" i="1"/>
  <c r="J55" i="1"/>
  <c r="I55" i="1"/>
  <c r="I54" i="1" s="1"/>
  <c r="H55" i="1"/>
  <c r="B55" i="1" s="1"/>
  <c r="B54" i="1" s="1"/>
  <c r="E55" i="1"/>
  <c r="D55" i="1"/>
  <c r="D54" i="1" s="1"/>
  <c r="C55" i="1"/>
  <c r="AE54" i="1"/>
  <c r="AD54" i="1"/>
  <c r="AA54" i="1"/>
  <c r="Z54" i="1"/>
  <c r="W54" i="1"/>
  <c r="V54" i="1"/>
  <c r="S54" i="1"/>
  <c r="R54" i="1"/>
  <c r="O54" i="1"/>
  <c r="N54" i="1"/>
  <c r="K54" i="1"/>
  <c r="J54" i="1"/>
  <c r="C54" i="1"/>
  <c r="AC51" i="1"/>
  <c r="Y51" i="1"/>
  <c r="U51" i="1"/>
  <c r="Q51" i="1"/>
  <c r="M51" i="1"/>
  <c r="I51" i="1"/>
  <c r="D51" i="1"/>
  <c r="AE50" i="1"/>
  <c r="AE49" i="1" s="1"/>
  <c r="AB50" i="1"/>
  <c r="AB49" i="1" s="1"/>
  <c r="AA50" i="1"/>
  <c r="AA49" i="1" s="1"/>
  <c r="W50" i="1"/>
  <c r="W49" i="1" s="1"/>
  <c r="T50" i="1"/>
  <c r="S50" i="1"/>
  <c r="R50" i="1"/>
  <c r="R49" i="1" s="1"/>
  <c r="P50" i="1"/>
  <c r="O50" i="1"/>
  <c r="O49" i="1" s="1"/>
  <c r="L50" i="1"/>
  <c r="L49" i="1" s="1"/>
  <c r="K50" i="1"/>
  <c r="K49" i="1" s="1"/>
  <c r="B50" i="1"/>
  <c r="AE47" i="1"/>
  <c r="AE51" i="1" s="1"/>
  <c r="AD47" i="1"/>
  <c r="AD51" i="1" s="1"/>
  <c r="AC47" i="1"/>
  <c r="AB47" i="1"/>
  <c r="AB51" i="1" s="1"/>
  <c r="AA47" i="1"/>
  <c r="AA51" i="1" s="1"/>
  <c r="Z47" i="1"/>
  <c r="Z51" i="1" s="1"/>
  <c r="Y47" i="1"/>
  <c r="X47" i="1"/>
  <c r="X51" i="1" s="1"/>
  <c r="W47" i="1"/>
  <c r="W51" i="1" s="1"/>
  <c r="V47" i="1"/>
  <c r="V51" i="1" s="1"/>
  <c r="U47" i="1"/>
  <c r="T47" i="1"/>
  <c r="T51" i="1" s="1"/>
  <c r="T49" i="1" s="1"/>
  <c r="S47" i="1"/>
  <c r="S51" i="1" s="1"/>
  <c r="R47" i="1"/>
  <c r="R51" i="1" s="1"/>
  <c r="Q47" i="1"/>
  <c r="P47" i="1"/>
  <c r="P51" i="1" s="1"/>
  <c r="P49" i="1" s="1"/>
  <c r="O47" i="1"/>
  <c r="O51" i="1" s="1"/>
  <c r="N47" i="1"/>
  <c r="N51" i="1" s="1"/>
  <c r="M47" i="1"/>
  <c r="L47" i="1"/>
  <c r="L51" i="1" s="1"/>
  <c r="K47" i="1"/>
  <c r="K51" i="1" s="1"/>
  <c r="J47" i="1"/>
  <c r="J51" i="1" s="1"/>
  <c r="I47" i="1"/>
  <c r="H47" i="1"/>
  <c r="H51" i="1" s="1"/>
  <c r="D47" i="1"/>
  <c r="C47" i="1"/>
  <c r="C51" i="1" s="1"/>
  <c r="AE46" i="1"/>
  <c r="AD46" i="1"/>
  <c r="AD50" i="1" s="1"/>
  <c r="AD49" i="1" s="1"/>
  <c r="AC46" i="1"/>
  <c r="AB46" i="1"/>
  <c r="AA46" i="1"/>
  <c r="Z46" i="1"/>
  <c r="Z50" i="1" s="1"/>
  <c r="Z49" i="1" s="1"/>
  <c r="Y46" i="1"/>
  <c r="X46" i="1"/>
  <c r="X50" i="1" s="1"/>
  <c r="X49" i="1" s="1"/>
  <c r="W46" i="1"/>
  <c r="V46" i="1"/>
  <c r="V50" i="1" s="1"/>
  <c r="V49" i="1" s="1"/>
  <c r="U46" i="1"/>
  <c r="T46" i="1"/>
  <c r="S46" i="1"/>
  <c r="R46" i="1"/>
  <c r="Q46" i="1"/>
  <c r="P46" i="1"/>
  <c r="O46" i="1"/>
  <c r="N46" i="1"/>
  <c r="N50" i="1" s="1"/>
  <c r="N49" i="1" s="1"/>
  <c r="M46" i="1"/>
  <c r="L46" i="1"/>
  <c r="K46" i="1"/>
  <c r="J46" i="1"/>
  <c r="J50" i="1" s="1"/>
  <c r="I46" i="1"/>
  <c r="H46" i="1"/>
  <c r="H50" i="1" s="1"/>
  <c r="H49" i="1" s="1"/>
  <c r="F46" i="1"/>
  <c r="E46" i="1"/>
  <c r="D46" i="1"/>
  <c r="D50" i="1" s="1"/>
  <c r="D49" i="1" s="1"/>
  <c r="B46" i="1"/>
  <c r="AE45" i="1"/>
  <c r="AB45" i="1"/>
  <c r="AA45" i="1"/>
  <c r="Z45" i="1"/>
  <c r="X45" i="1"/>
  <c r="W45" i="1"/>
  <c r="T45" i="1"/>
  <c r="S45" i="1"/>
  <c r="O45" i="1"/>
  <c r="L45" i="1"/>
  <c r="K45" i="1"/>
  <c r="J45" i="1"/>
  <c r="H45" i="1"/>
  <c r="D45" i="1"/>
  <c r="W44" i="1"/>
  <c r="G44" i="1"/>
  <c r="E44" i="1"/>
  <c r="E47" i="1" s="1"/>
  <c r="E51" i="1" s="1"/>
  <c r="C44" i="1"/>
  <c r="D44" i="1" s="1"/>
  <c r="D42" i="1" s="1"/>
  <c r="B44" i="1"/>
  <c r="B42" i="1" s="1"/>
  <c r="F43" i="1"/>
  <c r="E43" i="1"/>
  <c r="C43" i="1"/>
  <c r="C46" i="1" s="1"/>
  <c r="C45" i="1" s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X39" i="1"/>
  <c r="H39" i="1"/>
  <c r="V38" i="1"/>
  <c r="W35" i="1"/>
  <c r="W39" i="1" s="1"/>
  <c r="E32" i="1"/>
  <c r="C32" i="1"/>
  <c r="D32" i="1" s="1"/>
  <c r="D21" i="1" s="1"/>
  <c r="D19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C31" i="1"/>
  <c r="D31" i="1" s="1"/>
  <c r="B31" i="1"/>
  <c r="E29" i="1"/>
  <c r="G29" i="1" s="1"/>
  <c r="D29" i="1"/>
  <c r="D27" i="1" s="1"/>
  <c r="C29" i="1"/>
  <c r="B29" i="1"/>
  <c r="F29" i="1" s="1"/>
  <c r="E28" i="1"/>
  <c r="C28" i="1"/>
  <c r="B28" i="1"/>
  <c r="B27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C27" i="1"/>
  <c r="E25" i="1"/>
  <c r="G25" i="1" s="1"/>
  <c r="D25" i="1"/>
  <c r="D23" i="1" s="1"/>
  <c r="C25" i="1"/>
  <c r="B25" i="1"/>
  <c r="B23" i="1" s="1"/>
  <c r="E24" i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C23" i="1"/>
  <c r="AE21" i="1"/>
  <c r="AD21" i="1"/>
  <c r="AD19" i="1" s="1"/>
  <c r="AC21" i="1"/>
  <c r="AB21" i="1"/>
  <c r="AA21" i="1"/>
  <c r="Z21" i="1"/>
  <c r="Z19" i="1" s="1"/>
  <c r="Y21" i="1"/>
  <c r="X21" i="1"/>
  <c r="W21" i="1"/>
  <c r="V21" i="1"/>
  <c r="V19" i="1" s="1"/>
  <c r="U21" i="1"/>
  <c r="T21" i="1"/>
  <c r="S21" i="1"/>
  <c r="R21" i="1"/>
  <c r="R19" i="1" s="1"/>
  <c r="Q21" i="1"/>
  <c r="P21" i="1"/>
  <c r="O21" i="1"/>
  <c r="N21" i="1"/>
  <c r="N19" i="1" s="1"/>
  <c r="M21" i="1"/>
  <c r="L21" i="1"/>
  <c r="K21" i="1"/>
  <c r="J21" i="1"/>
  <c r="J19" i="1" s="1"/>
  <c r="I21" i="1"/>
  <c r="H21" i="1"/>
  <c r="C21" i="1"/>
  <c r="B21" i="1"/>
  <c r="B19" i="1" s="1"/>
  <c r="AE20" i="1"/>
  <c r="AD20" i="1"/>
  <c r="AC20" i="1"/>
  <c r="AC19" i="1" s="1"/>
  <c r="AB20" i="1"/>
  <c r="AA20" i="1"/>
  <c r="Z20" i="1"/>
  <c r="Y20" i="1"/>
  <c r="Y19" i="1" s="1"/>
  <c r="X20" i="1"/>
  <c r="W20" i="1"/>
  <c r="V20" i="1"/>
  <c r="U20" i="1"/>
  <c r="U34" i="1" s="1"/>
  <c r="T20" i="1"/>
  <c r="S20" i="1"/>
  <c r="R20" i="1"/>
  <c r="Q20" i="1"/>
  <c r="Q19" i="1" s="1"/>
  <c r="P20" i="1"/>
  <c r="O20" i="1"/>
  <c r="N20" i="1"/>
  <c r="M20" i="1"/>
  <c r="M19" i="1" s="1"/>
  <c r="L20" i="1"/>
  <c r="K20" i="1"/>
  <c r="J20" i="1"/>
  <c r="I20" i="1"/>
  <c r="I19" i="1" s="1"/>
  <c r="H20" i="1"/>
  <c r="E20" i="1"/>
  <c r="D20" i="1"/>
  <c r="C20" i="1"/>
  <c r="B20" i="1"/>
  <c r="AE19" i="1"/>
  <c r="AB19" i="1"/>
  <c r="AA19" i="1"/>
  <c r="X19" i="1"/>
  <c r="W19" i="1"/>
  <c r="T19" i="1"/>
  <c r="S19" i="1"/>
  <c r="P19" i="1"/>
  <c r="O19" i="1"/>
  <c r="L19" i="1"/>
  <c r="K19" i="1"/>
  <c r="H19" i="1"/>
  <c r="C19" i="1"/>
  <c r="E17" i="1"/>
  <c r="C17" i="1"/>
  <c r="C15" i="1" s="1"/>
  <c r="B17" i="1"/>
  <c r="F17" i="1" s="1"/>
  <c r="F16" i="1"/>
  <c r="E16" i="1"/>
  <c r="C16" i="1"/>
  <c r="B16" i="1"/>
  <c r="B15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E13" i="1"/>
  <c r="AE35" i="1" s="1"/>
  <c r="AD13" i="1"/>
  <c r="AD35" i="1" s="1"/>
  <c r="AC13" i="1"/>
  <c r="AC35" i="1" s="1"/>
  <c r="AB13" i="1"/>
  <c r="AB35" i="1" s="1"/>
  <c r="AB69" i="1" s="1"/>
  <c r="AB66" i="1" s="1"/>
  <c r="AA13" i="1"/>
  <c r="AA35" i="1" s="1"/>
  <c r="Z13" i="1"/>
  <c r="Z35" i="1" s="1"/>
  <c r="Y13" i="1"/>
  <c r="Y35" i="1" s="1"/>
  <c r="X13" i="1"/>
  <c r="X35" i="1" s="1"/>
  <c r="X69" i="1" s="1"/>
  <c r="X66" i="1" s="1"/>
  <c r="W13" i="1"/>
  <c r="V13" i="1"/>
  <c r="V35" i="1" s="1"/>
  <c r="U13" i="1"/>
  <c r="U35" i="1" s="1"/>
  <c r="T13" i="1"/>
  <c r="T35" i="1" s="1"/>
  <c r="T69" i="1" s="1"/>
  <c r="T66" i="1" s="1"/>
  <c r="S13" i="1"/>
  <c r="S35" i="1" s="1"/>
  <c r="R13" i="1"/>
  <c r="R35" i="1" s="1"/>
  <c r="Q13" i="1"/>
  <c r="Q35" i="1" s="1"/>
  <c r="P13" i="1"/>
  <c r="P35" i="1" s="1"/>
  <c r="P69" i="1" s="1"/>
  <c r="P66" i="1" s="1"/>
  <c r="O13" i="1"/>
  <c r="O35" i="1" s="1"/>
  <c r="N13" i="1"/>
  <c r="N35" i="1" s="1"/>
  <c r="M13" i="1"/>
  <c r="M35" i="1" s="1"/>
  <c r="L13" i="1"/>
  <c r="L35" i="1" s="1"/>
  <c r="L69" i="1" s="1"/>
  <c r="L66" i="1" s="1"/>
  <c r="K13" i="1"/>
  <c r="K35" i="1" s="1"/>
  <c r="J13" i="1"/>
  <c r="J35" i="1" s="1"/>
  <c r="I13" i="1"/>
  <c r="I35" i="1" s="1"/>
  <c r="H13" i="1"/>
  <c r="H35" i="1" s="1"/>
  <c r="H69" i="1" s="1"/>
  <c r="E13" i="1"/>
  <c r="B13" i="1"/>
  <c r="F13" i="1" s="1"/>
  <c r="AE12" i="1"/>
  <c r="AE34" i="1" s="1"/>
  <c r="AD12" i="1"/>
  <c r="AD34" i="1" s="1"/>
  <c r="AD68" i="1" s="1"/>
  <c r="AC12" i="1"/>
  <c r="AC34" i="1" s="1"/>
  <c r="AB12" i="1"/>
  <c r="AB11" i="1" s="1"/>
  <c r="AA12" i="1"/>
  <c r="AA34" i="1" s="1"/>
  <c r="Z12" i="1"/>
  <c r="Z34" i="1" s="1"/>
  <c r="Z68" i="1" s="1"/>
  <c r="Y12" i="1"/>
  <c r="Y34" i="1" s="1"/>
  <c r="X12" i="1"/>
  <c r="X34" i="1" s="1"/>
  <c r="W12" i="1"/>
  <c r="W34" i="1" s="1"/>
  <c r="V12" i="1"/>
  <c r="V34" i="1" s="1"/>
  <c r="V68" i="1" s="1"/>
  <c r="U12" i="1"/>
  <c r="T12" i="1"/>
  <c r="T34" i="1" s="1"/>
  <c r="S12" i="1"/>
  <c r="S34" i="1" s="1"/>
  <c r="R12" i="1"/>
  <c r="R34" i="1" s="1"/>
  <c r="R68" i="1" s="1"/>
  <c r="Q12" i="1"/>
  <c r="Q34" i="1" s="1"/>
  <c r="P12" i="1"/>
  <c r="P11" i="1" s="1"/>
  <c r="O12" i="1"/>
  <c r="O34" i="1" s="1"/>
  <c r="N12" i="1"/>
  <c r="N34" i="1" s="1"/>
  <c r="M12" i="1"/>
  <c r="M34" i="1" s="1"/>
  <c r="L12" i="1"/>
  <c r="L11" i="1" s="1"/>
  <c r="K12" i="1"/>
  <c r="K34" i="1" s="1"/>
  <c r="J12" i="1"/>
  <c r="J34" i="1" s="1"/>
  <c r="I12" i="1"/>
  <c r="I34" i="1" s="1"/>
  <c r="H12" i="1"/>
  <c r="H11" i="1" s="1"/>
  <c r="D12" i="1"/>
  <c r="C12" i="1"/>
  <c r="C34" i="1" s="1"/>
  <c r="B12" i="1"/>
  <c r="AD11" i="1"/>
  <c r="AC11" i="1"/>
  <c r="Z11" i="1"/>
  <c r="Y11" i="1"/>
  <c r="V11" i="1"/>
  <c r="U11" i="1"/>
  <c r="R11" i="1"/>
  <c r="Q11" i="1"/>
  <c r="N11" i="1"/>
  <c r="M11" i="1"/>
  <c r="J11" i="1"/>
  <c r="I11" i="1"/>
  <c r="B11" i="1"/>
  <c r="S68" i="1" l="1"/>
  <c r="S38" i="1"/>
  <c r="S33" i="1"/>
  <c r="AE68" i="1"/>
  <c r="AE38" i="1"/>
  <c r="AE37" i="1" s="1"/>
  <c r="AE33" i="1"/>
  <c r="Q69" i="1"/>
  <c r="Q66" i="1" s="1"/>
  <c r="Q39" i="1"/>
  <c r="AC69" i="1"/>
  <c r="AC66" i="1" s="1"/>
  <c r="AC39" i="1"/>
  <c r="T68" i="1"/>
  <c r="T38" i="1"/>
  <c r="T37" i="1" s="1"/>
  <c r="T33" i="1"/>
  <c r="X68" i="1"/>
  <c r="X38" i="1"/>
  <c r="X37" i="1" s="1"/>
  <c r="X33" i="1"/>
  <c r="J69" i="1"/>
  <c r="J66" i="1" s="1"/>
  <c r="J39" i="1"/>
  <c r="B35" i="1"/>
  <c r="N69" i="1"/>
  <c r="N66" i="1" s="1"/>
  <c r="N39" i="1"/>
  <c r="B39" i="1" s="1"/>
  <c r="R69" i="1"/>
  <c r="R66" i="1" s="1"/>
  <c r="R39" i="1"/>
  <c r="R33" i="1"/>
  <c r="V69" i="1"/>
  <c r="V66" i="1" s="1"/>
  <c r="V39" i="1"/>
  <c r="V33" i="1"/>
  <c r="Z69" i="1"/>
  <c r="Z66" i="1" s="1"/>
  <c r="Z39" i="1"/>
  <c r="Z33" i="1"/>
  <c r="AD69" i="1"/>
  <c r="AD66" i="1" s="1"/>
  <c r="AD39" i="1"/>
  <c r="AD33" i="1"/>
  <c r="K68" i="1"/>
  <c r="K33" i="1"/>
  <c r="K38" i="1"/>
  <c r="K37" i="1" s="1"/>
  <c r="W68" i="1"/>
  <c r="W38" i="1"/>
  <c r="W37" i="1" s="1"/>
  <c r="W33" i="1"/>
  <c r="I69" i="1"/>
  <c r="I66" i="1" s="1"/>
  <c r="I39" i="1"/>
  <c r="U69" i="1"/>
  <c r="U66" i="1" s="1"/>
  <c r="U39" i="1"/>
  <c r="U68" i="1"/>
  <c r="U38" i="1"/>
  <c r="U37" i="1" s="1"/>
  <c r="U33" i="1"/>
  <c r="I68" i="1"/>
  <c r="I33" i="1"/>
  <c r="I38" i="1"/>
  <c r="I37" i="1" s="1"/>
  <c r="Q68" i="1"/>
  <c r="Q33" i="1"/>
  <c r="Q38" i="1"/>
  <c r="Q37" i="1" s="1"/>
  <c r="Y68" i="1"/>
  <c r="Y33" i="1"/>
  <c r="Y38" i="1"/>
  <c r="Y37" i="1" s="1"/>
  <c r="K69" i="1"/>
  <c r="K66" i="1" s="1"/>
  <c r="K39" i="1"/>
  <c r="O69" i="1"/>
  <c r="O66" i="1" s="1"/>
  <c r="O39" i="1"/>
  <c r="S69" i="1"/>
  <c r="S66" i="1" s="1"/>
  <c r="S39" i="1"/>
  <c r="AA39" i="1"/>
  <c r="AA69" i="1"/>
  <c r="AA66" i="1" s="1"/>
  <c r="AE69" i="1"/>
  <c r="AE66" i="1" s="1"/>
  <c r="AE39" i="1"/>
  <c r="J49" i="1"/>
  <c r="O68" i="1"/>
  <c r="O38" i="1"/>
  <c r="O33" i="1"/>
  <c r="AA68" i="1"/>
  <c r="AA33" i="1"/>
  <c r="AA38" i="1"/>
  <c r="M69" i="1"/>
  <c r="M66" i="1" s="1"/>
  <c r="M39" i="1"/>
  <c r="Y69" i="1"/>
  <c r="Y66" i="1" s="1"/>
  <c r="Y39" i="1"/>
  <c r="M68" i="1"/>
  <c r="M33" i="1"/>
  <c r="M38" i="1"/>
  <c r="AC68" i="1"/>
  <c r="AC33" i="1"/>
  <c r="AC38" i="1"/>
  <c r="AC37" i="1" s="1"/>
  <c r="C68" i="1"/>
  <c r="C38" i="1"/>
  <c r="J38" i="1"/>
  <c r="J37" i="1" s="1"/>
  <c r="J68" i="1"/>
  <c r="J33" i="1"/>
  <c r="N68" i="1"/>
  <c r="N38" i="1"/>
  <c r="N37" i="1" s="1"/>
  <c r="N33" i="1"/>
  <c r="R67" i="1"/>
  <c r="R65" i="1"/>
  <c r="R64" i="1" s="1"/>
  <c r="V67" i="1"/>
  <c r="V65" i="1"/>
  <c r="V64" i="1" s="1"/>
  <c r="Z65" i="1"/>
  <c r="G51" i="1"/>
  <c r="F25" i="1"/>
  <c r="H34" i="1"/>
  <c r="P34" i="1"/>
  <c r="V37" i="1"/>
  <c r="W69" i="1"/>
  <c r="W66" i="1" s="1"/>
  <c r="K11" i="1"/>
  <c r="O11" i="1"/>
  <c r="S11" i="1"/>
  <c r="W11" i="1"/>
  <c r="AA11" i="1"/>
  <c r="AE11" i="1"/>
  <c r="E12" i="1"/>
  <c r="C13" i="1"/>
  <c r="C35" i="1" s="1"/>
  <c r="G13" i="1"/>
  <c r="E15" i="1"/>
  <c r="G16" i="1"/>
  <c r="D17" i="1"/>
  <c r="U19" i="1"/>
  <c r="F20" i="1"/>
  <c r="F24" i="1"/>
  <c r="F28" i="1"/>
  <c r="F32" i="1"/>
  <c r="AB34" i="1"/>
  <c r="R38" i="1"/>
  <c r="T39" i="1"/>
  <c r="F42" i="1"/>
  <c r="G43" i="1"/>
  <c r="P45" i="1"/>
  <c r="V45" i="1"/>
  <c r="B47" i="1"/>
  <c r="G47" i="1"/>
  <c r="C50" i="1"/>
  <c r="C49" i="1" s="1"/>
  <c r="S49" i="1"/>
  <c r="Q63" i="1"/>
  <c r="Q62" i="1" s="1"/>
  <c r="D34" i="1"/>
  <c r="L34" i="1"/>
  <c r="G60" i="1"/>
  <c r="E59" i="1"/>
  <c r="F60" i="1"/>
  <c r="E63" i="1"/>
  <c r="C11" i="1"/>
  <c r="C33" i="1" s="1"/>
  <c r="T11" i="1"/>
  <c r="X11" i="1"/>
  <c r="AD67" i="1"/>
  <c r="AD65" i="1"/>
  <c r="AD64" i="1" s="1"/>
  <c r="B69" i="1"/>
  <c r="H66" i="1"/>
  <c r="G20" i="1"/>
  <c r="E23" i="1"/>
  <c r="G24" i="1"/>
  <c r="E27" i="1"/>
  <c r="G28" i="1"/>
  <c r="E31" i="1"/>
  <c r="G32" i="1"/>
  <c r="AD38" i="1"/>
  <c r="P39" i="1"/>
  <c r="R45" i="1"/>
  <c r="I50" i="1"/>
  <c r="I49" i="1" s="1"/>
  <c r="I45" i="1"/>
  <c r="M50" i="1"/>
  <c r="M49" i="1" s="1"/>
  <c r="M45" i="1"/>
  <c r="Q50" i="1"/>
  <c r="Q49" i="1" s="1"/>
  <c r="Q45" i="1"/>
  <c r="U50" i="1"/>
  <c r="U49" i="1" s="1"/>
  <c r="U45" i="1"/>
  <c r="Y50" i="1"/>
  <c r="Y49" i="1" s="1"/>
  <c r="Y45" i="1"/>
  <c r="AC50" i="1"/>
  <c r="AC49" i="1" s="1"/>
  <c r="AC45" i="1"/>
  <c r="B59" i="1"/>
  <c r="B63" i="1"/>
  <c r="B62" i="1" s="1"/>
  <c r="C59" i="1"/>
  <c r="U59" i="1"/>
  <c r="U63" i="1"/>
  <c r="U62" i="1" s="1"/>
  <c r="Y63" i="1"/>
  <c r="Y62" i="1" s="1"/>
  <c r="G17" i="1"/>
  <c r="E21" i="1"/>
  <c r="E19" i="1" s="1"/>
  <c r="Z38" i="1"/>
  <c r="Z37" i="1" s="1"/>
  <c r="L39" i="1"/>
  <c r="AB39" i="1"/>
  <c r="C42" i="1"/>
  <c r="G42" i="1" s="1"/>
  <c r="F44" i="1"/>
  <c r="N45" i="1"/>
  <c r="AD45" i="1"/>
  <c r="E50" i="1"/>
  <c r="G46" i="1"/>
  <c r="E45" i="1"/>
  <c r="I63" i="1"/>
  <c r="I62" i="1" s="1"/>
  <c r="AC63" i="1"/>
  <c r="AC62" i="1" s="1"/>
  <c r="G55" i="1"/>
  <c r="E54" i="1"/>
  <c r="F55" i="1"/>
  <c r="H54" i="1"/>
  <c r="G58" i="1"/>
  <c r="E57" i="1"/>
  <c r="G19" i="1" l="1"/>
  <c r="F19" i="1"/>
  <c r="F50" i="1"/>
  <c r="G50" i="1"/>
  <c r="E49" i="1"/>
  <c r="F31" i="1"/>
  <c r="G31" i="1"/>
  <c r="F57" i="1"/>
  <c r="G57" i="1"/>
  <c r="F54" i="1"/>
  <c r="G54" i="1"/>
  <c r="G45" i="1"/>
  <c r="G63" i="1"/>
  <c r="E62" i="1"/>
  <c r="F63" i="1"/>
  <c r="H68" i="1"/>
  <c r="H38" i="1"/>
  <c r="B34" i="1"/>
  <c r="B33" i="1" s="1"/>
  <c r="H33" i="1"/>
  <c r="Z64" i="1"/>
  <c r="N67" i="1"/>
  <c r="N65" i="1"/>
  <c r="N64" i="1" s="1"/>
  <c r="AC67" i="1"/>
  <c r="AC65" i="1"/>
  <c r="AC64" i="1" s="1"/>
  <c r="I65" i="1"/>
  <c r="I64" i="1" s="1"/>
  <c r="I67" i="1"/>
  <c r="T67" i="1"/>
  <c r="T65" i="1"/>
  <c r="T64" i="1" s="1"/>
  <c r="AD37" i="1"/>
  <c r="F27" i="1"/>
  <c r="G27" i="1"/>
  <c r="B66" i="1"/>
  <c r="L68" i="1"/>
  <c r="L38" i="1"/>
  <c r="L37" i="1" s="1"/>
  <c r="L33" i="1"/>
  <c r="R37" i="1"/>
  <c r="D13" i="1"/>
  <c r="D15" i="1"/>
  <c r="C69" i="1"/>
  <c r="C66" i="1" s="1"/>
  <c r="C39" i="1"/>
  <c r="C37" i="1" s="1"/>
  <c r="Z67" i="1"/>
  <c r="C67" i="1"/>
  <c r="C65" i="1"/>
  <c r="C64" i="1" s="1"/>
  <c r="M37" i="1"/>
  <c r="AA37" i="1"/>
  <c r="O37" i="1"/>
  <c r="Q67" i="1"/>
  <c r="Q65" i="1"/>
  <c r="Q64" i="1" s="1"/>
  <c r="K67" i="1"/>
  <c r="K65" i="1"/>
  <c r="K64" i="1" s="1"/>
  <c r="X67" i="1"/>
  <c r="X65" i="1"/>
  <c r="X64" i="1" s="1"/>
  <c r="S37" i="1"/>
  <c r="F59" i="1"/>
  <c r="G59" i="1"/>
  <c r="D68" i="1"/>
  <c r="D38" i="1"/>
  <c r="AB68" i="1"/>
  <c r="AB38" i="1"/>
  <c r="AB37" i="1" s="1"/>
  <c r="AB33" i="1"/>
  <c r="G12" i="1"/>
  <c r="E11" i="1"/>
  <c r="F12" i="1"/>
  <c r="E34" i="1"/>
  <c r="J67" i="1"/>
  <c r="J65" i="1"/>
  <c r="J64" i="1" s="1"/>
  <c r="O67" i="1"/>
  <c r="O65" i="1"/>
  <c r="O64" i="1" s="1"/>
  <c r="Y65" i="1"/>
  <c r="Y64" i="1" s="1"/>
  <c r="Y67" i="1"/>
  <c r="W67" i="1"/>
  <c r="W65" i="1"/>
  <c r="W64" i="1" s="1"/>
  <c r="S67" i="1"/>
  <c r="S65" i="1"/>
  <c r="S64" i="1" s="1"/>
  <c r="G21" i="1"/>
  <c r="F21" i="1"/>
  <c r="F23" i="1"/>
  <c r="G23" i="1"/>
  <c r="B51" i="1"/>
  <c r="B45" i="1"/>
  <c r="F45" i="1" s="1"/>
  <c r="F47" i="1"/>
  <c r="G15" i="1"/>
  <c r="F15" i="1"/>
  <c r="P68" i="1"/>
  <c r="P38" i="1"/>
  <c r="P37" i="1" s="1"/>
  <c r="P33" i="1"/>
  <c r="M67" i="1"/>
  <c r="M65" i="1"/>
  <c r="M64" i="1" s="1"/>
  <c r="AA67" i="1"/>
  <c r="AA65" i="1"/>
  <c r="AA64" i="1" s="1"/>
  <c r="E35" i="1"/>
  <c r="U67" i="1"/>
  <c r="U65" i="1"/>
  <c r="U64" i="1" s="1"/>
  <c r="AE67" i="1"/>
  <c r="AE65" i="1"/>
  <c r="AE64" i="1" s="1"/>
  <c r="P67" i="1" l="1"/>
  <c r="P65" i="1"/>
  <c r="P64" i="1" s="1"/>
  <c r="H37" i="1"/>
  <c r="B38" i="1"/>
  <c r="B37" i="1" s="1"/>
  <c r="D65" i="1"/>
  <c r="F62" i="1"/>
  <c r="G62" i="1"/>
  <c r="E69" i="1"/>
  <c r="F35" i="1"/>
  <c r="E39" i="1"/>
  <c r="G35" i="1"/>
  <c r="E33" i="1"/>
  <c r="F11" i="1"/>
  <c r="G11" i="1"/>
  <c r="AB67" i="1"/>
  <c r="AB65" i="1"/>
  <c r="AB64" i="1" s="1"/>
  <c r="H67" i="1"/>
  <c r="H65" i="1"/>
  <c r="B68" i="1"/>
  <c r="B67" i="1" s="1"/>
  <c r="G49" i="1"/>
  <c r="F49" i="1"/>
  <c r="E68" i="1"/>
  <c r="E38" i="1"/>
  <c r="G34" i="1"/>
  <c r="F34" i="1"/>
  <c r="B49" i="1"/>
  <c r="F51" i="1"/>
  <c r="D35" i="1"/>
  <c r="D11" i="1"/>
  <c r="D33" i="1" s="1"/>
  <c r="L67" i="1"/>
  <c r="L65" i="1"/>
  <c r="L64" i="1" s="1"/>
  <c r="F38" i="1" l="1"/>
  <c r="G38" i="1"/>
  <c r="E37" i="1"/>
  <c r="G68" i="1"/>
  <c r="F68" i="1"/>
  <c r="E65" i="1"/>
  <c r="E67" i="1"/>
  <c r="B65" i="1"/>
  <c r="B64" i="1" s="1"/>
  <c r="H64" i="1"/>
  <c r="F39" i="1"/>
  <c r="G39" i="1"/>
  <c r="D69" i="1"/>
  <c r="D39" i="1"/>
  <c r="D37" i="1" s="1"/>
  <c r="G33" i="1"/>
  <c r="F33" i="1"/>
  <c r="F69" i="1"/>
  <c r="E66" i="1"/>
  <c r="G69" i="1"/>
  <c r="F66" i="1" l="1"/>
  <c r="G66" i="1"/>
  <c r="G65" i="1"/>
  <c r="E64" i="1"/>
  <c r="F65" i="1"/>
  <c r="F37" i="1"/>
  <c r="G37" i="1"/>
  <c r="G67" i="1"/>
  <c r="F67" i="1"/>
  <c r="D66" i="1"/>
  <c r="D64" i="1" s="1"/>
  <c r="D67" i="1"/>
  <c r="F64" i="1" l="1"/>
  <c r="G64" i="1"/>
</calcChain>
</file>

<file path=xl/sharedStrings.xml><?xml version="1.0" encoding="utf-8"?>
<sst xmlns="http://schemas.openxmlformats.org/spreadsheetml/2006/main" count="119" uniqueCount="58">
  <si>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</si>
  <si>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</si>
  <si>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</si>
  <si>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</si>
  <si>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</si>
  <si>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</si>
  <si>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</si>
  <si>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</si>
  <si>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</si>
  <si>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</si>
  <si>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</si>
  <si>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</si>
  <si>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</si>
  <si>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</si>
  <si>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</si>
  <si>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</si>
  <si>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</si>
  <si>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</si>
  <si>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</si>
  <si>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</si>
  <si>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</si>
  <si>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</si>
  <si>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</si>
  <si>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</si>
  <si>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</si>
  <si>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</si>
  <si>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</si>
  <si>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</si>
  <si>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</si>
  <si>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</si>
  <si>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</si>
  <si>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</si>
  <si>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сумме: 264,1 тыс. руб. из них:                                            1) 39,0 тыс. руб. по бюджету автономного округа. Оплата труда гражданского персонала и начисления на нее (работники приняты не в запланированные даты, отработали не полный месяц).
2) 225,1 тыс. руб. по бюджету г.Когалыма. В т.ч. 207,1 тыс руб. - оплата труда гражданского персонала и начисления на нее, б/л (работники приняты не в запланированные даты и отработали не полный месяц);
18,0 тыс. руб. - 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</si>
  <si>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</si>
  <si>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</si>
  <si>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 xml:space="preserve">Остаток плановых ассигнований в сумме 847,2 тыс.руб., из них:                                         1) бюджет г.Когалыма:
- 674,1 тыс. руб. Оплата труда и начисления на нее (за фактически отработанное время сотрудников, листы нетрудоспособности);
- 8,0 тыс.руб. Экономия с приобретения аптечек первой медицинской помощи, в связи с заключением договора на наименьшую сумму, чем планировалось;                   - 165,1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                                                                                                                                                   2) по бюджету автономного окгруга - 0,04 рубля. Остаток средств образовался по факту отработанного времени трудоустроенных граждан.   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</si>
  <si>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</si>
  <si>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1,4 тыс. руб. по бюджету автономного округа. Оплата труда и начисления на нее.  Остаток образовался за фактически отработанное время сотрудников, в связи с листком нетрудоспособности.    </t>
  </si>
  <si>
    <t>1.2.3.  «Привлечение прочих специалистов для организации работ трудовых бригад несовершеннолетних граждан»</t>
  </si>
  <si>
    <t xml:space="preserve">Остаток плановых ассигнований в сумме 160,8 тыс.руб. по бюджету г. Когалыма:
- 5,8 тыс. руб. . Экономия сложилась в связи с листками нетрудоспособности, оплата произведена согласна фактически отработанному временм;                                                        - 17,4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                                                                                                                                                                                  - 2,4 тыс.руб. Экономия с приобретенияаптечек первой медицинской помощи в связи с заключением договора на наименьшую сумму, чем планировалось;                               - 135,2 тыс. руб. Оплата за прохождение первичного медицинского осмотра была произведенна согласно предоставленным авансовым отчетам.                                                          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</si>
  <si>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</si>
  <si>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</si>
  <si>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</si>
  <si>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</si>
  <si>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</si>
  <si>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502,3 тыс. рублей возник в связи с тем, что кассовые расходы на связь, комунальные услуги,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194 устных и 4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</si>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</sst>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3">
    <xf numFmtId="0" fontId="0" fillId="0" borderId="0" xfId="0"/>
    <xf numFmtId="164" fontId="3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168" fontId="12" fillId="0" borderId="0" xfId="0" applyNumberFormat="1" applyFont="1" applyFill="1"/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41" zoomScale="55" zoomScaleNormal="55" workbookViewId="0">
      <selection activeCell="AL6" sqref="AL6"/>
    </sheetView>
  </sheetViews>
  <sheetFormatPr defaultColWidth="9.140625" defaultRowHeight="15" x14ac:dyDescent="0.25"/>
  <cols>
    <col min="1" max="1" width="53" style="3" customWidth="1"/>
    <col min="2" max="3" width="14.28515625" style="3" customWidth="1"/>
    <col min="4" max="4" width="15.5703125" style="3" customWidth="1"/>
    <col min="5" max="5" width="15.7109375" style="3" customWidth="1"/>
    <col min="6" max="6" width="14.7109375" style="3" customWidth="1"/>
    <col min="7" max="7" width="15.28515625" style="3" customWidth="1"/>
    <col min="8" max="8" width="12" style="3" customWidth="1"/>
    <col min="9" max="9" width="13.42578125" style="3" customWidth="1"/>
    <col min="10" max="10" width="12.42578125" style="3" customWidth="1"/>
    <col min="11" max="11" width="14.5703125" style="3" customWidth="1"/>
    <col min="12" max="12" width="12.28515625" style="3" customWidth="1"/>
    <col min="13" max="13" width="14.28515625" style="3" customWidth="1"/>
    <col min="14" max="14" width="13.85546875" style="3" customWidth="1"/>
    <col min="15" max="15" width="13.28515625" style="3" customWidth="1"/>
    <col min="16" max="16" width="13.7109375" style="3" customWidth="1"/>
    <col min="17" max="17" width="13.140625" style="3" customWidth="1"/>
    <col min="18" max="18" width="13.42578125" style="3" customWidth="1"/>
    <col min="19" max="19" width="13.140625" style="3" customWidth="1"/>
    <col min="20" max="20" width="13.85546875" style="3" customWidth="1"/>
    <col min="21" max="21" width="14.7109375" style="3" customWidth="1"/>
    <col min="22" max="22" width="14.140625" style="3" customWidth="1"/>
    <col min="23" max="23" width="14.28515625" style="3" customWidth="1"/>
    <col min="24" max="24" width="14.7109375" style="3" customWidth="1"/>
    <col min="25" max="25" width="13.42578125" style="3" customWidth="1"/>
    <col min="26" max="26" width="14.85546875" style="3" customWidth="1"/>
    <col min="27" max="27" width="15.5703125" style="3" customWidth="1"/>
    <col min="28" max="28" width="14.85546875" style="3" customWidth="1"/>
    <col min="29" max="29" width="14.5703125" style="3" customWidth="1"/>
    <col min="30" max="30" width="14.28515625" style="3" customWidth="1"/>
    <col min="31" max="31" width="14.7109375" style="3" customWidth="1"/>
    <col min="32" max="32" width="90" style="3" customWidth="1"/>
    <col min="33" max="33" width="9.140625" style="3"/>
    <col min="34" max="34" width="18.42578125" style="3" customWidth="1"/>
    <col min="35" max="35" width="13.85546875" style="3" customWidth="1"/>
    <col min="36" max="16384" width="9.140625" style="3"/>
  </cols>
  <sheetData>
    <row r="1" spans="1:35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5" ht="20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5" ht="19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13" customFormat="1" x14ac:dyDescent="0.25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13" customFormat="1" ht="24.75" customHeight="1" x14ac:dyDescent="0.25">
      <c r="A5" s="14"/>
      <c r="B5" s="15"/>
      <c r="C5" s="15"/>
      <c r="D5" s="15"/>
      <c r="E5" s="16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9"/>
    </row>
    <row r="6" spans="1:35" s="13" customFormat="1" ht="56.25" x14ac:dyDescent="0.25">
      <c r="A6" s="20"/>
      <c r="B6" s="21">
        <v>2023</v>
      </c>
      <c r="C6" s="22">
        <v>45261</v>
      </c>
      <c r="D6" s="22">
        <v>45261</v>
      </c>
      <c r="E6" s="22">
        <v>45261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23</v>
      </c>
      <c r="K6" s="23" t="s">
        <v>24</v>
      </c>
      <c r="L6" s="23" t="s">
        <v>23</v>
      </c>
      <c r="M6" s="23" t="s">
        <v>24</v>
      </c>
      <c r="N6" s="23" t="s">
        <v>23</v>
      </c>
      <c r="O6" s="23" t="s">
        <v>24</v>
      </c>
      <c r="P6" s="23" t="s">
        <v>23</v>
      </c>
      <c r="Q6" s="23" t="s">
        <v>24</v>
      </c>
      <c r="R6" s="23" t="s">
        <v>23</v>
      </c>
      <c r="S6" s="23" t="s">
        <v>24</v>
      </c>
      <c r="T6" s="23" t="s">
        <v>23</v>
      </c>
      <c r="U6" s="23" t="s">
        <v>24</v>
      </c>
      <c r="V6" s="23" t="s">
        <v>23</v>
      </c>
      <c r="W6" s="23" t="s">
        <v>24</v>
      </c>
      <c r="X6" s="23" t="s">
        <v>23</v>
      </c>
      <c r="Y6" s="23" t="s">
        <v>24</v>
      </c>
      <c r="Z6" s="23" t="s">
        <v>23</v>
      </c>
      <c r="AA6" s="23" t="s">
        <v>24</v>
      </c>
      <c r="AB6" s="23" t="s">
        <v>23</v>
      </c>
      <c r="AC6" s="23" t="s">
        <v>24</v>
      </c>
      <c r="AD6" s="23" t="s">
        <v>23</v>
      </c>
      <c r="AE6" s="23" t="s">
        <v>24</v>
      </c>
      <c r="AF6" s="24"/>
    </row>
    <row r="7" spans="1:35" s="13" customFormat="1" ht="18.75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7"/>
      <c r="AH7" s="27"/>
      <c r="AI7" s="27"/>
    </row>
    <row r="8" spans="1:35" s="13" customFormat="1" ht="20.25" x14ac:dyDescent="0.25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1"/>
      <c r="AF8" s="32"/>
    </row>
    <row r="9" spans="1:35" s="13" customFormat="1" ht="18.75" x14ac:dyDescent="0.25">
      <c r="A9" s="33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5" s="13" customFormat="1" ht="18.75" x14ac:dyDescent="0.25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5" s="41" customFormat="1" ht="18.75" x14ac:dyDescent="0.3">
      <c r="A11" s="39" t="s">
        <v>28</v>
      </c>
      <c r="B11" s="40">
        <f>B12+B13</f>
        <v>1388.2</v>
      </c>
      <c r="C11" s="40">
        <f>C12+C13</f>
        <v>1135.70893</v>
      </c>
      <c r="D11" s="40">
        <f>D12+D13</f>
        <v>871.63428999999996</v>
      </c>
      <c r="E11" s="40">
        <f>E12+E13</f>
        <v>871.62565999999993</v>
      </c>
      <c r="F11" s="40">
        <f>E11/B11*100</f>
        <v>62.788190462469373</v>
      </c>
      <c r="G11" s="40">
        <f>E11/C11*100</f>
        <v>76.747275378031929</v>
      </c>
      <c r="H11" s="40">
        <f>H12+H13</f>
        <v>29.39293</v>
      </c>
      <c r="I11" s="40">
        <f>I12+I13</f>
        <v>0</v>
      </c>
      <c r="J11" s="40">
        <f>J12+J13</f>
        <v>107.93810999999999</v>
      </c>
      <c r="K11" s="40">
        <f>K12+K13</f>
        <v>101.27566</v>
      </c>
      <c r="L11" s="40">
        <f t="shared" ref="L11:AD11" si="0">L12+L13</f>
        <v>133.20139</v>
      </c>
      <c r="M11" s="40">
        <f>M12+M13</f>
        <v>112.19</v>
      </c>
      <c r="N11" s="40">
        <f t="shared" si="0"/>
        <v>99.770650000000003</v>
      </c>
      <c r="O11" s="40">
        <f>O12+O13</f>
        <v>96.77000000000001</v>
      </c>
      <c r="P11" s="40">
        <f t="shared" si="0"/>
        <v>132.61876999999998</v>
      </c>
      <c r="Q11" s="40">
        <f>Q12+Q13</f>
        <v>126.38</v>
      </c>
      <c r="R11" s="40">
        <f t="shared" si="0"/>
        <v>161.98795000000001</v>
      </c>
      <c r="S11" s="40">
        <f>S12+S13</f>
        <v>169.82</v>
      </c>
      <c r="T11" s="40">
        <f t="shared" si="0"/>
        <v>80.678030000000007</v>
      </c>
      <c r="U11" s="40">
        <f>U12+U13</f>
        <v>48.03</v>
      </c>
      <c r="V11" s="40">
        <f t="shared" si="0"/>
        <v>6.3527300000000002</v>
      </c>
      <c r="W11" s="40">
        <f>W12+W13</f>
        <v>0</v>
      </c>
      <c r="X11" s="40">
        <f t="shared" si="0"/>
        <v>75.299250000000001</v>
      </c>
      <c r="Y11" s="40">
        <f>Y12+Y13</f>
        <v>9.66</v>
      </c>
      <c r="Z11" s="40">
        <f t="shared" si="0"/>
        <v>161.161</v>
      </c>
      <c r="AA11" s="40">
        <f>AA12+AA13</f>
        <v>75.959999999999994</v>
      </c>
      <c r="AB11" s="40">
        <f t="shared" si="0"/>
        <v>147.30812</v>
      </c>
      <c r="AC11" s="40">
        <f>AC12+AC13</f>
        <v>131.54</v>
      </c>
      <c r="AD11" s="40">
        <f t="shared" si="0"/>
        <v>252.49107000000001</v>
      </c>
      <c r="AE11" s="40">
        <f>AE12+AE13</f>
        <v>0</v>
      </c>
      <c r="AF11" s="40"/>
    </row>
    <row r="12" spans="1:35" s="41" customFormat="1" ht="37.5" x14ac:dyDescent="0.3">
      <c r="A12" s="42" t="s">
        <v>29</v>
      </c>
      <c r="B12" s="43">
        <f t="shared" ref="B12:E13" si="1">B16</f>
        <v>489.40000000000003</v>
      </c>
      <c r="C12" s="44">
        <f t="shared" si="1"/>
        <v>388.11319000000003</v>
      </c>
      <c r="D12" s="44">
        <f t="shared" si="1"/>
        <v>349.11428999999998</v>
      </c>
      <c r="E12" s="44">
        <f t="shared" si="1"/>
        <v>349.10566</v>
      </c>
      <c r="F12" s="40">
        <f>E12/B12*100</f>
        <v>71.333400081732734</v>
      </c>
      <c r="G12" s="40">
        <f>E12/C12*100</f>
        <v>89.949444902916071</v>
      </c>
      <c r="H12" s="44">
        <f>H16</f>
        <v>0</v>
      </c>
      <c r="I12" s="44">
        <f t="shared" ref="I12:AD13" si="2">I16</f>
        <v>0</v>
      </c>
      <c r="J12" s="44">
        <f>J16</f>
        <v>43.144010000000002</v>
      </c>
      <c r="K12" s="44">
        <f t="shared" si="2"/>
        <v>29.185659999999999</v>
      </c>
      <c r="L12" s="44">
        <f t="shared" si="2"/>
        <v>49.777099999999997</v>
      </c>
      <c r="M12" s="44">
        <f>M16</f>
        <v>63.73</v>
      </c>
      <c r="N12" s="44">
        <f t="shared" si="2"/>
        <v>43.144010000000002</v>
      </c>
      <c r="O12" s="44">
        <f>O16</f>
        <v>21.57</v>
      </c>
      <c r="P12" s="44">
        <f t="shared" si="2"/>
        <v>64.71602</v>
      </c>
      <c r="Q12" s="44">
        <f>Q16</f>
        <v>64.72</v>
      </c>
      <c r="R12" s="44">
        <f t="shared" si="2"/>
        <v>64.71602</v>
      </c>
      <c r="S12" s="44">
        <f>S16</f>
        <v>76.94</v>
      </c>
      <c r="T12" s="44">
        <f t="shared" si="2"/>
        <v>0</v>
      </c>
      <c r="U12" s="44">
        <f>U16</f>
        <v>17.46</v>
      </c>
      <c r="V12" s="44">
        <f t="shared" si="2"/>
        <v>0</v>
      </c>
      <c r="W12" s="44">
        <f>W16</f>
        <v>0</v>
      </c>
      <c r="X12" s="44">
        <f t="shared" si="2"/>
        <v>0</v>
      </c>
      <c r="Y12" s="44">
        <f>Y16</f>
        <v>0</v>
      </c>
      <c r="Z12" s="44">
        <f t="shared" si="2"/>
        <v>57.900010000000002</v>
      </c>
      <c r="AA12" s="44">
        <f>AA16</f>
        <v>14.38</v>
      </c>
      <c r="AB12" s="44">
        <f t="shared" si="2"/>
        <v>64.71602</v>
      </c>
      <c r="AC12" s="44">
        <f>AC16</f>
        <v>61.12</v>
      </c>
      <c r="AD12" s="44">
        <f t="shared" si="2"/>
        <v>101.28681</v>
      </c>
      <c r="AE12" s="44">
        <f>AE16</f>
        <v>0</v>
      </c>
      <c r="AF12" s="44"/>
    </row>
    <row r="13" spans="1:35" s="41" customFormat="1" ht="18.75" x14ac:dyDescent="0.3">
      <c r="A13" s="45" t="s">
        <v>30</v>
      </c>
      <c r="B13" s="43">
        <f t="shared" si="1"/>
        <v>898.8</v>
      </c>
      <c r="C13" s="44">
        <f t="shared" si="1"/>
        <v>747.59573999999998</v>
      </c>
      <c r="D13" s="44">
        <f t="shared" si="1"/>
        <v>522.52</v>
      </c>
      <c r="E13" s="44">
        <f t="shared" si="1"/>
        <v>522.52</v>
      </c>
      <c r="F13" s="40">
        <f>E13/B13*100</f>
        <v>58.135291499777487</v>
      </c>
      <c r="G13" s="40">
        <f>E13/C13*100</f>
        <v>69.893389173137876</v>
      </c>
      <c r="H13" s="44">
        <f>H17</f>
        <v>29.39293</v>
      </c>
      <c r="I13" s="44">
        <f t="shared" si="2"/>
        <v>0</v>
      </c>
      <c r="J13" s="44">
        <f>J17</f>
        <v>64.7941</v>
      </c>
      <c r="K13" s="44">
        <f t="shared" si="2"/>
        <v>72.09</v>
      </c>
      <c r="L13" s="44">
        <f t="shared" si="2"/>
        <v>83.424289999999999</v>
      </c>
      <c r="M13" s="44">
        <f>M17</f>
        <v>48.46</v>
      </c>
      <c r="N13" s="44">
        <f t="shared" si="2"/>
        <v>56.626640000000002</v>
      </c>
      <c r="O13" s="44">
        <f>O17</f>
        <v>75.2</v>
      </c>
      <c r="P13" s="44">
        <f t="shared" si="2"/>
        <v>67.902749999999997</v>
      </c>
      <c r="Q13" s="44">
        <f>Q17</f>
        <v>61.66</v>
      </c>
      <c r="R13" s="44">
        <f t="shared" si="2"/>
        <v>97.271929999999998</v>
      </c>
      <c r="S13" s="44">
        <f>S17</f>
        <v>92.88</v>
      </c>
      <c r="T13" s="44">
        <f t="shared" si="2"/>
        <v>80.678030000000007</v>
      </c>
      <c r="U13" s="44">
        <f>U17</f>
        <v>30.57</v>
      </c>
      <c r="V13" s="44">
        <f t="shared" si="2"/>
        <v>6.3527300000000002</v>
      </c>
      <c r="W13" s="44">
        <f>W17</f>
        <v>0</v>
      </c>
      <c r="X13" s="44">
        <f t="shared" si="2"/>
        <v>75.299250000000001</v>
      </c>
      <c r="Y13" s="44">
        <f>Y17</f>
        <v>9.66</v>
      </c>
      <c r="Z13" s="44">
        <f t="shared" si="2"/>
        <v>103.26099000000001</v>
      </c>
      <c r="AA13" s="44">
        <f>AA17</f>
        <v>61.58</v>
      </c>
      <c r="AB13" s="44">
        <f t="shared" si="2"/>
        <v>82.592100000000002</v>
      </c>
      <c r="AC13" s="44">
        <f>AC17</f>
        <v>70.42</v>
      </c>
      <c r="AD13" s="44">
        <f t="shared" si="2"/>
        <v>151.20426</v>
      </c>
      <c r="AE13" s="44">
        <f>AE17</f>
        <v>0</v>
      </c>
      <c r="AF13" s="44"/>
    </row>
    <row r="14" spans="1:35" s="13" customFormat="1" ht="18.75" x14ac:dyDescent="0.25">
      <c r="A14" s="46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</row>
    <row r="15" spans="1:35" s="41" customFormat="1" ht="21" x14ac:dyDescent="0.35">
      <c r="A15" s="39" t="s">
        <v>28</v>
      </c>
      <c r="B15" s="40">
        <f>B16+B17</f>
        <v>1388.2</v>
      </c>
      <c r="C15" s="40">
        <f>C16+C17</f>
        <v>1135.70893</v>
      </c>
      <c r="D15" s="40">
        <f>D16+D17</f>
        <v>871.63428999999996</v>
      </c>
      <c r="E15" s="40">
        <f>E16+E17</f>
        <v>871.62565999999993</v>
      </c>
      <c r="F15" s="40">
        <f>E15/B15*100</f>
        <v>62.788190462469373</v>
      </c>
      <c r="G15" s="40">
        <f>E15/C15*100</f>
        <v>76.747275378031929</v>
      </c>
      <c r="H15" s="40">
        <f t="shared" ref="H15:AE15" si="3">H16+H17</f>
        <v>29.39293</v>
      </c>
      <c r="I15" s="40">
        <f t="shared" si="3"/>
        <v>0</v>
      </c>
      <c r="J15" s="40">
        <f t="shared" si="3"/>
        <v>107.93810999999999</v>
      </c>
      <c r="K15" s="40">
        <f t="shared" si="3"/>
        <v>101.27566</v>
      </c>
      <c r="L15" s="40">
        <f t="shared" si="3"/>
        <v>133.20139</v>
      </c>
      <c r="M15" s="40">
        <f t="shared" si="3"/>
        <v>112.19</v>
      </c>
      <c r="N15" s="40">
        <f t="shared" si="3"/>
        <v>99.770650000000003</v>
      </c>
      <c r="O15" s="40">
        <f t="shared" si="3"/>
        <v>96.77000000000001</v>
      </c>
      <c r="P15" s="40">
        <f t="shared" si="3"/>
        <v>132.61876999999998</v>
      </c>
      <c r="Q15" s="40">
        <f t="shared" si="3"/>
        <v>126.38</v>
      </c>
      <c r="R15" s="40">
        <f t="shared" si="3"/>
        <v>161.98795000000001</v>
      </c>
      <c r="S15" s="40">
        <f t="shared" si="3"/>
        <v>169.82</v>
      </c>
      <c r="T15" s="40">
        <f t="shared" si="3"/>
        <v>80.678030000000007</v>
      </c>
      <c r="U15" s="40">
        <f t="shared" si="3"/>
        <v>48.03</v>
      </c>
      <c r="V15" s="40">
        <f t="shared" si="3"/>
        <v>6.3527300000000002</v>
      </c>
      <c r="W15" s="40">
        <f t="shared" si="3"/>
        <v>0</v>
      </c>
      <c r="X15" s="40">
        <f t="shared" si="3"/>
        <v>75.299250000000001</v>
      </c>
      <c r="Y15" s="40">
        <f t="shared" si="3"/>
        <v>9.66</v>
      </c>
      <c r="Z15" s="40">
        <f t="shared" si="3"/>
        <v>161.161</v>
      </c>
      <c r="AA15" s="40">
        <f t="shared" si="3"/>
        <v>75.959999999999994</v>
      </c>
      <c r="AB15" s="40">
        <f t="shared" si="3"/>
        <v>147.30812</v>
      </c>
      <c r="AC15" s="40">
        <f t="shared" si="3"/>
        <v>131.54</v>
      </c>
      <c r="AD15" s="40">
        <f t="shared" si="3"/>
        <v>252.49107000000001</v>
      </c>
      <c r="AE15" s="40">
        <f t="shared" si="3"/>
        <v>0</v>
      </c>
      <c r="AF15" s="40"/>
      <c r="AH15" s="49"/>
    </row>
    <row r="16" spans="1:35" s="41" customFormat="1" ht="38.25" x14ac:dyDescent="0.35">
      <c r="A16" s="42" t="s">
        <v>29</v>
      </c>
      <c r="B16" s="43">
        <f>H16+J16+L16+N16+P16+R16+T16+V16+X16+Z16+AB16+AD16</f>
        <v>489.40000000000003</v>
      </c>
      <c r="C16" s="43">
        <f>H16+J16+L16+N16+P16+R16+T16+V16+X16+Z16+AB16</f>
        <v>388.11319000000003</v>
      </c>
      <c r="D16" s="43">
        <v>349.11428999999998</v>
      </c>
      <c r="E16" s="43">
        <f>I16+K16+M16+O16+Q16+S16+U16+W16+Y16+AA16+AC16+AE16</f>
        <v>349.10566</v>
      </c>
      <c r="F16" s="40">
        <f>E16/B16*100</f>
        <v>71.333400081732734</v>
      </c>
      <c r="G16" s="40">
        <f>E16/C16*100</f>
        <v>89.949444902916071</v>
      </c>
      <c r="H16" s="44"/>
      <c r="I16" s="44"/>
      <c r="J16" s="44">
        <v>43.144010000000002</v>
      </c>
      <c r="K16" s="44">
        <v>29.185659999999999</v>
      </c>
      <c r="L16" s="44">
        <v>49.777099999999997</v>
      </c>
      <c r="M16" s="44">
        <v>63.73</v>
      </c>
      <c r="N16" s="44">
        <v>43.144010000000002</v>
      </c>
      <c r="O16" s="44">
        <v>21.57</v>
      </c>
      <c r="P16" s="44">
        <v>64.71602</v>
      </c>
      <c r="Q16" s="44">
        <v>64.72</v>
      </c>
      <c r="R16" s="44">
        <v>64.71602</v>
      </c>
      <c r="S16" s="44">
        <v>76.94</v>
      </c>
      <c r="T16" s="44">
        <v>0</v>
      </c>
      <c r="U16" s="44">
        <v>17.46</v>
      </c>
      <c r="V16" s="44"/>
      <c r="W16" s="44"/>
      <c r="X16" s="44"/>
      <c r="Y16" s="44"/>
      <c r="Z16" s="44">
        <v>57.900010000000002</v>
      </c>
      <c r="AA16" s="44">
        <v>14.38</v>
      </c>
      <c r="AB16" s="44">
        <v>64.71602</v>
      </c>
      <c r="AC16" s="44">
        <v>61.12</v>
      </c>
      <c r="AD16" s="44">
        <v>101.28681</v>
      </c>
      <c r="AE16" s="44"/>
      <c r="AF16" s="50" t="s">
        <v>32</v>
      </c>
      <c r="AH16" s="49"/>
    </row>
    <row r="17" spans="1:35" s="41" customFormat="1" ht="147.75" customHeight="1" x14ac:dyDescent="0.35">
      <c r="A17" s="45" t="s">
        <v>30</v>
      </c>
      <c r="B17" s="43">
        <f>H17+J17+L17+N17+P17+R17+T17+V17+X17+Z17+AB17+AD17</f>
        <v>898.8</v>
      </c>
      <c r="C17" s="43">
        <f>H17+J17+L17+N17+P17+R17+T17+V17+X17+Z17+AB17</f>
        <v>747.59573999999998</v>
      </c>
      <c r="D17" s="43">
        <f>E17</f>
        <v>522.52</v>
      </c>
      <c r="E17" s="43">
        <f>I17+K17+M17+O17+Q17+S17+U17+W17+Y17+AA17+AC17+AE17</f>
        <v>522.52</v>
      </c>
      <c r="F17" s="40">
        <f>E17/B17*100</f>
        <v>58.135291499777487</v>
      </c>
      <c r="G17" s="40">
        <f>E17/C17*100</f>
        <v>69.893389173137876</v>
      </c>
      <c r="H17" s="44">
        <v>29.39293</v>
      </c>
      <c r="I17" s="44"/>
      <c r="J17" s="44">
        <v>64.7941</v>
      </c>
      <c r="K17" s="44">
        <v>72.09</v>
      </c>
      <c r="L17" s="44">
        <v>83.424289999999999</v>
      </c>
      <c r="M17" s="44">
        <v>48.46</v>
      </c>
      <c r="N17" s="44">
        <v>56.626640000000002</v>
      </c>
      <c r="O17" s="44">
        <v>75.2</v>
      </c>
      <c r="P17" s="44">
        <v>67.902749999999997</v>
      </c>
      <c r="Q17" s="44">
        <v>61.66</v>
      </c>
      <c r="R17" s="44">
        <v>97.271929999999998</v>
      </c>
      <c r="S17" s="44">
        <v>92.88</v>
      </c>
      <c r="T17" s="44">
        <v>80.678030000000007</v>
      </c>
      <c r="U17" s="44">
        <v>30.57</v>
      </c>
      <c r="V17" s="44">
        <v>6.3527300000000002</v>
      </c>
      <c r="W17" s="44"/>
      <c r="X17" s="44">
        <v>75.299250000000001</v>
      </c>
      <c r="Y17" s="44">
        <v>9.66</v>
      </c>
      <c r="Z17" s="44">
        <v>103.26099000000001</v>
      </c>
      <c r="AA17" s="44">
        <v>61.58</v>
      </c>
      <c r="AB17" s="44">
        <v>82.592100000000002</v>
      </c>
      <c r="AC17" s="44">
        <v>70.42</v>
      </c>
      <c r="AD17" s="44">
        <v>151.20426</v>
      </c>
      <c r="AE17" s="44"/>
      <c r="AF17" s="51"/>
      <c r="AH17" s="49"/>
    </row>
    <row r="18" spans="1:35" s="13" customFormat="1" ht="18.75" x14ac:dyDescent="0.25">
      <c r="A18" s="36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5" s="41" customFormat="1" ht="21" x14ac:dyDescent="0.35">
      <c r="A19" s="39" t="s">
        <v>28</v>
      </c>
      <c r="B19" s="40">
        <f>B20+B21</f>
        <v>21443.800020000002</v>
      </c>
      <c r="C19" s="40">
        <f>C20+C21</f>
        <v>21443.800020000002</v>
      </c>
      <c r="D19" s="40">
        <f>D20+D21</f>
        <v>21442.37141</v>
      </c>
      <c r="E19" s="40">
        <f>E20+E21</f>
        <v>20434.330460000001</v>
      </c>
      <c r="F19" s="40">
        <f>E19/B19*100</f>
        <v>95.292487529922411</v>
      </c>
      <c r="G19" s="40">
        <f>E19/C19*100</f>
        <v>95.292487529922411</v>
      </c>
      <c r="H19" s="40">
        <f>H20+H21</f>
        <v>0</v>
      </c>
      <c r="I19" s="40">
        <f>I20+I21</f>
        <v>0</v>
      </c>
      <c r="J19" s="40">
        <f>J20+J21</f>
        <v>542.70105000000001</v>
      </c>
      <c r="K19" s="40">
        <f>K20+K21</f>
        <v>542.70105000000001</v>
      </c>
      <c r="L19" s="40">
        <f t="shared" ref="L19:AD19" si="4">L20+L21</f>
        <v>500.18619999999999</v>
      </c>
      <c r="M19" s="40">
        <f>M20+M21</f>
        <v>500.18619999999999</v>
      </c>
      <c r="N19" s="40">
        <f t="shared" si="4"/>
        <v>1036.0923600000001</v>
      </c>
      <c r="O19" s="40">
        <f>O20+O21</f>
        <v>533.79892999999993</v>
      </c>
      <c r="P19" s="40">
        <f t="shared" si="4"/>
        <v>673.56320000000005</v>
      </c>
      <c r="Q19" s="40">
        <f>Q20+Q21</f>
        <v>951.72320000000002</v>
      </c>
      <c r="R19" s="40">
        <f t="shared" si="4"/>
        <v>7581.5079800000003</v>
      </c>
      <c r="S19" s="40">
        <f>S20+S21</f>
        <v>3824.1954800000003</v>
      </c>
      <c r="T19" s="40">
        <f t="shared" si="4"/>
        <v>5625.1310800000001</v>
      </c>
      <c r="U19" s="40">
        <f>U20+U21</f>
        <v>5732.0886499999997</v>
      </c>
      <c r="V19" s="40">
        <f t="shared" si="4"/>
        <v>4136.8212899999999</v>
      </c>
      <c r="W19" s="40">
        <f>W20+W21</f>
        <v>6745.4069500000005</v>
      </c>
      <c r="X19" s="40">
        <f t="shared" si="4"/>
        <v>472.10431999999997</v>
      </c>
      <c r="Y19" s="40">
        <f>Y20+Y21</f>
        <v>693.55</v>
      </c>
      <c r="Z19" s="40">
        <f t="shared" si="4"/>
        <v>437.20636999999999</v>
      </c>
      <c r="AA19" s="40">
        <f>AA20+AA21</f>
        <v>466.99</v>
      </c>
      <c r="AB19" s="40">
        <f t="shared" si="4"/>
        <v>438.48617000000002</v>
      </c>
      <c r="AC19" s="40">
        <f>AC20+AC21</f>
        <v>443.69</v>
      </c>
      <c r="AD19" s="40">
        <f t="shared" si="4"/>
        <v>0</v>
      </c>
      <c r="AE19" s="40">
        <f>AE20+AE21</f>
        <v>0</v>
      </c>
      <c r="AF19" s="52"/>
      <c r="AH19" s="49"/>
    </row>
    <row r="20" spans="1:35" s="41" customFormat="1" ht="38.25" x14ac:dyDescent="0.35">
      <c r="A20" s="42" t="s">
        <v>29</v>
      </c>
      <c r="B20" s="43">
        <f>B24+B28</f>
        <v>7479.5</v>
      </c>
      <c r="C20" s="43">
        <f>C24+C28</f>
        <v>7479.5</v>
      </c>
      <c r="D20" s="43">
        <f>D24+D28</f>
        <v>7478.0713900000001</v>
      </c>
      <c r="E20" s="43">
        <f>E24+E28</f>
        <v>7478.1</v>
      </c>
      <c r="F20" s="40">
        <f>E20/B20*100</f>
        <v>99.981282171268134</v>
      </c>
      <c r="G20" s="40">
        <f>E20/C20*100</f>
        <v>99.981282171268134</v>
      </c>
      <c r="H20" s="44">
        <f>H24+H28</f>
        <v>0</v>
      </c>
      <c r="I20" s="44">
        <f>I24+I28</f>
        <v>0</v>
      </c>
      <c r="J20" s="44">
        <f>J24+J28</f>
        <v>0</v>
      </c>
      <c r="K20" s="44">
        <f>K24+K28</f>
        <v>0</v>
      </c>
      <c r="L20" s="44">
        <f t="shared" ref="L20:AD20" si="5">L24+L28</f>
        <v>200</v>
      </c>
      <c r="M20" s="44">
        <f>M24+M28</f>
        <v>200</v>
      </c>
      <c r="N20" s="44">
        <f t="shared" si="5"/>
        <v>199.5</v>
      </c>
      <c r="O20" s="44">
        <f>O24+O28</f>
        <v>199.5</v>
      </c>
      <c r="P20" s="44">
        <f t="shared" si="5"/>
        <v>400</v>
      </c>
      <c r="Q20" s="44">
        <f>Q24+Q28</f>
        <v>400</v>
      </c>
      <c r="R20" s="44">
        <f t="shared" si="5"/>
        <v>1612.9032400000001</v>
      </c>
      <c r="S20" s="44">
        <f>S24+S28</f>
        <v>1612.9032400000001</v>
      </c>
      <c r="T20" s="44">
        <f t="shared" si="5"/>
        <v>2023.19506</v>
      </c>
      <c r="U20" s="44">
        <f>U24+U28</f>
        <v>2023.19506</v>
      </c>
      <c r="V20" s="44">
        <f t="shared" si="5"/>
        <v>2463.9016999999999</v>
      </c>
      <c r="W20" s="44">
        <f>W24+W28</f>
        <v>2463.9016999999999</v>
      </c>
      <c r="X20" s="44">
        <f t="shared" si="5"/>
        <v>200</v>
      </c>
      <c r="Y20" s="44">
        <f>Y24+Y28</f>
        <v>198.6</v>
      </c>
      <c r="Z20" s="44">
        <f t="shared" si="5"/>
        <v>190</v>
      </c>
      <c r="AA20" s="44">
        <f>AA24+AA28</f>
        <v>190</v>
      </c>
      <c r="AB20" s="44">
        <f t="shared" si="5"/>
        <v>190</v>
      </c>
      <c r="AC20" s="44">
        <f>AC24+AC28</f>
        <v>190</v>
      </c>
      <c r="AD20" s="44">
        <f t="shared" si="5"/>
        <v>0</v>
      </c>
      <c r="AE20" s="44">
        <f>AE24+AE28</f>
        <v>0</v>
      </c>
      <c r="AF20" s="53"/>
      <c r="AH20" s="49"/>
    </row>
    <row r="21" spans="1:35" s="41" customFormat="1" ht="21" x14ac:dyDescent="0.35">
      <c r="A21" s="45" t="s">
        <v>30</v>
      </c>
      <c r="B21" s="43">
        <f>B25+B29+B32</f>
        <v>13964.300020000001</v>
      </c>
      <c r="C21" s="43">
        <f>C25+C29+C32</f>
        <v>13964.300020000001</v>
      </c>
      <c r="D21" s="43">
        <f>D25+D29+D32</f>
        <v>13964.300020000001</v>
      </c>
      <c r="E21" s="43">
        <f>E25+E29+E32</f>
        <v>12956.230460000001</v>
      </c>
      <c r="F21" s="40">
        <f>E21/B21*100</f>
        <v>92.78109494528033</v>
      </c>
      <c r="G21" s="40">
        <f>E21/C21*100</f>
        <v>92.78109494528033</v>
      </c>
      <c r="H21" s="44">
        <f>H25+H29+H32</f>
        <v>0</v>
      </c>
      <c r="I21" s="44">
        <f>I25+I29+I32</f>
        <v>0</v>
      </c>
      <c r="J21" s="44">
        <f t="shared" ref="J21:AD21" si="6">J25+J29+J32</f>
        <v>542.70105000000001</v>
      </c>
      <c r="K21" s="44">
        <f>K25+K29+K32</f>
        <v>542.70105000000001</v>
      </c>
      <c r="L21" s="44">
        <f t="shared" si="6"/>
        <v>300.18619999999999</v>
      </c>
      <c r="M21" s="44">
        <f>M25+M29+M32</f>
        <v>300.18619999999999</v>
      </c>
      <c r="N21" s="44">
        <f t="shared" si="6"/>
        <v>836.5923600000001</v>
      </c>
      <c r="O21" s="44">
        <f>O25+O29+O32</f>
        <v>334.29892999999998</v>
      </c>
      <c r="P21" s="44">
        <f t="shared" si="6"/>
        <v>273.56319999999999</v>
      </c>
      <c r="Q21" s="44">
        <f>Q25+Q29+Q32</f>
        <v>551.72320000000002</v>
      </c>
      <c r="R21" s="44">
        <f t="shared" si="6"/>
        <v>5968.6047400000007</v>
      </c>
      <c r="S21" s="44">
        <f>S25+S29+S32</f>
        <v>2211.2922400000002</v>
      </c>
      <c r="T21" s="44">
        <f t="shared" si="6"/>
        <v>3601.9360200000001</v>
      </c>
      <c r="U21" s="44">
        <f>U25+U29+U32</f>
        <v>3708.8935900000001</v>
      </c>
      <c r="V21" s="44">
        <f t="shared" si="6"/>
        <v>1672.91959</v>
      </c>
      <c r="W21" s="44">
        <f>W25+W29+W32</f>
        <v>4281.5052500000002</v>
      </c>
      <c r="X21" s="44">
        <f t="shared" si="6"/>
        <v>272.10431999999997</v>
      </c>
      <c r="Y21" s="44">
        <f>Y25+Y29+Y32</f>
        <v>494.95</v>
      </c>
      <c r="Z21" s="44">
        <f t="shared" si="6"/>
        <v>247.20636999999999</v>
      </c>
      <c r="AA21" s="44">
        <f>AA25+AA29+AA32</f>
        <v>276.99</v>
      </c>
      <c r="AB21" s="44">
        <f t="shared" si="6"/>
        <v>248.48616999999999</v>
      </c>
      <c r="AC21" s="44">
        <f>AC25+AC29+AC32</f>
        <v>253.69</v>
      </c>
      <c r="AD21" s="44">
        <f t="shared" si="6"/>
        <v>0</v>
      </c>
      <c r="AE21" s="44">
        <f>AE25+AE29+AE32</f>
        <v>0</v>
      </c>
      <c r="AF21" s="53"/>
      <c r="AH21" s="49"/>
    </row>
    <row r="22" spans="1:35" s="13" customFormat="1" ht="18.75" x14ac:dyDescent="0.25">
      <c r="A22" s="46" t="s">
        <v>34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</row>
    <row r="23" spans="1:35" s="41" customFormat="1" ht="21" x14ac:dyDescent="0.35">
      <c r="A23" s="39" t="s">
        <v>28</v>
      </c>
      <c r="B23" s="54">
        <f>B24+B25</f>
        <v>15873.154500000001</v>
      </c>
      <c r="C23" s="40">
        <f>C24+C25</f>
        <v>15873.154500000001</v>
      </c>
      <c r="D23" s="40">
        <f>D24+D25</f>
        <v>15873.154460000002</v>
      </c>
      <c r="E23" s="40">
        <f>E24+E25</f>
        <v>15025.93267</v>
      </c>
      <c r="F23" s="40">
        <f>E23/B23*100</f>
        <v>94.66254908562756</v>
      </c>
      <c r="G23" s="40">
        <f>E23/C23*100</f>
        <v>94.66254908562756</v>
      </c>
      <c r="H23" s="40">
        <f>H24+H25</f>
        <v>0</v>
      </c>
      <c r="I23" s="40">
        <f>I24+I25</f>
        <v>0</v>
      </c>
      <c r="J23" s="40">
        <f t="shared" ref="J23:AD23" si="7">J24+J25</f>
        <v>65.250720000000001</v>
      </c>
      <c r="K23" s="40">
        <f>K24+K25</f>
        <v>65.250720000000001</v>
      </c>
      <c r="L23" s="40">
        <f t="shared" si="7"/>
        <v>0</v>
      </c>
      <c r="M23" s="40">
        <f>M24+M25</f>
        <v>0</v>
      </c>
      <c r="N23" s="40">
        <f t="shared" si="7"/>
        <v>510.42705999999998</v>
      </c>
      <c r="O23" s="40">
        <f>O24+O25</f>
        <v>59.15</v>
      </c>
      <c r="P23" s="40">
        <f t="shared" si="7"/>
        <v>0</v>
      </c>
      <c r="Q23" s="40">
        <f>Q24+Q25</f>
        <v>278.16000000000003</v>
      </c>
      <c r="R23" s="40">
        <f t="shared" si="7"/>
        <v>6878.2639400000007</v>
      </c>
      <c r="S23" s="40">
        <f>S24+S25</f>
        <v>3336.2130200000001</v>
      </c>
      <c r="T23" s="40">
        <f t="shared" si="7"/>
        <v>4952.2208599999994</v>
      </c>
      <c r="U23" s="40">
        <f>U24+U25</f>
        <v>5081.7625200000002</v>
      </c>
      <c r="V23" s="40">
        <f t="shared" si="7"/>
        <v>3466.9919199999999</v>
      </c>
      <c r="W23" s="40">
        <f>W24+W25</f>
        <v>6140.5464099999999</v>
      </c>
      <c r="X23" s="40">
        <f>X24+X25</f>
        <v>0</v>
      </c>
      <c r="Y23" s="40">
        <f>Y24+Y25</f>
        <v>64.849999999999994</v>
      </c>
      <c r="Z23" s="40">
        <f t="shared" si="7"/>
        <v>0</v>
      </c>
      <c r="AA23" s="40">
        <f>AA24+AA25</f>
        <v>0</v>
      </c>
      <c r="AB23" s="40">
        <f t="shared" si="7"/>
        <v>0</v>
      </c>
      <c r="AC23" s="40">
        <f>AC24+AC25</f>
        <v>0</v>
      </c>
      <c r="AD23" s="40">
        <f t="shared" si="7"/>
        <v>0</v>
      </c>
      <c r="AE23" s="40">
        <f>AE24+AE25</f>
        <v>0</v>
      </c>
      <c r="AF23" s="40"/>
      <c r="AH23" s="49"/>
    </row>
    <row r="24" spans="1:35" s="41" customFormat="1" ht="126" customHeight="1" x14ac:dyDescent="0.35">
      <c r="A24" s="42" t="s">
        <v>29</v>
      </c>
      <c r="B24" s="43">
        <f>H24+J24+L24+N24+P24+R24+T24+V24+X24+Z24+AB24+AD24</f>
        <v>6100</v>
      </c>
      <c r="C24" s="43">
        <f>H24+J24+L24+N24+P24+R24+T24+V24+X24+Z24+AB24</f>
        <v>6100</v>
      </c>
      <c r="D24" s="43">
        <v>6099.9999600000001</v>
      </c>
      <c r="E24" s="43">
        <f>I24+K24+M24+O24+Q24+S24+U24+W24+Y24+AA24+AC24+AE24</f>
        <v>6100</v>
      </c>
      <c r="F24" s="40">
        <f>E24/B24*100</f>
        <v>100</v>
      </c>
      <c r="G24" s="40">
        <f>E24/C24*100</f>
        <v>100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>
        <v>1612.9032400000001</v>
      </c>
      <c r="S24" s="44">
        <v>1612.9032400000001</v>
      </c>
      <c r="T24" s="44">
        <v>2023.19506</v>
      </c>
      <c r="U24" s="44">
        <v>2023.19506</v>
      </c>
      <c r="V24" s="44">
        <v>2463.9016999999999</v>
      </c>
      <c r="W24" s="44">
        <v>2463.9016999999999</v>
      </c>
      <c r="X24" s="44"/>
      <c r="Y24" s="44"/>
      <c r="Z24" s="44"/>
      <c r="AA24" s="44"/>
      <c r="AB24" s="44"/>
      <c r="AC24" s="44"/>
      <c r="AD24" s="44"/>
      <c r="AE24" s="44"/>
      <c r="AF24" s="50" t="s">
        <v>35</v>
      </c>
      <c r="AH24" s="49"/>
    </row>
    <row r="25" spans="1:35" s="41" customFormat="1" ht="72.75" customHeight="1" x14ac:dyDescent="0.35">
      <c r="A25" s="45" t="s">
        <v>30</v>
      </c>
      <c r="B25" s="43">
        <f>H25+J25+L25+N25+P25+R25+T25+V25+X25+Z25+AB25+AD25</f>
        <v>9773.1545000000006</v>
      </c>
      <c r="C25" s="43">
        <f>H25+J25+L25+N25+P25+R25+T25+V25+X25+Z25+AB25</f>
        <v>9773.1545000000006</v>
      </c>
      <c r="D25" s="43">
        <f>C25</f>
        <v>9773.1545000000006</v>
      </c>
      <c r="E25" s="43">
        <f>I25+K25+M25+O25+Q25+S25+U25+W25+Y25+AA25+AC25+AE25</f>
        <v>8925.9326700000001</v>
      </c>
      <c r="F25" s="40">
        <f>E25/B25*100</f>
        <v>91.331132338079783</v>
      </c>
      <c r="G25" s="40">
        <f>E25/C25*100</f>
        <v>91.331132338079783</v>
      </c>
      <c r="H25" s="44"/>
      <c r="I25" s="44"/>
      <c r="J25" s="44">
        <v>65.250720000000001</v>
      </c>
      <c r="K25" s="44">
        <v>65.250720000000001</v>
      </c>
      <c r="L25" s="44"/>
      <c r="M25" s="44"/>
      <c r="N25" s="44">
        <v>510.42705999999998</v>
      </c>
      <c r="O25" s="44">
        <v>59.15</v>
      </c>
      <c r="P25" s="44"/>
      <c r="Q25" s="44">
        <v>278.16000000000003</v>
      </c>
      <c r="R25" s="44">
        <v>5265.3607000000002</v>
      </c>
      <c r="S25" s="44">
        <v>1723.30978</v>
      </c>
      <c r="T25" s="44">
        <v>2929.0257999999999</v>
      </c>
      <c r="U25" s="44">
        <v>3058.5674600000002</v>
      </c>
      <c r="V25" s="44">
        <v>1003.09022</v>
      </c>
      <c r="W25" s="44">
        <v>3676.64471</v>
      </c>
      <c r="X25" s="44"/>
      <c r="Y25" s="44">
        <v>64.849999999999994</v>
      </c>
      <c r="Z25" s="44"/>
      <c r="AA25" s="44"/>
      <c r="AB25" s="44"/>
      <c r="AC25" s="44"/>
      <c r="AD25" s="44"/>
      <c r="AE25" s="44"/>
      <c r="AF25" s="51"/>
      <c r="AH25" s="49"/>
      <c r="AI25" s="55"/>
    </row>
    <row r="26" spans="1:35" s="13" customFormat="1" ht="18.75" x14ac:dyDescent="0.25">
      <c r="A26" s="46" t="s">
        <v>36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5" s="41" customFormat="1" ht="21" x14ac:dyDescent="0.35">
      <c r="A27" s="39" t="s">
        <v>28</v>
      </c>
      <c r="B27" s="54">
        <f>B28+B29</f>
        <v>3473.64552</v>
      </c>
      <c r="C27" s="40">
        <f>C28+C29</f>
        <v>3473.64552</v>
      </c>
      <c r="D27" s="40">
        <f>D28+D29</f>
        <v>3472.21695</v>
      </c>
      <c r="E27" s="40">
        <f>E28+E29</f>
        <v>3472.2286599999998</v>
      </c>
      <c r="F27" s="40">
        <f>E27/B27*100</f>
        <v>99.959211151746985</v>
      </c>
      <c r="G27" s="40">
        <f>E27/C27*100</f>
        <v>99.959211151746985</v>
      </c>
      <c r="H27" s="40">
        <f>H28+H29</f>
        <v>0</v>
      </c>
      <c r="I27" s="40">
        <f>I28+I29</f>
        <v>0</v>
      </c>
      <c r="J27" s="40">
        <f>J28+J29</f>
        <v>477.45033000000001</v>
      </c>
      <c r="K27" s="40">
        <f>K28+K29</f>
        <v>477.45033000000001</v>
      </c>
      <c r="L27" s="40">
        <f t="shared" ref="L27:AD27" si="8">L28+L29</f>
        <v>500.18619999999999</v>
      </c>
      <c r="M27" s="40">
        <f>M28+M29</f>
        <v>500.18619999999999</v>
      </c>
      <c r="N27" s="40">
        <f t="shared" si="8"/>
        <v>474.64893000000001</v>
      </c>
      <c r="O27" s="40">
        <f>O28+O29</f>
        <v>474.64893000000001</v>
      </c>
      <c r="P27" s="40">
        <f t="shared" si="8"/>
        <v>673.56320000000005</v>
      </c>
      <c r="Q27" s="40">
        <f>Q28+Q29</f>
        <v>673.56320000000005</v>
      </c>
      <c r="R27" s="40">
        <f t="shared" si="8"/>
        <v>0</v>
      </c>
      <c r="S27" s="40">
        <f>S28+S29</f>
        <v>0</v>
      </c>
      <c r="T27" s="40">
        <f t="shared" si="8"/>
        <v>0</v>
      </c>
      <c r="U27" s="40">
        <f>U28+U29</f>
        <v>0</v>
      </c>
      <c r="V27" s="40">
        <f t="shared" si="8"/>
        <v>0</v>
      </c>
      <c r="W27" s="40">
        <f>W28+W29</f>
        <v>0</v>
      </c>
      <c r="X27" s="40">
        <f t="shared" si="8"/>
        <v>472.10431999999997</v>
      </c>
      <c r="Y27" s="40">
        <f>Y28+Y29</f>
        <v>435.7</v>
      </c>
      <c r="Z27" s="40">
        <f t="shared" si="8"/>
        <v>437.20636999999999</v>
      </c>
      <c r="AA27" s="40">
        <f>AA28+AA29</f>
        <v>466.99</v>
      </c>
      <c r="AB27" s="40">
        <f t="shared" si="8"/>
        <v>438.48617000000002</v>
      </c>
      <c r="AC27" s="40">
        <f>AC28+AC29</f>
        <v>443.69</v>
      </c>
      <c r="AD27" s="40">
        <f t="shared" si="8"/>
        <v>0</v>
      </c>
      <c r="AE27" s="40">
        <f>AE28+AE29</f>
        <v>0</v>
      </c>
      <c r="AF27" s="40"/>
      <c r="AH27" s="49"/>
    </row>
    <row r="28" spans="1:35" s="41" customFormat="1" ht="49.5" x14ac:dyDescent="0.35">
      <c r="A28" s="42" t="s">
        <v>29</v>
      </c>
      <c r="B28" s="43">
        <f>H28+J28+L28+N28+P28+R28+T28+V28+X28+Z28+AB28+AD28</f>
        <v>1379.5</v>
      </c>
      <c r="C28" s="43">
        <f>H28+J28+L28+N28+P28+R28+T28+V28+X28+Z28+AB28</f>
        <v>1379.5</v>
      </c>
      <c r="D28" s="43">
        <v>1378.07143</v>
      </c>
      <c r="E28" s="43">
        <f>I28+K28+M28+O28+Q28+S28+U28+W28+Y28+AA28+AC28+AE28</f>
        <v>1378.1</v>
      </c>
      <c r="F28" s="40">
        <f>E28/B28*100</f>
        <v>99.898513954331264</v>
      </c>
      <c r="G28" s="40">
        <f>E28/C28*100</f>
        <v>99.898513954331264</v>
      </c>
      <c r="H28" s="44"/>
      <c r="I28" s="44"/>
      <c r="J28" s="44"/>
      <c r="K28" s="44"/>
      <c r="L28" s="44">
        <v>200</v>
      </c>
      <c r="M28" s="44">
        <v>200</v>
      </c>
      <c r="N28" s="44">
        <v>199.5</v>
      </c>
      <c r="O28" s="44">
        <v>199.5</v>
      </c>
      <c r="P28" s="44">
        <v>400</v>
      </c>
      <c r="Q28" s="44">
        <v>400</v>
      </c>
      <c r="R28" s="44"/>
      <c r="S28" s="44"/>
      <c r="T28" s="44"/>
      <c r="U28" s="44"/>
      <c r="V28" s="44"/>
      <c r="W28" s="44"/>
      <c r="X28" s="44">
        <v>200</v>
      </c>
      <c r="Y28" s="44">
        <v>198.6</v>
      </c>
      <c r="Z28" s="44">
        <v>190</v>
      </c>
      <c r="AA28" s="44">
        <v>190</v>
      </c>
      <c r="AB28" s="44">
        <v>190</v>
      </c>
      <c r="AC28" s="44">
        <v>190</v>
      </c>
      <c r="AD28" s="44"/>
      <c r="AE28" s="44"/>
      <c r="AF28" s="56" t="s">
        <v>37</v>
      </c>
      <c r="AH28" s="49"/>
    </row>
    <row r="29" spans="1:35" s="41" customFormat="1" ht="21" x14ac:dyDescent="0.35">
      <c r="A29" s="45" t="s">
        <v>30</v>
      </c>
      <c r="B29" s="43">
        <f>H29+J29+L29+N29+P29+R29+T29+V29+X29+Z29+AB29+AD29</f>
        <v>2094.14552</v>
      </c>
      <c r="C29" s="43">
        <f>H29+J29+L29+N29+P29+R29+T29+V29+X29+Z29+AB29</f>
        <v>2094.14552</v>
      </c>
      <c r="D29" s="43">
        <f>C29</f>
        <v>2094.14552</v>
      </c>
      <c r="E29" s="43">
        <f>I29+K29+M29+O29+Q29+S29+U29+W29+Y29+AA29+AC29+AE29</f>
        <v>2094.1286599999999</v>
      </c>
      <c r="F29" s="40">
        <f>E29/B29*100</f>
        <v>99.999194898356436</v>
      </c>
      <c r="G29" s="40">
        <f>E29/C29*100</f>
        <v>99.999194898356436</v>
      </c>
      <c r="H29" s="44"/>
      <c r="I29" s="44"/>
      <c r="J29" s="44">
        <v>477.45033000000001</v>
      </c>
      <c r="K29" s="44">
        <v>477.45033000000001</v>
      </c>
      <c r="L29" s="44">
        <v>300.18619999999999</v>
      </c>
      <c r="M29" s="44">
        <v>300.18619999999999</v>
      </c>
      <c r="N29" s="44">
        <v>275.14893000000001</v>
      </c>
      <c r="O29" s="44">
        <v>275.14893000000001</v>
      </c>
      <c r="P29" s="44">
        <v>273.56319999999999</v>
      </c>
      <c r="Q29" s="44">
        <v>273.56319999999999</v>
      </c>
      <c r="R29" s="44"/>
      <c r="S29" s="44"/>
      <c r="T29" s="44"/>
      <c r="U29" s="44"/>
      <c r="V29" s="44"/>
      <c r="W29" s="44"/>
      <c r="X29" s="57">
        <v>272.10431999999997</v>
      </c>
      <c r="Y29" s="44">
        <v>237.1</v>
      </c>
      <c r="Z29" s="44">
        <v>247.20636999999999</v>
      </c>
      <c r="AA29" s="44">
        <v>276.99</v>
      </c>
      <c r="AB29" s="44">
        <v>248.48616999999999</v>
      </c>
      <c r="AC29" s="44">
        <v>253.69</v>
      </c>
      <c r="AD29" s="44"/>
      <c r="AE29" s="44"/>
      <c r="AF29" s="58"/>
      <c r="AH29" s="49"/>
    </row>
    <row r="30" spans="1:35" s="13" customFormat="1" ht="18.75" x14ac:dyDescent="0.25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</row>
    <row r="31" spans="1:35" s="41" customFormat="1" ht="21" x14ac:dyDescent="0.35">
      <c r="A31" s="39" t="s">
        <v>28</v>
      </c>
      <c r="B31" s="40">
        <f>B32</f>
        <v>2097</v>
      </c>
      <c r="C31" s="43">
        <f>C32</f>
        <v>2097</v>
      </c>
      <c r="D31" s="43">
        <f>C31</f>
        <v>2097</v>
      </c>
      <c r="E31" s="40">
        <f>E32</f>
        <v>1936.1691300000002</v>
      </c>
      <c r="F31" s="40">
        <f>E31/B31*100</f>
        <v>92.330430615164531</v>
      </c>
      <c r="G31" s="40">
        <f>E31/C31*100</f>
        <v>92.330430615164531</v>
      </c>
      <c r="H31" s="40">
        <f>H32</f>
        <v>0</v>
      </c>
      <c r="I31" s="40">
        <f>I32</f>
        <v>0</v>
      </c>
      <c r="J31" s="40">
        <f>J32</f>
        <v>0</v>
      </c>
      <c r="K31" s="40">
        <f>K32</f>
        <v>0</v>
      </c>
      <c r="L31" s="40">
        <f t="shared" ref="L31:AD31" si="9">L32</f>
        <v>0</v>
      </c>
      <c r="M31" s="40">
        <f>M32</f>
        <v>0</v>
      </c>
      <c r="N31" s="40">
        <f t="shared" si="9"/>
        <v>51.016370000000002</v>
      </c>
      <c r="O31" s="40">
        <f>O32</f>
        <v>0</v>
      </c>
      <c r="P31" s="40">
        <f t="shared" si="9"/>
        <v>0</v>
      </c>
      <c r="Q31" s="40">
        <f>Q32</f>
        <v>0</v>
      </c>
      <c r="R31" s="40">
        <f t="shared" si="9"/>
        <v>703.24404000000004</v>
      </c>
      <c r="S31" s="40">
        <f>S32</f>
        <v>487.98246</v>
      </c>
      <c r="T31" s="40">
        <f t="shared" si="9"/>
        <v>672.91021999999998</v>
      </c>
      <c r="U31" s="40">
        <f>U32</f>
        <v>650.32613000000003</v>
      </c>
      <c r="V31" s="40">
        <f t="shared" si="9"/>
        <v>669.82937000000004</v>
      </c>
      <c r="W31" s="40">
        <f>W32</f>
        <v>604.86054000000001</v>
      </c>
      <c r="X31" s="40">
        <f t="shared" si="9"/>
        <v>0</v>
      </c>
      <c r="Y31" s="40">
        <f>Y32</f>
        <v>193</v>
      </c>
      <c r="Z31" s="40">
        <f t="shared" si="9"/>
        <v>0</v>
      </c>
      <c r="AA31" s="40">
        <f>AA32</f>
        <v>0</v>
      </c>
      <c r="AB31" s="40">
        <f t="shared" si="9"/>
        <v>0</v>
      </c>
      <c r="AC31" s="40">
        <f>AC32</f>
        <v>0</v>
      </c>
      <c r="AD31" s="40">
        <f t="shared" si="9"/>
        <v>0</v>
      </c>
      <c r="AE31" s="40">
        <f>AE32</f>
        <v>0</v>
      </c>
      <c r="AF31" s="40"/>
      <c r="AH31" s="49"/>
    </row>
    <row r="32" spans="1:35" s="41" customFormat="1" ht="190.5" customHeight="1" x14ac:dyDescent="0.35">
      <c r="A32" s="45" t="s">
        <v>30</v>
      </c>
      <c r="B32" s="43">
        <f>H32+J32+L32+N32+P32+R32+T32+V32+X32+Z32+AB32+AD32</f>
        <v>2097</v>
      </c>
      <c r="C32" s="43">
        <f>H32+J32+L32+N32+P32+R32+T32+V32+X32+Z32+AB32</f>
        <v>2097</v>
      </c>
      <c r="D32" s="43">
        <f>C32</f>
        <v>2097</v>
      </c>
      <c r="E32" s="43">
        <f>I32+K32+M32+O32+Q32+S32+U32+W32+Y32+AA32+AC32+AE32</f>
        <v>1936.1691300000002</v>
      </c>
      <c r="F32" s="40">
        <f>E32/B32*100</f>
        <v>92.330430615164531</v>
      </c>
      <c r="G32" s="40">
        <f>E32/C32*100</f>
        <v>92.330430615164531</v>
      </c>
      <c r="H32" s="44"/>
      <c r="I32" s="44"/>
      <c r="J32" s="44"/>
      <c r="K32" s="44"/>
      <c r="L32" s="44"/>
      <c r="M32" s="44"/>
      <c r="N32" s="44">
        <v>51.016370000000002</v>
      </c>
      <c r="O32" s="44"/>
      <c r="P32" s="44"/>
      <c r="Q32" s="44"/>
      <c r="R32" s="44">
        <v>703.24404000000004</v>
      </c>
      <c r="S32" s="44">
        <v>487.98246</v>
      </c>
      <c r="T32" s="44">
        <v>672.91021999999998</v>
      </c>
      <c r="U32" s="44">
        <v>650.32613000000003</v>
      </c>
      <c r="V32" s="44">
        <v>669.82937000000004</v>
      </c>
      <c r="W32" s="44">
        <v>604.86054000000001</v>
      </c>
      <c r="X32" s="44"/>
      <c r="Y32" s="44">
        <v>193</v>
      </c>
      <c r="Z32" s="44"/>
      <c r="AA32" s="44"/>
      <c r="AB32" s="44"/>
      <c r="AC32" s="44"/>
      <c r="AD32" s="44"/>
      <c r="AE32" s="44"/>
      <c r="AF32" s="56" t="s">
        <v>39</v>
      </c>
      <c r="AH32" s="49"/>
    </row>
    <row r="33" spans="1:34" s="13" customFormat="1" ht="18.75" x14ac:dyDescent="0.3">
      <c r="A33" s="59" t="s">
        <v>40</v>
      </c>
      <c r="B33" s="60">
        <f>B34+B35</f>
        <v>22832.000020000003</v>
      </c>
      <c r="C33" s="60">
        <f t="shared" ref="C33:E35" si="10">C11+C19</f>
        <v>22579.508950000003</v>
      </c>
      <c r="D33" s="60">
        <f>D11+D19</f>
        <v>22314.005700000002</v>
      </c>
      <c r="E33" s="60">
        <f t="shared" si="10"/>
        <v>21305.956120000003</v>
      </c>
      <c r="F33" s="60">
        <f>E33/B33*100</f>
        <v>93.316205769694989</v>
      </c>
      <c r="G33" s="60">
        <f>E33/C33*100</f>
        <v>94.35969651589788</v>
      </c>
      <c r="H33" s="60">
        <f>H34+H35</f>
        <v>29.39293</v>
      </c>
      <c r="I33" s="60">
        <f>I34+I35</f>
        <v>0</v>
      </c>
      <c r="J33" s="60">
        <f>J34+J35</f>
        <v>650.63915999999995</v>
      </c>
      <c r="K33" s="60">
        <f>K34+K35</f>
        <v>643.97671000000003</v>
      </c>
      <c r="L33" s="60">
        <f t="shared" ref="L33:AD33" si="11">L34+L35</f>
        <v>633.38758999999993</v>
      </c>
      <c r="M33" s="60">
        <f>M34+M35</f>
        <v>612.37619999999993</v>
      </c>
      <c r="N33" s="60">
        <f t="shared" si="11"/>
        <v>1135.86301</v>
      </c>
      <c r="O33" s="60">
        <f>O34+O35</f>
        <v>630.56892999999991</v>
      </c>
      <c r="P33" s="60">
        <f t="shared" si="11"/>
        <v>806.18197000000009</v>
      </c>
      <c r="Q33" s="60">
        <f>Q34+Q35</f>
        <v>1078.1032</v>
      </c>
      <c r="R33" s="60">
        <f t="shared" si="11"/>
        <v>7743.495930000001</v>
      </c>
      <c r="S33" s="60">
        <f>S34+S35</f>
        <v>3994.0154800000005</v>
      </c>
      <c r="T33" s="60">
        <f t="shared" si="11"/>
        <v>5705.8091100000001</v>
      </c>
      <c r="U33" s="60">
        <f>U34+U35</f>
        <v>5780.1186500000003</v>
      </c>
      <c r="V33" s="60">
        <f t="shared" si="11"/>
        <v>4143.1740200000004</v>
      </c>
      <c r="W33" s="60">
        <f>W34+W35</f>
        <v>6745.4069500000005</v>
      </c>
      <c r="X33" s="60">
        <f t="shared" si="11"/>
        <v>547.40356999999995</v>
      </c>
      <c r="Y33" s="60">
        <f>Y34+Y35</f>
        <v>703.21</v>
      </c>
      <c r="Z33" s="60">
        <f t="shared" si="11"/>
        <v>598.36736999999994</v>
      </c>
      <c r="AA33" s="60">
        <f>AA34+AA35</f>
        <v>542.95000000000005</v>
      </c>
      <c r="AB33" s="60">
        <f t="shared" si="11"/>
        <v>585.79429000000005</v>
      </c>
      <c r="AC33" s="60">
        <f>AC34+AC35</f>
        <v>575.23</v>
      </c>
      <c r="AD33" s="60">
        <f t="shared" si="11"/>
        <v>252.49107000000001</v>
      </c>
      <c r="AE33" s="60">
        <f>AE34+AE35</f>
        <v>0</v>
      </c>
      <c r="AF33" s="60"/>
    </row>
    <row r="34" spans="1:34" s="41" customFormat="1" ht="37.5" x14ac:dyDescent="0.3">
      <c r="A34" s="42" t="s">
        <v>29</v>
      </c>
      <c r="B34" s="43">
        <f>H34+J34+L34+N34+P34+R34+T34+V34+X34+Z34+AB34+AD34</f>
        <v>7968.9000000000005</v>
      </c>
      <c r="C34" s="43">
        <f>C12+C20</f>
        <v>7867.61319</v>
      </c>
      <c r="D34" s="43">
        <f>D12+D20</f>
        <v>7827.1856800000005</v>
      </c>
      <c r="E34" s="43">
        <f t="shared" si="10"/>
        <v>7827.2056600000005</v>
      </c>
      <c r="F34" s="40">
        <f>E34/B34*100</f>
        <v>98.221908418978771</v>
      </c>
      <c r="G34" s="40">
        <f>E34/C34*100</f>
        <v>99.486406753558271</v>
      </c>
      <c r="H34" s="43">
        <f t="shared" ref="H34:AE35" si="12">H12+H20</f>
        <v>0</v>
      </c>
      <c r="I34" s="43">
        <f t="shared" si="12"/>
        <v>0</v>
      </c>
      <c r="J34" s="43">
        <f t="shared" si="12"/>
        <v>43.144010000000002</v>
      </c>
      <c r="K34" s="43">
        <f t="shared" si="12"/>
        <v>29.185659999999999</v>
      </c>
      <c r="L34" s="43">
        <f t="shared" si="12"/>
        <v>249.77709999999999</v>
      </c>
      <c r="M34" s="43">
        <f t="shared" si="12"/>
        <v>263.73</v>
      </c>
      <c r="N34" s="43">
        <f t="shared" si="12"/>
        <v>242.64401000000001</v>
      </c>
      <c r="O34" s="43">
        <f t="shared" si="12"/>
        <v>221.07</v>
      </c>
      <c r="P34" s="43">
        <f t="shared" si="12"/>
        <v>464.71602000000001</v>
      </c>
      <c r="Q34" s="43">
        <f t="shared" si="12"/>
        <v>464.72</v>
      </c>
      <c r="R34" s="43">
        <f t="shared" si="12"/>
        <v>1677.6192600000002</v>
      </c>
      <c r="S34" s="43">
        <f t="shared" si="12"/>
        <v>1689.8432400000002</v>
      </c>
      <c r="T34" s="43">
        <f t="shared" si="12"/>
        <v>2023.19506</v>
      </c>
      <c r="U34" s="43">
        <f t="shared" si="12"/>
        <v>2040.65506</v>
      </c>
      <c r="V34" s="43">
        <f t="shared" si="12"/>
        <v>2463.9016999999999</v>
      </c>
      <c r="W34" s="43">
        <f t="shared" si="12"/>
        <v>2463.9016999999999</v>
      </c>
      <c r="X34" s="43">
        <f t="shared" si="12"/>
        <v>200</v>
      </c>
      <c r="Y34" s="43">
        <f t="shared" si="12"/>
        <v>198.6</v>
      </c>
      <c r="Z34" s="43">
        <f t="shared" si="12"/>
        <v>247.90001000000001</v>
      </c>
      <c r="AA34" s="43">
        <f t="shared" si="12"/>
        <v>204.38</v>
      </c>
      <c r="AB34" s="43">
        <f t="shared" si="12"/>
        <v>254.71602000000001</v>
      </c>
      <c r="AC34" s="43">
        <f t="shared" si="12"/>
        <v>251.12</v>
      </c>
      <c r="AD34" s="43">
        <f t="shared" si="12"/>
        <v>101.28681</v>
      </c>
      <c r="AE34" s="43">
        <f t="shared" si="12"/>
        <v>0</v>
      </c>
      <c r="AF34" s="43"/>
    </row>
    <row r="35" spans="1:34" s="41" customFormat="1" ht="18.75" x14ac:dyDescent="0.3">
      <c r="A35" s="45" t="s">
        <v>30</v>
      </c>
      <c r="B35" s="43">
        <f>H35+J35+L35+N35+P35+R35+T35+V35+X35+Z35+AB35+AD35</f>
        <v>14863.100020000002</v>
      </c>
      <c r="C35" s="43">
        <f>C13+C21</f>
        <v>14711.895760000001</v>
      </c>
      <c r="D35" s="43">
        <f t="shared" si="10"/>
        <v>14486.820020000001</v>
      </c>
      <c r="E35" s="43">
        <f t="shared" si="10"/>
        <v>13478.750460000001</v>
      </c>
      <c r="F35" s="40">
        <f>E35/B35*100</f>
        <v>90.685997146374575</v>
      </c>
      <c r="G35" s="40">
        <f>E35/C35*100</f>
        <v>91.618039441573643</v>
      </c>
      <c r="H35" s="43">
        <f t="shared" si="12"/>
        <v>29.39293</v>
      </c>
      <c r="I35" s="43">
        <f t="shared" si="12"/>
        <v>0</v>
      </c>
      <c r="J35" s="43">
        <f t="shared" si="12"/>
        <v>607.49514999999997</v>
      </c>
      <c r="K35" s="43">
        <f t="shared" si="12"/>
        <v>614.79105000000004</v>
      </c>
      <c r="L35" s="43">
        <f t="shared" si="12"/>
        <v>383.61048999999997</v>
      </c>
      <c r="M35" s="43">
        <f t="shared" si="12"/>
        <v>348.64619999999996</v>
      </c>
      <c r="N35" s="43">
        <f t="shared" si="12"/>
        <v>893.21900000000005</v>
      </c>
      <c r="O35" s="43">
        <f t="shared" si="12"/>
        <v>409.49892999999997</v>
      </c>
      <c r="P35" s="43">
        <f t="shared" si="12"/>
        <v>341.46595000000002</v>
      </c>
      <c r="Q35" s="43">
        <f t="shared" si="12"/>
        <v>613.38319999999999</v>
      </c>
      <c r="R35" s="43">
        <f t="shared" si="12"/>
        <v>6065.8766700000006</v>
      </c>
      <c r="S35" s="43">
        <f t="shared" si="12"/>
        <v>2304.1722400000003</v>
      </c>
      <c r="T35" s="43">
        <f t="shared" si="12"/>
        <v>3682.6140500000001</v>
      </c>
      <c r="U35" s="43">
        <f t="shared" si="12"/>
        <v>3739.4635900000003</v>
      </c>
      <c r="V35" s="43">
        <f t="shared" si="12"/>
        <v>1679.27232</v>
      </c>
      <c r="W35" s="43">
        <f t="shared" si="12"/>
        <v>4281.5052500000002</v>
      </c>
      <c r="X35" s="43">
        <f t="shared" si="12"/>
        <v>347.40356999999995</v>
      </c>
      <c r="Y35" s="43">
        <f t="shared" si="12"/>
        <v>504.61</v>
      </c>
      <c r="Z35" s="43">
        <f t="shared" si="12"/>
        <v>350.46735999999999</v>
      </c>
      <c r="AA35" s="43">
        <f t="shared" si="12"/>
        <v>338.57</v>
      </c>
      <c r="AB35" s="43">
        <f t="shared" si="12"/>
        <v>331.07826999999997</v>
      </c>
      <c r="AC35" s="43">
        <f t="shared" si="12"/>
        <v>324.11</v>
      </c>
      <c r="AD35" s="43">
        <f t="shared" si="12"/>
        <v>151.20426</v>
      </c>
      <c r="AE35" s="43">
        <f t="shared" si="12"/>
        <v>0</v>
      </c>
      <c r="AF35" s="43"/>
    </row>
    <row r="36" spans="1:34" s="41" customFormat="1" ht="18.75" x14ac:dyDescent="0.3">
      <c r="A36" s="61" t="s">
        <v>41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</row>
    <row r="37" spans="1:34" s="13" customFormat="1" ht="18.75" x14ac:dyDescent="0.3">
      <c r="A37" s="59" t="s">
        <v>42</v>
      </c>
      <c r="B37" s="60">
        <f>B38+B39</f>
        <v>22832.000020000003</v>
      </c>
      <c r="C37" s="60">
        <f>C38+C39</f>
        <v>22579.508950000003</v>
      </c>
      <c r="D37" s="60">
        <f>D38+D39</f>
        <v>22314.005700000002</v>
      </c>
      <c r="E37" s="60">
        <f>E38+E39</f>
        <v>21305.956120000003</v>
      </c>
      <c r="F37" s="60">
        <f>E37/B37*100</f>
        <v>93.316205769694989</v>
      </c>
      <c r="G37" s="60">
        <f>E37/C37*100</f>
        <v>94.35969651589788</v>
      </c>
      <c r="H37" s="60">
        <f>H38+H39</f>
        <v>29.39293</v>
      </c>
      <c r="I37" s="60">
        <f>I38+I39</f>
        <v>0</v>
      </c>
      <c r="J37" s="60">
        <f>J38+J39</f>
        <v>650.63915999999995</v>
      </c>
      <c r="K37" s="60">
        <f>K38+K39</f>
        <v>643.97671000000003</v>
      </c>
      <c r="L37" s="60">
        <f t="shared" ref="L37:AD37" si="13">L38+L39</f>
        <v>633.38758999999993</v>
      </c>
      <c r="M37" s="60">
        <f>M38+M39</f>
        <v>612.37619999999993</v>
      </c>
      <c r="N37" s="60">
        <f t="shared" si="13"/>
        <v>1135.86301</v>
      </c>
      <c r="O37" s="60">
        <f>O38+O39</f>
        <v>630.56892999999991</v>
      </c>
      <c r="P37" s="60">
        <f t="shared" si="13"/>
        <v>806.18197000000009</v>
      </c>
      <c r="Q37" s="60">
        <f>Q38+Q39</f>
        <v>1078.1032</v>
      </c>
      <c r="R37" s="60">
        <f t="shared" si="13"/>
        <v>7743.495930000001</v>
      </c>
      <c r="S37" s="60">
        <f>S38+S39</f>
        <v>3994.0154800000005</v>
      </c>
      <c r="T37" s="60">
        <f t="shared" si="13"/>
        <v>5705.8091100000001</v>
      </c>
      <c r="U37" s="60">
        <f>U38+U39</f>
        <v>5780.1186500000003</v>
      </c>
      <c r="V37" s="60">
        <f t="shared" si="13"/>
        <v>4143.1740200000004</v>
      </c>
      <c r="W37" s="60">
        <f>W38+W39</f>
        <v>6745.4069500000005</v>
      </c>
      <c r="X37" s="60">
        <f t="shared" si="13"/>
        <v>547.40356999999995</v>
      </c>
      <c r="Y37" s="60">
        <f>Y38+Y39</f>
        <v>703.21</v>
      </c>
      <c r="Z37" s="60">
        <f t="shared" si="13"/>
        <v>598.36736999999994</v>
      </c>
      <c r="AA37" s="60">
        <f>AA38+AA39</f>
        <v>542.95000000000005</v>
      </c>
      <c r="AB37" s="60">
        <f t="shared" si="13"/>
        <v>585.79429000000005</v>
      </c>
      <c r="AC37" s="60">
        <f>AC38+AC39</f>
        <v>575.23</v>
      </c>
      <c r="AD37" s="60">
        <f t="shared" si="13"/>
        <v>252.49107000000001</v>
      </c>
      <c r="AE37" s="60">
        <f>AE38+AE39</f>
        <v>0</v>
      </c>
      <c r="AF37" s="60"/>
    </row>
    <row r="38" spans="1:34" s="13" customFormat="1" ht="37.5" x14ac:dyDescent="0.3">
      <c r="A38" s="42" t="s">
        <v>29</v>
      </c>
      <c r="B38" s="64">
        <f>H38+J38+L38+N38+P38+R38+T38+V38+X38+Z38+AB38+AD38</f>
        <v>7968.9000000000005</v>
      </c>
      <c r="C38" s="64">
        <f t="shared" ref="C38:E39" si="14">C34</f>
        <v>7867.61319</v>
      </c>
      <c r="D38" s="64">
        <f t="shared" si="14"/>
        <v>7827.1856800000005</v>
      </c>
      <c r="E38" s="64">
        <f t="shared" si="14"/>
        <v>7827.2056600000005</v>
      </c>
      <c r="F38" s="65">
        <f>E38/B38*100</f>
        <v>98.221908418978771</v>
      </c>
      <c r="G38" s="65">
        <f>E38/C38*100</f>
        <v>99.486406753558271</v>
      </c>
      <c r="H38" s="64">
        <f>H34</f>
        <v>0</v>
      </c>
      <c r="I38" s="64">
        <f>I34</f>
        <v>0</v>
      </c>
      <c r="J38" s="64">
        <f>J34</f>
        <v>43.144010000000002</v>
      </c>
      <c r="K38" s="64">
        <f>K34</f>
        <v>29.185659999999999</v>
      </c>
      <c r="L38" s="64">
        <f t="shared" ref="L38:AD38" si="15">L34</f>
        <v>249.77709999999999</v>
      </c>
      <c r="M38" s="64">
        <f>M34</f>
        <v>263.73</v>
      </c>
      <c r="N38" s="64">
        <f t="shared" si="15"/>
        <v>242.64401000000001</v>
      </c>
      <c r="O38" s="64">
        <f>O34</f>
        <v>221.07</v>
      </c>
      <c r="P38" s="64">
        <f t="shared" si="15"/>
        <v>464.71602000000001</v>
      </c>
      <c r="Q38" s="64">
        <f>Q34</f>
        <v>464.72</v>
      </c>
      <c r="R38" s="64">
        <f t="shared" si="15"/>
        <v>1677.6192600000002</v>
      </c>
      <c r="S38" s="64">
        <f>S34</f>
        <v>1689.8432400000002</v>
      </c>
      <c r="T38" s="64">
        <f t="shared" si="15"/>
        <v>2023.19506</v>
      </c>
      <c r="U38" s="64">
        <f>U34</f>
        <v>2040.65506</v>
      </c>
      <c r="V38" s="64">
        <f t="shared" si="15"/>
        <v>2463.9016999999999</v>
      </c>
      <c r="W38" s="64">
        <f>W34</f>
        <v>2463.9016999999999</v>
      </c>
      <c r="X38" s="64">
        <f t="shared" si="15"/>
        <v>200</v>
      </c>
      <c r="Y38" s="64">
        <f>Y34</f>
        <v>198.6</v>
      </c>
      <c r="Z38" s="64">
        <f t="shared" si="15"/>
        <v>247.90001000000001</v>
      </c>
      <c r="AA38" s="64">
        <f>AA34</f>
        <v>204.38</v>
      </c>
      <c r="AB38" s="64">
        <f t="shared" si="15"/>
        <v>254.71602000000001</v>
      </c>
      <c r="AC38" s="64">
        <f>AC34</f>
        <v>251.12</v>
      </c>
      <c r="AD38" s="64">
        <f t="shared" si="15"/>
        <v>101.28681</v>
      </c>
      <c r="AE38" s="64">
        <f>AE34</f>
        <v>0</v>
      </c>
      <c r="AF38" s="64"/>
    </row>
    <row r="39" spans="1:34" s="13" customFormat="1" ht="18.75" x14ac:dyDescent="0.3">
      <c r="A39" s="45" t="s">
        <v>30</v>
      </c>
      <c r="B39" s="64">
        <f>H39+J39+L39+N39+P39+R39+T39+V39+X39+Z39+AB39+AD39</f>
        <v>14863.100020000002</v>
      </c>
      <c r="C39" s="64">
        <f>C35</f>
        <v>14711.895760000001</v>
      </c>
      <c r="D39" s="64">
        <f t="shared" si="14"/>
        <v>14486.820020000001</v>
      </c>
      <c r="E39" s="64">
        <f t="shared" si="14"/>
        <v>13478.750460000001</v>
      </c>
      <c r="F39" s="65">
        <f>E39/B39*100</f>
        <v>90.685997146374575</v>
      </c>
      <c r="G39" s="65">
        <f>E39/C39*100</f>
        <v>91.618039441573643</v>
      </c>
      <c r="H39" s="64">
        <f>H35</f>
        <v>29.39293</v>
      </c>
      <c r="I39" s="64">
        <f>I35</f>
        <v>0</v>
      </c>
      <c r="J39" s="64">
        <f t="shared" ref="J39:AD39" si="16">J35</f>
        <v>607.49514999999997</v>
      </c>
      <c r="K39" s="64">
        <f>K35</f>
        <v>614.79105000000004</v>
      </c>
      <c r="L39" s="64">
        <f t="shared" si="16"/>
        <v>383.61048999999997</v>
      </c>
      <c r="M39" s="64">
        <f>M35</f>
        <v>348.64619999999996</v>
      </c>
      <c r="N39" s="64">
        <f t="shared" si="16"/>
        <v>893.21900000000005</v>
      </c>
      <c r="O39" s="64">
        <f>O35</f>
        <v>409.49892999999997</v>
      </c>
      <c r="P39" s="64">
        <f t="shared" si="16"/>
        <v>341.46595000000002</v>
      </c>
      <c r="Q39" s="64">
        <f>Q35</f>
        <v>613.38319999999999</v>
      </c>
      <c r="R39" s="64">
        <f t="shared" si="16"/>
        <v>6065.8766700000006</v>
      </c>
      <c r="S39" s="64">
        <f>S35</f>
        <v>2304.1722400000003</v>
      </c>
      <c r="T39" s="64">
        <f t="shared" si="16"/>
        <v>3682.6140500000001</v>
      </c>
      <c r="U39" s="64">
        <f>U35</f>
        <v>3739.4635900000003</v>
      </c>
      <c r="V39" s="64">
        <f t="shared" si="16"/>
        <v>1679.27232</v>
      </c>
      <c r="W39" s="64">
        <f>W35</f>
        <v>4281.5052500000002</v>
      </c>
      <c r="X39" s="64">
        <f t="shared" si="16"/>
        <v>347.40356999999995</v>
      </c>
      <c r="Y39" s="64">
        <f>Y35</f>
        <v>504.61</v>
      </c>
      <c r="Z39" s="64">
        <f t="shared" si="16"/>
        <v>350.46735999999999</v>
      </c>
      <c r="AA39" s="64">
        <f>AA35</f>
        <v>338.57</v>
      </c>
      <c r="AB39" s="64">
        <f t="shared" si="16"/>
        <v>331.07826999999997</v>
      </c>
      <c r="AC39" s="64">
        <f>AC35</f>
        <v>324.11</v>
      </c>
      <c r="AD39" s="64">
        <f t="shared" si="16"/>
        <v>151.20426</v>
      </c>
      <c r="AE39" s="64">
        <f>AE35</f>
        <v>0</v>
      </c>
      <c r="AF39" s="64"/>
    </row>
    <row r="40" spans="1:34" s="13" customFormat="1" ht="18.75" x14ac:dyDescent="0.25">
      <c r="A40" s="33" t="s">
        <v>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  <row r="41" spans="1:34" s="13" customFormat="1" ht="18.75" x14ac:dyDescent="0.25">
      <c r="A41" s="36" t="s">
        <v>44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4" s="13" customFormat="1" ht="18.75" x14ac:dyDescent="0.3">
      <c r="A42" s="66" t="s">
        <v>28</v>
      </c>
      <c r="B42" s="65">
        <f>SUM(B43:B44)</f>
        <v>3937.2599999999998</v>
      </c>
      <c r="C42" s="65">
        <f>SUM(C43:C44)</f>
        <v>3545.2772599999998</v>
      </c>
      <c r="D42" s="65">
        <f>SUM(D43:D44)</f>
        <v>3042.9257699999998</v>
      </c>
      <c r="E42" s="65">
        <f>SUM(E43:E44)</f>
        <v>3042.9611099999997</v>
      </c>
      <c r="F42" s="65">
        <f t="shared" ref="F42:F47" si="17">E42/B42*100</f>
        <v>77.286262781731452</v>
      </c>
      <c r="G42" s="65">
        <f t="shared" ref="G42:G47" si="18">E42/C42*100</f>
        <v>85.831400108887394</v>
      </c>
      <c r="H42" s="65">
        <f>SUM(H43:H44)</f>
        <v>304.31616000000002</v>
      </c>
      <c r="I42" s="65">
        <f>SUM(I43:I44)</f>
        <v>246.50111000000001</v>
      </c>
      <c r="J42" s="65">
        <f>SUM(J43:J44)</f>
        <v>223.27851000000001</v>
      </c>
      <c r="K42" s="65">
        <f>SUM(K43:K44)</f>
        <v>244.4</v>
      </c>
      <c r="L42" s="65">
        <f t="shared" ref="L42:AD42" si="19">SUM(L43:L44)</f>
        <v>172.32481000000001</v>
      </c>
      <c r="M42" s="65">
        <f>SUM(M43:M44)</f>
        <v>135.80000000000001</v>
      </c>
      <c r="N42" s="65">
        <f t="shared" si="19"/>
        <v>417.19321000000002</v>
      </c>
      <c r="O42" s="65">
        <f>SUM(O43:O44)</f>
        <v>242.8</v>
      </c>
      <c r="P42" s="65">
        <f t="shared" si="19"/>
        <v>235.54051000000001</v>
      </c>
      <c r="Q42" s="65">
        <f>SUM(Q43:Q44)</f>
        <v>232.1</v>
      </c>
      <c r="R42" s="65">
        <f t="shared" si="19"/>
        <v>410.06851</v>
      </c>
      <c r="S42" s="65">
        <f>SUM(S43:S44)</f>
        <v>385.8</v>
      </c>
      <c r="T42" s="65">
        <f t="shared" si="19"/>
        <v>370.05450999999999</v>
      </c>
      <c r="U42" s="65">
        <f>SUM(U43:U44)</f>
        <v>224.5</v>
      </c>
      <c r="V42" s="65">
        <f t="shared" si="19"/>
        <v>504.24551000000002</v>
      </c>
      <c r="W42" s="65">
        <f>SUM(W43:W44)</f>
        <v>431.66</v>
      </c>
      <c r="X42" s="65">
        <f t="shared" si="19"/>
        <v>481.35550999999998</v>
      </c>
      <c r="Y42" s="65">
        <f>SUM(Y43:Y44)</f>
        <v>400.1</v>
      </c>
      <c r="Z42" s="65">
        <f t="shared" si="19"/>
        <v>205.22951</v>
      </c>
      <c r="AA42" s="65">
        <f>SUM(AA43:AA44)</f>
        <v>266.39999999999998</v>
      </c>
      <c r="AB42" s="65">
        <f t="shared" si="19"/>
        <v>221.67051000000001</v>
      </c>
      <c r="AC42" s="65">
        <f>SUM(AC43:AC44)</f>
        <v>232.9</v>
      </c>
      <c r="AD42" s="65">
        <f t="shared" si="19"/>
        <v>391.98273999999998</v>
      </c>
      <c r="AE42" s="65">
        <f>SUM(AE43:AE44)</f>
        <v>0</v>
      </c>
      <c r="AF42" s="65"/>
    </row>
    <row r="43" spans="1:34" s="13" customFormat="1" ht="99" customHeight="1" x14ac:dyDescent="0.35">
      <c r="A43" s="42" t="s">
        <v>29</v>
      </c>
      <c r="B43" s="64">
        <f>H43+J43+L43+N43+P43+R43+T43+V43+X43+Z43+AB43+AD43</f>
        <v>3898.2</v>
      </c>
      <c r="C43" s="43">
        <f>H43+J43+L43+N43+P43+R43+T43+V43+X43+Z43+AB43</f>
        <v>3506.2172599999999</v>
      </c>
      <c r="D43" s="43">
        <v>3003.8657699999999</v>
      </c>
      <c r="E43" s="64">
        <f>I43+K43+M43+O43+Q43+S43+U43+W43+Y43+AA43+AC43+AE43</f>
        <v>3003.9011099999998</v>
      </c>
      <c r="F43" s="65">
        <f t="shared" si="17"/>
        <v>77.058670925042321</v>
      </c>
      <c r="G43" s="65">
        <f t="shared" si="18"/>
        <v>85.673558916882413</v>
      </c>
      <c r="H43" s="44">
        <v>304.31616000000002</v>
      </c>
      <c r="I43" s="44">
        <v>246.50111000000001</v>
      </c>
      <c r="J43" s="44">
        <v>223.27851000000001</v>
      </c>
      <c r="K43" s="44">
        <v>244.4</v>
      </c>
      <c r="L43" s="44">
        <v>172.32481000000001</v>
      </c>
      <c r="M43" s="44">
        <v>135.80000000000001</v>
      </c>
      <c r="N43" s="44">
        <v>417.19321000000002</v>
      </c>
      <c r="O43" s="44">
        <v>242.8</v>
      </c>
      <c r="P43" s="44">
        <v>235.54051000000001</v>
      </c>
      <c r="Q43" s="44">
        <v>232.1</v>
      </c>
      <c r="R43" s="44">
        <v>410.06851</v>
      </c>
      <c r="S43" s="44">
        <v>385.8</v>
      </c>
      <c r="T43" s="44">
        <v>370.05450999999999</v>
      </c>
      <c r="U43" s="44">
        <v>224.5</v>
      </c>
      <c r="V43" s="44">
        <v>465.18551000000002</v>
      </c>
      <c r="W43" s="44">
        <v>392.6</v>
      </c>
      <c r="X43" s="44">
        <v>481.35550999999998</v>
      </c>
      <c r="Y43" s="44">
        <v>400.1</v>
      </c>
      <c r="Z43" s="44">
        <v>205.22951</v>
      </c>
      <c r="AA43" s="44">
        <v>266.39999999999998</v>
      </c>
      <c r="AB43" s="44">
        <v>221.67051000000001</v>
      </c>
      <c r="AC43" s="44">
        <v>232.9</v>
      </c>
      <c r="AD43" s="44">
        <v>391.98273999999998</v>
      </c>
      <c r="AE43" s="44"/>
      <c r="AF43" s="50" t="s">
        <v>45</v>
      </c>
      <c r="AH43" s="67"/>
    </row>
    <row r="44" spans="1:34" s="13" customFormat="1" ht="60.75" customHeight="1" x14ac:dyDescent="0.3">
      <c r="A44" s="45" t="s">
        <v>30</v>
      </c>
      <c r="B44" s="64">
        <f>H44+J44+L44+N44+P44+R44+T44+V44+X44+Z44+AB44+AD44</f>
        <v>39.06</v>
      </c>
      <c r="C44" s="43">
        <f>H44+J44+L44+N44+P44+R44+T44+V44+X44+Z44</f>
        <v>39.06</v>
      </c>
      <c r="D44" s="64">
        <f>C44</f>
        <v>39.06</v>
      </c>
      <c r="E44" s="64">
        <f>I44+K44+M44+O44+Q44+S44+U44+W44+Y44+AA44+AC44+AE44</f>
        <v>39.06</v>
      </c>
      <c r="F44" s="65">
        <f t="shared" si="17"/>
        <v>100</v>
      </c>
      <c r="G44" s="65">
        <f t="shared" si="18"/>
        <v>100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>
        <v>39.06</v>
      </c>
      <c r="W44" s="43">
        <f>V44</f>
        <v>39.06</v>
      </c>
      <c r="X44" s="40"/>
      <c r="Y44" s="40"/>
      <c r="Z44" s="40"/>
      <c r="AA44" s="40"/>
      <c r="AB44" s="40"/>
      <c r="AC44" s="40"/>
      <c r="AD44" s="40"/>
      <c r="AE44" s="40"/>
      <c r="AF44" s="51"/>
    </row>
    <row r="45" spans="1:34" s="13" customFormat="1" ht="18.75" x14ac:dyDescent="0.3">
      <c r="A45" s="59" t="s">
        <v>46</v>
      </c>
      <c r="B45" s="60">
        <f>SUM(B46:B47)</f>
        <v>3937.2599999999998</v>
      </c>
      <c r="C45" s="60">
        <f>SUM(C46:C47)</f>
        <v>3545.2772599999998</v>
      </c>
      <c r="D45" s="60">
        <f>SUM(D46:D47)</f>
        <v>3042.9257699999998</v>
      </c>
      <c r="E45" s="60">
        <f>SUM(E46:E47)</f>
        <v>3042.9611099999997</v>
      </c>
      <c r="F45" s="60">
        <f t="shared" si="17"/>
        <v>77.286262781731452</v>
      </c>
      <c r="G45" s="60">
        <f t="shared" si="18"/>
        <v>85.831400108887394</v>
      </c>
      <c r="H45" s="60">
        <f>SUM(H46:H47)</f>
        <v>304.31616000000002</v>
      </c>
      <c r="I45" s="60">
        <f>SUM(I46:I47)</f>
        <v>246.50111000000001</v>
      </c>
      <c r="J45" s="60">
        <f t="shared" ref="J45:P45" si="20">SUM(J46:J47)</f>
        <v>223.27851000000001</v>
      </c>
      <c r="K45" s="60">
        <f>SUM(K46:K47)</f>
        <v>244.4</v>
      </c>
      <c r="L45" s="60">
        <f t="shared" si="20"/>
        <v>172.32481000000001</v>
      </c>
      <c r="M45" s="60">
        <f>SUM(M46:M47)</f>
        <v>135.80000000000001</v>
      </c>
      <c r="N45" s="60">
        <f t="shared" si="20"/>
        <v>417.19321000000002</v>
      </c>
      <c r="O45" s="60">
        <f>SUM(O46:O47)</f>
        <v>242.8</v>
      </c>
      <c r="P45" s="60">
        <f t="shared" si="20"/>
        <v>235.54051000000001</v>
      </c>
      <c r="Q45" s="60">
        <f>SUM(Q46:Q47)</f>
        <v>232.1</v>
      </c>
      <c r="R45" s="60">
        <f t="shared" ref="R45:AD45" si="21">SUM(R46:R47)</f>
        <v>410.06851</v>
      </c>
      <c r="S45" s="60">
        <f>SUM(S46:S47)</f>
        <v>385.8</v>
      </c>
      <c r="T45" s="60">
        <f t="shared" si="21"/>
        <v>370.05450999999999</v>
      </c>
      <c r="U45" s="60">
        <f>SUM(U46:U47)</f>
        <v>224.5</v>
      </c>
      <c r="V45" s="60">
        <f t="shared" si="21"/>
        <v>504.24551000000002</v>
      </c>
      <c r="W45" s="60">
        <f>SUM(W46:W47)</f>
        <v>431.66</v>
      </c>
      <c r="X45" s="60">
        <f t="shared" si="21"/>
        <v>481.35550999999998</v>
      </c>
      <c r="Y45" s="60">
        <f>SUM(Y46:Y47)</f>
        <v>400.1</v>
      </c>
      <c r="Z45" s="60">
        <f t="shared" si="21"/>
        <v>205.22951</v>
      </c>
      <c r="AA45" s="60">
        <f>SUM(AA46:AA47)</f>
        <v>266.39999999999998</v>
      </c>
      <c r="AB45" s="60">
        <f t="shared" si="21"/>
        <v>221.67051000000001</v>
      </c>
      <c r="AC45" s="60">
        <f>SUM(AC46:AC47)</f>
        <v>232.9</v>
      </c>
      <c r="AD45" s="60">
        <f t="shared" si="21"/>
        <v>391.98273999999998</v>
      </c>
      <c r="AE45" s="60">
        <f>SUM(AE46:AE47)</f>
        <v>0</v>
      </c>
      <c r="AF45" s="60"/>
    </row>
    <row r="46" spans="1:34" s="13" customFormat="1" ht="37.5" x14ac:dyDescent="0.3">
      <c r="A46" s="42" t="s">
        <v>29</v>
      </c>
      <c r="B46" s="64">
        <f>B43</f>
        <v>3898.2</v>
      </c>
      <c r="C46" s="64">
        <f>C43</f>
        <v>3506.2172599999999</v>
      </c>
      <c r="D46" s="64">
        <f t="shared" ref="B46:G47" si="22">D43</f>
        <v>3003.8657699999999</v>
      </c>
      <c r="E46" s="64">
        <f t="shared" si="22"/>
        <v>3003.9011099999998</v>
      </c>
      <c r="F46" s="65">
        <f t="shared" si="17"/>
        <v>77.058670925042321</v>
      </c>
      <c r="G46" s="65">
        <f t="shared" si="18"/>
        <v>85.673558916882413</v>
      </c>
      <c r="H46" s="64">
        <f>H43</f>
        <v>304.31616000000002</v>
      </c>
      <c r="I46" s="64">
        <f>I43</f>
        <v>246.50111000000001</v>
      </c>
      <c r="J46" s="64">
        <f t="shared" ref="J46:AD47" si="23">J43</f>
        <v>223.27851000000001</v>
      </c>
      <c r="K46" s="64">
        <f>K43</f>
        <v>244.4</v>
      </c>
      <c r="L46" s="64">
        <f t="shared" si="23"/>
        <v>172.32481000000001</v>
      </c>
      <c r="M46" s="64">
        <f>M43</f>
        <v>135.80000000000001</v>
      </c>
      <c r="N46" s="64">
        <f t="shared" si="23"/>
        <v>417.19321000000002</v>
      </c>
      <c r="O46" s="64">
        <f>O43</f>
        <v>242.8</v>
      </c>
      <c r="P46" s="64">
        <f t="shared" si="23"/>
        <v>235.54051000000001</v>
      </c>
      <c r="Q46" s="64">
        <f>Q43</f>
        <v>232.1</v>
      </c>
      <c r="R46" s="64">
        <f t="shared" si="23"/>
        <v>410.06851</v>
      </c>
      <c r="S46" s="64">
        <f>S43</f>
        <v>385.8</v>
      </c>
      <c r="T46" s="64">
        <f t="shared" si="23"/>
        <v>370.05450999999999</v>
      </c>
      <c r="U46" s="64">
        <f>U43</f>
        <v>224.5</v>
      </c>
      <c r="V46" s="64">
        <f t="shared" si="23"/>
        <v>465.18551000000002</v>
      </c>
      <c r="W46" s="64">
        <f>W43</f>
        <v>392.6</v>
      </c>
      <c r="X46" s="64">
        <f t="shared" si="23"/>
        <v>481.35550999999998</v>
      </c>
      <c r="Y46" s="64">
        <f>Y43</f>
        <v>400.1</v>
      </c>
      <c r="Z46" s="64">
        <f t="shared" si="23"/>
        <v>205.22951</v>
      </c>
      <c r="AA46" s="64">
        <f>AA43</f>
        <v>266.39999999999998</v>
      </c>
      <c r="AB46" s="64">
        <f t="shared" si="23"/>
        <v>221.67051000000001</v>
      </c>
      <c r="AC46" s="64">
        <f>AC43</f>
        <v>232.9</v>
      </c>
      <c r="AD46" s="64">
        <f t="shared" si="23"/>
        <v>391.98273999999998</v>
      </c>
      <c r="AE46" s="64">
        <f>AE43</f>
        <v>0</v>
      </c>
      <c r="AF46" s="64"/>
    </row>
    <row r="47" spans="1:34" s="13" customFormat="1" ht="18.75" x14ac:dyDescent="0.3">
      <c r="A47" s="45" t="s">
        <v>30</v>
      </c>
      <c r="B47" s="65">
        <f t="shared" si="22"/>
        <v>39.06</v>
      </c>
      <c r="C47" s="65">
        <f t="shared" si="22"/>
        <v>39.06</v>
      </c>
      <c r="D47" s="65">
        <f t="shared" si="22"/>
        <v>39.06</v>
      </c>
      <c r="E47" s="65">
        <f t="shared" si="22"/>
        <v>39.06</v>
      </c>
      <c r="F47" s="65">
        <f t="shared" si="17"/>
        <v>100</v>
      </c>
      <c r="G47" s="65">
        <f t="shared" si="18"/>
        <v>100</v>
      </c>
      <c r="H47" s="65">
        <f>H44</f>
        <v>0</v>
      </c>
      <c r="I47" s="65">
        <f>I44</f>
        <v>0</v>
      </c>
      <c r="J47" s="65">
        <f t="shared" si="23"/>
        <v>0</v>
      </c>
      <c r="K47" s="65">
        <f>K44</f>
        <v>0</v>
      </c>
      <c r="L47" s="65">
        <f t="shared" si="23"/>
        <v>0</v>
      </c>
      <c r="M47" s="65">
        <f>M44</f>
        <v>0</v>
      </c>
      <c r="N47" s="65">
        <f t="shared" si="23"/>
        <v>0</v>
      </c>
      <c r="O47" s="65">
        <f>O44</f>
        <v>0</v>
      </c>
      <c r="P47" s="65">
        <f t="shared" si="23"/>
        <v>0</v>
      </c>
      <c r="Q47" s="65">
        <f>Q44</f>
        <v>0</v>
      </c>
      <c r="R47" s="65">
        <f t="shared" si="23"/>
        <v>0</v>
      </c>
      <c r="S47" s="65">
        <f>S44</f>
        <v>0</v>
      </c>
      <c r="T47" s="65">
        <f t="shared" si="23"/>
        <v>0</v>
      </c>
      <c r="U47" s="65">
        <f>U44</f>
        <v>0</v>
      </c>
      <c r="V47" s="65">
        <f t="shared" si="23"/>
        <v>39.06</v>
      </c>
      <c r="W47" s="65">
        <f>W44</f>
        <v>39.06</v>
      </c>
      <c r="X47" s="65">
        <f t="shared" si="23"/>
        <v>0</v>
      </c>
      <c r="Y47" s="65">
        <f>Y44</f>
        <v>0</v>
      </c>
      <c r="Z47" s="65">
        <f t="shared" si="23"/>
        <v>0</v>
      </c>
      <c r="AA47" s="65">
        <f>AA44</f>
        <v>0</v>
      </c>
      <c r="AB47" s="65">
        <f t="shared" si="23"/>
        <v>0</v>
      </c>
      <c r="AC47" s="65">
        <f>AC44</f>
        <v>0</v>
      </c>
      <c r="AD47" s="65">
        <f t="shared" si="23"/>
        <v>0</v>
      </c>
      <c r="AE47" s="65">
        <f>AE44</f>
        <v>0</v>
      </c>
      <c r="AF47" s="65"/>
    </row>
    <row r="48" spans="1:34" s="13" customFormat="1" ht="18.75" x14ac:dyDescent="0.3">
      <c r="A48" s="61" t="s">
        <v>41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  <c r="AE48" s="69"/>
      <c r="AF48" s="69"/>
    </row>
    <row r="49" spans="1:34" s="13" customFormat="1" ht="18.75" x14ac:dyDescent="0.3">
      <c r="A49" s="59" t="s">
        <v>47</v>
      </c>
      <c r="B49" s="60">
        <f>B50+B51</f>
        <v>3937.2599999999998</v>
      </c>
      <c r="C49" s="60">
        <f>C50+C51</f>
        <v>3545.2772599999998</v>
      </c>
      <c r="D49" s="60">
        <f>D50+D51</f>
        <v>3042.9257699999998</v>
      </c>
      <c r="E49" s="60">
        <f>E50+E51</f>
        <v>3042.9611099999997</v>
      </c>
      <c r="F49" s="60">
        <f>E49/B49*100</f>
        <v>77.286262781731452</v>
      </c>
      <c r="G49" s="60">
        <f>E49/C49*100</f>
        <v>85.831400108887394</v>
      </c>
      <c r="H49" s="60">
        <f>H50+H51</f>
        <v>304.31616000000002</v>
      </c>
      <c r="I49" s="60">
        <f>I50+I51</f>
        <v>246.50111000000001</v>
      </c>
      <c r="J49" s="60">
        <f>J50+J51</f>
        <v>223.27851000000001</v>
      </c>
      <c r="K49" s="60">
        <f>K50+K51</f>
        <v>244.4</v>
      </c>
      <c r="L49" s="60">
        <f t="shared" ref="L49:AD49" si="24">L50+L51</f>
        <v>172.32481000000001</v>
      </c>
      <c r="M49" s="60">
        <f>M50+M51</f>
        <v>135.80000000000001</v>
      </c>
      <c r="N49" s="60">
        <f t="shared" si="24"/>
        <v>417.19321000000002</v>
      </c>
      <c r="O49" s="60">
        <f>O50+O51</f>
        <v>242.8</v>
      </c>
      <c r="P49" s="60">
        <f t="shared" si="24"/>
        <v>235.54051000000001</v>
      </c>
      <c r="Q49" s="60">
        <f>Q50+Q51</f>
        <v>232.1</v>
      </c>
      <c r="R49" s="60">
        <f t="shared" si="24"/>
        <v>410.06851</v>
      </c>
      <c r="S49" s="60">
        <f>S50+S51</f>
        <v>385.8</v>
      </c>
      <c r="T49" s="60">
        <f t="shared" si="24"/>
        <v>370.05450999999999</v>
      </c>
      <c r="U49" s="60">
        <f>U50+U51</f>
        <v>224.5</v>
      </c>
      <c r="V49" s="60">
        <f t="shared" si="24"/>
        <v>504.24551000000002</v>
      </c>
      <c r="W49" s="60">
        <f>W50+W51</f>
        <v>431.66</v>
      </c>
      <c r="X49" s="60">
        <f t="shared" si="24"/>
        <v>481.35550999999998</v>
      </c>
      <c r="Y49" s="60">
        <f>Y50+Y51</f>
        <v>400.1</v>
      </c>
      <c r="Z49" s="60">
        <f t="shared" si="24"/>
        <v>205.22951</v>
      </c>
      <c r="AA49" s="60">
        <f>AA50+AA51</f>
        <v>266.39999999999998</v>
      </c>
      <c r="AB49" s="60">
        <f t="shared" si="24"/>
        <v>221.67051000000001</v>
      </c>
      <c r="AC49" s="60">
        <f>AC50+AC51</f>
        <v>232.9</v>
      </c>
      <c r="AD49" s="60">
        <f t="shared" si="24"/>
        <v>391.98273999999998</v>
      </c>
      <c r="AE49" s="60">
        <f>AE50+AE51</f>
        <v>0</v>
      </c>
      <c r="AF49" s="60"/>
    </row>
    <row r="50" spans="1:34" s="13" customFormat="1" ht="37.5" x14ac:dyDescent="0.3">
      <c r="A50" s="42" t="s">
        <v>29</v>
      </c>
      <c r="B50" s="64">
        <f>B46</f>
        <v>3898.2</v>
      </c>
      <c r="C50" s="64">
        <f t="shared" ref="B50:F51" si="25">C46</f>
        <v>3506.2172599999999</v>
      </c>
      <c r="D50" s="64">
        <f t="shared" si="25"/>
        <v>3003.8657699999999</v>
      </c>
      <c r="E50" s="64">
        <f t="shared" si="25"/>
        <v>3003.9011099999998</v>
      </c>
      <c r="F50" s="65">
        <f>E50/B50*100</f>
        <v>77.058670925042321</v>
      </c>
      <c r="G50" s="65">
        <f>E50/C50*100</f>
        <v>85.673558916882413</v>
      </c>
      <c r="H50" s="64">
        <f>H46</f>
        <v>304.31616000000002</v>
      </c>
      <c r="I50" s="64">
        <f>I46</f>
        <v>246.50111000000001</v>
      </c>
      <c r="J50" s="64">
        <f t="shared" ref="J50:AD51" si="26">J46</f>
        <v>223.27851000000001</v>
      </c>
      <c r="K50" s="64">
        <f>K46</f>
        <v>244.4</v>
      </c>
      <c r="L50" s="64">
        <f t="shared" si="26"/>
        <v>172.32481000000001</v>
      </c>
      <c r="M50" s="64">
        <f>M46</f>
        <v>135.80000000000001</v>
      </c>
      <c r="N50" s="64">
        <f t="shared" si="26"/>
        <v>417.19321000000002</v>
      </c>
      <c r="O50" s="64">
        <f>O46</f>
        <v>242.8</v>
      </c>
      <c r="P50" s="64">
        <f t="shared" si="26"/>
        <v>235.54051000000001</v>
      </c>
      <c r="Q50" s="64">
        <f>Q46</f>
        <v>232.1</v>
      </c>
      <c r="R50" s="64">
        <f t="shared" si="26"/>
        <v>410.06851</v>
      </c>
      <c r="S50" s="64">
        <f>S46</f>
        <v>385.8</v>
      </c>
      <c r="T50" s="64">
        <f t="shared" si="26"/>
        <v>370.05450999999999</v>
      </c>
      <c r="U50" s="64">
        <f>U46</f>
        <v>224.5</v>
      </c>
      <c r="V50" s="64">
        <f t="shared" si="26"/>
        <v>465.18551000000002</v>
      </c>
      <c r="W50" s="64">
        <f>W46</f>
        <v>392.6</v>
      </c>
      <c r="X50" s="64">
        <f t="shared" si="26"/>
        <v>481.35550999999998</v>
      </c>
      <c r="Y50" s="64">
        <f>Y46</f>
        <v>400.1</v>
      </c>
      <c r="Z50" s="64">
        <f t="shared" si="26"/>
        <v>205.22951</v>
      </c>
      <c r="AA50" s="64">
        <f>AA46</f>
        <v>266.39999999999998</v>
      </c>
      <c r="AB50" s="64">
        <f t="shared" si="26"/>
        <v>221.67051000000001</v>
      </c>
      <c r="AC50" s="64">
        <f>AC46</f>
        <v>232.9</v>
      </c>
      <c r="AD50" s="64">
        <f t="shared" si="26"/>
        <v>391.98273999999998</v>
      </c>
      <c r="AE50" s="64">
        <f>AE46</f>
        <v>0</v>
      </c>
      <c r="AF50" s="64"/>
    </row>
    <row r="51" spans="1:34" s="13" customFormat="1" ht="18.75" x14ac:dyDescent="0.3">
      <c r="A51" s="45" t="s">
        <v>30</v>
      </c>
      <c r="B51" s="65">
        <f t="shared" si="25"/>
        <v>39.06</v>
      </c>
      <c r="C51" s="65">
        <f t="shared" si="25"/>
        <v>39.06</v>
      </c>
      <c r="D51" s="65">
        <f t="shared" si="25"/>
        <v>39.06</v>
      </c>
      <c r="E51" s="65">
        <f t="shared" si="25"/>
        <v>39.06</v>
      </c>
      <c r="F51" s="65">
        <f>E51/B51*100</f>
        <v>100</v>
      </c>
      <c r="G51" s="65">
        <f>E51/C51*100</f>
        <v>100</v>
      </c>
      <c r="H51" s="65">
        <f>H47</f>
        <v>0</v>
      </c>
      <c r="I51" s="65">
        <f>I47</f>
        <v>0</v>
      </c>
      <c r="J51" s="65">
        <f>J47</f>
        <v>0</v>
      </c>
      <c r="K51" s="65">
        <f>K47</f>
        <v>0</v>
      </c>
      <c r="L51" s="65">
        <f t="shared" si="26"/>
        <v>0</v>
      </c>
      <c r="M51" s="65">
        <f>M47</f>
        <v>0</v>
      </c>
      <c r="N51" s="65">
        <f t="shared" si="26"/>
        <v>0</v>
      </c>
      <c r="O51" s="65">
        <f>O47</f>
        <v>0</v>
      </c>
      <c r="P51" s="65">
        <f t="shared" si="26"/>
        <v>0</v>
      </c>
      <c r="Q51" s="65">
        <f>Q47</f>
        <v>0</v>
      </c>
      <c r="R51" s="65">
        <f t="shared" si="26"/>
        <v>0</v>
      </c>
      <c r="S51" s="65">
        <f>S47</f>
        <v>0</v>
      </c>
      <c r="T51" s="65">
        <f t="shared" si="26"/>
        <v>0</v>
      </c>
      <c r="U51" s="65">
        <f>U47</f>
        <v>0</v>
      </c>
      <c r="V51" s="65">
        <f t="shared" si="26"/>
        <v>39.06</v>
      </c>
      <c r="W51" s="65">
        <f>W47</f>
        <v>39.06</v>
      </c>
      <c r="X51" s="65">
        <f t="shared" si="26"/>
        <v>0</v>
      </c>
      <c r="Y51" s="65">
        <f>Y47</f>
        <v>0</v>
      </c>
      <c r="Z51" s="65">
        <f t="shared" si="26"/>
        <v>0</v>
      </c>
      <c r="AA51" s="65">
        <f>AA47</f>
        <v>0</v>
      </c>
      <c r="AB51" s="65">
        <f t="shared" si="26"/>
        <v>0</v>
      </c>
      <c r="AC51" s="65">
        <f>AC47</f>
        <v>0</v>
      </c>
      <c r="AD51" s="65">
        <f t="shared" si="26"/>
        <v>0</v>
      </c>
      <c r="AE51" s="65">
        <f>AE47</f>
        <v>0</v>
      </c>
      <c r="AF51" s="65"/>
    </row>
    <row r="52" spans="1:34" s="13" customFormat="1" ht="18.75" x14ac:dyDescent="0.25">
      <c r="A52" s="33" t="s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</row>
    <row r="53" spans="1:34" s="13" customFormat="1" ht="18.75" x14ac:dyDescent="0.25">
      <c r="A53" s="36" t="s">
        <v>49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8"/>
    </row>
    <row r="54" spans="1:34" s="13" customFormat="1" ht="18.75" x14ac:dyDescent="0.3">
      <c r="A54" s="66" t="s">
        <v>28</v>
      </c>
      <c r="B54" s="65">
        <f>B55</f>
        <v>100</v>
      </c>
      <c r="C54" s="65">
        <f>C55</f>
        <v>0</v>
      </c>
      <c r="D54" s="65">
        <f>D55</f>
        <v>0</v>
      </c>
      <c r="E54" s="65">
        <f>E55</f>
        <v>0</v>
      </c>
      <c r="F54" s="65">
        <f>E54/B54*100</f>
        <v>0</v>
      </c>
      <c r="G54" s="65" t="e">
        <f>E54/C54*100</f>
        <v>#DIV/0!</v>
      </c>
      <c r="H54" s="64">
        <f>H55</f>
        <v>0</v>
      </c>
      <c r="I54" s="64">
        <f>I55</f>
        <v>0</v>
      </c>
      <c r="J54" s="64">
        <f>J55</f>
        <v>0</v>
      </c>
      <c r="K54" s="64">
        <f>K55</f>
        <v>0</v>
      </c>
      <c r="L54" s="64">
        <f t="shared" ref="L54:AB54" si="27">L55</f>
        <v>0</v>
      </c>
      <c r="M54" s="64">
        <f>M55</f>
        <v>0</v>
      </c>
      <c r="N54" s="64">
        <f t="shared" si="27"/>
        <v>0</v>
      </c>
      <c r="O54" s="64">
        <f>O55</f>
        <v>0</v>
      </c>
      <c r="P54" s="64">
        <f t="shared" si="27"/>
        <v>0</v>
      </c>
      <c r="Q54" s="64">
        <f>Q55</f>
        <v>0</v>
      </c>
      <c r="R54" s="64">
        <f t="shared" si="27"/>
        <v>0</v>
      </c>
      <c r="S54" s="64">
        <f>S55</f>
        <v>0</v>
      </c>
      <c r="T54" s="64">
        <f t="shared" si="27"/>
        <v>0</v>
      </c>
      <c r="U54" s="64">
        <f>U55</f>
        <v>0</v>
      </c>
      <c r="V54" s="64">
        <f t="shared" si="27"/>
        <v>0</v>
      </c>
      <c r="W54" s="64">
        <f>W55</f>
        <v>0</v>
      </c>
      <c r="X54" s="64">
        <f t="shared" si="27"/>
        <v>0</v>
      </c>
      <c r="Y54" s="64">
        <f>Y55</f>
        <v>0</v>
      </c>
      <c r="Z54" s="64">
        <f t="shared" si="27"/>
        <v>0</v>
      </c>
      <c r="AA54" s="64">
        <f>AA55</f>
        <v>0</v>
      </c>
      <c r="AB54" s="64">
        <f t="shared" si="27"/>
        <v>0</v>
      </c>
      <c r="AC54" s="64">
        <f>AC55</f>
        <v>0</v>
      </c>
      <c r="AD54" s="65">
        <f>AD55</f>
        <v>100</v>
      </c>
      <c r="AE54" s="64">
        <f>AE55</f>
        <v>0</v>
      </c>
      <c r="AF54" s="65"/>
    </row>
    <row r="55" spans="1:34" s="13" customFormat="1" ht="37.5" x14ac:dyDescent="0.3">
      <c r="A55" s="42" t="s">
        <v>29</v>
      </c>
      <c r="B55" s="64">
        <f>H55+J55+L55+N55+P55+R55+T55+V55+X55+Z55+AB55+AD55</f>
        <v>100</v>
      </c>
      <c r="C55" s="70">
        <f>C58</f>
        <v>0</v>
      </c>
      <c r="D55" s="70">
        <f>D58</f>
        <v>0</v>
      </c>
      <c r="E55" s="70">
        <f>E58</f>
        <v>0</v>
      </c>
      <c r="F55" s="65">
        <f>E55/B55*100</f>
        <v>0</v>
      </c>
      <c r="G55" s="65" t="e">
        <f>E55/C55*100</f>
        <v>#DIV/0!</v>
      </c>
      <c r="H55" s="70">
        <f>H58</f>
        <v>0</v>
      </c>
      <c r="I55" s="70">
        <f>I58</f>
        <v>0</v>
      </c>
      <c r="J55" s="70">
        <f t="shared" ref="J55:AB55" si="28">J58</f>
        <v>0</v>
      </c>
      <c r="K55" s="70">
        <f>K58</f>
        <v>0</v>
      </c>
      <c r="L55" s="70">
        <f t="shared" si="28"/>
        <v>0</v>
      </c>
      <c r="M55" s="70">
        <f>M58</f>
        <v>0</v>
      </c>
      <c r="N55" s="70">
        <f t="shared" si="28"/>
        <v>0</v>
      </c>
      <c r="O55" s="70">
        <f>O58</f>
        <v>0</v>
      </c>
      <c r="P55" s="70">
        <f t="shared" si="28"/>
        <v>0</v>
      </c>
      <c r="Q55" s="70">
        <f>Q58</f>
        <v>0</v>
      </c>
      <c r="R55" s="70">
        <f t="shared" si="28"/>
        <v>0</v>
      </c>
      <c r="S55" s="70">
        <f>S58</f>
        <v>0</v>
      </c>
      <c r="T55" s="70">
        <f t="shared" si="28"/>
        <v>0</v>
      </c>
      <c r="U55" s="70">
        <f>U58</f>
        <v>0</v>
      </c>
      <c r="V55" s="70">
        <f t="shared" si="28"/>
        <v>0</v>
      </c>
      <c r="W55" s="70">
        <f>W58</f>
        <v>0</v>
      </c>
      <c r="X55" s="70">
        <f t="shared" si="28"/>
        <v>0</v>
      </c>
      <c r="Y55" s="70">
        <f>Y58</f>
        <v>0</v>
      </c>
      <c r="Z55" s="70">
        <f t="shared" si="28"/>
        <v>0</v>
      </c>
      <c r="AA55" s="70">
        <f>AA58</f>
        <v>0</v>
      </c>
      <c r="AB55" s="70">
        <f t="shared" si="28"/>
        <v>0</v>
      </c>
      <c r="AC55" s="70">
        <f>AC58</f>
        <v>0</v>
      </c>
      <c r="AD55" s="70">
        <f>AD58</f>
        <v>100</v>
      </c>
      <c r="AE55" s="70">
        <f>AE58</f>
        <v>0</v>
      </c>
      <c r="AF55" s="70"/>
    </row>
    <row r="56" spans="1:34" s="13" customFormat="1" ht="18.75" x14ac:dyDescent="0.25">
      <c r="A56" s="46" t="s">
        <v>50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8"/>
    </row>
    <row r="57" spans="1:34" s="41" customFormat="1" ht="18.75" x14ac:dyDescent="0.3">
      <c r="A57" s="39" t="s">
        <v>28</v>
      </c>
      <c r="B57" s="40">
        <f>B58</f>
        <v>100</v>
      </c>
      <c r="C57" s="40">
        <f>C58</f>
        <v>0</v>
      </c>
      <c r="D57" s="40">
        <f>D58</f>
        <v>0</v>
      </c>
      <c r="E57" s="40">
        <f>E58</f>
        <v>0</v>
      </c>
      <c r="F57" s="40">
        <f>E57/B57*100</f>
        <v>0</v>
      </c>
      <c r="G57" s="40" t="e">
        <f>E57/C57*100</f>
        <v>#DIV/0!</v>
      </c>
      <c r="H57" s="43">
        <f>H58</f>
        <v>0</v>
      </c>
      <c r="I57" s="43">
        <f>I58</f>
        <v>0</v>
      </c>
      <c r="J57" s="43">
        <f>J58</f>
        <v>0</v>
      </c>
      <c r="K57" s="43">
        <f>K58</f>
        <v>0</v>
      </c>
      <c r="L57" s="40">
        <f t="shared" ref="L57:AD57" si="29">L58</f>
        <v>0</v>
      </c>
      <c r="M57" s="40">
        <f>M58</f>
        <v>0</v>
      </c>
      <c r="N57" s="43">
        <f t="shared" si="29"/>
        <v>0</v>
      </c>
      <c r="O57" s="43">
        <f>O58</f>
        <v>0</v>
      </c>
      <c r="P57" s="43">
        <f t="shared" si="29"/>
        <v>0</v>
      </c>
      <c r="Q57" s="43">
        <f>Q58</f>
        <v>0</v>
      </c>
      <c r="R57" s="43">
        <f t="shared" si="29"/>
        <v>0</v>
      </c>
      <c r="S57" s="43">
        <f>S58</f>
        <v>0</v>
      </c>
      <c r="T57" s="43">
        <f t="shared" si="29"/>
        <v>0</v>
      </c>
      <c r="U57" s="43">
        <f>U58</f>
        <v>0</v>
      </c>
      <c r="V57" s="43">
        <f t="shared" si="29"/>
        <v>0</v>
      </c>
      <c r="W57" s="43">
        <f>W58</f>
        <v>0</v>
      </c>
      <c r="X57" s="43">
        <f t="shared" si="29"/>
        <v>0</v>
      </c>
      <c r="Y57" s="43">
        <f>Y58</f>
        <v>0</v>
      </c>
      <c r="Z57" s="43">
        <f t="shared" si="29"/>
        <v>0</v>
      </c>
      <c r="AA57" s="43">
        <f>AA58</f>
        <v>0</v>
      </c>
      <c r="AB57" s="43">
        <f t="shared" si="29"/>
        <v>0</v>
      </c>
      <c r="AC57" s="43">
        <f>AC58</f>
        <v>0</v>
      </c>
      <c r="AD57" s="40">
        <f t="shared" si="29"/>
        <v>100</v>
      </c>
      <c r="AE57" s="43">
        <f>AE58</f>
        <v>0</v>
      </c>
      <c r="AF57" s="40"/>
    </row>
    <row r="58" spans="1:34" s="41" customFormat="1" ht="38.25" x14ac:dyDescent="0.35">
      <c r="A58" s="42" t="s">
        <v>29</v>
      </c>
      <c r="B58" s="43">
        <f>H58+J58+L58+N58+P58+R58+T58+V58+X58+Z58+AB58+AD58</f>
        <v>100</v>
      </c>
      <c r="C58" s="43">
        <f>H58+J58+L58+N58+P58+R58+T58+V58+X58+Z58+AB58</f>
        <v>0</v>
      </c>
      <c r="D58" s="43"/>
      <c r="E58" s="43">
        <f>I58+K58+M58+O58+Q58+S58+U58+W58+Y58+AA58+AC58+AE58</f>
        <v>0</v>
      </c>
      <c r="F58" s="40">
        <f>E58/B58*100</f>
        <v>0</v>
      </c>
      <c r="G58" s="40" t="e">
        <f>E58/C58*100</f>
        <v>#DIV/0!</v>
      </c>
      <c r="H58" s="71"/>
      <c r="I58" s="71"/>
      <c r="J58" s="71"/>
      <c r="K58" s="71"/>
      <c r="L58" s="44"/>
      <c r="M58" s="44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44">
        <v>100</v>
      </c>
      <c r="AE58" s="44"/>
      <c r="AF58" s="72"/>
      <c r="AH58" s="49"/>
    </row>
    <row r="59" spans="1:34" s="13" customFormat="1" ht="18.75" x14ac:dyDescent="0.3">
      <c r="A59" s="59" t="s">
        <v>51</v>
      </c>
      <c r="B59" s="60">
        <f>B60</f>
        <v>100</v>
      </c>
      <c r="C59" s="60">
        <f>C60</f>
        <v>0</v>
      </c>
      <c r="D59" s="60">
        <f>D60</f>
        <v>0</v>
      </c>
      <c r="E59" s="60">
        <f>E60</f>
        <v>0</v>
      </c>
      <c r="F59" s="60">
        <f>E59/B59*100</f>
        <v>0</v>
      </c>
      <c r="G59" s="60" t="e">
        <f>E59/C59*100</f>
        <v>#DIV/0!</v>
      </c>
      <c r="H59" s="60">
        <f>H60</f>
        <v>0</v>
      </c>
      <c r="I59" s="60">
        <f>I60</f>
        <v>0</v>
      </c>
      <c r="J59" s="60">
        <f t="shared" ref="J59:AD59" si="30">J60</f>
        <v>0</v>
      </c>
      <c r="K59" s="60">
        <f>K60</f>
        <v>0</v>
      </c>
      <c r="L59" s="60">
        <f t="shared" si="30"/>
        <v>0</v>
      </c>
      <c r="M59" s="60">
        <f>M60</f>
        <v>0</v>
      </c>
      <c r="N59" s="60">
        <f t="shared" si="30"/>
        <v>0</v>
      </c>
      <c r="O59" s="60">
        <f>O60</f>
        <v>0</v>
      </c>
      <c r="P59" s="60">
        <f t="shared" si="30"/>
        <v>0</v>
      </c>
      <c r="Q59" s="60">
        <f>Q60</f>
        <v>0</v>
      </c>
      <c r="R59" s="60">
        <f t="shared" si="30"/>
        <v>0</v>
      </c>
      <c r="S59" s="60">
        <f>S60</f>
        <v>0</v>
      </c>
      <c r="T59" s="60">
        <f t="shared" si="30"/>
        <v>0</v>
      </c>
      <c r="U59" s="60">
        <f>U60</f>
        <v>0</v>
      </c>
      <c r="V59" s="60">
        <f t="shared" si="30"/>
        <v>0</v>
      </c>
      <c r="W59" s="60">
        <f>W60</f>
        <v>0</v>
      </c>
      <c r="X59" s="60">
        <f t="shared" si="30"/>
        <v>0</v>
      </c>
      <c r="Y59" s="60">
        <f>Y60</f>
        <v>0</v>
      </c>
      <c r="Z59" s="60">
        <f t="shared" si="30"/>
        <v>0</v>
      </c>
      <c r="AA59" s="60">
        <f>AA60</f>
        <v>0</v>
      </c>
      <c r="AB59" s="60">
        <f t="shared" si="30"/>
        <v>0</v>
      </c>
      <c r="AC59" s="60">
        <f>AC60</f>
        <v>0</v>
      </c>
      <c r="AD59" s="60">
        <f t="shared" si="30"/>
        <v>100</v>
      </c>
      <c r="AE59" s="60">
        <f>AE60</f>
        <v>0</v>
      </c>
      <c r="AF59" s="60"/>
    </row>
    <row r="60" spans="1:34" s="41" customFormat="1" ht="37.5" x14ac:dyDescent="0.3">
      <c r="A60" s="42" t="s">
        <v>29</v>
      </c>
      <c r="B60" s="43">
        <f>B58</f>
        <v>100</v>
      </c>
      <c r="C60" s="43">
        <f>C58</f>
        <v>0</v>
      </c>
      <c r="D60" s="43">
        <f>D58</f>
        <v>0</v>
      </c>
      <c r="E60" s="43">
        <f>E58</f>
        <v>0</v>
      </c>
      <c r="F60" s="40">
        <f>E60/B60*100</f>
        <v>0</v>
      </c>
      <c r="G60" s="40" t="e">
        <f>E60/C60*100</f>
        <v>#DIV/0!</v>
      </c>
      <c r="H60" s="43">
        <f t="shared" ref="H60:AB60" si="31">H58</f>
        <v>0</v>
      </c>
      <c r="I60" s="43">
        <f t="shared" si="31"/>
        <v>0</v>
      </c>
      <c r="J60" s="43">
        <f t="shared" si="31"/>
        <v>0</v>
      </c>
      <c r="K60" s="43">
        <f t="shared" si="31"/>
        <v>0</v>
      </c>
      <c r="L60" s="43">
        <f t="shared" si="31"/>
        <v>0</v>
      </c>
      <c r="M60" s="43">
        <f t="shared" si="31"/>
        <v>0</v>
      </c>
      <c r="N60" s="43">
        <f t="shared" si="31"/>
        <v>0</v>
      </c>
      <c r="O60" s="43">
        <f>O58</f>
        <v>0</v>
      </c>
      <c r="P60" s="43">
        <f t="shared" si="31"/>
        <v>0</v>
      </c>
      <c r="Q60" s="43">
        <f>Q58</f>
        <v>0</v>
      </c>
      <c r="R60" s="43">
        <f t="shared" si="31"/>
        <v>0</v>
      </c>
      <c r="S60" s="43">
        <f>S58</f>
        <v>0</v>
      </c>
      <c r="T60" s="43">
        <f t="shared" si="31"/>
        <v>0</v>
      </c>
      <c r="U60" s="43">
        <f>U58</f>
        <v>0</v>
      </c>
      <c r="V60" s="43">
        <f t="shared" si="31"/>
        <v>0</v>
      </c>
      <c r="W60" s="43">
        <f>W58</f>
        <v>0</v>
      </c>
      <c r="X60" s="43">
        <f t="shared" si="31"/>
        <v>0</v>
      </c>
      <c r="Y60" s="43">
        <f>Y58</f>
        <v>0</v>
      </c>
      <c r="Z60" s="43">
        <f t="shared" si="31"/>
        <v>0</v>
      </c>
      <c r="AA60" s="43">
        <f>AA58</f>
        <v>0</v>
      </c>
      <c r="AB60" s="43">
        <f t="shared" si="31"/>
        <v>0</v>
      </c>
      <c r="AC60" s="43">
        <f>AC58</f>
        <v>0</v>
      </c>
      <c r="AD60" s="43">
        <f>AD58</f>
        <v>100</v>
      </c>
      <c r="AE60" s="43">
        <f>AE58</f>
        <v>0</v>
      </c>
      <c r="AF60" s="43"/>
    </row>
    <row r="61" spans="1:34" s="41" customFormat="1" ht="18.75" x14ac:dyDescent="0.3">
      <c r="A61" s="61" t="s">
        <v>41</v>
      </c>
      <c r="B61" s="73"/>
      <c r="C61" s="73"/>
      <c r="D61" s="73"/>
      <c r="E61" s="73"/>
      <c r="F61" s="73"/>
      <c r="G61" s="7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  <c r="AE61" s="63"/>
      <c r="AF61" s="63"/>
    </row>
    <row r="62" spans="1:34" s="13" customFormat="1" ht="18.75" x14ac:dyDescent="0.3">
      <c r="A62" s="74" t="s">
        <v>52</v>
      </c>
      <c r="B62" s="75">
        <f>SUM(B63)</f>
        <v>100</v>
      </c>
      <c r="C62" s="75">
        <f>SUM(C63)</f>
        <v>0</v>
      </c>
      <c r="D62" s="75">
        <f>SUM(D63)</f>
        <v>0</v>
      </c>
      <c r="E62" s="75">
        <f>SUM(E63)</f>
        <v>0</v>
      </c>
      <c r="F62" s="75">
        <f t="shared" ref="F62:F69" si="32">E62/B62*100</f>
        <v>0</v>
      </c>
      <c r="G62" s="75" t="e">
        <f t="shared" ref="G62:G69" si="33">E62/C62*100</f>
        <v>#DIV/0!</v>
      </c>
      <c r="H62" s="75">
        <f>SUM(H63)</f>
        <v>0</v>
      </c>
      <c r="I62" s="75">
        <f>SUM(I63)</f>
        <v>0</v>
      </c>
      <c r="J62" s="75">
        <f t="shared" ref="J62:AD62" si="34">SUM(J63)</f>
        <v>0</v>
      </c>
      <c r="K62" s="75">
        <f>SUM(K63)</f>
        <v>0</v>
      </c>
      <c r="L62" s="75">
        <f t="shared" si="34"/>
        <v>0</v>
      </c>
      <c r="M62" s="75">
        <f>SUM(M63)</f>
        <v>0</v>
      </c>
      <c r="N62" s="75">
        <f t="shared" si="34"/>
        <v>0</v>
      </c>
      <c r="O62" s="75">
        <f>SUM(O63)</f>
        <v>0</v>
      </c>
      <c r="P62" s="75">
        <f t="shared" si="34"/>
        <v>0</v>
      </c>
      <c r="Q62" s="75">
        <f>SUM(Q63)</f>
        <v>0</v>
      </c>
      <c r="R62" s="75">
        <f t="shared" si="34"/>
        <v>0</v>
      </c>
      <c r="S62" s="75">
        <f>SUM(S63)</f>
        <v>0</v>
      </c>
      <c r="T62" s="75">
        <f t="shared" si="34"/>
        <v>0</v>
      </c>
      <c r="U62" s="75">
        <f>SUM(U63)</f>
        <v>0</v>
      </c>
      <c r="V62" s="75">
        <f t="shared" si="34"/>
        <v>0</v>
      </c>
      <c r="W62" s="75">
        <f>SUM(W63)</f>
        <v>0</v>
      </c>
      <c r="X62" s="75">
        <f t="shared" si="34"/>
        <v>0</v>
      </c>
      <c r="Y62" s="75">
        <f>SUM(Y63)</f>
        <v>0</v>
      </c>
      <c r="Z62" s="75">
        <f t="shared" si="34"/>
        <v>0</v>
      </c>
      <c r="AA62" s="75">
        <f>SUM(AA63)</f>
        <v>0</v>
      </c>
      <c r="AB62" s="75">
        <f t="shared" si="34"/>
        <v>0</v>
      </c>
      <c r="AC62" s="75">
        <f>SUM(AC63)</f>
        <v>0</v>
      </c>
      <c r="AD62" s="76">
        <f t="shared" si="34"/>
        <v>100</v>
      </c>
      <c r="AE62" s="75">
        <f>SUM(AE63)</f>
        <v>0</v>
      </c>
      <c r="AF62" s="76"/>
    </row>
    <row r="63" spans="1:34" s="41" customFormat="1" ht="37.5" x14ac:dyDescent="0.3">
      <c r="A63" s="42" t="s">
        <v>29</v>
      </c>
      <c r="B63" s="43">
        <f>B60</f>
        <v>100</v>
      </c>
      <c r="C63" s="43">
        <f>C60</f>
        <v>0</v>
      </c>
      <c r="D63" s="43">
        <f>D60</f>
        <v>0</v>
      </c>
      <c r="E63" s="43">
        <f>E60</f>
        <v>0</v>
      </c>
      <c r="F63" s="40">
        <f t="shared" si="32"/>
        <v>0</v>
      </c>
      <c r="G63" s="40" t="e">
        <f t="shared" si="33"/>
        <v>#DIV/0!</v>
      </c>
      <c r="H63" s="40">
        <f t="shared" ref="H63:AD63" si="35">H60</f>
        <v>0</v>
      </c>
      <c r="I63" s="40">
        <f t="shared" si="35"/>
        <v>0</v>
      </c>
      <c r="J63" s="40">
        <f t="shared" si="35"/>
        <v>0</v>
      </c>
      <c r="K63" s="40">
        <f t="shared" si="35"/>
        <v>0</v>
      </c>
      <c r="L63" s="40">
        <f t="shared" si="35"/>
        <v>0</v>
      </c>
      <c r="M63" s="40">
        <f t="shared" si="35"/>
        <v>0</v>
      </c>
      <c r="N63" s="40">
        <f t="shared" si="35"/>
        <v>0</v>
      </c>
      <c r="O63" s="40">
        <f>O60</f>
        <v>0</v>
      </c>
      <c r="P63" s="40">
        <f t="shared" si="35"/>
        <v>0</v>
      </c>
      <c r="Q63" s="40">
        <f>Q60</f>
        <v>0</v>
      </c>
      <c r="R63" s="40">
        <f t="shared" si="35"/>
        <v>0</v>
      </c>
      <c r="S63" s="40">
        <f>S60</f>
        <v>0</v>
      </c>
      <c r="T63" s="40">
        <f t="shared" si="35"/>
        <v>0</v>
      </c>
      <c r="U63" s="40">
        <f>U60</f>
        <v>0</v>
      </c>
      <c r="V63" s="40">
        <f t="shared" si="35"/>
        <v>0</v>
      </c>
      <c r="W63" s="40">
        <f>W60</f>
        <v>0</v>
      </c>
      <c r="X63" s="40">
        <f t="shared" si="35"/>
        <v>0</v>
      </c>
      <c r="Y63" s="40">
        <f>Y60</f>
        <v>0</v>
      </c>
      <c r="Z63" s="40">
        <f t="shared" si="35"/>
        <v>0</v>
      </c>
      <c r="AA63" s="40">
        <f>AA60</f>
        <v>0</v>
      </c>
      <c r="AB63" s="40">
        <f t="shared" si="35"/>
        <v>0</v>
      </c>
      <c r="AC63" s="40">
        <f>AC60</f>
        <v>0</v>
      </c>
      <c r="AD63" s="40">
        <f t="shared" si="35"/>
        <v>100</v>
      </c>
      <c r="AE63" s="40">
        <f>AE60</f>
        <v>0</v>
      </c>
      <c r="AF63" s="40"/>
    </row>
    <row r="64" spans="1:34" s="13" customFormat="1" ht="37.5" x14ac:dyDescent="0.3">
      <c r="A64" s="74" t="s">
        <v>53</v>
      </c>
      <c r="B64" s="75">
        <f>B65+B66</f>
        <v>26869.260020000002</v>
      </c>
      <c r="C64" s="75">
        <f>C65+C66</f>
        <v>26124.786209999998</v>
      </c>
      <c r="D64" s="75">
        <f>D65+D66</f>
        <v>25356.931470000003</v>
      </c>
      <c r="E64" s="75">
        <f>E65+E66</f>
        <v>24348.917229999999</v>
      </c>
      <c r="F64" s="75">
        <f t="shared" si="32"/>
        <v>90.619976924842746</v>
      </c>
      <c r="G64" s="75">
        <f t="shared" si="33"/>
        <v>93.202359760095433</v>
      </c>
      <c r="H64" s="75">
        <f t="shared" ref="H64:AD64" si="36">H65+H66</f>
        <v>333.70909</v>
      </c>
      <c r="I64" s="75">
        <f t="shared" si="36"/>
        <v>246.50111000000001</v>
      </c>
      <c r="J64" s="75">
        <f t="shared" si="36"/>
        <v>873.91767000000004</v>
      </c>
      <c r="K64" s="75">
        <f t="shared" si="36"/>
        <v>888.37671</v>
      </c>
      <c r="L64" s="75">
        <f t="shared" si="36"/>
        <v>805.71239999999989</v>
      </c>
      <c r="M64" s="75">
        <f t="shared" si="36"/>
        <v>748.17619999999999</v>
      </c>
      <c r="N64" s="75">
        <f t="shared" si="36"/>
        <v>1553.0562199999999</v>
      </c>
      <c r="O64" s="75">
        <f>O65+O66</f>
        <v>873.36892999999998</v>
      </c>
      <c r="P64" s="75">
        <f t="shared" si="36"/>
        <v>1041.7224799999999</v>
      </c>
      <c r="Q64" s="75">
        <f>Q65+Q66</f>
        <v>1310.2031999999999</v>
      </c>
      <c r="R64" s="75">
        <f t="shared" si="36"/>
        <v>8153.5644400000001</v>
      </c>
      <c r="S64" s="75">
        <f>S65+S66</f>
        <v>4379.8154800000011</v>
      </c>
      <c r="T64" s="75">
        <f t="shared" si="36"/>
        <v>6075.8636200000001</v>
      </c>
      <c r="U64" s="75">
        <f>U65+U66</f>
        <v>6004.6186500000003</v>
      </c>
      <c r="V64" s="75">
        <f t="shared" si="36"/>
        <v>4647.4195299999992</v>
      </c>
      <c r="W64" s="75">
        <f>W65+W66</f>
        <v>7177.0669500000004</v>
      </c>
      <c r="X64" s="75">
        <f t="shared" si="36"/>
        <v>1028.7590799999998</v>
      </c>
      <c r="Y64" s="75">
        <f>Y65+Y66</f>
        <v>1103.31</v>
      </c>
      <c r="Z64" s="75">
        <f t="shared" si="36"/>
        <v>803.59688000000006</v>
      </c>
      <c r="AA64" s="75">
        <f>AA65+AA66</f>
        <v>809.34999999999991</v>
      </c>
      <c r="AB64" s="75">
        <f t="shared" si="36"/>
        <v>807.46479999999997</v>
      </c>
      <c r="AC64" s="75">
        <f>AC65+AC66</f>
        <v>808.13</v>
      </c>
      <c r="AD64" s="75">
        <f t="shared" si="36"/>
        <v>744.47380999999996</v>
      </c>
      <c r="AE64" s="75">
        <f>AE65+AE66</f>
        <v>0</v>
      </c>
      <c r="AF64" s="75"/>
    </row>
    <row r="65" spans="1:34" s="41" customFormat="1" ht="37.5" x14ac:dyDescent="0.3">
      <c r="A65" s="42" t="s">
        <v>29</v>
      </c>
      <c r="B65" s="43">
        <f>H65+J65+L65+N65+P65+R65+T65+V65+X65+Z65+AB65+AD65</f>
        <v>11967.099999999999</v>
      </c>
      <c r="C65" s="43">
        <f t="shared" ref="C65:E66" si="37">C68</f>
        <v>11373.830449999999</v>
      </c>
      <c r="D65" s="43">
        <f t="shared" si="37"/>
        <v>10831.051450000001</v>
      </c>
      <c r="E65" s="43">
        <f t="shared" si="37"/>
        <v>10831.10677</v>
      </c>
      <c r="F65" s="40">
        <f t="shared" si="32"/>
        <v>90.507364106592263</v>
      </c>
      <c r="G65" s="40">
        <f t="shared" si="33"/>
        <v>95.228312199783147</v>
      </c>
      <c r="H65" s="43">
        <f>H68</f>
        <v>304.31616000000002</v>
      </c>
      <c r="I65" s="43">
        <f>I68</f>
        <v>246.50111000000001</v>
      </c>
      <c r="J65" s="43">
        <f t="shared" ref="J65:AD66" si="38">J68</f>
        <v>266.42252000000002</v>
      </c>
      <c r="K65" s="43">
        <f>K68</f>
        <v>273.58566000000002</v>
      </c>
      <c r="L65" s="43">
        <f t="shared" si="38"/>
        <v>422.10190999999998</v>
      </c>
      <c r="M65" s="43">
        <f>M68</f>
        <v>399.53000000000003</v>
      </c>
      <c r="N65" s="43">
        <f t="shared" si="38"/>
        <v>659.83722</v>
      </c>
      <c r="O65" s="43">
        <f>O68</f>
        <v>463.87</v>
      </c>
      <c r="P65" s="43">
        <f t="shared" si="38"/>
        <v>700.25653</v>
      </c>
      <c r="Q65" s="43">
        <f>Q68</f>
        <v>696.82</v>
      </c>
      <c r="R65" s="43">
        <f t="shared" si="38"/>
        <v>2087.68777</v>
      </c>
      <c r="S65" s="43">
        <f>S68</f>
        <v>2075.6432400000003</v>
      </c>
      <c r="T65" s="43">
        <f t="shared" si="38"/>
        <v>2393.2495699999999</v>
      </c>
      <c r="U65" s="43">
        <f>U68</f>
        <v>2265.15506</v>
      </c>
      <c r="V65" s="43">
        <f t="shared" si="38"/>
        <v>2929.0872099999997</v>
      </c>
      <c r="W65" s="43">
        <f>W68</f>
        <v>2856.5016999999998</v>
      </c>
      <c r="X65" s="43">
        <f t="shared" si="38"/>
        <v>681.35550999999998</v>
      </c>
      <c r="Y65" s="43">
        <f>Y68</f>
        <v>598.70000000000005</v>
      </c>
      <c r="Z65" s="43">
        <f t="shared" si="38"/>
        <v>453.12952000000001</v>
      </c>
      <c r="AA65" s="43">
        <f>AA68</f>
        <v>470.78</v>
      </c>
      <c r="AB65" s="43">
        <f t="shared" si="38"/>
        <v>476.38652999999999</v>
      </c>
      <c r="AC65" s="43">
        <f>AC68</f>
        <v>484.02</v>
      </c>
      <c r="AD65" s="43">
        <f t="shared" si="38"/>
        <v>593.26954999999998</v>
      </c>
      <c r="AE65" s="43">
        <f>AE68</f>
        <v>0</v>
      </c>
      <c r="AF65" s="43"/>
    </row>
    <row r="66" spans="1:34" s="41" customFormat="1" ht="18.75" x14ac:dyDescent="0.3">
      <c r="A66" s="45" t="s">
        <v>30</v>
      </c>
      <c r="B66" s="43">
        <f>H66+J66+L66+N66+P66+R66+T66+V66+X66+Z66+AB66+AD66</f>
        <v>14902.160020000001</v>
      </c>
      <c r="C66" s="43">
        <f t="shared" si="37"/>
        <v>14750.955760000001</v>
      </c>
      <c r="D66" s="43">
        <f t="shared" si="37"/>
        <v>14525.880020000001</v>
      </c>
      <c r="E66" s="43">
        <f t="shared" si="37"/>
        <v>13517.810460000001</v>
      </c>
      <c r="F66" s="40">
        <f t="shared" si="32"/>
        <v>90.710410046985928</v>
      </c>
      <c r="G66" s="40">
        <f t="shared" si="33"/>
        <v>91.640234571485152</v>
      </c>
      <c r="H66" s="43">
        <f>H69</f>
        <v>29.39293</v>
      </c>
      <c r="I66" s="43">
        <f>I69</f>
        <v>0</v>
      </c>
      <c r="J66" s="43">
        <f t="shared" si="38"/>
        <v>607.49514999999997</v>
      </c>
      <c r="K66" s="43">
        <f>K69</f>
        <v>614.79105000000004</v>
      </c>
      <c r="L66" s="43">
        <f t="shared" si="38"/>
        <v>383.61048999999997</v>
      </c>
      <c r="M66" s="43">
        <f>M69</f>
        <v>348.64619999999996</v>
      </c>
      <c r="N66" s="43">
        <f t="shared" si="38"/>
        <v>893.21900000000005</v>
      </c>
      <c r="O66" s="43">
        <f>O69</f>
        <v>409.49892999999997</v>
      </c>
      <c r="P66" s="43">
        <f t="shared" si="38"/>
        <v>341.46595000000002</v>
      </c>
      <c r="Q66" s="43">
        <f>Q69</f>
        <v>613.38319999999999</v>
      </c>
      <c r="R66" s="43">
        <f t="shared" si="38"/>
        <v>6065.8766700000006</v>
      </c>
      <c r="S66" s="43">
        <f>S69</f>
        <v>2304.1722400000003</v>
      </c>
      <c r="T66" s="43">
        <f t="shared" si="38"/>
        <v>3682.6140500000001</v>
      </c>
      <c r="U66" s="43">
        <f>U69</f>
        <v>3739.4635900000003</v>
      </c>
      <c r="V66" s="43">
        <f t="shared" si="38"/>
        <v>1718.33232</v>
      </c>
      <c r="W66" s="43">
        <f>W69</f>
        <v>4320.5652500000006</v>
      </c>
      <c r="X66" s="43">
        <f t="shared" si="38"/>
        <v>347.40356999999995</v>
      </c>
      <c r="Y66" s="43">
        <f>Y69</f>
        <v>504.61</v>
      </c>
      <c r="Z66" s="43">
        <f t="shared" si="38"/>
        <v>350.46735999999999</v>
      </c>
      <c r="AA66" s="43">
        <f>AA69</f>
        <v>338.57</v>
      </c>
      <c r="AB66" s="43">
        <f t="shared" si="38"/>
        <v>331.07826999999997</v>
      </c>
      <c r="AC66" s="43">
        <f>AC69</f>
        <v>324.11</v>
      </c>
      <c r="AD66" s="43">
        <f t="shared" si="38"/>
        <v>151.20426</v>
      </c>
      <c r="AE66" s="43">
        <f>AE69</f>
        <v>0</v>
      </c>
      <c r="AF66" s="43"/>
    </row>
    <row r="67" spans="1:34" s="13" customFormat="1" ht="21" x14ac:dyDescent="0.35">
      <c r="A67" s="77" t="s">
        <v>54</v>
      </c>
      <c r="B67" s="78">
        <f>B68+B69</f>
        <v>26869.260020000002</v>
      </c>
      <c r="C67" s="78">
        <f>C68+C69</f>
        <v>26124.786209999998</v>
      </c>
      <c r="D67" s="78">
        <f>D68+D69</f>
        <v>25356.931470000003</v>
      </c>
      <c r="E67" s="78">
        <f>E68+E69</f>
        <v>24348.917229999999</v>
      </c>
      <c r="F67" s="78">
        <f t="shared" si="32"/>
        <v>90.619976924842746</v>
      </c>
      <c r="G67" s="78">
        <f t="shared" si="33"/>
        <v>93.202359760095433</v>
      </c>
      <c r="H67" s="78">
        <f t="shared" ref="H67:AD67" si="39">H68+H69</f>
        <v>333.70909</v>
      </c>
      <c r="I67" s="78">
        <f t="shared" si="39"/>
        <v>246.50111000000001</v>
      </c>
      <c r="J67" s="78">
        <f t="shared" si="39"/>
        <v>873.91767000000004</v>
      </c>
      <c r="K67" s="78">
        <f t="shared" si="39"/>
        <v>888.37671</v>
      </c>
      <c r="L67" s="78">
        <f t="shared" si="39"/>
        <v>805.71239999999989</v>
      </c>
      <c r="M67" s="78">
        <f t="shared" si="39"/>
        <v>748.17619999999999</v>
      </c>
      <c r="N67" s="78">
        <f t="shared" si="39"/>
        <v>1553.0562199999999</v>
      </c>
      <c r="O67" s="78">
        <f t="shared" si="39"/>
        <v>873.36892999999998</v>
      </c>
      <c r="P67" s="78">
        <f t="shared" si="39"/>
        <v>1041.7224799999999</v>
      </c>
      <c r="Q67" s="78">
        <f>Q68+Q69</f>
        <v>1310.2031999999999</v>
      </c>
      <c r="R67" s="78">
        <f t="shared" si="39"/>
        <v>8153.5644400000001</v>
      </c>
      <c r="S67" s="78">
        <f>S68+S69</f>
        <v>4379.8154800000011</v>
      </c>
      <c r="T67" s="78">
        <f t="shared" si="39"/>
        <v>6075.8636200000001</v>
      </c>
      <c r="U67" s="78">
        <f>U68+U69</f>
        <v>6004.6186500000003</v>
      </c>
      <c r="V67" s="78">
        <f t="shared" si="39"/>
        <v>4647.4195299999992</v>
      </c>
      <c r="W67" s="78">
        <f>W68+W69</f>
        <v>7177.0669500000004</v>
      </c>
      <c r="X67" s="78">
        <f t="shared" si="39"/>
        <v>1028.7590799999998</v>
      </c>
      <c r="Y67" s="78">
        <f>Y68+Y69</f>
        <v>1103.31</v>
      </c>
      <c r="Z67" s="78">
        <f t="shared" si="39"/>
        <v>803.59688000000006</v>
      </c>
      <c r="AA67" s="78">
        <f>AA68+AA69</f>
        <v>809.34999999999991</v>
      </c>
      <c r="AB67" s="78">
        <f t="shared" si="39"/>
        <v>807.46479999999997</v>
      </c>
      <c r="AC67" s="78">
        <f>AC68+AC69</f>
        <v>808.13</v>
      </c>
      <c r="AD67" s="78">
        <f t="shared" si="39"/>
        <v>744.47380999999996</v>
      </c>
      <c r="AE67" s="78">
        <f>AE68+AE69</f>
        <v>0</v>
      </c>
      <c r="AF67" s="78"/>
      <c r="AH67" s="67"/>
    </row>
    <row r="68" spans="1:34" s="41" customFormat="1" ht="38.25" x14ac:dyDescent="0.35">
      <c r="A68" s="42" t="s">
        <v>29</v>
      </c>
      <c r="B68" s="40">
        <f>H68+J68+L68+N68+P68+R68+T68+V68+X68+Z68+AB68+AD68</f>
        <v>11967.099999999999</v>
      </c>
      <c r="C68" s="79">
        <f>C34+C46+C60</f>
        <v>11373.830449999999</v>
      </c>
      <c r="D68" s="79">
        <f>D34+D46+D60</f>
        <v>10831.051450000001</v>
      </c>
      <c r="E68" s="79">
        <f>E34+E46+E60</f>
        <v>10831.10677</v>
      </c>
      <c r="F68" s="40">
        <f t="shared" si="32"/>
        <v>90.507364106592263</v>
      </c>
      <c r="G68" s="40">
        <f t="shared" si="33"/>
        <v>95.228312199783147</v>
      </c>
      <c r="H68" s="79">
        <f>H34+H46+H60</f>
        <v>304.31616000000002</v>
      </c>
      <c r="I68" s="79">
        <f>I34+I46+I60</f>
        <v>246.50111000000001</v>
      </c>
      <c r="J68" s="79">
        <f t="shared" ref="J68:AD68" si="40">J34+J46+J60</f>
        <v>266.42252000000002</v>
      </c>
      <c r="K68" s="79">
        <f>K34+K46+K60</f>
        <v>273.58566000000002</v>
      </c>
      <c r="L68" s="79">
        <f t="shared" si="40"/>
        <v>422.10190999999998</v>
      </c>
      <c r="M68" s="79">
        <f>M34+M46+M60</f>
        <v>399.53000000000003</v>
      </c>
      <c r="N68" s="79">
        <f t="shared" si="40"/>
        <v>659.83722</v>
      </c>
      <c r="O68" s="79">
        <f>O34+O46+O60</f>
        <v>463.87</v>
      </c>
      <c r="P68" s="79">
        <f t="shared" si="40"/>
        <v>700.25653</v>
      </c>
      <c r="Q68" s="79">
        <f>Q34+Q46+Q60</f>
        <v>696.82</v>
      </c>
      <c r="R68" s="79">
        <f t="shared" si="40"/>
        <v>2087.68777</v>
      </c>
      <c r="S68" s="79">
        <f>S34+S46+S60</f>
        <v>2075.6432400000003</v>
      </c>
      <c r="T68" s="79">
        <f t="shared" si="40"/>
        <v>2393.2495699999999</v>
      </c>
      <c r="U68" s="79">
        <f>U34+U46+U60</f>
        <v>2265.15506</v>
      </c>
      <c r="V68" s="79">
        <f t="shared" si="40"/>
        <v>2929.0872099999997</v>
      </c>
      <c r="W68" s="79">
        <f>W34+W46+W60</f>
        <v>2856.5016999999998</v>
      </c>
      <c r="X68" s="79">
        <f t="shared" si="40"/>
        <v>681.35550999999998</v>
      </c>
      <c r="Y68" s="79">
        <f>Y34+Y46+Y60</f>
        <v>598.70000000000005</v>
      </c>
      <c r="Z68" s="79">
        <f t="shared" si="40"/>
        <v>453.12952000000001</v>
      </c>
      <c r="AA68" s="79">
        <f>AA34+AA46+AA60</f>
        <v>470.78</v>
      </c>
      <c r="AB68" s="79">
        <f t="shared" si="40"/>
        <v>476.38652999999999</v>
      </c>
      <c r="AC68" s="79">
        <f>AC34+AC46+AC60</f>
        <v>484.02</v>
      </c>
      <c r="AD68" s="79">
        <f t="shared" si="40"/>
        <v>593.26954999999998</v>
      </c>
      <c r="AE68" s="79">
        <f>AE34+AE46+AE60</f>
        <v>0</v>
      </c>
      <c r="AF68" s="79"/>
      <c r="AH68" s="49"/>
    </row>
    <row r="69" spans="1:34" s="41" customFormat="1" ht="21" x14ac:dyDescent="0.35">
      <c r="A69" s="45" t="s">
        <v>30</v>
      </c>
      <c r="B69" s="40">
        <f>H69+J69+L69+N69+P69+R69+T69+V69+X69+Z69+AB69+AD69</f>
        <v>14902.160020000001</v>
      </c>
      <c r="C69" s="79">
        <f>C35+C47</f>
        <v>14750.955760000001</v>
      </c>
      <c r="D69" s="79">
        <f>D35+D47</f>
        <v>14525.880020000001</v>
      </c>
      <c r="E69" s="79">
        <f>E35+E47</f>
        <v>13517.810460000001</v>
      </c>
      <c r="F69" s="40">
        <f t="shared" si="32"/>
        <v>90.710410046985928</v>
      </c>
      <c r="G69" s="40">
        <f t="shared" si="33"/>
        <v>91.640234571485152</v>
      </c>
      <c r="H69" s="79">
        <f>H35+H47</f>
        <v>29.39293</v>
      </c>
      <c r="I69" s="79">
        <f>I35+I47</f>
        <v>0</v>
      </c>
      <c r="J69" s="79">
        <f t="shared" ref="J69:AD69" si="41">J35+J47</f>
        <v>607.49514999999997</v>
      </c>
      <c r="K69" s="79">
        <f>K35+K47</f>
        <v>614.79105000000004</v>
      </c>
      <c r="L69" s="79">
        <f t="shared" si="41"/>
        <v>383.61048999999997</v>
      </c>
      <c r="M69" s="79">
        <f>M35+M47</f>
        <v>348.64619999999996</v>
      </c>
      <c r="N69" s="79">
        <f t="shared" si="41"/>
        <v>893.21900000000005</v>
      </c>
      <c r="O69" s="79">
        <f>O35+O47</f>
        <v>409.49892999999997</v>
      </c>
      <c r="P69" s="79">
        <f t="shared" si="41"/>
        <v>341.46595000000002</v>
      </c>
      <c r="Q69" s="79">
        <f>Q35+Q47</f>
        <v>613.38319999999999</v>
      </c>
      <c r="R69" s="79">
        <f t="shared" si="41"/>
        <v>6065.8766700000006</v>
      </c>
      <c r="S69" s="79">
        <f>S35+S47</f>
        <v>2304.1722400000003</v>
      </c>
      <c r="T69" s="79">
        <f t="shared" si="41"/>
        <v>3682.6140500000001</v>
      </c>
      <c r="U69" s="79">
        <f>U35+U47</f>
        <v>3739.4635900000003</v>
      </c>
      <c r="V69" s="79">
        <f t="shared" si="41"/>
        <v>1718.33232</v>
      </c>
      <c r="W69" s="79">
        <f>W35+W47</f>
        <v>4320.5652500000006</v>
      </c>
      <c r="X69" s="79">
        <f t="shared" si="41"/>
        <v>347.40356999999995</v>
      </c>
      <c r="Y69" s="79">
        <f>Y35+Y47</f>
        <v>504.61</v>
      </c>
      <c r="Z69" s="79">
        <f t="shared" si="41"/>
        <v>350.46735999999999</v>
      </c>
      <c r="AA69" s="79">
        <f>AA35+AA47</f>
        <v>338.57</v>
      </c>
      <c r="AB69" s="79">
        <f t="shared" si="41"/>
        <v>331.07826999999997</v>
      </c>
      <c r="AC69" s="79">
        <f>AC35+AC47</f>
        <v>324.11</v>
      </c>
      <c r="AD69" s="79">
        <f t="shared" si="41"/>
        <v>151.20426</v>
      </c>
      <c r="AE69" s="79">
        <f>AE35+AE47</f>
        <v>0</v>
      </c>
      <c r="AF69" s="79"/>
      <c r="AH69" s="49"/>
    </row>
    <row r="70" spans="1:34" s="41" customFormat="1" ht="21" x14ac:dyDescent="0.35">
      <c r="A70" s="61" t="s">
        <v>41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3"/>
      <c r="AE70" s="63"/>
      <c r="AF70" s="63"/>
      <c r="AH70" s="49"/>
    </row>
    <row r="71" spans="1:34" s="13" customFormat="1" ht="18.75" x14ac:dyDescent="0.3">
      <c r="A71" s="80"/>
      <c r="B71" s="81"/>
      <c r="C71" s="81"/>
      <c r="D71" s="81"/>
      <c r="E71" s="81"/>
      <c r="F71" s="81"/>
      <c r="G71" s="81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</row>
    <row r="72" spans="1:34" s="13" customFormat="1" ht="18.75" x14ac:dyDescent="0.25">
      <c r="A72" s="83" t="s">
        <v>55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  <c r="N72" s="85"/>
      <c r="O72" s="85"/>
      <c r="P72" s="86"/>
      <c r="Q72" s="86"/>
      <c r="R72" s="86"/>
      <c r="S72" s="86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</row>
    <row r="73" spans="1:34" s="13" customFormat="1" ht="15.75" x14ac:dyDescent="0.25">
      <c r="A73" s="88"/>
      <c r="B73" s="87"/>
      <c r="C73" s="87"/>
      <c r="D73" s="87"/>
      <c r="E73" s="87"/>
      <c r="F73" s="87"/>
      <c r="G73" s="87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</row>
    <row r="74" spans="1:34" s="13" customFormat="1" ht="18.75" x14ac:dyDescent="0.25">
      <c r="A74" s="83" t="s">
        <v>56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4"/>
      <c r="P74" s="86"/>
      <c r="Q74" s="86"/>
      <c r="R74" s="86"/>
      <c r="S74" s="86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</row>
    <row r="75" spans="1:34" s="13" customFormat="1" ht="20.25" x14ac:dyDescent="0.25">
      <c r="A75" s="89"/>
      <c r="B75" s="84"/>
      <c r="C75" s="84"/>
      <c r="D75" s="84"/>
      <c r="E75" s="84"/>
      <c r="F75" s="84"/>
      <c r="G75" s="90"/>
      <c r="H75" s="84"/>
      <c r="I75" s="84"/>
      <c r="J75" s="84"/>
      <c r="K75" s="84"/>
      <c r="L75" s="84"/>
      <c r="M75" s="84"/>
      <c r="N75" s="84"/>
      <c r="O75" s="84"/>
      <c r="P75" s="86"/>
      <c r="Q75" s="86"/>
      <c r="R75" s="86"/>
      <c r="S75" s="86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1:34" s="13" customFormat="1" ht="18.75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6"/>
      <c r="Q76" s="86"/>
      <c r="R76" s="86"/>
      <c r="S76" s="86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34" s="13" customFormat="1" ht="18.75" x14ac:dyDescent="0.25">
      <c r="A77" s="91" t="s">
        <v>57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2"/>
      <c r="N77" s="84"/>
      <c r="O77" s="84"/>
      <c r="P77" s="86"/>
      <c r="Q77" s="86"/>
      <c r="R77" s="86"/>
      <c r="S77" s="86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</row>
    <row r="78" spans="1:34" s="13" customFormat="1" ht="18.75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4"/>
      <c r="N78" s="87"/>
      <c r="O78" s="87"/>
      <c r="P78" s="87"/>
      <c r="Q78" s="87"/>
      <c r="R78" s="87"/>
      <c r="S78" s="87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</row>
    <row r="147" spans="6:7" x14ac:dyDescent="0.25">
      <c r="F147" s="3">
        <v>0</v>
      </c>
      <c r="G147" s="3" t="e">
        <f>E147/C147*100</f>
        <v>#DIV/0!</v>
      </c>
    </row>
    <row r="150" spans="6:7" x14ac:dyDescent="0.25">
      <c r="F150" s="3">
        <v>0</v>
      </c>
      <c r="G150" s="3">
        <v>0</v>
      </c>
    </row>
  </sheetData>
  <mergeCells count="41">
    <mergeCell ref="A78:L78"/>
    <mergeCell ref="A52:AF52"/>
    <mergeCell ref="A53:AF53"/>
    <mergeCell ref="A56:AF56"/>
    <mergeCell ref="A72:L72"/>
    <mergeCell ref="A74:N74"/>
    <mergeCell ref="A77:L77"/>
    <mergeCell ref="AF24:AF25"/>
    <mergeCell ref="A26:AF26"/>
    <mergeCell ref="A30:AF30"/>
    <mergeCell ref="A40:AF40"/>
    <mergeCell ref="A41:AF41"/>
    <mergeCell ref="AF43:AF44"/>
    <mergeCell ref="A9:AF9"/>
    <mergeCell ref="A10:AF10"/>
    <mergeCell ref="A14:AF14"/>
    <mergeCell ref="AF16:AF17"/>
    <mergeCell ref="A18:AF18"/>
    <mergeCell ref="A22:AF22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2023-12-13T09:40:21Z</dcterms:modified>
</cp:coreProperties>
</file>