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КУЛЬТУРЫ (для сайта)\сетевой\"/>
    </mc:Choice>
  </mc:AlternateContent>
  <bookViews>
    <workbookView xWindow="0" yWindow="0" windowWidth="28800" windowHeight="12000"/>
  </bookViews>
  <sheets>
    <sheet name="4. КП" sheetId="1" r:id="rId1"/>
  </sheets>
  <definedNames>
    <definedName name="Z_133BB3F8_8DD4_4AEF_8CD6_A5FB14681329_.wvu.Rows" localSheetId="0" hidden="1">'4. КП'!$23:$23,'4. КП'!$27:$27,'4. КП'!$62:$62,'4. КП'!$69:$69,'4. КП'!$77:$77,'4. КП'!$81:$82,'4. КП'!$85:$85,'4. КП'!$87:$87</definedName>
    <definedName name="Z_20A05A62_CBE8_4538_BBC3_2AD9D3B8FAC0_.wvu.Rows" localSheetId="0" hidden="1">'4. КП'!$23:$23,'4. КП'!$27:$27,'4. КП'!$62:$62,'4. КП'!$69:$69,'4. КП'!$77:$77,'4. КП'!$81:$82,'4. КП'!$85:$85,'4. КП'!$87:$87</definedName>
    <definedName name="Z_21E1D423_7B38_4272_8354_09B4DB62C9EB_.wvu.Rows" localSheetId="0" hidden="1">'4. КП'!$23:$23,'4. КП'!$27:$27,'4. КП'!$62:$62,'4. КП'!$69:$69,'4. КП'!$77:$77,'4. КП'!$81:$82,'4. КП'!$85:$85,'4. КП'!$87:$87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КП'!$62:$62,'4. КП'!$77:$77,'4. КП'!$81:$82,'4. КП'!$85:$85,'4. КП'!$87:$87</definedName>
    <definedName name="Z_2A5A11D4_90C6_4A3E_8165_7D7BD634B22F_.wvu.Rows" localSheetId="0" hidden="1">'4. КП'!$23:$23,'4. КП'!$27:$27,'4. КП'!$62:$62,'4. КП'!$69:$69,'4. КП'!$77:$77,'4. КП'!$81:$82,'4. КП'!$85:$85,'4. КП'!$87:$87</definedName>
    <definedName name="Z_30B635D9_57DB_47D5_8A0F_4B30DD769960_.wvu.Rows" localSheetId="0" hidden="1">'4. КП'!$23:$23,'4. КП'!$27:$27,'4. КП'!$62:$62,'4. КП'!$69:$69,'4. КП'!$77:$77,'4. КП'!$81:$82,'4. КП'!$85:$85,'4. КП'!$87:$87</definedName>
    <definedName name="Z_4E221C17_6DAB_4FFA_B18C_35D4D85AF6E8_.wvu.Rows" localSheetId="0" hidden="1">'4. КП'!$23:$23,'4. КП'!$27:$27,'4. КП'!$62:$62,'4. КП'!$69:$69,'4. КП'!$77:$77,'4. КП'!$81:$82,'4. КП'!$85:$85,'4. КП'!$87:$87</definedName>
    <definedName name="Z_519948E4_0B24_465F_9D9E_44BE50D1D647_.wvu.Rows" localSheetId="0" hidden="1">'4. КП'!$23:$23,'4. КП'!$27:$27,'4. КП'!$62:$62,'4. КП'!$69:$69,'4. КП'!$77:$77,'4. КП'!$81:$82,'4. КП'!$85:$85,'4. КП'!$87:$87</definedName>
    <definedName name="Z_562453CE_35F5_40A3_AD14_6399D1197C99_.wvu.Rows" localSheetId="0" hidden="1">'4. КП'!$23:$23,'4. КП'!$27:$27,'4. КП'!$62:$62,'4. КП'!$69:$69,'4. КП'!$77:$77,'4. КП'!$81:$82,'4. КП'!$85:$85,'4. КП'!$87:$87</definedName>
    <definedName name="Z_5DF2C78B_5EE4_439D_8D72_8D3A913B65F9_.wvu.Rows" localSheetId="0" hidden="1">'4. КП'!$23:$23,'4. КП'!$27:$27,'4. КП'!$62:$62,'4. КП'!$69:$69,'4. КП'!$77:$77,'4. КП'!$81:$82,'4. КП'!$85:$85,'4. КП'!$87:$87</definedName>
    <definedName name="Z_60A1F930_4BEC_460A_8E14_01E47F6DD055_.wvu.Rows" localSheetId="0" hidden="1">'4. КП'!$23:$23,'4. КП'!$27:$27,'4. КП'!$62:$62,'4. КП'!$69:$69,'4. КП'!$77:$77,'4. КП'!$81:$82,'4. КП'!$85:$85,'4. КП'!$87:$87</definedName>
    <definedName name="Z_7C5A2A36_3D69_43D9_9018_A52C27EC78F9_.wvu.Rows" localSheetId="0" hidden="1">'4. КП'!$23:$23,'4. КП'!$27:$27,'4. КП'!$62:$62,'4. КП'!$69:$69,'4. КП'!$77:$77,'4. КП'!$81:$82,'4. КП'!$85:$85,'4. КП'!$87:$87</definedName>
    <definedName name="Z_996EC2F0_F6EC_4E63_A83E_34865157BD8D_.wvu.Rows" localSheetId="0" hidden="1">'4. КП'!$23:$23,'4. КП'!$27:$27,'4. КП'!$62:$62,'4. КП'!$69:$69,'4. КП'!$77:$77,'4. КП'!$81:$82,'4. КП'!$85:$85,'4. КП'!$87:$87</definedName>
    <definedName name="Z_A0E2FBF6_E560_4343_8BE6_217DC798135B_.wvu.Rows" localSheetId="0" hidden="1">'4. КП'!$23:$23,'4. КП'!$27:$27,'4. КП'!$62:$62,'4. КП'!$69:$69,'4. КП'!$77:$77,'4. КП'!$81:$82,'4. КП'!$85:$85,'4. КП'!$87:$87</definedName>
    <definedName name="Z_A4AF2100_C59D_4F60_9EAB_56D9103463F7_.wvu.Rows" localSheetId="0" hidden="1">'4. КП'!$23:$23,'4. КП'!$27:$27,'4. КП'!$62:$62,'4. КП'!$69:$69,'4. КП'!$77:$77,'4. КП'!$81:$82,'4. КП'!$85:$85,'4. КП'!$87:$87</definedName>
    <definedName name="Z_A7640BE7_6438_4196_9A67_AF5B992A1E70_.wvu.Rows" localSheetId="0" hidden="1">'4. КП'!$23:$23,'4. КП'!$27:$27,'4. КП'!$62:$62,'4. КП'!$69:$69,'4. КП'!$77:$77,'4. КП'!$81:$82,'4. КП'!$85:$85,'4. КП'!$87:$87</definedName>
    <definedName name="Z_AB9978E4_895D_4050_8F07_2484E22632D1_.wvu.Rows" localSheetId="0" hidden="1">'4. КП'!$23:$23,'4. КП'!$27:$27,'4. КП'!$62:$62,'4. КП'!$69:$69,'4. КП'!$77:$77,'4. КП'!$81:$82,'4. КП'!$85:$85,'4. КП'!$87:$87</definedName>
    <definedName name="Z_AFADB96A_0516_43C1_9F1B_0604F3CAC04A_.wvu.Rows" localSheetId="0" hidden="1">'4. КП'!$23:$23,'4. КП'!$27:$27,'4. КП'!$62:$62,'4. КП'!$69:$69,'4. КП'!$77:$77,'4. КП'!$81:$82,'4. КП'!$85:$85,'4. КП'!$87:$87</definedName>
    <definedName name="Z_B686A221_D885_4536_BEAC_E7F4BBC02150_.wvu.Rows" localSheetId="0" hidden="1">'4. КП'!$23:$23,'4. КП'!$27:$27,'4. КП'!$62:$62,'4. КП'!$69:$69,'4. КП'!$77:$77,'4. КП'!$81:$82,'4. КП'!$85:$85,'4. КП'!$87:$87</definedName>
    <definedName name="Z_B6B60ED6_A6CC_4DA7_A8CA_5E6DB52D5A87_.wvu.Rows" localSheetId="0" hidden="1">'4. КП'!$23:$23,'4. КП'!$27:$27,'4. КП'!$62:$62,'4. КП'!$69:$69,'4. КП'!$77:$77,'4. КП'!$81:$82,'4. КП'!$85:$85,'4. КП'!$87:$87</definedName>
    <definedName name="Z_BBF6B43F_E0FC_43DF_B91C_674F6AB4B556_.wvu.Rows" localSheetId="0" hidden="1">'4. КП'!$23:$23,'4. КП'!$27:$27,'4. КП'!$62:$62,'4. КП'!$69:$69,'4. КП'!$77:$77,'4. КП'!$81:$82,'4. КП'!$85:$85,'4. КП'!$87:$87</definedName>
    <definedName name="Z_C01DC081_B312_4391_B775_A8CE76216D71_.wvu.Rows" localSheetId="0" hidden="1">'4. КП'!$23:$23,'4. КП'!$27:$27,'4. КП'!$62:$62,'4. КП'!$69:$69,'4. КП'!$77:$77,'4. КП'!$81:$82,'4. КП'!$85:$85,'4. КП'!$87:$87</definedName>
    <definedName name="Z_C282AA4E_1BB5_4296_9AC6_844C0F88E5FC_.wvu.Rows" localSheetId="0" hidden="1">'4. КП'!$23:$23,'4. КП'!$27:$27,'4. КП'!$62:$62,'4. КП'!$69:$69,'4. КП'!$77:$77,'4. КП'!$81:$82,'4. КП'!$85:$85,'4. КП'!$87:$87</definedName>
    <definedName name="Z_C68436F4_AFB3_4D1D_A7C4_56D0C677D68E_.wvu.Rows" localSheetId="0" hidden="1">'4. КП'!$23:$23,'4. КП'!$27:$27,'4. КП'!$62:$62,'4. КП'!$69:$69,'4. КП'!$77:$77,'4. КП'!$81:$82,'4. КП'!$85:$85,'4. КП'!$87:$87</definedName>
    <definedName name="Z_C7DC638A_7F60_46C9_A1FB_9ADEAE87F332_.wvu.Rows" localSheetId="0" hidden="1">'4. КП'!$23:$23,'4. КП'!$27:$27,'4. КП'!$62:$62,'4. КП'!$69:$69,'4. КП'!$77:$77,'4. КП'!$81:$82,'4. КП'!$85:$85,'4. КП'!$87:$87</definedName>
    <definedName name="Z_DAEDC989_02E7_4319_8354_59410ACF3F1F_.wvu.Rows" localSheetId="0" hidden="1">'4. КП'!$23:$23,'4. КП'!$27:$27,'4. КП'!$62:$62,'4. КП'!$69:$69,'4. КП'!$77:$77,'4. КП'!$81:$82,'4. КП'!$85:$85,'4. КП'!$87:$87</definedName>
    <definedName name="Z_EA46B61D_849C_4795_A4FF_F8F1740022EB_.wvu.Rows" localSheetId="0" hidden="1">'4. КП'!$23:$23,'4. КП'!$27:$27,'4. КП'!$62:$62,'4. КП'!$69:$69,'4. КП'!$77:$77,'4. КП'!$81:$82,'4. КП'!$85:$85,'4. КП'!$87:$87</definedName>
    <definedName name="Z_F528EF6A_C113_49B5_B25F_D660F898CBFB_.wvu.Rows" localSheetId="0" hidden="1">'4. КП'!$23:$23,'4. КП'!$27:$27,'4. КП'!$62:$62,'4. КП'!$69:$69,'4. КП'!$77:$77,'4. КП'!$81:$82,'4. КП'!$85:$85,'4. КП'!$87:$87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86" i="1" l="1"/>
  <c r="F76" i="1"/>
  <c r="F74" i="1"/>
  <c r="F68" i="1"/>
  <c r="F71" i="1"/>
  <c r="F66" i="1"/>
  <c r="F64" i="1"/>
  <c r="F61" i="1"/>
  <c r="F59" i="1"/>
  <c r="F57" i="1"/>
  <c r="F54" i="1"/>
  <c r="F52" i="1"/>
  <c r="F50" i="1"/>
  <c r="F48" i="1"/>
  <c r="F46" i="1"/>
  <c r="F41" i="1" l="1"/>
  <c r="F39" i="1"/>
  <c r="E90" i="1" l="1"/>
  <c r="E79" i="1"/>
  <c r="E78" i="1"/>
  <c r="E63" i="1"/>
  <c r="E42" i="1"/>
  <c r="E40" i="1"/>
  <c r="E38" i="1"/>
  <c r="E37" i="1"/>
  <c r="E35" i="1"/>
  <c r="E34" i="1"/>
  <c r="E32" i="1"/>
  <c r="E31" i="1"/>
  <c r="E29" i="1"/>
  <c r="E28" i="1"/>
  <c r="E25" i="1"/>
  <c r="E24" i="1"/>
  <c r="E21" i="1"/>
  <c r="E20" i="1"/>
  <c r="E19" i="1"/>
  <c r="E17" i="1"/>
  <c r="E16" i="1"/>
  <c r="E15" i="1"/>
  <c r="E12" i="1"/>
  <c r="E10" i="1"/>
  <c r="E11" i="1"/>
  <c r="G55" i="1" l="1"/>
  <c r="E94" i="1"/>
  <c r="E92" i="1"/>
  <c r="E86" i="1"/>
  <c r="E83" i="1"/>
  <c r="E75" i="1"/>
  <c r="E73" i="1"/>
  <c r="E72" i="1"/>
  <c r="E70" i="1"/>
  <c r="E67" i="1"/>
  <c r="E65" i="1"/>
  <c r="E60" i="1"/>
  <c r="E58" i="1"/>
  <c r="E56" i="1"/>
  <c r="E55" i="1"/>
  <c r="E53" i="1"/>
  <c r="E51" i="1"/>
  <c r="E49" i="1"/>
  <c r="E47" i="1"/>
  <c r="E45" i="1"/>
  <c r="E44" i="1"/>
  <c r="J12" i="1" l="1"/>
  <c r="L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J9" i="1" l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9" i="1"/>
  <c r="AG10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E11" i="1"/>
  <c r="AG11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J52" i="1"/>
  <c r="G94" i="1" l="1"/>
  <c r="I94" i="1" s="1"/>
  <c r="D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G92" i="1"/>
  <c r="F92" i="1" s="1"/>
  <c r="F91" i="1" s="1"/>
  <c r="D92" i="1"/>
  <c r="D91" i="1" s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AG90" i="1"/>
  <c r="AG89" i="1" s="1"/>
  <c r="AF90" i="1"/>
  <c r="AE90" i="1"/>
  <c r="AE89" i="1" s="1"/>
  <c r="AD90" i="1"/>
  <c r="AD89" i="1" s="1"/>
  <c r="AC90" i="1"/>
  <c r="AC89" i="1" s="1"/>
  <c r="AB90" i="1"/>
  <c r="AB89" i="1" s="1"/>
  <c r="AA90" i="1"/>
  <c r="AA89" i="1" s="1"/>
  <c r="Z90" i="1"/>
  <c r="Z89" i="1" s="1"/>
  <c r="Y90" i="1"/>
  <c r="Y89" i="1" s="1"/>
  <c r="X90" i="1"/>
  <c r="X89" i="1" s="1"/>
  <c r="W90" i="1"/>
  <c r="W89" i="1" s="1"/>
  <c r="V90" i="1"/>
  <c r="V89" i="1" s="1"/>
  <c r="U90" i="1"/>
  <c r="U89" i="1" s="1"/>
  <c r="T90" i="1"/>
  <c r="T89" i="1" s="1"/>
  <c r="S90" i="1"/>
  <c r="S89" i="1" s="1"/>
  <c r="R90" i="1"/>
  <c r="R89" i="1" s="1"/>
  <c r="Q90" i="1"/>
  <c r="Q89" i="1" s="1"/>
  <c r="P90" i="1"/>
  <c r="P89" i="1" s="1"/>
  <c r="O90" i="1"/>
  <c r="O89" i="1" s="1"/>
  <c r="N90" i="1"/>
  <c r="N89" i="1" s="1"/>
  <c r="M90" i="1"/>
  <c r="L90" i="1"/>
  <c r="L89" i="1" s="1"/>
  <c r="K90" i="1"/>
  <c r="J90" i="1"/>
  <c r="G87" i="1"/>
  <c r="F87" i="1" s="1"/>
  <c r="E87" i="1"/>
  <c r="E84" i="1" s="1"/>
  <c r="D87" i="1"/>
  <c r="G86" i="1"/>
  <c r="D86" i="1"/>
  <c r="G85" i="1"/>
  <c r="F85" i="1" s="1"/>
  <c r="E85" i="1"/>
  <c r="D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G83" i="1"/>
  <c r="D83" i="1"/>
  <c r="G82" i="1"/>
  <c r="I82" i="1" s="1"/>
  <c r="E82" i="1"/>
  <c r="D82" i="1"/>
  <c r="G81" i="1"/>
  <c r="E81" i="1"/>
  <c r="D8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O76" i="1" s="1"/>
  <c r="N77" i="1"/>
  <c r="M77" i="1"/>
  <c r="L77" i="1"/>
  <c r="K77" i="1"/>
  <c r="J77" i="1"/>
  <c r="E77" i="1" s="1"/>
  <c r="AD76" i="1"/>
  <c r="G75" i="1"/>
  <c r="G74" i="1" s="1"/>
  <c r="D75" i="1"/>
  <c r="D74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3" i="1"/>
  <c r="I73" i="1" s="1"/>
  <c r="D73" i="1"/>
  <c r="G72" i="1"/>
  <c r="D72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E71" i="1"/>
  <c r="G70" i="1"/>
  <c r="D70" i="1"/>
  <c r="G69" i="1"/>
  <c r="F69" i="1" s="1"/>
  <c r="E69" i="1"/>
  <c r="E68" i="1" s="1"/>
  <c r="D69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G67" i="1"/>
  <c r="F67" i="1" s="1"/>
  <c r="D67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E66" i="1"/>
  <c r="G65" i="1"/>
  <c r="F65" i="1" s="1"/>
  <c r="E64" i="1"/>
  <c r="D65" i="1"/>
  <c r="D64" i="1" s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AG63" i="1"/>
  <c r="AG61" i="1" s="1"/>
  <c r="AF63" i="1"/>
  <c r="AF61" i="1" s="1"/>
  <c r="AE63" i="1"/>
  <c r="AE61" i="1" s="1"/>
  <c r="AD63" i="1"/>
  <c r="AD61" i="1" s="1"/>
  <c r="AC63" i="1"/>
  <c r="AC61" i="1" s="1"/>
  <c r="AB63" i="1"/>
  <c r="AA63" i="1"/>
  <c r="AA61" i="1" s="1"/>
  <c r="Z63" i="1"/>
  <c r="Z31" i="1" s="1"/>
  <c r="Y63" i="1"/>
  <c r="Y61" i="1" s="1"/>
  <c r="X63" i="1"/>
  <c r="X61" i="1" s="1"/>
  <c r="W63" i="1"/>
  <c r="W61" i="1" s="1"/>
  <c r="V63" i="1"/>
  <c r="V61" i="1" s="1"/>
  <c r="U63" i="1"/>
  <c r="U61" i="1" s="1"/>
  <c r="T63" i="1"/>
  <c r="S63" i="1"/>
  <c r="S61" i="1" s="1"/>
  <c r="R63" i="1"/>
  <c r="R61" i="1" s="1"/>
  <c r="Q63" i="1"/>
  <c r="Q61" i="1" s="1"/>
  <c r="P63" i="1"/>
  <c r="P61" i="1" s="1"/>
  <c r="O63" i="1"/>
  <c r="O61" i="1" s="1"/>
  <c r="N63" i="1"/>
  <c r="N61" i="1" s="1"/>
  <c r="M63" i="1"/>
  <c r="M61" i="1" s="1"/>
  <c r="L63" i="1"/>
  <c r="K63" i="1"/>
  <c r="K61" i="1" s="1"/>
  <c r="J63" i="1"/>
  <c r="G62" i="1"/>
  <c r="F62" i="1" s="1"/>
  <c r="E62" i="1"/>
  <c r="D62" i="1"/>
  <c r="G60" i="1"/>
  <c r="F60" i="1" s="1"/>
  <c r="E59" i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G58" i="1"/>
  <c r="G57" i="1" s="1"/>
  <c r="D58" i="1"/>
  <c r="D57" i="1" s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G56" i="1"/>
  <c r="D56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3" i="1"/>
  <c r="E52" i="1"/>
  <c r="D53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G51" i="1"/>
  <c r="G50" i="1" s="1"/>
  <c r="D51" i="1"/>
  <c r="D50" i="1" s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49" i="1"/>
  <c r="E48" i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7" i="1"/>
  <c r="G46" i="1" s="1"/>
  <c r="D47" i="1"/>
  <c r="D46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5" i="1"/>
  <c r="F45" i="1" s="1"/>
  <c r="F43" i="1" s="1"/>
  <c r="D45" i="1"/>
  <c r="G44" i="1"/>
  <c r="D44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G42" i="1"/>
  <c r="E41" i="1"/>
  <c r="D42" i="1"/>
  <c r="D41" i="1" s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G40" i="1"/>
  <c r="G39" i="1" s="1"/>
  <c r="E39" i="1"/>
  <c r="D40" i="1"/>
  <c r="D39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8" i="1"/>
  <c r="E36" i="1"/>
  <c r="D38" i="1"/>
  <c r="G37" i="1"/>
  <c r="D37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AG35" i="1"/>
  <c r="AG32" i="1" s="1"/>
  <c r="AG12" i="1" s="1"/>
  <c r="AF32" i="1"/>
  <c r="AE32" i="1"/>
  <c r="AD33" i="1"/>
  <c r="AC32" i="1"/>
  <c r="AB32" i="1"/>
  <c r="AA32" i="1"/>
  <c r="Z32" i="1"/>
  <c r="Y32" i="1"/>
  <c r="X32" i="1"/>
  <c r="W32" i="1"/>
  <c r="V33" i="1"/>
  <c r="U32" i="1"/>
  <c r="T32" i="1"/>
  <c r="S32" i="1"/>
  <c r="R32" i="1"/>
  <c r="Q32" i="1"/>
  <c r="P32" i="1"/>
  <c r="O32" i="1"/>
  <c r="N33" i="1"/>
  <c r="M32" i="1"/>
  <c r="M12" i="1" s="1"/>
  <c r="L32" i="1"/>
  <c r="K32" i="1"/>
  <c r="K12" i="1" s="1"/>
  <c r="AF31" i="1"/>
  <c r="P31" i="1"/>
  <c r="G29" i="1"/>
  <c r="D29" i="1"/>
  <c r="G28" i="1"/>
  <c r="D28" i="1"/>
  <c r="G27" i="1"/>
  <c r="F27" i="1" s="1"/>
  <c r="E27" i="1"/>
  <c r="I27" i="1" s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5" i="1"/>
  <c r="D25" i="1"/>
  <c r="G24" i="1"/>
  <c r="D24" i="1"/>
  <c r="G23" i="1"/>
  <c r="F23" i="1" s="1"/>
  <c r="E23" i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1" i="1"/>
  <c r="F21" i="1" s="1"/>
  <c r="D21" i="1"/>
  <c r="G20" i="1"/>
  <c r="D20" i="1"/>
  <c r="G19" i="1"/>
  <c r="F19" i="1" s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F89" i="1" l="1"/>
  <c r="AF11" i="1"/>
  <c r="AF8" i="1" s="1"/>
  <c r="M89" i="1"/>
  <c r="Q33" i="1"/>
  <c r="V32" i="1"/>
  <c r="J32" i="1"/>
  <c r="T33" i="1"/>
  <c r="I38" i="1"/>
  <c r="J61" i="1"/>
  <c r="AB33" i="1"/>
  <c r="AC33" i="1"/>
  <c r="AF76" i="1"/>
  <c r="N32" i="1"/>
  <c r="L33" i="1"/>
  <c r="AE76" i="1"/>
  <c r="AD32" i="1"/>
  <c r="R31" i="1"/>
  <c r="H28" i="1"/>
  <c r="Z61" i="1"/>
  <c r="X33" i="1"/>
  <c r="F84" i="1"/>
  <c r="H21" i="1"/>
  <c r="H24" i="1"/>
  <c r="D22" i="1"/>
  <c r="E22" i="1"/>
  <c r="Z14" i="1"/>
  <c r="L14" i="1"/>
  <c r="G15" i="1"/>
  <c r="I15" i="1" s="1"/>
  <c r="S14" i="1"/>
  <c r="T14" i="1"/>
  <c r="H20" i="1"/>
  <c r="AB14" i="1"/>
  <c r="AE14" i="1"/>
  <c r="AD14" i="1"/>
  <c r="I20" i="1"/>
  <c r="G16" i="1"/>
  <c r="D17" i="1"/>
  <c r="D18" i="1"/>
  <c r="I21" i="1"/>
  <c r="G9" i="1"/>
  <c r="F9" i="1" s="1"/>
  <c r="O14" i="1"/>
  <c r="P14" i="1"/>
  <c r="X14" i="1"/>
  <c r="H19" i="1"/>
  <c r="I23" i="1"/>
  <c r="G26" i="1"/>
  <c r="I28" i="1"/>
  <c r="I56" i="1"/>
  <c r="F56" i="1"/>
  <c r="E61" i="1"/>
  <c r="W76" i="1"/>
  <c r="H87" i="1"/>
  <c r="V76" i="1"/>
  <c r="I19" i="1"/>
  <c r="H27" i="1"/>
  <c r="H29" i="1"/>
  <c r="X76" i="1"/>
  <c r="R14" i="1"/>
  <c r="G41" i="1"/>
  <c r="G22" i="1"/>
  <c r="E26" i="1"/>
  <c r="W14" i="1"/>
  <c r="AA14" i="1"/>
  <c r="G18" i="1"/>
  <c r="E18" i="1"/>
  <c r="I24" i="1"/>
  <c r="Y31" i="1"/>
  <c r="Y8" i="1" s="1"/>
  <c r="AG31" i="1"/>
  <c r="AG8" i="1" s="1"/>
  <c r="D77" i="1"/>
  <c r="R76" i="1"/>
  <c r="Z76" i="1"/>
  <c r="G80" i="1"/>
  <c r="F83" i="1"/>
  <c r="G84" i="1"/>
  <c r="I84" i="1" s="1"/>
  <c r="H23" i="1"/>
  <c r="H25" i="1"/>
  <c r="J31" i="1"/>
  <c r="G36" i="1"/>
  <c r="I36" i="1" s="1"/>
  <c r="H40" i="1"/>
  <c r="H62" i="1"/>
  <c r="I70" i="1"/>
  <c r="S76" i="1"/>
  <c r="AA76" i="1"/>
  <c r="H85" i="1"/>
  <c r="G17" i="1"/>
  <c r="F17" i="1" s="1"/>
  <c r="I25" i="1"/>
  <c r="H45" i="1"/>
  <c r="I62" i="1"/>
  <c r="N76" i="1"/>
  <c r="L76" i="1"/>
  <c r="T76" i="1"/>
  <c r="AB76" i="1"/>
  <c r="H81" i="1"/>
  <c r="I85" i="1"/>
  <c r="I87" i="1"/>
  <c r="N14" i="1"/>
  <c r="V14" i="1"/>
  <c r="I81" i="1"/>
  <c r="R30" i="1"/>
  <c r="Z30" i="1"/>
  <c r="D36" i="1"/>
  <c r="I69" i="1"/>
  <c r="D68" i="1"/>
  <c r="H69" i="1"/>
  <c r="G63" i="1"/>
  <c r="G61" i="1" s="1"/>
  <c r="M31" i="1"/>
  <c r="M30" i="1" s="1"/>
  <c r="U31" i="1"/>
  <c r="U30" i="1" s="1"/>
  <c r="I67" i="1"/>
  <c r="D63" i="1"/>
  <c r="I65" i="1"/>
  <c r="H65" i="1"/>
  <c r="I60" i="1"/>
  <c r="G59" i="1"/>
  <c r="H60" i="1"/>
  <c r="H58" i="1"/>
  <c r="D35" i="1"/>
  <c r="G54" i="1"/>
  <c r="H56" i="1"/>
  <c r="AF33" i="1"/>
  <c r="H55" i="1"/>
  <c r="U33" i="1"/>
  <c r="G52" i="1"/>
  <c r="H53" i="1"/>
  <c r="I53" i="1"/>
  <c r="AG33" i="1"/>
  <c r="H51" i="1"/>
  <c r="G48" i="1"/>
  <c r="H49" i="1"/>
  <c r="I49" i="1"/>
  <c r="H47" i="1"/>
  <c r="AC31" i="1"/>
  <c r="AC8" i="1" s="1"/>
  <c r="E43" i="1"/>
  <c r="G32" i="1"/>
  <c r="F32" i="1" s="1"/>
  <c r="Y33" i="1"/>
  <c r="AE33" i="1"/>
  <c r="I45" i="1"/>
  <c r="Q31" i="1"/>
  <c r="Q30" i="1" s="1"/>
  <c r="X31" i="1"/>
  <c r="X8" i="1" s="1"/>
  <c r="AF30" i="1"/>
  <c r="P33" i="1"/>
  <c r="H39" i="1"/>
  <c r="I40" i="1"/>
  <c r="P30" i="1"/>
  <c r="G34" i="1"/>
  <c r="F34" i="1" s="1"/>
  <c r="M33" i="1"/>
  <c r="I37" i="1"/>
  <c r="H37" i="1"/>
  <c r="D71" i="1"/>
  <c r="H73" i="1"/>
  <c r="H75" i="1"/>
  <c r="H83" i="1"/>
  <c r="I83" i="1"/>
  <c r="G79" i="1"/>
  <c r="D79" i="1"/>
  <c r="D76" i="1" s="1"/>
  <c r="P76" i="1"/>
  <c r="J76" i="1"/>
  <c r="D80" i="1"/>
  <c r="E80" i="1"/>
  <c r="D78" i="1"/>
  <c r="F94" i="1"/>
  <c r="F93" i="1" s="1"/>
  <c r="G93" i="1"/>
  <c r="H94" i="1"/>
  <c r="D93" i="1"/>
  <c r="G90" i="1"/>
  <c r="F90" i="1" s="1"/>
  <c r="F89" i="1" s="1"/>
  <c r="K89" i="1"/>
  <c r="G91" i="1"/>
  <c r="H91" i="1" s="1"/>
  <c r="I92" i="1"/>
  <c r="H92" i="1"/>
  <c r="D9" i="1"/>
  <c r="J14" i="1"/>
  <c r="J30" i="1"/>
  <c r="K14" i="1"/>
  <c r="AF14" i="1"/>
  <c r="K31" i="1"/>
  <c r="K11" i="1" s="1"/>
  <c r="K33" i="1"/>
  <c r="S31" i="1"/>
  <c r="S33" i="1"/>
  <c r="AA31" i="1"/>
  <c r="AA33" i="1"/>
  <c r="Y30" i="1"/>
  <c r="L31" i="1"/>
  <c r="L11" i="1" s="1"/>
  <c r="L61" i="1"/>
  <c r="T31" i="1"/>
  <c r="T8" i="1" s="1"/>
  <c r="T61" i="1"/>
  <c r="AB31" i="1"/>
  <c r="AB8" i="1" s="1"/>
  <c r="AB61" i="1"/>
  <c r="G77" i="1"/>
  <c r="G35" i="1"/>
  <c r="G78" i="1"/>
  <c r="K76" i="1"/>
  <c r="Q76" i="1"/>
  <c r="Y76" i="1"/>
  <c r="AG76" i="1"/>
  <c r="E89" i="1"/>
  <c r="D90" i="1"/>
  <c r="D89" i="1" s="1"/>
  <c r="J89" i="1"/>
  <c r="AC14" i="1"/>
  <c r="I47" i="1"/>
  <c r="E46" i="1"/>
  <c r="I46" i="1" s="1"/>
  <c r="D26" i="1"/>
  <c r="W33" i="1"/>
  <c r="W31" i="1"/>
  <c r="I44" i="1"/>
  <c r="G43" i="1"/>
  <c r="H44" i="1"/>
  <c r="I51" i="1"/>
  <c r="E50" i="1"/>
  <c r="I50" i="1" s="1"/>
  <c r="M76" i="1"/>
  <c r="U76" i="1"/>
  <c r="AC76" i="1"/>
  <c r="H86" i="1"/>
  <c r="D84" i="1"/>
  <c r="M14" i="1"/>
  <c r="U14" i="1"/>
  <c r="O33" i="1"/>
  <c r="O31" i="1"/>
  <c r="D15" i="1"/>
  <c r="D16" i="1"/>
  <c r="I39" i="1"/>
  <c r="I55" i="1"/>
  <c r="E54" i="1"/>
  <c r="H67" i="1"/>
  <c r="D66" i="1"/>
  <c r="I72" i="1"/>
  <c r="G71" i="1"/>
  <c r="H72" i="1"/>
  <c r="I75" i="1"/>
  <c r="E74" i="1"/>
  <c r="I74" i="1" s="1"/>
  <c r="I58" i="1"/>
  <c r="E57" i="1"/>
  <c r="I57" i="1" s="1"/>
  <c r="Q14" i="1"/>
  <c r="Y14" i="1"/>
  <c r="AG14" i="1"/>
  <c r="N31" i="1"/>
  <c r="V31" i="1"/>
  <c r="AD31" i="1"/>
  <c r="AD11" i="1" s="1"/>
  <c r="J33" i="1"/>
  <c r="R33" i="1"/>
  <c r="Z33" i="1"/>
  <c r="D34" i="1"/>
  <c r="D54" i="1"/>
  <c r="G64" i="1"/>
  <c r="G68" i="1"/>
  <c r="E91" i="1"/>
  <c r="F20" i="1"/>
  <c r="F18" i="1" s="1"/>
  <c r="F22" i="1"/>
  <c r="F28" i="1"/>
  <c r="F26" i="1" s="1"/>
  <c r="AE31" i="1"/>
  <c r="I29" i="1"/>
  <c r="F38" i="1"/>
  <c r="F36" i="1" s="1"/>
  <c r="F82" i="1"/>
  <c r="H38" i="1"/>
  <c r="H42" i="1"/>
  <c r="H46" i="1"/>
  <c r="D48" i="1"/>
  <c r="H50" i="1"/>
  <c r="D52" i="1"/>
  <c r="H57" i="1"/>
  <c r="D59" i="1"/>
  <c r="H59" i="1" s="1"/>
  <c r="G66" i="1"/>
  <c r="H70" i="1"/>
  <c r="F73" i="1"/>
  <c r="H74" i="1"/>
  <c r="F81" i="1"/>
  <c r="H82" i="1"/>
  <c r="I86" i="1"/>
  <c r="E93" i="1"/>
  <c r="I42" i="1"/>
  <c r="D43" i="1"/>
  <c r="M11" i="1" l="1"/>
  <c r="M8" i="1" s="1"/>
  <c r="J11" i="1"/>
  <c r="D32" i="1"/>
  <c r="N30" i="1"/>
  <c r="H32" i="1"/>
  <c r="F15" i="1"/>
  <c r="F80" i="1"/>
  <c r="I41" i="1"/>
  <c r="R8" i="1"/>
  <c r="H41" i="1"/>
  <c r="H84" i="1"/>
  <c r="H15" i="1"/>
  <c r="Z8" i="1"/>
  <c r="I52" i="1"/>
  <c r="I59" i="1"/>
  <c r="H36" i="1"/>
  <c r="I61" i="1"/>
  <c r="I26" i="1"/>
  <c r="G10" i="1"/>
  <c r="F10" i="1" s="1"/>
  <c r="D10" i="1"/>
  <c r="I16" i="1"/>
  <c r="S8" i="1"/>
  <c r="F16" i="1"/>
  <c r="G14" i="1"/>
  <c r="H18" i="1"/>
  <c r="I18" i="1"/>
  <c r="H17" i="1"/>
  <c r="I17" i="1"/>
  <c r="I22" i="1"/>
  <c r="H22" i="1"/>
  <c r="L8" i="1"/>
  <c r="U8" i="1"/>
  <c r="D14" i="1"/>
  <c r="AG30" i="1"/>
  <c r="I80" i="1"/>
  <c r="J8" i="1"/>
  <c r="H26" i="1"/>
  <c r="H9" i="1"/>
  <c r="H80" i="1"/>
  <c r="D12" i="1"/>
  <c r="I63" i="1"/>
  <c r="H63" i="1"/>
  <c r="F63" i="1"/>
  <c r="D61" i="1"/>
  <c r="H61" i="1" s="1"/>
  <c r="H54" i="1"/>
  <c r="I54" i="1"/>
  <c r="D33" i="1"/>
  <c r="E33" i="1"/>
  <c r="P8" i="1"/>
  <c r="H52" i="1"/>
  <c r="I48" i="1"/>
  <c r="H48" i="1"/>
  <c r="X30" i="1"/>
  <c r="AC30" i="1"/>
  <c r="Q8" i="1"/>
  <c r="I32" i="1"/>
  <c r="AB30" i="1"/>
  <c r="L30" i="1"/>
  <c r="I79" i="1"/>
  <c r="H79" i="1"/>
  <c r="E76" i="1"/>
  <c r="I93" i="1"/>
  <c r="H93" i="1"/>
  <c r="G89" i="1"/>
  <c r="I89" i="1" s="1"/>
  <c r="H90" i="1"/>
  <c r="I90" i="1"/>
  <c r="I91" i="1"/>
  <c r="W8" i="1"/>
  <c r="T30" i="1"/>
  <c r="I78" i="1"/>
  <c r="H78" i="1"/>
  <c r="F78" i="1"/>
  <c r="G76" i="1"/>
  <c r="H16" i="1"/>
  <c r="E14" i="1"/>
  <c r="I66" i="1"/>
  <c r="H66" i="1"/>
  <c r="V30" i="1"/>
  <c r="V8" i="1"/>
  <c r="W30" i="1"/>
  <c r="H34" i="1"/>
  <c r="I71" i="1"/>
  <c r="H71" i="1"/>
  <c r="S30" i="1"/>
  <c r="G33" i="1"/>
  <c r="I35" i="1"/>
  <c r="H35" i="1"/>
  <c r="F35" i="1"/>
  <c r="F33" i="1" s="1"/>
  <c r="AA30" i="1"/>
  <c r="AA8" i="1"/>
  <c r="G12" i="1"/>
  <c r="I9" i="1"/>
  <c r="I34" i="1"/>
  <c r="O8" i="1"/>
  <c r="O30" i="1"/>
  <c r="H77" i="1"/>
  <c r="F77" i="1"/>
  <c r="I77" i="1"/>
  <c r="I68" i="1"/>
  <c r="H68" i="1"/>
  <c r="I43" i="1"/>
  <c r="H43" i="1"/>
  <c r="I64" i="1"/>
  <c r="H64" i="1"/>
  <c r="N8" i="1"/>
  <c r="AE30" i="1"/>
  <c r="AE8" i="1"/>
  <c r="AD30" i="1"/>
  <c r="AD8" i="1"/>
  <c r="G31" i="1"/>
  <c r="K30" i="1"/>
  <c r="D31" i="1"/>
  <c r="E30" i="1" l="1"/>
  <c r="D30" i="1"/>
  <c r="F14" i="1"/>
  <c r="I10" i="1"/>
  <c r="H14" i="1"/>
  <c r="H10" i="1"/>
  <c r="I14" i="1"/>
  <c r="H89" i="1"/>
  <c r="E8" i="1"/>
  <c r="G11" i="1"/>
  <c r="K8" i="1"/>
  <c r="H33" i="1"/>
  <c r="I33" i="1"/>
  <c r="I76" i="1"/>
  <c r="H76" i="1"/>
  <c r="I12" i="1"/>
  <c r="H12" i="1"/>
  <c r="F12" i="1"/>
  <c r="H31" i="1"/>
  <c r="F31" i="1"/>
  <c r="F30" i="1" s="1"/>
  <c r="I31" i="1"/>
  <c r="G30" i="1"/>
  <c r="D11" i="1"/>
  <c r="D8" i="1" s="1"/>
  <c r="I30" i="1" l="1"/>
  <c r="H30" i="1"/>
  <c r="I11" i="1"/>
  <c r="H11" i="1"/>
  <c r="F11" i="1"/>
  <c r="F8" i="1" s="1"/>
  <c r="G8" i="1"/>
  <c r="I8" i="1" l="1"/>
  <c r="H8" i="1"/>
</calcChain>
</file>

<file path=xl/sharedStrings.xml><?xml version="1.0" encoding="utf-8"?>
<sst xmlns="http://schemas.openxmlformats.org/spreadsheetml/2006/main" count="173" uniqueCount="70">
  <si>
    <t xml:space="preserve">Отчет о ходе реализации муниципальной программы </t>
  </si>
  <si>
    <t xml:space="preserve"> "Культурное пространство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</si>
  <si>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</si>
  <si>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</si>
  <si>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</si>
  <si>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</si>
  <si>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</si>
  <si>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</si>
  <si>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</si>
  <si>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</si>
  <si>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</si>
  <si>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</si>
  <si>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</si>
  <si>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</si>
  <si>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</si>
  <si>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</si>
  <si>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</si>
  <si>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</si>
  <si>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</si>
  <si>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</si>
  <si>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</si>
  <si>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</si>
  <si>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</si>
  <si>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</si>
  <si>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</si>
  <si>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</si>
  <si>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</si>
  <si>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</si>
  <si>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</si>
  <si>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</si>
  <si>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</si>
  <si>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</si>
  <si>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</si>
  <si>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1. «Модернизация и развитие учреждений и организаций культуры»</t>
  </si>
  <si>
    <t>РП 1.1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</si>
  <si>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</si>
  <si>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</si>
  <si>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</si>
  <si>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</si>
  <si>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 xml:space="preserve"> 1.1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</si>
  <si>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</si>
  <si>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</si>
  <si>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</si>
  <si>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</si>
  <si>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</si>
  <si>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</si>
  <si>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</si>
  <si>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</si>
  <si>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</si>
  <si>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</si>
  <si>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</si>
  <si>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</si>
  <si>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</si>
  <si>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</si>
  <si>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1.3./1.3.1   «Укреплены материально-технические базы учреждений культуры города Когалыма» </t>
  </si>
  <si>
    <t xml:space="preserve"> 1.2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</si>
  <si>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</si>
  <si>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</si>
  <si>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</si>
  <si>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</si>
  <si>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</si>
  <si>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</si>
  <si>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</si>
  <si>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>Структурные элементы, не входящие в направления (подпрограммы)</t>
  </si>
  <si>
    <t xml:space="preserve"> 1.5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</si>
  <si>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</si>
  <si>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</si>
  <si>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</si>
  <si>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 xml:space="preserve">1.2.1.Оказана поддержка немуниципальным организациям (коммерческим, некоммерческим) и индивидуальным предпринимателям, осуществляющим деятельность в сфере культуры </t>
  </si>
  <si>
    <t xml:space="preserve">1.2.2.Оказана поддержка некоммерческим организациям, в том числе добровольческим (волонтерским), по реализации проектов в сфере культуры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</si>
</sst>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7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164" fontId="9" fillId="0" borderId="0" xfId="1" applyNumberFormat="1" applyFont="1" applyFill="1" applyAlignment="1" applyProtection="1">
      <alignment vertical="center" wrapText="1"/>
    </xf>
    <xf numFmtId="164" fontId="9" fillId="0" borderId="1" xfId="1" applyNumberFormat="1" applyFont="1" applyFill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1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2" fillId="0" borderId="0" xfId="1" applyNumberFormat="1" applyFont="1" applyAlignment="1" applyProtection="1">
      <alignment vertical="center"/>
    </xf>
    <xf numFmtId="166" fontId="12" fillId="0" borderId="0" xfId="1" applyNumberFormat="1" applyFont="1" applyFill="1" applyAlignment="1" applyProtection="1">
      <alignment vertical="center"/>
    </xf>
    <xf numFmtId="0" fontId="5" fillId="0" borderId="2" xfId="2" applyFont="1" applyFill="1" applyBorder="1" applyAlignment="1" applyProtection="1">
      <alignment vertical="center" wrapText="1"/>
      <protection locked="0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5" fillId="0" borderId="9" xfId="1" applyFont="1" applyFill="1" applyBorder="1" applyAlignment="1" applyProtection="1">
      <alignment vertical="center"/>
    </xf>
    <xf numFmtId="0" fontId="16" fillId="0" borderId="9" xfId="1" applyFont="1" applyFill="1" applyBorder="1" applyAlignment="1" applyProtection="1">
      <alignment vertical="center" wrapText="1"/>
    </xf>
    <xf numFmtId="166" fontId="17" fillId="0" borderId="0" xfId="1" applyNumberFormat="1" applyFont="1" applyFill="1" applyAlignment="1" applyProtection="1">
      <alignment vertical="center"/>
    </xf>
    <xf numFmtId="0" fontId="18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20" fillId="0" borderId="9" xfId="1" applyFont="1" applyFill="1" applyBorder="1" applyAlignment="1" applyProtection="1">
      <alignment vertical="center" wrapText="1"/>
    </xf>
    <xf numFmtId="0" fontId="21" fillId="0" borderId="9" xfId="1" applyFont="1" applyFill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>
      <alignment horizontal="left" vertical="center" wrapText="1"/>
    </xf>
    <xf numFmtId="167" fontId="5" fillId="0" borderId="9" xfId="0" applyNumberFormat="1" applyFont="1" applyFill="1" applyBorder="1" applyAlignment="1">
      <alignment horizontal="justify" vertical="top" wrapText="1"/>
    </xf>
    <xf numFmtId="166" fontId="12" fillId="2" borderId="0" xfId="1" applyNumberFormat="1" applyFont="1" applyFill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/>
    </xf>
    <xf numFmtId="166" fontId="12" fillId="3" borderId="0" xfId="1" applyNumberFormat="1" applyFont="1" applyFill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8" fillId="0" borderId="0" xfId="1" applyFont="1" applyFill="1" applyProtection="1"/>
    <xf numFmtId="164" fontId="5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0" fontId="19" fillId="0" borderId="9" xfId="1" applyFont="1" applyFill="1" applyBorder="1" applyAlignment="1" applyProtection="1">
      <alignment vertical="center"/>
    </xf>
    <xf numFmtId="0" fontId="5" fillId="0" borderId="9" xfId="2" applyFont="1" applyFill="1" applyBorder="1" applyAlignment="1">
      <alignment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vertical="center"/>
    </xf>
    <xf numFmtId="0" fontId="20" fillId="0" borderId="8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164" fontId="9" fillId="0" borderId="6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0" fillId="0" borderId="5" xfId="1" applyFont="1" applyFill="1" applyBorder="1" applyAlignment="1" applyProtection="1">
      <alignment horizontal="center" vertical="top" wrapText="1"/>
    </xf>
    <xf numFmtId="0" fontId="10" fillId="0" borderId="8" xfId="1" applyFont="1" applyFill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center" vertical="center"/>
    </xf>
    <xf numFmtId="0" fontId="22" fillId="0" borderId="8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20" fillId="0" borderId="2" xfId="1" applyFont="1" applyFill="1" applyBorder="1" applyAlignment="1" applyProtection="1">
      <alignment horizontal="center" vertical="center"/>
    </xf>
    <xf numFmtId="0" fontId="20" fillId="0" borderId="5" xfId="1" applyFont="1" applyFill="1" applyBorder="1" applyAlignment="1" applyProtection="1">
      <alignment horizontal="center" vertical="center"/>
    </xf>
    <xf numFmtId="0" fontId="20" fillId="0" borderId="8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right" vertical="center" wrapText="1"/>
    </xf>
    <xf numFmtId="0" fontId="14" fillId="0" borderId="5" xfId="1" applyFont="1" applyFill="1" applyBorder="1" applyAlignment="1" applyProtection="1">
      <alignment horizontal="right" vertical="center" wrapText="1"/>
    </xf>
    <xf numFmtId="16" fontId="16" fillId="0" borderId="2" xfId="1" applyNumberFormat="1" applyFont="1" applyFill="1" applyBorder="1" applyAlignment="1" applyProtection="1">
      <alignment horizontal="center" vertical="center"/>
    </xf>
    <xf numFmtId="16" fontId="16" fillId="0" borderId="5" xfId="1" applyNumberFormat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right" vertical="center" wrapText="1"/>
    </xf>
    <xf numFmtId="0" fontId="15" fillId="0" borderId="5" xfId="1" applyFont="1" applyFill="1" applyBorder="1" applyAlignment="1" applyProtection="1">
      <alignment horizontal="right" vertical="center" wrapText="1"/>
    </xf>
    <xf numFmtId="0" fontId="15" fillId="0" borderId="8" xfId="1" applyFont="1" applyFill="1" applyBorder="1" applyAlignment="1" applyProtection="1">
      <alignment horizontal="right" vertical="center" wrapText="1"/>
    </xf>
    <xf numFmtId="0" fontId="15" fillId="0" borderId="9" xfId="1" applyFont="1" applyFill="1" applyBorder="1" applyAlignment="1" applyProtection="1">
      <alignment horizontal="right" vertical="center" wrapText="1"/>
    </xf>
    <xf numFmtId="0" fontId="14" fillId="0" borderId="9" xfId="1" applyFont="1" applyFill="1" applyBorder="1" applyAlignment="1" applyProtection="1">
      <alignment horizontal="right" vertical="center" wrapText="1"/>
    </xf>
    <xf numFmtId="0" fontId="5" fillId="0" borderId="9" xfId="1" applyFont="1" applyFill="1" applyBorder="1" applyAlignment="1" applyProtection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94"/>
  <sheetViews>
    <sheetView tabSelected="1" zoomScale="70" zoomScaleNormal="70" workbookViewId="0">
      <pane xSplit="6" ySplit="7" topLeftCell="T8" activePane="bottomRight" state="frozen"/>
      <selection pane="topRight" activeCell="G1" sqref="G1"/>
      <selection pane="bottomLeft" activeCell="A8" sqref="A8"/>
      <selection pane="bottomRight" activeCell="AH37" sqref="AH37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4.140625" style="50" customWidth="1"/>
    <col min="5" max="5" width="15.42578125" style="48" customWidth="1"/>
    <col min="6" max="6" width="15" style="48" customWidth="1"/>
    <col min="7" max="7" width="13.85546875" style="48" customWidth="1"/>
    <col min="8" max="8" width="12.140625" style="48" customWidth="1"/>
    <col min="9" max="9" width="10.855468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3.8554687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" style="48" customWidth="1"/>
    <col min="21" max="21" width="11.5703125" style="50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8" width="14.85546875" style="48" customWidth="1"/>
    <col min="29" max="29" width="14.42578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92.710937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5"/>
      <c r="AH1" s="9"/>
    </row>
    <row r="2" spans="1:35" s="1" customFormat="1" ht="15.75" x14ac:dyDescent="0.25">
      <c r="A2" s="62"/>
      <c r="B2" s="62"/>
      <c r="C2" s="80" t="s">
        <v>0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62"/>
      <c r="B3" s="62"/>
      <c r="C3" s="81" t="s">
        <v>1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1"/>
      <c r="U3" s="11"/>
      <c r="V3" s="11"/>
      <c r="W3" s="11"/>
      <c r="X3" s="11"/>
      <c r="Y3" s="11"/>
      <c r="Z3" s="11"/>
      <c r="AA3" s="11"/>
      <c r="AB3" s="11"/>
      <c r="AC3" s="11"/>
      <c r="AD3" s="63"/>
      <c r="AE3" s="63"/>
      <c r="AF3" s="63"/>
      <c r="AG3" s="63" t="s">
        <v>2</v>
      </c>
      <c r="AH3" s="63"/>
    </row>
    <row r="4" spans="1:35" s="1" customFormat="1" ht="15" customHeight="1" x14ac:dyDescent="0.25">
      <c r="A4" s="82" t="s">
        <v>3</v>
      </c>
      <c r="B4" s="85" t="s">
        <v>4</v>
      </c>
      <c r="C4" s="88" t="s">
        <v>5</v>
      </c>
      <c r="D4" s="91" t="s">
        <v>6</v>
      </c>
      <c r="E4" s="91" t="s">
        <v>6</v>
      </c>
      <c r="F4" s="91" t="s">
        <v>7</v>
      </c>
      <c r="G4" s="91" t="s">
        <v>8</v>
      </c>
      <c r="H4" s="76" t="s">
        <v>9</v>
      </c>
      <c r="I4" s="77"/>
      <c r="J4" s="76" t="s">
        <v>10</v>
      </c>
      <c r="K4" s="77"/>
      <c r="L4" s="76" t="s">
        <v>11</v>
      </c>
      <c r="M4" s="77"/>
      <c r="N4" s="76" t="s">
        <v>12</v>
      </c>
      <c r="O4" s="77"/>
      <c r="P4" s="76" t="s">
        <v>13</v>
      </c>
      <c r="Q4" s="77"/>
      <c r="R4" s="76" t="s">
        <v>14</v>
      </c>
      <c r="S4" s="77"/>
      <c r="T4" s="76" t="s">
        <v>15</v>
      </c>
      <c r="U4" s="77"/>
      <c r="V4" s="76" t="s">
        <v>16</v>
      </c>
      <c r="W4" s="77"/>
      <c r="X4" s="76" t="s">
        <v>17</v>
      </c>
      <c r="Y4" s="77"/>
      <c r="Z4" s="76" t="s">
        <v>18</v>
      </c>
      <c r="AA4" s="77"/>
      <c r="AB4" s="76" t="s">
        <v>19</v>
      </c>
      <c r="AC4" s="77"/>
      <c r="AD4" s="76" t="s">
        <v>20</v>
      </c>
      <c r="AE4" s="77"/>
      <c r="AF4" s="76" t="s">
        <v>21</v>
      </c>
      <c r="AG4" s="77"/>
      <c r="AH4" s="93" t="s">
        <v>22</v>
      </c>
    </row>
    <row r="5" spans="1:35" s="1" customFormat="1" ht="39" customHeight="1" x14ac:dyDescent="0.25">
      <c r="A5" s="83"/>
      <c r="B5" s="86"/>
      <c r="C5" s="89"/>
      <c r="D5" s="92"/>
      <c r="E5" s="92"/>
      <c r="F5" s="92"/>
      <c r="G5" s="92"/>
      <c r="H5" s="78"/>
      <c r="I5" s="79"/>
      <c r="J5" s="78"/>
      <c r="K5" s="79"/>
      <c r="L5" s="78"/>
      <c r="M5" s="79"/>
      <c r="N5" s="78"/>
      <c r="O5" s="79"/>
      <c r="P5" s="78"/>
      <c r="Q5" s="79"/>
      <c r="R5" s="78"/>
      <c r="S5" s="79"/>
      <c r="T5" s="78"/>
      <c r="U5" s="79"/>
      <c r="V5" s="78"/>
      <c r="W5" s="79"/>
      <c r="X5" s="78"/>
      <c r="Y5" s="79"/>
      <c r="Z5" s="78"/>
      <c r="AA5" s="79"/>
      <c r="AB5" s="78"/>
      <c r="AC5" s="79"/>
      <c r="AD5" s="78"/>
      <c r="AE5" s="79"/>
      <c r="AF5" s="78"/>
      <c r="AG5" s="79"/>
      <c r="AH5" s="94"/>
    </row>
    <row r="6" spans="1:35" s="1" customFormat="1" ht="64.5" customHeight="1" x14ac:dyDescent="0.25">
      <c r="A6" s="84"/>
      <c r="B6" s="87"/>
      <c r="C6" s="90"/>
      <c r="D6" s="12">
        <v>2026</v>
      </c>
      <c r="E6" s="64">
        <v>46082</v>
      </c>
      <c r="F6" s="64">
        <v>46082</v>
      </c>
      <c r="G6" s="64">
        <v>46082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95"/>
    </row>
    <row r="7" spans="1:35" s="16" customFormat="1" ht="15.75" x14ac:dyDescent="0.25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21" customFormat="1" ht="31.5" customHeight="1" x14ac:dyDescent="0.25">
      <c r="A8" s="96"/>
      <c r="B8" s="93" t="s">
        <v>27</v>
      </c>
      <c r="C8" s="17" t="s">
        <v>28</v>
      </c>
      <c r="D8" s="18">
        <f>D9+D10+D12+D11</f>
        <v>641658.79099999997</v>
      </c>
      <c r="E8" s="18">
        <f t="shared" ref="E8:G8" si="0">E9+E10+E12+E11</f>
        <v>587984.69299999997</v>
      </c>
      <c r="F8" s="18">
        <f t="shared" si="0"/>
        <v>45729.930999999997</v>
      </c>
      <c r="G8" s="18">
        <f t="shared" si="0"/>
        <v>45729.930999999997</v>
      </c>
      <c r="H8" s="18">
        <f>IFERROR(G8/D8*100,0)</f>
        <v>7.1268299665514903</v>
      </c>
      <c r="I8" s="18">
        <f>IFERROR(G8/E8*100,0)</f>
        <v>7.7774016134124091</v>
      </c>
      <c r="J8" s="19">
        <f>J9+J10+J12+J11</f>
        <v>555183.96099999989</v>
      </c>
      <c r="K8" s="19">
        <f t="shared" ref="K8:AG8" si="1">K9+K10+K12+K11</f>
        <v>10218.791000000001</v>
      </c>
      <c r="L8" s="19">
        <f t="shared" si="1"/>
        <v>32800.731999999996</v>
      </c>
      <c r="M8" s="19">
        <f t="shared" si="1"/>
        <v>35511.14</v>
      </c>
      <c r="N8" s="19">
        <f t="shared" si="1"/>
        <v>4549.0160000000005</v>
      </c>
      <c r="O8" s="19">
        <f t="shared" si="1"/>
        <v>0</v>
      </c>
      <c r="P8" s="19">
        <f t="shared" si="1"/>
        <v>5483.116</v>
      </c>
      <c r="Q8" s="19">
        <f t="shared" si="1"/>
        <v>0</v>
      </c>
      <c r="R8" s="19">
        <f t="shared" si="1"/>
        <v>4503.6899999999996</v>
      </c>
      <c r="S8" s="19">
        <f t="shared" si="1"/>
        <v>0</v>
      </c>
      <c r="T8" s="19">
        <f t="shared" si="1"/>
        <v>3886.404</v>
      </c>
      <c r="U8" s="19">
        <f t="shared" si="1"/>
        <v>0</v>
      </c>
      <c r="V8" s="19">
        <f t="shared" si="1"/>
        <v>15226.204</v>
      </c>
      <c r="W8" s="19">
        <f t="shared" si="1"/>
        <v>0</v>
      </c>
      <c r="X8" s="19">
        <f t="shared" si="1"/>
        <v>3301.4059999999999</v>
      </c>
      <c r="Y8" s="19">
        <f t="shared" si="1"/>
        <v>0</v>
      </c>
      <c r="Z8" s="19">
        <f t="shared" si="1"/>
        <v>3836.9770000000003</v>
      </c>
      <c r="AA8" s="19">
        <f t="shared" si="1"/>
        <v>0</v>
      </c>
      <c r="AB8" s="19">
        <f t="shared" si="1"/>
        <v>4486.6509999999998</v>
      </c>
      <c r="AC8" s="19">
        <f t="shared" si="1"/>
        <v>0</v>
      </c>
      <c r="AD8" s="19">
        <f t="shared" si="1"/>
        <v>4102.3770000000004</v>
      </c>
      <c r="AE8" s="19">
        <f t="shared" si="1"/>
        <v>0</v>
      </c>
      <c r="AF8" s="19">
        <f t="shared" si="1"/>
        <v>4298.2570000000005</v>
      </c>
      <c r="AG8" s="19">
        <f t="shared" si="1"/>
        <v>0</v>
      </c>
      <c r="AH8" s="20"/>
    </row>
    <row r="9" spans="1:35" s="25" customFormat="1" ht="26.25" customHeight="1" x14ac:dyDescent="0.25">
      <c r="A9" s="97"/>
      <c r="B9" s="94"/>
      <c r="C9" s="22" t="s">
        <v>29</v>
      </c>
      <c r="D9" s="23">
        <f>J9+L9+N9+P9+R9+T9+V9+X9+Z9+AB9+AD9+AF9</f>
        <v>85.6</v>
      </c>
      <c r="E9" s="23">
        <f>J9+L9</f>
        <v>0</v>
      </c>
      <c r="F9" s="23">
        <f>G9</f>
        <v>0</v>
      </c>
      <c r="G9" s="23">
        <f>K9+M9+O9+Q9+S9+U9+W9+Y9+AA9+AC9+AE9+AG9</f>
        <v>0</v>
      </c>
      <c r="H9" s="23">
        <f t="shared" ref="H9" si="2">IFERROR(G9/D9*100,0)</f>
        <v>0</v>
      </c>
      <c r="I9" s="23">
        <f t="shared" ref="I9" si="3">IFERROR(G9/E9*100,0)</f>
        <v>0</v>
      </c>
      <c r="J9" s="23">
        <f t="shared" ref="J9:AF9" si="4">J15</f>
        <v>0</v>
      </c>
      <c r="K9" s="23">
        <f t="shared" si="4"/>
        <v>0</v>
      </c>
      <c r="L9" s="23">
        <f t="shared" si="4"/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85.6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0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0</v>
      </c>
      <c r="AG9" s="23">
        <f>AG15</f>
        <v>0</v>
      </c>
      <c r="AH9" s="24"/>
    </row>
    <row r="10" spans="1:35" s="25" customFormat="1" ht="40.5" customHeight="1" x14ac:dyDescent="0.25">
      <c r="A10" s="97"/>
      <c r="B10" s="94"/>
      <c r="C10" s="22" t="s">
        <v>30</v>
      </c>
      <c r="D10" s="23">
        <f t="shared" ref="D10:D12" si="5">J10+L10+N10+P10+R10+T10+V10+X10+Z10+AB10+AD10+AF10</f>
        <v>575.30000000000007</v>
      </c>
      <c r="E10" s="23">
        <f>J10+L10</f>
        <v>9.32</v>
      </c>
      <c r="F10" s="23">
        <f t="shared" ref="F10:F12" si="6">G10</f>
        <v>0</v>
      </c>
      <c r="G10" s="23">
        <f t="shared" ref="G10:G12" si="7">K10+M10+O10+Q10+S10+U10+W10+Y10+AA10+AC10+AE10+AG10</f>
        <v>0</v>
      </c>
      <c r="H10" s="23">
        <f>IFERROR(G10/D10*100,0)</f>
        <v>0</v>
      </c>
      <c r="I10" s="23">
        <f>IFERROR(G10/E10*100,0)</f>
        <v>0</v>
      </c>
      <c r="J10" s="23">
        <f t="shared" ref="J10:AF10" si="8">J16+J78</f>
        <v>0</v>
      </c>
      <c r="K10" s="23">
        <f t="shared" si="8"/>
        <v>0</v>
      </c>
      <c r="L10" s="23">
        <f t="shared" si="8"/>
        <v>9.32</v>
      </c>
      <c r="M10" s="23">
        <f t="shared" si="8"/>
        <v>0</v>
      </c>
      <c r="N10" s="23">
        <f t="shared" si="8"/>
        <v>19.21</v>
      </c>
      <c r="O10" s="23">
        <f t="shared" si="8"/>
        <v>0</v>
      </c>
      <c r="P10" s="23">
        <f t="shared" si="8"/>
        <v>19.21</v>
      </c>
      <c r="Q10" s="23">
        <f t="shared" si="8"/>
        <v>0</v>
      </c>
      <c r="R10" s="23">
        <f t="shared" si="8"/>
        <v>105.87</v>
      </c>
      <c r="S10" s="23">
        <f t="shared" si="8"/>
        <v>0</v>
      </c>
      <c r="T10" s="23">
        <f t="shared" si="8"/>
        <v>153.11000000000001</v>
      </c>
      <c r="U10" s="23">
        <f t="shared" si="8"/>
        <v>0</v>
      </c>
      <c r="V10" s="23">
        <f t="shared" si="8"/>
        <v>96.009999999999991</v>
      </c>
      <c r="W10" s="23">
        <f t="shared" si="8"/>
        <v>0</v>
      </c>
      <c r="X10" s="23">
        <f t="shared" si="8"/>
        <v>19.21</v>
      </c>
      <c r="Y10" s="23">
        <f t="shared" si="8"/>
        <v>0</v>
      </c>
      <c r="Z10" s="23">
        <f t="shared" si="8"/>
        <v>86.41</v>
      </c>
      <c r="AA10" s="23">
        <f t="shared" si="8"/>
        <v>0</v>
      </c>
      <c r="AB10" s="23">
        <f t="shared" si="8"/>
        <v>19.21</v>
      </c>
      <c r="AC10" s="23">
        <f t="shared" si="8"/>
        <v>0</v>
      </c>
      <c r="AD10" s="23">
        <f t="shared" si="8"/>
        <v>19.21</v>
      </c>
      <c r="AE10" s="23">
        <f t="shared" si="8"/>
        <v>0</v>
      </c>
      <c r="AF10" s="23">
        <f t="shared" si="8"/>
        <v>28.53</v>
      </c>
      <c r="AG10" s="23">
        <f>AG16+AG78</f>
        <v>0</v>
      </c>
      <c r="AH10" s="24"/>
    </row>
    <row r="11" spans="1:35" s="25" customFormat="1" ht="40.5" customHeight="1" x14ac:dyDescent="0.25">
      <c r="A11" s="97"/>
      <c r="B11" s="94"/>
      <c r="C11" s="22" t="s">
        <v>31</v>
      </c>
      <c r="D11" s="23">
        <f>J11+L11+N11+P11+R11+T11+V11+X11+Z11+AB11+AD11+AF11</f>
        <v>610842.29700000002</v>
      </c>
      <c r="E11" s="23">
        <f>J11+L11</f>
        <v>581321.03099999996</v>
      </c>
      <c r="F11" s="23">
        <f t="shared" si="6"/>
        <v>43210.43</v>
      </c>
      <c r="G11" s="23">
        <f t="shared" si="7"/>
        <v>43210.43</v>
      </c>
      <c r="H11" s="23">
        <f>IFERROR(G11/D11*100,0)</f>
        <v>7.0739092908623515</v>
      </c>
      <c r="I11" s="23">
        <f>IFERROR(G11/E11*100,0)</f>
        <v>7.4331441141340715</v>
      </c>
      <c r="J11" s="23">
        <f t="shared" ref="J11:AF11" si="9">J17+J31+J72+J75+J79+J90</f>
        <v>551828.03499999992</v>
      </c>
      <c r="K11" s="23">
        <f t="shared" si="9"/>
        <v>9732.8870000000006</v>
      </c>
      <c r="L11" s="23">
        <f t="shared" si="9"/>
        <v>29492.995999999996</v>
      </c>
      <c r="M11" s="23">
        <f t="shared" si="9"/>
        <v>33477.542999999998</v>
      </c>
      <c r="N11" s="23">
        <f t="shared" si="9"/>
        <v>1573.3780000000002</v>
      </c>
      <c r="O11" s="23">
        <f t="shared" si="9"/>
        <v>0</v>
      </c>
      <c r="P11" s="23">
        <f t="shared" si="9"/>
        <v>2204.9780000000001</v>
      </c>
      <c r="Q11" s="23">
        <f t="shared" si="9"/>
        <v>0</v>
      </c>
      <c r="R11" s="23">
        <f t="shared" si="9"/>
        <v>1764.12</v>
      </c>
      <c r="S11" s="23">
        <f t="shared" si="9"/>
        <v>0</v>
      </c>
      <c r="T11" s="23">
        <f t="shared" si="9"/>
        <v>1685.3530000000001</v>
      </c>
      <c r="U11" s="23">
        <f t="shared" si="9"/>
        <v>0</v>
      </c>
      <c r="V11" s="23">
        <f t="shared" si="9"/>
        <v>13297.513999999999</v>
      </c>
      <c r="W11" s="23">
        <f t="shared" si="9"/>
        <v>0</v>
      </c>
      <c r="X11" s="23">
        <f t="shared" si="9"/>
        <v>1764.12</v>
      </c>
      <c r="Y11" s="23">
        <f t="shared" si="9"/>
        <v>0</v>
      </c>
      <c r="Z11" s="23">
        <f t="shared" si="9"/>
        <v>1573.3780000000002</v>
      </c>
      <c r="AA11" s="23">
        <f t="shared" si="9"/>
        <v>0</v>
      </c>
      <c r="AB11" s="23">
        <f t="shared" si="9"/>
        <v>1889.1769999999999</v>
      </c>
      <c r="AC11" s="23">
        <f t="shared" si="9"/>
        <v>0</v>
      </c>
      <c r="AD11" s="23">
        <f t="shared" si="9"/>
        <v>1718.7469999999998</v>
      </c>
      <c r="AE11" s="23">
        <f t="shared" si="9"/>
        <v>0</v>
      </c>
      <c r="AF11" s="23">
        <f t="shared" si="9"/>
        <v>2050.5010000000002</v>
      </c>
      <c r="AG11" s="23">
        <f>AG17+AG31+AG72+AG75+AG79+AG90</f>
        <v>0</v>
      </c>
      <c r="AH11" s="24"/>
    </row>
    <row r="12" spans="1:35" s="25" customFormat="1" ht="34.5" customHeight="1" x14ac:dyDescent="0.25">
      <c r="A12" s="98"/>
      <c r="B12" s="95"/>
      <c r="C12" s="22" t="s">
        <v>32</v>
      </c>
      <c r="D12" s="23">
        <f t="shared" si="5"/>
        <v>30155.594000000001</v>
      </c>
      <c r="E12" s="23">
        <f>J12+L12</f>
        <v>6654.3420000000006</v>
      </c>
      <c r="F12" s="23">
        <f t="shared" si="6"/>
        <v>2519.5010000000002</v>
      </c>
      <c r="G12" s="23">
        <f t="shared" si="7"/>
        <v>2519.5010000000002</v>
      </c>
      <c r="H12" s="23">
        <f>IFERROR(G12/D12*100,0)</f>
        <v>8.3550037183814059</v>
      </c>
      <c r="I12" s="23">
        <f>IFERROR(G12/E12*100,0)</f>
        <v>37.862511424871158</v>
      </c>
      <c r="J12" s="23">
        <f t="shared" ref="J12:AG12" si="10">J32+J73</f>
        <v>3355.9260000000004</v>
      </c>
      <c r="K12" s="23">
        <f t="shared" si="10"/>
        <v>485.904</v>
      </c>
      <c r="L12" s="23">
        <f t="shared" si="10"/>
        <v>3298.4160000000002</v>
      </c>
      <c r="M12" s="23">
        <f t="shared" si="10"/>
        <v>2033.597</v>
      </c>
      <c r="N12" s="23">
        <f t="shared" si="10"/>
        <v>2956.4280000000003</v>
      </c>
      <c r="O12" s="23">
        <f t="shared" si="10"/>
        <v>0</v>
      </c>
      <c r="P12" s="23">
        <f t="shared" si="10"/>
        <v>3258.9280000000003</v>
      </c>
      <c r="Q12" s="23">
        <f t="shared" si="10"/>
        <v>0</v>
      </c>
      <c r="R12" s="23">
        <f t="shared" si="10"/>
        <v>2633.7</v>
      </c>
      <c r="S12" s="23">
        <f t="shared" si="10"/>
        <v>0</v>
      </c>
      <c r="T12" s="23">
        <f t="shared" si="10"/>
        <v>1962.3409999999999</v>
      </c>
      <c r="U12" s="23">
        <f t="shared" si="10"/>
        <v>0</v>
      </c>
      <c r="V12" s="23">
        <f t="shared" si="10"/>
        <v>1832.68</v>
      </c>
      <c r="W12" s="23">
        <f t="shared" si="10"/>
        <v>0</v>
      </c>
      <c r="X12" s="23">
        <f t="shared" si="10"/>
        <v>1518.076</v>
      </c>
      <c r="Y12" s="23">
        <f t="shared" si="10"/>
        <v>0</v>
      </c>
      <c r="Z12" s="23">
        <f t="shared" si="10"/>
        <v>2177.1890000000003</v>
      </c>
      <c r="AA12" s="23">
        <f t="shared" si="10"/>
        <v>0</v>
      </c>
      <c r="AB12" s="23">
        <f t="shared" si="10"/>
        <v>2578.2640000000001</v>
      </c>
      <c r="AC12" s="23">
        <f t="shared" si="10"/>
        <v>0</v>
      </c>
      <c r="AD12" s="23">
        <f t="shared" si="10"/>
        <v>2364.42</v>
      </c>
      <c r="AE12" s="23">
        <f t="shared" si="10"/>
        <v>0</v>
      </c>
      <c r="AF12" s="23">
        <f t="shared" si="10"/>
        <v>2219.2260000000001</v>
      </c>
      <c r="AG12" s="23">
        <f t="shared" si="10"/>
        <v>0</v>
      </c>
      <c r="AH12" s="24"/>
    </row>
    <row r="13" spans="1:35" s="26" customFormat="1" ht="18.75" customHeight="1" x14ac:dyDescent="0.25">
      <c r="A13" s="65"/>
      <c r="B13" s="99" t="s">
        <v>33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1"/>
      <c r="AH13" s="44"/>
    </row>
    <row r="14" spans="1:35" s="28" customFormat="1" ht="23.25" customHeight="1" x14ac:dyDescent="0.25">
      <c r="A14" s="102" t="s">
        <v>34</v>
      </c>
      <c r="B14" s="105" t="s">
        <v>35</v>
      </c>
      <c r="C14" s="17" t="s">
        <v>28</v>
      </c>
      <c r="D14" s="18">
        <f>D16+D17+D15</f>
        <v>730.3</v>
      </c>
      <c r="E14" s="18">
        <f t="shared" ref="E14:AG14" si="11">E16+E17+E15</f>
        <v>100.62</v>
      </c>
      <c r="F14" s="18">
        <f t="shared" si="11"/>
        <v>0</v>
      </c>
      <c r="G14" s="18">
        <f t="shared" si="11"/>
        <v>0</v>
      </c>
      <c r="H14" s="18">
        <f t="shared" ref="H14:H30" si="12">IFERROR(G14/D14*100,0)</f>
        <v>0</v>
      </c>
      <c r="I14" s="18">
        <f t="shared" ref="I14:I30" si="13">IFERROR(G14/E14*100,0)</f>
        <v>0</v>
      </c>
      <c r="J14" s="18">
        <f t="shared" si="11"/>
        <v>91.300000000000011</v>
      </c>
      <c r="K14" s="18">
        <f t="shared" si="11"/>
        <v>0</v>
      </c>
      <c r="L14" s="18">
        <f t="shared" si="11"/>
        <v>9.32</v>
      </c>
      <c r="M14" s="18">
        <f t="shared" si="11"/>
        <v>0</v>
      </c>
      <c r="N14" s="18">
        <f t="shared" si="11"/>
        <v>19.21</v>
      </c>
      <c r="O14" s="18">
        <f t="shared" si="11"/>
        <v>0</v>
      </c>
      <c r="P14" s="18">
        <f t="shared" si="11"/>
        <v>19.21</v>
      </c>
      <c r="Q14" s="18">
        <f t="shared" si="11"/>
        <v>0</v>
      </c>
      <c r="R14" s="18">
        <f t="shared" si="11"/>
        <v>105.87</v>
      </c>
      <c r="S14" s="18">
        <f t="shared" si="11"/>
        <v>0</v>
      </c>
      <c r="T14" s="18">
        <f t="shared" si="11"/>
        <v>293.58500000000004</v>
      </c>
      <c r="U14" s="18">
        <f t="shared" si="11"/>
        <v>0</v>
      </c>
      <c r="V14" s="18">
        <f t="shared" si="11"/>
        <v>19.21</v>
      </c>
      <c r="W14" s="18">
        <f t="shared" si="11"/>
        <v>0</v>
      </c>
      <c r="X14" s="18">
        <f t="shared" si="11"/>
        <v>19.21</v>
      </c>
      <c r="Y14" s="18">
        <f t="shared" si="11"/>
        <v>0</v>
      </c>
      <c r="Z14" s="18">
        <f t="shared" si="11"/>
        <v>86.41</v>
      </c>
      <c r="AA14" s="18">
        <f t="shared" si="11"/>
        <v>0</v>
      </c>
      <c r="AB14" s="18">
        <f t="shared" si="11"/>
        <v>19.21</v>
      </c>
      <c r="AC14" s="18">
        <f t="shared" si="11"/>
        <v>0</v>
      </c>
      <c r="AD14" s="18">
        <f t="shared" si="11"/>
        <v>19.21</v>
      </c>
      <c r="AE14" s="18">
        <f t="shared" si="11"/>
        <v>0</v>
      </c>
      <c r="AF14" s="18">
        <f t="shared" si="11"/>
        <v>28.555</v>
      </c>
      <c r="AG14" s="18">
        <f t="shared" si="11"/>
        <v>0</v>
      </c>
      <c r="AH14" s="20"/>
      <c r="AI14" s="27"/>
    </row>
    <row r="15" spans="1:35" s="28" customFormat="1" ht="17.25" customHeight="1" x14ac:dyDescent="0.25">
      <c r="A15" s="103"/>
      <c r="B15" s="106"/>
      <c r="C15" s="22" t="s">
        <v>29</v>
      </c>
      <c r="D15" s="23">
        <f>SUM(J15,L15,N15,P15,R15,T15,V15,X15,Z15,AB15,AD15,AF15)</f>
        <v>85.6</v>
      </c>
      <c r="E15" s="23">
        <f>J15+L15</f>
        <v>0</v>
      </c>
      <c r="F15" s="23">
        <f>G15</f>
        <v>0</v>
      </c>
      <c r="G15" s="23">
        <f>SUM(K15,M15,O15,Q15,S15,U15,W15,Y15,AA15,AC15,AE15,AG15)</f>
        <v>0</v>
      </c>
      <c r="H15" s="23">
        <f t="shared" si="12"/>
        <v>0</v>
      </c>
      <c r="I15" s="23">
        <f t="shared" si="13"/>
        <v>0</v>
      </c>
      <c r="J15" s="23">
        <f>J19</f>
        <v>0</v>
      </c>
      <c r="K15" s="23">
        <f t="shared" ref="K15:AG15" si="14">K19</f>
        <v>0</v>
      </c>
      <c r="L15" s="23">
        <f t="shared" si="14"/>
        <v>0</v>
      </c>
      <c r="M15" s="23">
        <f t="shared" si="14"/>
        <v>0</v>
      </c>
      <c r="N15" s="23">
        <f t="shared" si="14"/>
        <v>0</v>
      </c>
      <c r="O15" s="23">
        <f t="shared" si="14"/>
        <v>0</v>
      </c>
      <c r="P15" s="23">
        <f t="shared" si="14"/>
        <v>0</v>
      </c>
      <c r="Q15" s="23">
        <f t="shared" si="14"/>
        <v>0</v>
      </c>
      <c r="R15" s="23">
        <f t="shared" si="14"/>
        <v>0</v>
      </c>
      <c r="S15" s="23">
        <f t="shared" si="14"/>
        <v>0</v>
      </c>
      <c r="T15" s="23">
        <f t="shared" si="14"/>
        <v>85.6</v>
      </c>
      <c r="U15" s="23">
        <f t="shared" si="14"/>
        <v>0</v>
      </c>
      <c r="V15" s="23">
        <f t="shared" si="14"/>
        <v>0</v>
      </c>
      <c r="W15" s="23">
        <f t="shared" si="14"/>
        <v>0</v>
      </c>
      <c r="X15" s="23">
        <f t="shared" si="14"/>
        <v>0</v>
      </c>
      <c r="Y15" s="23">
        <f t="shared" si="14"/>
        <v>0</v>
      </c>
      <c r="Z15" s="23">
        <f t="shared" si="14"/>
        <v>0</v>
      </c>
      <c r="AA15" s="23">
        <f t="shared" si="14"/>
        <v>0</v>
      </c>
      <c r="AB15" s="23">
        <f t="shared" si="14"/>
        <v>0</v>
      </c>
      <c r="AC15" s="23">
        <f t="shared" si="14"/>
        <v>0</v>
      </c>
      <c r="AD15" s="23">
        <f t="shared" si="14"/>
        <v>0</v>
      </c>
      <c r="AE15" s="23">
        <f t="shared" si="14"/>
        <v>0</v>
      </c>
      <c r="AF15" s="23">
        <f t="shared" si="14"/>
        <v>0</v>
      </c>
      <c r="AG15" s="23">
        <f t="shared" si="14"/>
        <v>0</v>
      </c>
      <c r="AH15" s="20"/>
      <c r="AI15" s="27"/>
    </row>
    <row r="16" spans="1:35" s="28" customFormat="1" ht="37.5" customHeight="1" x14ac:dyDescent="0.25">
      <c r="A16" s="103"/>
      <c r="B16" s="106"/>
      <c r="C16" s="22" t="s">
        <v>30</v>
      </c>
      <c r="D16" s="23">
        <f>SUM(J16,L16,N16,P16,R16,T16,V16,X16,Z16,AB16,AD16,AF16)</f>
        <v>498.49999999999989</v>
      </c>
      <c r="E16" s="23">
        <f>J16+L16</f>
        <v>9.32</v>
      </c>
      <c r="F16" s="23">
        <f>G16</f>
        <v>0</v>
      </c>
      <c r="G16" s="23">
        <f>SUM(K16,M16,O16,Q16,S16,U16,W16,Y16,AA16,AC16,AE16,AG16)</f>
        <v>0</v>
      </c>
      <c r="H16" s="23">
        <f t="shared" si="12"/>
        <v>0</v>
      </c>
      <c r="I16" s="23">
        <f t="shared" si="13"/>
        <v>0</v>
      </c>
      <c r="J16" s="29">
        <f>J20+J24+J28</f>
        <v>0</v>
      </c>
      <c r="K16" s="29">
        <f t="shared" ref="K16:AG17" si="15">K20+K24+K28</f>
        <v>0</v>
      </c>
      <c r="L16" s="29">
        <f t="shared" si="15"/>
        <v>9.32</v>
      </c>
      <c r="M16" s="29">
        <f t="shared" si="15"/>
        <v>0</v>
      </c>
      <c r="N16" s="29">
        <f t="shared" si="15"/>
        <v>19.21</v>
      </c>
      <c r="O16" s="29">
        <f t="shared" si="15"/>
        <v>0</v>
      </c>
      <c r="P16" s="29">
        <f t="shared" si="15"/>
        <v>19.21</v>
      </c>
      <c r="Q16" s="29">
        <f t="shared" si="15"/>
        <v>0</v>
      </c>
      <c r="R16" s="29">
        <f t="shared" si="15"/>
        <v>105.87</v>
      </c>
      <c r="S16" s="29">
        <f t="shared" si="15"/>
        <v>0</v>
      </c>
      <c r="T16" s="29">
        <f t="shared" si="15"/>
        <v>153.11000000000001</v>
      </c>
      <c r="U16" s="29">
        <f t="shared" si="15"/>
        <v>0</v>
      </c>
      <c r="V16" s="29">
        <f t="shared" si="15"/>
        <v>19.21</v>
      </c>
      <c r="W16" s="29">
        <f t="shared" si="15"/>
        <v>0</v>
      </c>
      <c r="X16" s="29">
        <f t="shared" si="15"/>
        <v>19.21</v>
      </c>
      <c r="Y16" s="29">
        <f t="shared" si="15"/>
        <v>0</v>
      </c>
      <c r="Z16" s="29">
        <f t="shared" si="15"/>
        <v>86.41</v>
      </c>
      <c r="AA16" s="29">
        <f t="shared" si="15"/>
        <v>0</v>
      </c>
      <c r="AB16" s="29">
        <f t="shared" si="15"/>
        <v>19.21</v>
      </c>
      <c r="AC16" s="29">
        <f t="shared" si="15"/>
        <v>0</v>
      </c>
      <c r="AD16" s="29">
        <f t="shared" si="15"/>
        <v>19.21</v>
      </c>
      <c r="AE16" s="29">
        <f t="shared" si="15"/>
        <v>0</v>
      </c>
      <c r="AF16" s="29">
        <f t="shared" si="15"/>
        <v>28.53</v>
      </c>
      <c r="AG16" s="29">
        <f t="shared" si="15"/>
        <v>0</v>
      </c>
      <c r="AH16" s="20"/>
      <c r="AI16" s="27"/>
    </row>
    <row r="17" spans="1:35" s="26" customFormat="1" ht="33" customHeight="1" x14ac:dyDescent="0.25">
      <c r="A17" s="104"/>
      <c r="B17" s="107"/>
      <c r="C17" s="22" t="s">
        <v>31</v>
      </c>
      <c r="D17" s="23">
        <f>SUM(J17,L17,N17,P17,R17,T17,V17,X17,Z17,AB17,AD17,AF17)</f>
        <v>146.20000000000002</v>
      </c>
      <c r="E17" s="23">
        <f>J17+L17</f>
        <v>91.300000000000011</v>
      </c>
      <c r="F17" s="23">
        <f>G17</f>
        <v>0</v>
      </c>
      <c r="G17" s="23">
        <f>SUM(K17,M17,O17,Q17,S17,U17,W17,Y17,AA17,AC17,AE17,AG17)</f>
        <v>0</v>
      </c>
      <c r="H17" s="23">
        <f t="shared" si="12"/>
        <v>0</v>
      </c>
      <c r="I17" s="23">
        <f t="shared" si="13"/>
        <v>0</v>
      </c>
      <c r="J17" s="29">
        <f>J21+J25+J29</f>
        <v>91.300000000000011</v>
      </c>
      <c r="K17" s="29">
        <f t="shared" si="15"/>
        <v>0</v>
      </c>
      <c r="L17" s="29">
        <f t="shared" si="15"/>
        <v>0</v>
      </c>
      <c r="M17" s="29">
        <f t="shared" si="15"/>
        <v>0</v>
      </c>
      <c r="N17" s="29">
        <f t="shared" si="15"/>
        <v>0</v>
      </c>
      <c r="O17" s="29">
        <f t="shared" si="15"/>
        <v>0</v>
      </c>
      <c r="P17" s="29">
        <f t="shared" si="15"/>
        <v>0</v>
      </c>
      <c r="Q17" s="29">
        <f t="shared" si="15"/>
        <v>0</v>
      </c>
      <c r="R17" s="29">
        <f t="shared" si="15"/>
        <v>0</v>
      </c>
      <c r="S17" s="29">
        <f t="shared" si="15"/>
        <v>0</v>
      </c>
      <c r="T17" s="29">
        <f t="shared" si="15"/>
        <v>54.875</v>
      </c>
      <c r="U17" s="29">
        <f t="shared" si="15"/>
        <v>0</v>
      </c>
      <c r="V17" s="29">
        <f t="shared" si="15"/>
        <v>0</v>
      </c>
      <c r="W17" s="29">
        <f t="shared" si="15"/>
        <v>0</v>
      </c>
      <c r="X17" s="29">
        <f t="shared" si="15"/>
        <v>0</v>
      </c>
      <c r="Y17" s="29">
        <f t="shared" si="15"/>
        <v>0</v>
      </c>
      <c r="Z17" s="29">
        <f t="shared" si="15"/>
        <v>0</v>
      </c>
      <c r="AA17" s="29">
        <f t="shared" si="15"/>
        <v>0</v>
      </c>
      <c r="AB17" s="29">
        <f t="shared" si="15"/>
        <v>0</v>
      </c>
      <c r="AC17" s="29">
        <f t="shared" si="15"/>
        <v>0</v>
      </c>
      <c r="AD17" s="29">
        <f t="shared" si="15"/>
        <v>0</v>
      </c>
      <c r="AE17" s="29">
        <f t="shared" si="15"/>
        <v>0</v>
      </c>
      <c r="AF17" s="29">
        <f t="shared" si="15"/>
        <v>2.5000000000000001E-2</v>
      </c>
      <c r="AG17" s="29">
        <f t="shared" si="15"/>
        <v>0</v>
      </c>
      <c r="AH17" s="24"/>
      <c r="AI17" s="30"/>
    </row>
    <row r="18" spans="1:35" s="28" customFormat="1" ht="21" customHeight="1" x14ac:dyDescent="0.25">
      <c r="A18" s="108"/>
      <c r="B18" s="111" t="s">
        <v>36</v>
      </c>
      <c r="C18" s="17" t="s">
        <v>28</v>
      </c>
      <c r="D18" s="18">
        <f>D20+D21+D19</f>
        <v>274.39999999999998</v>
      </c>
      <c r="E18" s="18">
        <f t="shared" ref="E18:G18" si="16">E20+E21+E19</f>
        <v>0</v>
      </c>
      <c r="F18" s="18">
        <f t="shared" si="16"/>
        <v>0</v>
      </c>
      <c r="G18" s="18">
        <f t="shared" si="16"/>
        <v>0</v>
      </c>
      <c r="H18" s="18">
        <f t="shared" si="12"/>
        <v>0</v>
      </c>
      <c r="I18" s="18">
        <f t="shared" si="13"/>
        <v>0</v>
      </c>
      <c r="J18" s="18">
        <f t="shared" ref="J18:AG18" si="17">J20+J21+J19</f>
        <v>0</v>
      </c>
      <c r="K18" s="18">
        <f t="shared" si="17"/>
        <v>0</v>
      </c>
      <c r="L18" s="18">
        <f t="shared" si="17"/>
        <v>0</v>
      </c>
      <c r="M18" s="18">
        <f t="shared" si="17"/>
        <v>0</v>
      </c>
      <c r="N18" s="18">
        <f t="shared" si="17"/>
        <v>0</v>
      </c>
      <c r="O18" s="18">
        <f t="shared" si="17"/>
        <v>0</v>
      </c>
      <c r="P18" s="18">
        <f t="shared" si="17"/>
        <v>0</v>
      </c>
      <c r="Q18" s="18">
        <f t="shared" si="17"/>
        <v>0</v>
      </c>
      <c r="R18" s="18">
        <f t="shared" si="17"/>
        <v>0</v>
      </c>
      <c r="S18" s="18">
        <f t="shared" si="17"/>
        <v>0</v>
      </c>
      <c r="T18" s="18">
        <f t="shared" si="17"/>
        <v>274.375</v>
      </c>
      <c r="U18" s="18">
        <f t="shared" si="17"/>
        <v>0</v>
      </c>
      <c r="V18" s="18">
        <f t="shared" si="17"/>
        <v>0</v>
      </c>
      <c r="W18" s="18">
        <f t="shared" si="17"/>
        <v>0</v>
      </c>
      <c r="X18" s="18">
        <f t="shared" si="17"/>
        <v>0</v>
      </c>
      <c r="Y18" s="18">
        <f t="shared" si="17"/>
        <v>0</v>
      </c>
      <c r="Z18" s="18">
        <f t="shared" si="17"/>
        <v>0</v>
      </c>
      <c r="AA18" s="18">
        <f t="shared" si="17"/>
        <v>0</v>
      </c>
      <c r="AB18" s="18">
        <f t="shared" si="17"/>
        <v>0</v>
      </c>
      <c r="AC18" s="18">
        <f t="shared" si="17"/>
        <v>0</v>
      </c>
      <c r="AD18" s="18">
        <f t="shared" si="17"/>
        <v>0</v>
      </c>
      <c r="AE18" s="18">
        <f t="shared" si="17"/>
        <v>0</v>
      </c>
      <c r="AF18" s="18">
        <f t="shared" si="17"/>
        <v>2.5000000000000001E-2</v>
      </c>
      <c r="AG18" s="18">
        <f t="shared" si="17"/>
        <v>0</v>
      </c>
      <c r="AH18" s="20"/>
      <c r="AI18" s="27"/>
    </row>
    <row r="19" spans="1:35" s="28" customFormat="1" ht="23.25" customHeight="1" x14ac:dyDescent="0.25">
      <c r="A19" s="109"/>
      <c r="B19" s="112"/>
      <c r="C19" s="22" t="s">
        <v>29</v>
      </c>
      <c r="D19" s="23">
        <f>SUM(J19,L19,N19,P19,R19,T19,V19,X19,Z19,AB19,AD19,AF19)</f>
        <v>85.6</v>
      </c>
      <c r="E19" s="23">
        <f>J19+L19</f>
        <v>0</v>
      </c>
      <c r="F19" s="23">
        <f>G19</f>
        <v>0</v>
      </c>
      <c r="G19" s="23">
        <f>SUM(K19,M19,O19,Q19,S19,U19,W19,Y19,AA19,AC19,AE19,AG19)</f>
        <v>0</v>
      </c>
      <c r="H19" s="23">
        <f t="shared" si="12"/>
        <v>0</v>
      </c>
      <c r="I19" s="23">
        <f t="shared" si="13"/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85.6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0"/>
      <c r="AI19" s="27"/>
    </row>
    <row r="20" spans="1:35" s="28" customFormat="1" ht="36.75" customHeight="1" x14ac:dyDescent="0.25">
      <c r="A20" s="109"/>
      <c r="B20" s="112"/>
      <c r="C20" s="22" t="s">
        <v>30</v>
      </c>
      <c r="D20" s="23">
        <f>SUM(J20,L20,N20,P20,R20,T20,V20,X20,Z20,AB20,AD20,AF20)</f>
        <v>133.9</v>
      </c>
      <c r="E20" s="23">
        <f>J20+L20</f>
        <v>0</v>
      </c>
      <c r="F20" s="23">
        <f>G20</f>
        <v>0</v>
      </c>
      <c r="G20" s="23">
        <f>SUM(K20,M20,O20,Q20,S20,U20,W20,Y20,AA20,AC20,AE20,AG20)</f>
        <v>0</v>
      </c>
      <c r="H20" s="23">
        <f t="shared" si="12"/>
        <v>0</v>
      </c>
      <c r="I20" s="23">
        <f t="shared" si="13"/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133.9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0"/>
      <c r="AI20" s="27"/>
    </row>
    <row r="21" spans="1:35" s="26" customFormat="1" ht="33" customHeight="1" x14ac:dyDescent="0.25">
      <c r="A21" s="110"/>
      <c r="B21" s="113"/>
      <c r="C21" s="22" t="s">
        <v>31</v>
      </c>
      <c r="D21" s="23">
        <f>SUM(J21,L21,N21,P21,R21,T21,V21,X21,Z21,AB21,AD21,AF21)</f>
        <v>54.9</v>
      </c>
      <c r="E21" s="23">
        <f>J21+L21</f>
        <v>0</v>
      </c>
      <c r="F21" s="23">
        <f>G21</f>
        <v>0</v>
      </c>
      <c r="G21" s="23">
        <f>SUM(K21,M21,O21,Q21,S21,U21,W21,Y21,AA21,AC21,AE21,AG21)</f>
        <v>0</v>
      </c>
      <c r="H21" s="23">
        <f t="shared" si="12"/>
        <v>0</v>
      </c>
      <c r="I21" s="23">
        <f t="shared" si="13"/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54.875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2.5000000000000001E-2</v>
      </c>
      <c r="AG21" s="29">
        <v>0</v>
      </c>
      <c r="AH21" s="24"/>
      <c r="AI21" s="30"/>
    </row>
    <row r="22" spans="1:35" s="28" customFormat="1" ht="18" customHeight="1" x14ac:dyDescent="0.25">
      <c r="A22" s="108"/>
      <c r="B22" s="111" t="s">
        <v>37</v>
      </c>
      <c r="C22" s="17" t="s">
        <v>28</v>
      </c>
      <c r="D22" s="18">
        <f>D24+D25+D23</f>
        <v>178.19999999999993</v>
      </c>
      <c r="E22" s="18">
        <f t="shared" ref="E22:G22" si="18">E24+E25+E23</f>
        <v>45.02</v>
      </c>
      <c r="F22" s="18">
        <f t="shared" si="18"/>
        <v>45.02</v>
      </c>
      <c r="G22" s="18">
        <f t="shared" si="18"/>
        <v>0</v>
      </c>
      <c r="H22" s="18">
        <f t="shared" si="12"/>
        <v>0</v>
      </c>
      <c r="I22" s="18">
        <f t="shared" si="13"/>
        <v>0</v>
      </c>
      <c r="J22" s="18">
        <f t="shared" ref="J22:AG22" si="19">J24+J25+J23</f>
        <v>35.700000000000003</v>
      </c>
      <c r="K22" s="18">
        <f t="shared" si="19"/>
        <v>0</v>
      </c>
      <c r="L22" s="18">
        <f t="shared" si="19"/>
        <v>9.32</v>
      </c>
      <c r="M22" s="18">
        <f t="shared" si="19"/>
        <v>0</v>
      </c>
      <c r="N22" s="18">
        <f t="shared" si="19"/>
        <v>9.32</v>
      </c>
      <c r="O22" s="18">
        <f t="shared" si="19"/>
        <v>0</v>
      </c>
      <c r="P22" s="18">
        <f t="shared" si="19"/>
        <v>9.32</v>
      </c>
      <c r="Q22" s="18">
        <f t="shared" si="19"/>
        <v>0</v>
      </c>
      <c r="R22" s="18">
        <f t="shared" si="19"/>
        <v>39.979999999999997</v>
      </c>
      <c r="S22" s="18">
        <f t="shared" si="19"/>
        <v>0</v>
      </c>
      <c r="T22" s="18">
        <f t="shared" si="19"/>
        <v>9.32</v>
      </c>
      <c r="U22" s="18">
        <f t="shared" si="19"/>
        <v>0</v>
      </c>
      <c r="V22" s="18">
        <f t="shared" si="19"/>
        <v>9.32</v>
      </c>
      <c r="W22" s="18">
        <f t="shared" si="19"/>
        <v>0</v>
      </c>
      <c r="X22" s="18">
        <f t="shared" si="19"/>
        <v>9.32</v>
      </c>
      <c r="Y22" s="18">
        <f t="shared" si="19"/>
        <v>0</v>
      </c>
      <c r="Z22" s="18">
        <f t="shared" si="19"/>
        <v>9.32</v>
      </c>
      <c r="AA22" s="18">
        <f t="shared" si="19"/>
        <v>0</v>
      </c>
      <c r="AB22" s="18">
        <f t="shared" si="19"/>
        <v>9.32</v>
      </c>
      <c r="AC22" s="18">
        <f t="shared" si="19"/>
        <v>0</v>
      </c>
      <c r="AD22" s="18">
        <f t="shared" si="19"/>
        <v>9.32</v>
      </c>
      <c r="AE22" s="18">
        <f t="shared" si="19"/>
        <v>0</v>
      </c>
      <c r="AF22" s="18">
        <f t="shared" si="19"/>
        <v>18.64</v>
      </c>
      <c r="AG22" s="18">
        <f t="shared" si="19"/>
        <v>0</v>
      </c>
      <c r="AH22" s="20"/>
      <c r="AI22" s="27"/>
    </row>
    <row r="23" spans="1:35" s="28" customFormat="1" ht="36" hidden="1" customHeight="1" x14ac:dyDescent="0.25">
      <c r="A23" s="109"/>
      <c r="B23" s="112"/>
      <c r="C23" s="52" t="s">
        <v>29</v>
      </c>
      <c r="D23" s="53">
        <f>SUM(J23,L23,N23,P23,R23,T23,V23,X23,Z23,AB23,AD23,AF23)</f>
        <v>0</v>
      </c>
      <c r="E23" s="53">
        <f>J23</f>
        <v>0</v>
      </c>
      <c r="F23" s="53">
        <f>G23</f>
        <v>0</v>
      </c>
      <c r="G23" s="53">
        <f>SUM(K23,M23,O23,Q23,S23,U23,W23,Y23,AA23,AC23,AE23,AG23)</f>
        <v>0</v>
      </c>
      <c r="H23" s="53">
        <f t="shared" si="12"/>
        <v>0</v>
      </c>
      <c r="I23" s="53">
        <f t="shared" si="13"/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1"/>
      <c r="AI23" s="27"/>
    </row>
    <row r="24" spans="1:35" s="28" customFormat="1" ht="37.5" customHeight="1" x14ac:dyDescent="0.25">
      <c r="A24" s="109"/>
      <c r="B24" s="112"/>
      <c r="C24" s="22" t="s">
        <v>30</v>
      </c>
      <c r="D24" s="23">
        <f>SUM(J24,L24,N24,P24,R24,T24,V24,X24,Z24,AB24,AD24,AF24)</f>
        <v>142.49999999999994</v>
      </c>
      <c r="E24" s="23">
        <f t="shared" ref="E24:E25" si="20">J24+L24</f>
        <v>9.32</v>
      </c>
      <c r="F24" s="23">
        <v>9.32</v>
      </c>
      <c r="G24" s="23">
        <f>SUM(K24,M24,O24,Q24,S24,U24,W24,Y24,AA24,AC24,AE24,AG24)</f>
        <v>0</v>
      </c>
      <c r="H24" s="23">
        <f t="shared" si="12"/>
        <v>0</v>
      </c>
      <c r="I24" s="23">
        <f t="shared" si="13"/>
        <v>0</v>
      </c>
      <c r="J24" s="29">
        <v>0</v>
      </c>
      <c r="K24" s="29">
        <v>0</v>
      </c>
      <c r="L24" s="29">
        <v>9.32</v>
      </c>
      <c r="M24" s="29">
        <v>0</v>
      </c>
      <c r="N24" s="29">
        <v>9.32</v>
      </c>
      <c r="O24" s="29">
        <v>0</v>
      </c>
      <c r="P24" s="29">
        <v>9.32</v>
      </c>
      <c r="Q24" s="29">
        <v>0</v>
      </c>
      <c r="R24" s="29">
        <v>39.979999999999997</v>
      </c>
      <c r="S24" s="29">
        <v>0</v>
      </c>
      <c r="T24" s="29">
        <v>9.32</v>
      </c>
      <c r="U24" s="29">
        <v>0</v>
      </c>
      <c r="V24" s="29">
        <v>9.32</v>
      </c>
      <c r="W24" s="29">
        <v>0</v>
      </c>
      <c r="X24" s="29">
        <v>9.32</v>
      </c>
      <c r="Y24" s="29">
        <v>0</v>
      </c>
      <c r="Z24" s="29">
        <v>9.32</v>
      </c>
      <c r="AA24" s="29">
        <v>0</v>
      </c>
      <c r="AB24" s="29">
        <v>9.32</v>
      </c>
      <c r="AC24" s="29">
        <v>0</v>
      </c>
      <c r="AD24" s="29">
        <v>9.32</v>
      </c>
      <c r="AE24" s="29">
        <v>0</v>
      </c>
      <c r="AF24" s="29">
        <v>18.64</v>
      </c>
      <c r="AG24" s="29">
        <v>0</v>
      </c>
      <c r="AH24" s="20"/>
      <c r="AI24" s="27"/>
    </row>
    <row r="25" spans="1:35" s="26" customFormat="1" ht="28.5" customHeight="1" x14ac:dyDescent="0.25">
      <c r="A25" s="110"/>
      <c r="B25" s="113"/>
      <c r="C25" s="22" t="s">
        <v>31</v>
      </c>
      <c r="D25" s="23">
        <f>SUM(J25,L25,N25,P25,R25,T25,V25,X25,Z25,AB25,AD25,AF25)</f>
        <v>35.700000000000003</v>
      </c>
      <c r="E25" s="23">
        <f t="shared" si="20"/>
        <v>35.700000000000003</v>
      </c>
      <c r="F25" s="23">
        <v>35.700000000000003</v>
      </c>
      <c r="G25" s="23">
        <f>SUM(K25,M25,O25,Q25,S25,U25,W25,Y25,AA25,AC25,AE25,AG25)</f>
        <v>0</v>
      </c>
      <c r="H25" s="23">
        <f t="shared" si="12"/>
        <v>0</v>
      </c>
      <c r="I25" s="23">
        <f t="shared" si="13"/>
        <v>0</v>
      </c>
      <c r="J25" s="29">
        <v>35.700000000000003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4"/>
      <c r="AI25" s="30"/>
    </row>
    <row r="26" spans="1:35" s="28" customFormat="1" ht="24.75" customHeight="1" x14ac:dyDescent="0.25">
      <c r="A26" s="102"/>
      <c r="B26" s="111" t="s">
        <v>38</v>
      </c>
      <c r="C26" s="17" t="s">
        <v>28</v>
      </c>
      <c r="D26" s="18">
        <f>D28+D29+D27</f>
        <v>277.7</v>
      </c>
      <c r="E26" s="18">
        <f t="shared" ref="E26:G26" si="21">E28+E29+E27</f>
        <v>55.6</v>
      </c>
      <c r="F26" s="18">
        <f t="shared" si="21"/>
        <v>55.6</v>
      </c>
      <c r="G26" s="18">
        <f t="shared" si="21"/>
        <v>0</v>
      </c>
      <c r="H26" s="18">
        <f t="shared" si="12"/>
        <v>0</v>
      </c>
      <c r="I26" s="18">
        <f t="shared" si="13"/>
        <v>0</v>
      </c>
      <c r="J26" s="18">
        <f t="shared" ref="J26:AG26" si="22">J28+J29+J27</f>
        <v>55.6</v>
      </c>
      <c r="K26" s="18">
        <f t="shared" si="22"/>
        <v>0</v>
      </c>
      <c r="L26" s="18">
        <f t="shared" si="22"/>
        <v>0</v>
      </c>
      <c r="M26" s="18">
        <f t="shared" si="22"/>
        <v>0</v>
      </c>
      <c r="N26" s="18">
        <f t="shared" si="22"/>
        <v>9.89</v>
      </c>
      <c r="O26" s="18">
        <f t="shared" si="22"/>
        <v>0</v>
      </c>
      <c r="P26" s="18">
        <f t="shared" si="22"/>
        <v>9.89</v>
      </c>
      <c r="Q26" s="18">
        <f t="shared" si="22"/>
        <v>0</v>
      </c>
      <c r="R26" s="18">
        <f t="shared" si="22"/>
        <v>65.89</v>
      </c>
      <c r="S26" s="18">
        <f t="shared" si="22"/>
        <v>0</v>
      </c>
      <c r="T26" s="18">
        <f t="shared" si="22"/>
        <v>9.89</v>
      </c>
      <c r="U26" s="18">
        <f t="shared" si="22"/>
        <v>0</v>
      </c>
      <c r="V26" s="18">
        <f t="shared" si="22"/>
        <v>9.89</v>
      </c>
      <c r="W26" s="18">
        <f t="shared" si="22"/>
        <v>0</v>
      </c>
      <c r="X26" s="18">
        <f t="shared" si="22"/>
        <v>9.89</v>
      </c>
      <c r="Y26" s="18">
        <f t="shared" si="22"/>
        <v>0</v>
      </c>
      <c r="Z26" s="18">
        <f t="shared" si="22"/>
        <v>77.09</v>
      </c>
      <c r="AA26" s="18">
        <f t="shared" si="22"/>
        <v>0</v>
      </c>
      <c r="AB26" s="18">
        <f t="shared" si="22"/>
        <v>9.89</v>
      </c>
      <c r="AC26" s="18">
        <f t="shared" si="22"/>
        <v>0</v>
      </c>
      <c r="AD26" s="18">
        <f t="shared" si="22"/>
        <v>9.89</v>
      </c>
      <c r="AE26" s="18">
        <f t="shared" si="22"/>
        <v>0</v>
      </c>
      <c r="AF26" s="18">
        <f t="shared" si="22"/>
        <v>9.89</v>
      </c>
      <c r="AG26" s="18">
        <f t="shared" si="22"/>
        <v>0</v>
      </c>
      <c r="AH26" s="66"/>
      <c r="AI26" s="27"/>
    </row>
    <row r="27" spans="1:35" s="28" customFormat="1" ht="42.75" hidden="1" customHeight="1" x14ac:dyDescent="0.25">
      <c r="A27" s="103"/>
      <c r="B27" s="112"/>
      <c r="C27" s="22" t="s">
        <v>29</v>
      </c>
      <c r="D27" s="23">
        <f>SUM(J27,L27,N27,P27,R27,T27,V27,X27,Z27,AB27,AD27,AF27)</f>
        <v>0</v>
      </c>
      <c r="E27" s="23">
        <f>J27</f>
        <v>0</v>
      </c>
      <c r="F27" s="23">
        <f>G27</f>
        <v>0</v>
      </c>
      <c r="G27" s="23">
        <f>SUM(K27,M27,O27,Q27,S27,U27,W27,Y27,AA27,AC27,AE27,AG27)</f>
        <v>0</v>
      </c>
      <c r="H27" s="23">
        <f t="shared" si="12"/>
        <v>0</v>
      </c>
      <c r="I27" s="23">
        <f t="shared" si="13"/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0"/>
      <c r="AI27" s="27"/>
    </row>
    <row r="28" spans="1:35" s="28" customFormat="1" ht="48" customHeight="1" x14ac:dyDescent="0.25">
      <c r="A28" s="103"/>
      <c r="B28" s="112"/>
      <c r="C28" s="22" t="s">
        <v>30</v>
      </c>
      <c r="D28" s="23">
        <f>SUM(J28,L28,N28,P28,R28,T28,V28,X28,Z28,AB28,AD28,AF28)</f>
        <v>222.09999999999997</v>
      </c>
      <c r="E28" s="23">
        <f t="shared" ref="E28:E29" si="23">J28+L28</f>
        <v>0</v>
      </c>
      <c r="F28" s="23">
        <f>G28</f>
        <v>0</v>
      </c>
      <c r="G28" s="23">
        <f>SUM(K28,M28,O28,Q28,S28,U28,W28,Y28,AA28,AC28,AE28,AG28)</f>
        <v>0</v>
      </c>
      <c r="H28" s="23">
        <f t="shared" si="12"/>
        <v>0</v>
      </c>
      <c r="I28" s="23">
        <f t="shared" si="13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9.89</v>
      </c>
      <c r="O28" s="29">
        <v>0</v>
      </c>
      <c r="P28" s="29">
        <v>9.89</v>
      </c>
      <c r="Q28" s="29">
        <v>0</v>
      </c>
      <c r="R28" s="29">
        <v>65.89</v>
      </c>
      <c r="S28" s="29">
        <v>0</v>
      </c>
      <c r="T28" s="29">
        <v>9.89</v>
      </c>
      <c r="U28" s="29">
        <v>0</v>
      </c>
      <c r="V28" s="29">
        <v>9.89</v>
      </c>
      <c r="W28" s="29">
        <v>0</v>
      </c>
      <c r="X28" s="29">
        <v>9.89</v>
      </c>
      <c r="Y28" s="29">
        <v>0</v>
      </c>
      <c r="Z28" s="29">
        <v>77.09</v>
      </c>
      <c r="AA28" s="29">
        <v>0</v>
      </c>
      <c r="AB28" s="29">
        <v>9.89</v>
      </c>
      <c r="AC28" s="29">
        <v>0</v>
      </c>
      <c r="AD28" s="29">
        <v>9.89</v>
      </c>
      <c r="AE28" s="29">
        <v>0</v>
      </c>
      <c r="AF28" s="29">
        <v>9.89</v>
      </c>
      <c r="AG28" s="29">
        <v>0</v>
      </c>
      <c r="AH28" s="20"/>
      <c r="AI28" s="27"/>
    </row>
    <row r="29" spans="1:35" s="26" customFormat="1" ht="71.25" customHeight="1" x14ac:dyDescent="0.25">
      <c r="A29" s="104"/>
      <c r="B29" s="113"/>
      <c r="C29" s="22" t="s">
        <v>31</v>
      </c>
      <c r="D29" s="23">
        <f>SUM(J29,L29,N29,P29,R29,T29,V29,X29,Z29,AB29,AD29,AF29)</f>
        <v>55.6</v>
      </c>
      <c r="E29" s="23">
        <f t="shared" si="23"/>
        <v>55.6</v>
      </c>
      <c r="F29" s="23">
        <v>55.6</v>
      </c>
      <c r="G29" s="23">
        <f>SUM(K29,M29,O29,Q29,S29,U29,W29,Y29,AA29,AC29,AE29,AG29)</f>
        <v>0</v>
      </c>
      <c r="H29" s="23">
        <f t="shared" si="12"/>
        <v>0</v>
      </c>
      <c r="I29" s="23">
        <f t="shared" si="13"/>
        <v>0</v>
      </c>
      <c r="J29" s="29">
        <v>55.6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4"/>
      <c r="AI29" s="30"/>
    </row>
    <row r="30" spans="1:35" s="26" customFormat="1" ht="28.5" customHeight="1" x14ac:dyDescent="0.25">
      <c r="A30" s="114" t="s">
        <v>39</v>
      </c>
      <c r="B30" s="93" t="s">
        <v>40</v>
      </c>
      <c r="C30" s="17" t="s">
        <v>28</v>
      </c>
      <c r="D30" s="18">
        <f>D32+D31</f>
        <v>417601.89199999999</v>
      </c>
      <c r="E30" s="18">
        <f t="shared" ref="E30:G30" si="24">E32+E31</f>
        <v>387405.17800000001</v>
      </c>
      <c r="F30" s="18">
        <f t="shared" si="24"/>
        <v>41375.159</v>
      </c>
      <c r="G30" s="18">
        <f t="shared" si="24"/>
        <v>41375.159</v>
      </c>
      <c r="H30" s="18">
        <f t="shared" si="12"/>
        <v>9.9077996993366106</v>
      </c>
      <c r="I30" s="18">
        <f t="shared" si="13"/>
        <v>10.680073821832087</v>
      </c>
      <c r="J30" s="19">
        <f>J32+J31</f>
        <v>361951.924</v>
      </c>
      <c r="K30" s="19">
        <f t="shared" ref="K30:AG30" si="25">K32+K31</f>
        <v>8471.380000000001</v>
      </c>
      <c r="L30" s="19">
        <f t="shared" si="25"/>
        <v>25453.253999999997</v>
      </c>
      <c r="M30" s="19">
        <f t="shared" si="25"/>
        <v>32903.779000000002</v>
      </c>
      <c r="N30" s="19">
        <f t="shared" si="25"/>
        <v>2448.6660000000002</v>
      </c>
      <c r="O30" s="19">
        <f t="shared" si="25"/>
        <v>0</v>
      </c>
      <c r="P30" s="19">
        <f t="shared" si="25"/>
        <v>2751.1660000000002</v>
      </c>
      <c r="Q30" s="19">
        <f t="shared" si="25"/>
        <v>0</v>
      </c>
      <c r="R30" s="19">
        <f t="shared" si="25"/>
        <v>1744.3920000000001</v>
      </c>
      <c r="S30" s="19">
        <f t="shared" si="25"/>
        <v>0</v>
      </c>
      <c r="T30" s="19">
        <f t="shared" si="25"/>
        <v>1962.3409999999999</v>
      </c>
      <c r="U30" s="19">
        <f t="shared" si="25"/>
        <v>0</v>
      </c>
      <c r="V30" s="19">
        <f t="shared" si="25"/>
        <v>11763.217000000001</v>
      </c>
      <c r="W30" s="19">
        <f t="shared" si="25"/>
        <v>0</v>
      </c>
      <c r="X30" s="19">
        <f t="shared" si="25"/>
        <v>1518.076</v>
      </c>
      <c r="Y30" s="19">
        <f t="shared" si="25"/>
        <v>0</v>
      </c>
      <c r="Z30" s="19">
        <f t="shared" si="25"/>
        <v>1669.4270000000001</v>
      </c>
      <c r="AA30" s="19">
        <f t="shared" si="25"/>
        <v>0</v>
      </c>
      <c r="AB30" s="19">
        <f t="shared" si="25"/>
        <v>2070.9940000000001</v>
      </c>
      <c r="AC30" s="19">
        <f t="shared" si="25"/>
        <v>0</v>
      </c>
      <c r="AD30" s="19">
        <f t="shared" si="25"/>
        <v>2230.5059999999999</v>
      </c>
      <c r="AE30" s="19">
        <f t="shared" si="25"/>
        <v>0</v>
      </c>
      <c r="AF30" s="19">
        <f t="shared" si="25"/>
        <v>2037.9290000000001</v>
      </c>
      <c r="AG30" s="19">
        <f t="shared" si="25"/>
        <v>0</v>
      </c>
      <c r="AH30" s="20"/>
      <c r="AI30" s="30"/>
    </row>
    <row r="31" spans="1:35" s="25" customFormat="1" ht="55.5" customHeight="1" x14ac:dyDescent="0.25">
      <c r="A31" s="115"/>
      <c r="B31" s="94"/>
      <c r="C31" s="22" t="s">
        <v>31</v>
      </c>
      <c r="D31" s="23">
        <f>SUM(J31,L31,N31,P31,R31,T31,V31,X31,Z31,AB31,AD31,AF31)</f>
        <v>391747.397</v>
      </c>
      <c r="E31" s="23">
        <f t="shared" ref="E31:E32" si="26">J31+L31</f>
        <v>381766.86</v>
      </c>
      <c r="F31" s="23">
        <f>G31</f>
        <v>38855.658000000003</v>
      </c>
      <c r="G31" s="23">
        <f>SUM(K31,M31,O31,Q31,S31,U31,W31,Y31,AA31,AC31,AE31,AG31)</f>
        <v>38855.658000000003</v>
      </c>
      <c r="H31" s="23">
        <f>IFERROR(G31/D31*100,0)</f>
        <v>9.9185491205701624</v>
      </c>
      <c r="I31" s="23">
        <f>IFERROR(G31/E31*100,0)</f>
        <v>10.177849905568022</v>
      </c>
      <c r="J31" s="29">
        <f t="shared" ref="J31:AG31" si="27">J34+J63+J70</f>
        <v>359104.26</v>
      </c>
      <c r="K31" s="29">
        <f t="shared" si="27"/>
        <v>7985.4760000000006</v>
      </c>
      <c r="L31" s="29">
        <f t="shared" si="27"/>
        <v>22662.6</v>
      </c>
      <c r="M31" s="29">
        <f t="shared" si="27"/>
        <v>30870.182000000001</v>
      </c>
      <c r="N31" s="29">
        <f t="shared" si="27"/>
        <v>0</v>
      </c>
      <c r="O31" s="29">
        <f t="shared" si="27"/>
        <v>0</v>
      </c>
      <c r="P31" s="29">
        <f t="shared" si="27"/>
        <v>0</v>
      </c>
      <c r="Q31" s="29">
        <f t="shared" si="27"/>
        <v>0</v>
      </c>
      <c r="R31" s="29">
        <f t="shared" si="27"/>
        <v>0</v>
      </c>
      <c r="S31" s="29">
        <f t="shared" si="27"/>
        <v>0</v>
      </c>
      <c r="T31" s="29">
        <f t="shared" si="27"/>
        <v>0</v>
      </c>
      <c r="U31" s="29">
        <f t="shared" si="27"/>
        <v>0</v>
      </c>
      <c r="V31" s="29">
        <f t="shared" si="27"/>
        <v>9930.5370000000003</v>
      </c>
      <c r="W31" s="29">
        <f t="shared" si="27"/>
        <v>0</v>
      </c>
      <c r="X31" s="29">
        <f t="shared" si="27"/>
        <v>0</v>
      </c>
      <c r="Y31" s="29">
        <f t="shared" si="27"/>
        <v>0</v>
      </c>
      <c r="Z31" s="29">
        <f t="shared" si="27"/>
        <v>0</v>
      </c>
      <c r="AA31" s="29">
        <f t="shared" si="27"/>
        <v>0</v>
      </c>
      <c r="AB31" s="29">
        <f t="shared" si="27"/>
        <v>0</v>
      </c>
      <c r="AC31" s="29">
        <f t="shared" si="27"/>
        <v>0</v>
      </c>
      <c r="AD31" s="29">
        <f t="shared" si="27"/>
        <v>50</v>
      </c>
      <c r="AE31" s="29">
        <f t="shared" si="27"/>
        <v>0</v>
      </c>
      <c r="AF31" s="29">
        <f t="shared" si="27"/>
        <v>0</v>
      </c>
      <c r="AG31" s="29">
        <f t="shared" si="27"/>
        <v>0</v>
      </c>
      <c r="AH31" s="20"/>
      <c r="AI31" s="31"/>
    </row>
    <row r="32" spans="1:35" s="25" customFormat="1" ht="37.5" customHeight="1" x14ac:dyDescent="0.25">
      <c r="A32" s="103"/>
      <c r="B32" s="94"/>
      <c r="C32" s="22" t="s">
        <v>32</v>
      </c>
      <c r="D32" s="23">
        <f>SUM(J32,L32,N32,P32,R32,T32,V32,X32,Z32,AB32,AD32,AF32)</f>
        <v>25854.495000000003</v>
      </c>
      <c r="E32" s="23">
        <f t="shared" si="26"/>
        <v>5638.3180000000002</v>
      </c>
      <c r="F32" s="23">
        <f>G32</f>
        <v>2519.5010000000002</v>
      </c>
      <c r="G32" s="23">
        <f>SUM(K32,M32,O32,Q32,S32,U32,W32,Y32,AA32,AC32,AE32,AG32)</f>
        <v>2519.5010000000002</v>
      </c>
      <c r="H32" s="23">
        <f>IFERROR(G32/D32*100,0)</f>
        <v>9.7449244319024597</v>
      </c>
      <c r="I32" s="23">
        <f>IFERROR(G32/E32*100,0)</f>
        <v>44.685329915765656</v>
      </c>
      <c r="J32" s="29">
        <f>J35</f>
        <v>2847.6640000000002</v>
      </c>
      <c r="K32" s="29">
        <f t="shared" ref="K32:AG32" si="28">K35</f>
        <v>485.904</v>
      </c>
      <c r="L32" s="29">
        <f t="shared" si="28"/>
        <v>2790.654</v>
      </c>
      <c r="M32" s="29">
        <f t="shared" si="28"/>
        <v>2033.597</v>
      </c>
      <c r="N32" s="29">
        <f t="shared" si="28"/>
        <v>2448.6660000000002</v>
      </c>
      <c r="O32" s="29">
        <f t="shared" si="28"/>
        <v>0</v>
      </c>
      <c r="P32" s="29">
        <f t="shared" si="28"/>
        <v>2751.1660000000002</v>
      </c>
      <c r="Q32" s="29">
        <f t="shared" si="28"/>
        <v>0</v>
      </c>
      <c r="R32" s="29">
        <f t="shared" si="28"/>
        <v>1744.3920000000001</v>
      </c>
      <c r="S32" s="29">
        <f t="shared" si="28"/>
        <v>0</v>
      </c>
      <c r="T32" s="29">
        <f t="shared" si="28"/>
        <v>1962.3409999999999</v>
      </c>
      <c r="U32" s="29">
        <f t="shared" si="28"/>
        <v>0</v>
      </c>
      <c r="V32" s="29">
        <f t="shared" si="28"/>
        <v>1832.68</v>
      </c>
      <c r="W32" s="29">
        <f t="shared" si="28"/>
        <v>0</v>
      </c>
      <c r="X32" s="29">
        <f t="shared" si="28"/>
        <v>1518.076</v>
      </c>
      <c r="Y32" s="29">
        <f t="shared" si="28"/>
        <v>0</v>
      </c>
      <c r="Z32" s="29">
        <f t="shared" si="28"/>
        <v>1669.4270000000001</v>
      </c>
      <c r="AA32" s="29">
        <f t="shared" si="28"/>
        <v>0</v>
      </c>
      <c r="AB32" s="29">
        <f t="shared" si="28"/>
        <v>2070.9940000000001</v>
      </c>
      <c r="AC32" s="29">
        <f t="shared" si="28"/>
        <v>0</v>
      </c>
      <c r="AD32" s="29">
        <f t="shared" si="28"/>
        <v>2180.5059999999999</v>
      </c>
      <c r="AE32" s="29">
        <f t="shared" si="28"/>
        <v>0</v>
      </c>
      <c r="AF32" s="29">
        <f t="shared" si="28"/>
        <v>2037.9290000000001</v>
      </c>
      <c r="AG32" s="29">
        <f t="shared" si="28"/>
        <v>0</v>
      </c>
      <c r="AH32" s="20"/>
      <c r="AI32" s="31"/>
    </row>
    <row r="33" spans="1:35" s="26" customFormat="1" ht="30.75" customHeight="1" x14ac:dyDescent="0.25">
      <c r="A33" s="114"/>
      <c r="B33" s="116" t="s">
        <v>41</v>
      </c>
      <c r="C33" s="17" t="s">
        <v>28</v>
      </c>
      <c r="D33" s="18">
        <f>D35+D34</f>
        <v>400694.29199999996</v>
      </c>
      <c r="E33" s="18">
        <f t="shared" ref="E33:G33" si="29">E35+E34</f>
        <v>370889.80300000001</v>
      </c>
      <c r="F33" s="18">
        <f t="shared" si="29"/>
        <v>41375.159</v>
      </c>
      <c r="G33" s="18">
        <f t="shared" si="29"/>
        <v>41375.159</v>
      </c>
      <c r="H33" s="18">
        <f t="shared" ref="H33" si="30">IFERROR(G33/D33*100,0)</f>
        <v>10.325866833161678</v>
      </c>
      <c r="I33" s="18">
        <f t="shared" ref="I33" si="31">IFERROR(G33/E33*100,0)</f>
        <v>11.155647490260066</v>
      </c>
      <c r="J33" s="19">
        <f>J35+J34</f>
        <v>347429.549</v>
      </c>
      <c r="K33" s="19">
        <f t="shared" ref="K33:AG33" si="32">K35+K34</f>
        <v>8471.380000000001</v>
      </c>
      <c r="L33" s="19">
        <f t="shared" si="32"/>
        <v>23460.253999999997</v>
      </c>
      <c r="M33" s="19">
        <f t="shared" si="32"/>
        <v>32903.779000000002</v>
      </c>
      <c r="N33" s="19">
        <f t="shared" si="32"/>
        <v>2448.6660000000002</v>
      </c>
      <c r="O33" s="19">
        <f t="shared" si="32"/>
        <v>0</v>
      </c>
      <c r="P33" s="19">
        <f t="shared" si="32"/>
        <v>2751.1660000000002</v>
      </c>
      <c r="Q33" s="19">
        <f t="shared" si="32"/>
        <v>0</v>
      </c>
      <c r="R33" s="19">
        <f t="shared" si="32"/>
        <v>1744.3920000000001</v>
      </c>
      <c r="S33" s="19">
        <f t="shared" si="32"/>
        <v>0</v>
      </c>
      <c r="T33" s="19">
        <f t="shared" si="32"/>
        <v>1962.3409999999999</v>
      </c>
      <c r="U33" s="19">
        <f t="shared" si="32"/>
        <v>0</v>
      </c>
      <c r="V33" s="19">
        <f t="shared" si="32"/>
        <v>11370.992</v>
      </c>
      <c r="W33" s="19">
        <f t="shared" si="32"/>
        <v>0</v>
      </c>
      <c r="X33" s="19">
        <f t="shared" si="32"/>
        <v>1518.076</v>
      </c>
      <c r="Y33" s="19">
        <f t="shared" si="32"/>
        <v>0</v>
      </c>
      <c r="Z33" s="19">
        <f t="shared" si="32"/>
        <v>1669.4270000000001</v>
      </c>
      <c r="AA33" s="19">
        <f t="shared" si="32"/>
        <v>0</v>
      </c>
      <c r="AB33" s="19">
        <f t="shared" si="32"/>
        <v>2070.9940000000001</v>
      </c>
      <c r="AC33" s="19">
        <f t="shared" si="32"/>
        <v>0</v>
      </c>
      <c r="AD33" s="19">
        <f t="shared" si="32"/>
        <v>2230.5059999999999</v>
      </c>
      <c r="AE33" s="19">
        <f t="shared" si="32"/>
        <v>0</v>
      </c>
      <c r="AF33" s="19">
        <f t="shared" si="32"/>
        <v>2037.9290000000001</v>
      </c>
      <c r="AG33" s="19">
        <f t="shared" si="32"/>
        <v>0</v>
      </c>
      <c r="AH33" s="20"/>
      <c r="AI33" s="30"/>
    </row>
    <row r="34" spans="1:35" s="26" customFormat="1" ht="54" customHeight="1" x14ac:dyDescent="0.25">
      <c r="A34" s="115"/>
      <c r="B34" s="117"/>
      <c r="C34" s="22" t="s">
        <v>31</v>
      </c>
      <c r="D34" s="23">
        <f>SUM(J34,L34,N34,P34,R34,T34,V34,X34,Z34,AB34,AD34,AF34)</f>
        <v>374839.79699999996</v>
      </c>
      <c r="E34" s="23">
        <f t="shared" ref="E34:E35" si="33">J34+L34</f>
        <v>365251.48499999999</v>
      </c>
      <c r="F34" s="23">
        <f>G34</f>
        <v>38855.658000000003</v>
      </c>
      <c r="G34" s="23">
        <f>SUM(K34,M34,O34,Q34,S34,U34,W34,Y34,AA34,AC34,AE34,AG34)</f>
        <v>38855.658000000003</v>
      </c>
      <c r="H34" s="23">
        <f>IFERROR(G34/D34*100,0)</f>
        <v>10.365937211304169</v>
      </c>
      <c r="I34" s="23">
        <f>IFERROR(G34/E34*100,0)</f>
        <v>10.638056132749195</v>
      </c>
      <c r="J34" s="29">
        <f t="shared" ref="J34:AF34" si="34">J37+J40+J42+J44+J47+J49+J51+J53+J55+J58+J60</f>
        <v>344581.88500000001</v>
      </c>
      <c r="K34" s="29">
        <f t="shared" si="34"/>
        <v>7985.4760000000006</v>
      </c>
      <c r="L34" s="29">
        <f t="shared" si="34"/>
        <v>20669.599999999999</v>
      </c>
      <c r="M34" s="29">
        <f t="shared" si="34"/>
        <v>30870.182000000001</v>
      </c>
      <c r="N34" s="29">
        <f t="shared" si="34"/>
        <v>0</v>
      </c>
      <c r="O34" s="29">
        <f t="shared" si="34"/>
        <v>0</v>
      </c>
      <c r="P34" s="29">
        <f t="shared" si="34"/>
        <v>0</v>
      </c>
      <c r="Q34" s="29">
        <f t="shared" si="34"/>
        <v>0</v>
      </c>
      <c r="R34" s="29">
        <f t="shared" si="34"/>
        <v>0</v>
      </c>
      <c r="S34" s="29">
        <f t="shared" si="34"/>
        <v>0</v>
      </c>
      <c r="T34" s="29">
        <f t="shared" si="34"/>
        <v>0</v>
      </c>
      <c r="U34" s="29">
        <f t="shared" si="34"/>
        <v>0</v>
      </c>
      <c r="V34" s="29">
        <f t="shared" si="34"/>
        <v>9538.3119999999999</v>
      </c>
      <c r="W34" s="29">
        <f t="shared" si="34"/>
        <v>0</v>
      </c>
      <c r="X34" s="29">
        <f t="shared" si="34"/>
        <v>0</v>
      </c>
      <c r="Y34" s="29">
        <f t="shared" si="34"/>
        <v>0</v>
      </c>
      <c r="Z34" s="29">
        <f t="shared" si="34"/>
        <v>0</v>
      </c>
      <c r="AA34" s="29">
        <f t="shared" si="34"/>
        <v>0</v>
      </c>
      <c r="AB34" s="29">
        <f t="shared" si="34"/>
        <v>0</v>
      </c>
      <c r="AC34" s="29">
        <f t="shared" si="34"/>
        <v>0</v>
      </c>
      <c r="AD34" s="29">
        <f t="shared" si="34"/>
        <v>50</v>
      </c>
      <c r="AE34" s="29">
        <f t="shared" si="34"/>
        <v>0</v>
      </c>
      <c r="AF34" s="29">
        <f t="shared" si="34"/>
        <v>0</v>
      </c>
      <c r="AG34" s="29">
        <f>AG37+AG40+AG42+AG44+AG47+AG49+AG51+AG53+AG55+AG58+AG60</f>
        <v>0</v>
      </c>
      <c r="AH34" s="20"/>
      <c r="AI34" s="30"/>
    </row>
    <row r="35" spans="1:35" s="61" customFormat="1" ht="46.5" customHeight="1" x14ac:dyDescent="0.25">
      <c r="A35" s="103"/>
      <c r="B35" s="117"/>
      <c r="C35" s="22" t="s">
        <v>32</v>
      </c>
      <c r="D35" s="23">
        <f>SUM(J35,L35,N35,P35,R35,T35,V35,X35,Z35,AB35,AD35,AF35)</f>
        <v>25854.495000000003</v>
      </c>
      <c r="E35" s="23">
        <f t="shared" si="33"/>
        <v>5638.3180000000002</v>
      </c>
      <c r="F35" s="23">
        <f>G35</f>
        <v>2519.5010000000002</v>
      </c>
      <c r="G35" s="23">
        <f>SUM(K35,M35,O35,Q35,S35,U35,W35,Y35,AA35,AC35,AE35,AG35)</f>
        <v>2519.5010000000002</v>
      </c>
      <c r="H35" s="23">
        <f>IFERROR(G35/D35*100,0)</f>
        <v>9.7449244319024597</v>
      </c>
      <c r="I35" s="23">
        <f>IFERROR(G35/E35*100,0)</f>
        <v>44.685329915765656</v>
      </c>
      <c r="J35" s="29">
        <f t="shared" ref="J35:AG35" si="35">J38+J45+J56</f>
        <v>2847.6640000000002</v>
      </c>
      <c r="K35" s="29">
        <f t="shared" si="35"/>
        <v>485.904</v>
      </c>
      <c r="L35" s="29">
        <f t="shared" si="35"/>
        <v>2790.654</v>
      </c>
      <c r="M35" s="29">
        <f t="shared" si="35"/>
        <v>2033.597</v>
      </c>
      <c r="N35" s="29">
        <f t="shared" si="35"/>
        <v>2448.6660000000002</v>
      </c>
      <c r="O35" s="29">
        <f t="shared" si="35"/>
        <v>0</v>
      </c>
      <c r="P35" s="29">
        <f t="shared" si="35"/>
        <v>2751.1660000000002</v>
      </c>
      <c r="Q35" s="29">
        <f t="shared" si="35"/>
        <v>0</v>
      </c>
      <c r="R35" s="29">
        <f t="shared" si="35"/>
        <v>1744.3920000000001</v>
      </c>
      <c r="S35" s="29">
        <f t="shared" si="35"/>
        <v>0</v>
      </c>
      <c r="T35" s="29">
        <f t="shared" si="35"/>
        <v>1962.3409999999999</v>
      </c>
      <c r="U35" s="29">
        <f t="shared" si="35"/>
        <v>0</v>
      </c>
      <c r="V35" s="29">
        <f t="shared" si="35"/>
        <v>1832.68</v>
      </c>
      <c r="W35" s="29">
        <f t="shared" si="35"/>
        <v>0</v>
      </c>
      <c r="X35" s="29">
        <f t="shared" si="35"/>
        <v>1518.076</v>
      </c>
      <c r="Y35" s="29">
        <f t="shared" si="35"/>
        <v>0</v>
      </c>
      <c r="Z35" s="29">
        <f t="shared" si="35"/>
        <v>1669.4270000000001</v>
      </c>
      <c r="AA35" s="29">
        <f t="shared" si="35"/>
        <v>0</v>
      </c>
      <c r="AB35" s="29">
        <f t="shared" si="35"/>
        <v>2070.9940000000001</v>
      </c>
      <c r="AC35" s="29">
        <f t="shared" si="35"/>
        <v>0</v>
      </c>
      <c r="AD35" s="29">
        <f t="shared" si="35"/>
        <v>2180.5059999999999</v>
      </c>
      <c r="AE35" s="29">
        <f t="shared" si="35"/>
        <v>0</v>
      </c>
      <c r="AF35" s="29">
        <f t="shared" si="35"/>
        <v>2037.9290000000001</v>
      </c>
      <c r="AG35" s="29">
        <f t="shared" si="35"/>
        <v>0</v>
      </c>
      <c r="AH35" s="20"/>
      <c r="AI35" s="60"/>
    </row>
    <row r="36" spans="1:35" s="26" customFormat="1" ht="86.25" customHeight="1" x14ac:dyDescent="0.25">
      <c r="A36" s="118"/>
      <c r="B36" s="121" t="s">
        <v>42</v>
      </c>
      <c r="C36" s="22" t="s">
        <v>28</v>
      </c>
      <c r="D36" s="23">
        <f>D38+D37</f>
        <v>79361.099000000002</v>
      </c>
      <c r="E36" s="23">
        <f t="shared" ref="E36:G36" si="36">E38+E37</f>
        <v>78475.892999999996</v>
      </c>
      <c r="F36" s="23">
        <f t="shared" si="36"/>
        <v>78424.142999999996</v>
      </c>
      <c r="G36" s="23">
        <f t="shared" si="36"/>
        <v>6890.5</v>
      </c>
      <c r="H36" s="23">
        <f t="shared" ref="H36" si="37">IFERROR(G36/D36*100,0)</f>
        <v>8.6824654482166377</v>
      </c>
      <c r="I36" s="23">
        <f t="shared" ref="I36" si="38">IFERROR(G36/E36*100,0)</f>
        <v>8.7804034291142123</v>
      </c>
      <c r="J36" s="29">
        <f>J38+J37</f>
        <v>78419.842999999993</v>
      </c>
      <c r="K36" s="29">
        <f t="shared" ref="K36:AG36" si="39">K38+K37</f>
        <v>1593.25</v>
      </c>
      <c r="L36" s="29">
        <f t="shared" si="39"/>
        <v>56.05</v>
      </c>
      <c r="M36" s="29">
        <f t="shared" si="39"/>
        <v>5297.25</v>
      </c>
      <c r="N36" s="29">
        <f t="shared" si="39"/>
        <v>1.7</v>
      </c>
      <c r="O36" s="29">
        <f t="shared" si="39"/>
        <v>0</v>
      </c>
      <c r="P36" s="29">
        <f t="shared" si="39"/>
        <v>0.7</v>
      </c>
      <c r="Q36" s="29">
        <f t="shared" si="39"/>
        <v>0</v>
      </c>
      <c r="R36" s="29">
        <f t="shared" si="39"/>
        <v>1.35</v>
      </c>
      <c r="S36" s="29">
        <f t="shared" si="39"/>
        <v>0</v>
      </c>
      <c r="T36" s="29">
        <f t="shared" si="39"/>
        <v>0.35</v>
      </c>
      <c r="U36" s="29">
        <f t="shared" si="39"/>
        <v>0</v>
      </c>
      <c r="V36" s="29">
        <f t="shared" si="39"/>
        <v>876.20600000000002</v>
      </c>
      <c r="W36" s="29">
        <f t="shared" si="39"/>
        <v>0</v>
      </c>
      <c r="X36" s="29">
        <f t="shared" si="39"/>
        <v>0.35</v>
      </c>
      <c r="Y36" s="29">
        <f t="shared" si="39"/>
        <v>0</v>
      </c>
      <c r="Z36" s="29">
        <f t="shared" si="39"/>
        <v>1.7</v>
      </c>
      <c r="AA36" s="29">
        <f t="shared" si="39"/>
        <v>0</v>
      </c>
      <c r="AB36" s="29">
        <f t="shared" si="39"/>
        <v>0.7</v>
      </c>
      <c r="AC36" s="29">
        <f t="shared" si="39"/>
        <v>0</v>
      </c>
      <c r="AD36" s="29">
        <f t="shared" si="39"/>
        <v>1.7</v>
      </c>
      <c r="AE36" s="29">
        <f t="shared" si="39"/>
        <v>0</v>
      </c>
      <c r="AF36" s="29">
        <f t="shared" si="39"/>
        <v>0.45</v>
      </c>
      <c r="AG36" s="29">
        <f t="shared" si="39"/>
        <v>0</v>
      </c>
      <c r="AH36" s="32"/>
      <c r="AI36" s="30"/>
    </row>
    <row r="37" spans="1:35" s="26" customFormat="1" ht="124.5" customHeight="1" x14ac:dyDescent="0.25">
      <c r="A37" s="119"/>
      <c r="B37" s="122"/>
      <c r="C37" s="22" t="s">
        <v>31</v>
      </c>
      <c r="D37" s="23">
        <f>SUM(J37,L37,N37,P37,R37,T37,V37,X37,Z37,AB37,AD37,AF37)</f>
        <v>79298.998999999996</v>
      </c>
      <c r="E37" s="23">
        <f t="shared" ref="E37:E38" si="40">J37+L37</f>
        <v>78424.142999999996</v>
      </c>
      <c r="F37" s="23">
        <v>78424.142999999996</v>
      </c>
      <c r="G37" s="23">
        <f>SUM(K37,M37,O37,Q37,S37,U37,W37,Y37,AA37,AC37,AE37,AG37)</f>
        <v>6890.5</v>
      </c>
      <c r="H37" s="23">
        <f>IFERROR(G37/D37*100,0)</f>
        <v>8.6892647913500163</v>
      </c>
      <c r="I37" s="23">
        <f>IFERROR(G37/E37*100,0)</f>
        <v>8.7861973831196352</v>
      </c>
      <c r="J37" s="29">
        <v>78416.642999999996</v>
      </c>
      <c r="K37" s="29">
        <v>1593.25</v>
      </c>
      <c r="L37" s="29">
        <v>7.5</v>
      </c>
      <c r="M37" s="29">
        <v>5297.25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874.85599999999999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72"/>
      <c r="AI37" s="30"/>
    </row>
    <row r="38" spans="1:35" s="58" customFormat="1" ht="28.5" customHeight="1" x14ac:dyDescent="0.25">
      <c r="A38" s="120"/>
      <c r="B38" s="123"/>
      <c r="C38" s="22" t="s">
        <v>32</v>
      </c>
      <c r="D38" s="23">
        <f>SUM(J38,L38,N38,P38,R38,T38,V38,X38,Z38,AB38,AD38,AF38)</f>
        <v>62.100000000000023</v>
      </c>
      <c r="E38" s="23">
        <f t="shared" si="40"/>
        <v>51.75</v>
      </c>
      <c r="F38" s="23">
        <f>G38</f>
        <v>0</v>
      </c>
      <c r="G38" s="23">
        <f>SUM(K38,M38,O38,Q38,S38,U38,W38,Y38,AA38,AC38,AE38,AG38)</f>
        <v>0</v>
      </c>
      <c r="H38" s="23">
        <f>IFERROR(G38/D38*100,0)</f>
        <v>0</v>
      </c>
      <c r="I38" s="23">
        <f>IFERROR(G38/E38*100,0)</f>
        <v>0</v>
      </c>
      <c r="J38" s="29">
        <v>3.2</v>
      </c>
      <c r="K38" s="29">
        <v>0</v>
      </c>
      <c r="L38" s="29">
        <v>48.55</v>
      </c>
      <c r="M38" s="29">
        <v>0</v>
      </c>
      <c r="N38" s="29">
        <v>1.7</v>
      </c>
      <c r="O38" s="29">
        <v>0</v>
      </c>
      <c r="P38" s="29">
        <v>0.7</v>
      </c>
      <c r="Q38" s="29">
        <v>0</v>
      </c>
      <c r="R38" s="29">
        <v>1.35</v>
      </c>
      <c r="S38" s="29">
        <v>0</v>
      </c>
      <c r="T38" s="29">
        <v>0.35</v>
      </c>
      <c r="U38" s="29">
        <v>0</v>
      </c>
      <c r="V38" s="29">
        <v>1.35</v>
      </c>
      <c r="W38" s="29">
        <v>0</v>
      </c>
      <c r="X38" s="29">
        <v>0.35</v>
      </c>
      <c r="Y38" s="29">
        <v>0</v>
      </c>
      <c r="Z38" s="29">
        <v>1.7</v>
      </c>
      <c r="AA38" s="29">
        <v>0</v>
      </c>
      <c r="AB38" s="29">
        <v>0.7</v>
      </c>
      <c r="AC38" s="29">
        <v>0</v>
      </c>
      <c r="AD38" s="29">
        <v>1.7</v>
      </c>
      <c r="AE38" s="29">
        <v>0</v>
      </c>
      <c r="AF38" s="29">
        <v>0.45</v>
      </c>
      <c r="AG38" s="29">
        <v>0</v>
      </c>
      <c r="AH38" s="72"/>
      <c r="AI38" s="57"/>
    </row>
    <row r="39" spans="1:35" s="26" customFormat="1" ht="27" customHeight="1" x14ac:dyDescent="0.25">
      <c r="A39" s="67"/>
      <c r="B39" s="124" t="s">
        <v>43</v>
      </c>
      <c r="C39" s="22" t="s">
        <v>28</v>
      </c>
      <c r="D39" s="23">
        <f t="shared" ref="D39:E39" si="41">D40</f>
        <v>707.5</v>
      </c>
      <c r="E39" s="23">
        <f t="shared" si="41"/>
        <v>707.5</v>
      </c>
      <c r="F39" s="23">
        <f>F40</f>
        <v>707.5</v>
      </c>
      <c r="G39" s="23">
        <f>G40</f>
        <v>0</v>
      </c>
      <c r="H39" s="23">
        <f t="shared" ref="H39:H43" si="42">IFERROR(G39/D39*100,0)</f>
        <v>0</v>
      </c>
      <c r="I39" s="23">
        <f t="shared" ref="I39:I43" si="43">IFERROR(G39/E39*100,0)</f>
        <v>0</v>
      </c>
      <c r="J39" s="23">
        <f t="shared" ref="J39:AG39" si="44">J40</f>
        <v>707.5</v>
      </c>
      <c r="K39" s="23">
        <f t="shared" si="44"/>
        <v>0</v>
      </c>
      <c r="L39" s="23">
        <f t="shared" si="44"/>
        <v>0</v>
      </c>
      <c r="M39" s="23">
        <f t="shared" si="44"/>
        <v>0</v>
      </c>
      <c r="N39" s="23">
        <f t="shared" si="44"/>
        <v>0</v>
      </c>
      <c r="O39" s="23">
        <f t="shared" si="44"/>
        <v>0</v>
      </c>
      <c r="P39" s="23">
        <f t="shared" si="44"/>
        <v>0</v>
      </c>
      <c r="Q39" s="23">
        <f t="shared" si="44"/>
        <v>0</v>
      </c>
      <c r="R39" s="23">
        <f t="shared" si="44"/>
        <v>0</v>
      </c>
      <c r="S39" s="23">
        <f t="shared" si="44"/>
        <v>0</v>
      </c>
      <c r="T39" s="23">
        <f t="shared" si="44"/>
        <v>0</v>
      </c>
      <c r="U39" s="23">
        <f t="shared" si="44"/>
        <v>0</v>
      </c>
      <c r="V39" s="23">
        <f t="shared" si="44"/>
        <v>0</v>
      </c>
      <c r="W39" s="23">
        <f t="shared" si="44"/>
        <v>0</v>
      </c>
      <c r="X39" s="23">
        <f t="shared" si="44"/>
        <v>0</v>
      </c>
      <c r="Y39" s="23">
        <f t="shared" si="44"/>
        <v>0</v>
      </c>
      <c r="Z39" s="23">
        <f t="shared" si="44"/>
        <v>0</v>
      </c>
      <c r="AA39" s="23">
        <f t="shared" si="44"/>
        <v>0</v>
      </c>
      <c r="AB39" s="23">
        <f t="shared" si="44"/>
        <v>0</v>
      </c>
      <c r="AC39" s="23">
        <f t="shared" si="44"/>
        <v>0</v>
      </c>
      <c r="AD39" s="23">
        <f t="shared" si="44"/>
        <v>0</v>
      </c>
      <c r="AE39" s="23">
        <f t="shared" si="44"/>
        <v>0</v>
      </c>
      <c r="AF39" s="23">
        <f t="shared" si="44"/>
        <v>0</v>
      </c>
      <c r="AG39" s="23">
        <f t="shared" si="44"/>
        <v>0</v>
      </c>
      <c r="AH39" s="72"/>
      <c r="AI39" s="30"/>
    </row>
    <row r="40" spans="1:35" s="26" customFormat="1" ht="33.75" customHeight="1" x14ac:dyDescent="0.25">
      <c r="A40" s="67"/>
      <c r="B40" s="124"/>
      <c r="C40" s="22" t="s">
        <v>31</v>
      </c>
      <c r="D40" s="23">
        <f t="shared" ref="D40" si="45">SUM(J40,L40,N40,P40,R40,T40,V40,X40,Z40,AB40,AD40,AF40)</f>
        <v>707.5</v>
      </c>
      <c r="E40" s="23">
        <f>J40+L40</f>
        <v>707.5</v>
      </c>
      <c r="F40" s="23">
        <v>707.5</v>
      </c>
      <c r="G40" s="23">
        <f t="shared" ref="G40" si="46">SUM(K40,M40,O40,Q40,S40,U40,W40,Y40,AA40,AC40,AE40,AG40)</f>
        <v>0</v>
      </c>
      <c r="H40" s="23">
        <f t="shared" si="42"/>
        <v>0</v>
      </c>
      <c r="I40" s="23">
        <f t="shared" si="43"/>
        <v>0</v>
      </c>
      <c r="J40" s="29">
        <v>707.5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72"/>
      <c r="AI40" s="30"/>
    </row>
    <row r="41" spans="1:35" s="26" customFormat="1" ht="51.75" customHeight="1" x14ac:dyDescent="0.25">
      <c r="A41" s="67"/>
      <c r="B41" s="124" t="s">
        <v>44</v>
      </c>
      <c r="C41" s="22" t="s">
        <v>28</v>
      </c>
      <c r="D41" s="23">
        <f t="shared" ref="D41:E41" si="47">D42</f>
        <v>144.6</v>
      </c>
      <c r="E41" s="23">
        <f t="shared" si="47"/>
        <v>144.6</v>
      </c>
      <c r="F41" s="23">
        <f>F42</f>
        <v>144.6</v>
      </c>
      <c r="G41" s="23">
        <f>G42</f>
        <v>5.4</v>
      </c>
      <c r="H41" s="23">
        <f t="shared" si="42"/>
        <v>3.7344398340248968</v>
      </c>
      <c r="I41" s="23">
        <f t="shared" si="43"/>
        <v>3.7344398340248968</v>
      </c>
      <c r="J41" s="23">
        <f t="shared" ref="J41:AG41" si="48">J42</f>
        <v>144.6</v>
      </c>
      <c r="K41" s="23">
        <f t="shared" si="48"/>
        <v>0</v>
      </c>
      <c r="L41" s="23">
        <f t="shared" si="48"/>
        <v>0</v>
      </c>
      <c r="M41" s="23">
        <f t="shared" si="48"/>
        <v>5.4</v>
      </c>
      <c r="N41" s="23">
        <f t="shared" si="48"/>
        <v>0</v>
      </c>
      <c r="O41" s="23">
        <f>O42</f>
        <v>0</v>
      </c>
      <c r="P41" s="23">
        <f t="shared" si="48"/>
        <v>0</v>
      </c>
      <c r="Q41" s="23">
        <f t="shared" si="48"/>
        <v>0</v>
      </c>
      <c r="R41" s="23">
        <f t="shared" si="48"/>
        <v>0</v>
      </c>
      <c r="S41" s="23">
        <f t="shared" si="48"/>
        <v>0</v>
      </c>
      <c r="T41" s="23">
        <f t="shared" si="48"/>
        <v>0</v>
      </c>
      <c r="U41" s="23">
        <f t="shared" si="48"/>
        <v>0</v>
      </c>
      <c r="V41" s="23">
        <f t="shared" si="48"/>
        <v>0</v>
      </c>
      <c r="W41" s="23">
        <f t="shared" si="48"/>
        <v>0</v>
      </c>
      <c r="X41" s="23">
        <f t="shared" si="48"/>
        <v>0</v>
      </c>
      <c r="Y41" s="23">
        <f t="shared" si="48"/>
        <v>0</v>
      </c>
      <c r="Z41" s="23">
        <f t="shared" si="48"/>
        <v>0</v>
      </c>
      <c r="AA41" s="23">
        <f t="shared" si="48"/>
        <v>0</v>
      </c>
      <c r="AB41" s="23">
        <f t="shared" si="48"/>
        <v>0</v>
      </c>
      <c r="AC41" s="23">
        <f t="shared" si="48"/>
        <v>0</v>
      </c>
      <c r="AD41" s="23">
        <f t="shared" si="48"/>
        <v>0</v>
      </c>
      <c r="AE41" s="23">
        <f t="shared" si="48"/>
        <v>0</v>
      </c>
      <c r="AF41" s="23">
        <f t="shared" si="48"/>
        <v>0</v>
      </c>
      <c r="AG41" s="23">
        <f t="shared" si="48"/>
        <v>0</v>
      </c>
      <c r="AH41" s="33"/>
      <c r="AI41" s="30"/>
    </row>
    <row r="42" spans="1:35" s="26" customFormat="1" ht="37.5" customHeight="1" x14ac:dyDescent="0.25">
      <c r="A42" s="67"/>
      <c r="B42" s="124"/>
      <c r="C42" s="22" t="s">
        <v>31</v>
      </c>
      <c r="D42" s="23">
        <f t="shared" ref="D42" si="49">SUM(J42,L42,N42,P42,R42,T42,V42,X42,Z42,AB42,AD42,AF42)</f>
        <v>144.6</v>
      </c>
      <c r="E42" s="23">
        <f>J42+L42</f>
        <v>144.6</v>
      </c>
      <c r="F42" s="23">
        <v>144.6</v>
      </c>
      <c r="G42" s="23">
        <f>SUM(K42,M42,O42,Q42,S42,U42,W42,Y42,AA42,AC42,AE42,AG42)</f>
        <v>5.4</v>
      </c>
      <c r="H42" s="23">
        <f t="shared" si="42"/>
        <v>3.7344398340248968</v>
      </c>
      <c r="I42" s="23">
        <f t="shared" si="43"/>
        <v>3.7344398340248968</v>
      </c>
      <c r="J42" s="29">
        <v>144.6</v>
      </c>
      <c r="K42" s="29">
        <v>0</v>
      </c>
      <c r="L42" s="29">
        <v>0</v>
      </c>
      <c r="M42" s="29">
        <v>5.4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72"/>
      <c r="AI42" s="30"/>
    </row>
    <row r="43" spans="1:35" s="26" customFormat="1" ht="71.25" customHeight="1" x14ac:dyDescent="0.25">
      <c r="A43" s="118"/>
      <c r="B43" s="121" t="s">
        <v>45</v>
      </c>
      <c r="C43" s="22" t="s">
        <v>28</v>
      </c>
      <c r="D43" s="23">
        <f>D45+D44</f>
        <v>87319.199000000008</v>
      </c>
      <c r="E43" s="23">
        <f t="shared" ref="E43:G43" si="50">E45+E44</f>
        <v>84650.683000000005</v>
      </c>
      <c r="F43" s="23">
        <f>F44+F45</f>
        <v>83828.004000000001</v>
      </c>
      <c r="G43" s="23">
        <f t="shared" si="50"/>
        <v>8913.5879999999997</v>
      </c>
      <c r="H43" s="23">
        <f t="shared" si="42"/>
        <v>10.208050580033378</v>
      </c>
      <c r="I43" s="23">
        <f t="shared" si="43"/>
        <v>10.529847703650541</v>
      </c>
      <c r="J43" s="29">
        <f>J45+J44</f>
        <v>82137.744999999995</v>
      </c>
      <c r="K43" s="29">
        <f t="shared" ref="K43:AG43" si="51">K45+K44</f>
        <v>2428.86</v>
      </c>
      <c r="L43" s="29">
        <f t="shared" si="51"/>
        <v>2512.9380000000001</v>
      </c>
      <c r="M43" s="29">
        <f t="shared" si="51"/>
        <v>6484.7280000000001</v>
      </c>
      <c r="N43" s="29">
        <f t="shared" si="51"/>
        <v>547.31500000000005</v>
      </c>
      <c r="O43" s="29">
        <f t="shared" si="51"/>
        <v>0</v>
      </c>
      <c r="P43" s="29">
        <f t="shared" si="51"/>
        <v>615.94500000000005</v>
      </c>
      <c r="Q43" s="29">
        <f t="shared" si="51"/>
        <v>0</v>
      </c>
      <c r="R43" s="29">
        <f t="shared" si="51"/>
        <v>140.9</v>
      </c>
      <c r="S43" s="29">
        <f t="shared" si="51"/>
        <v>0</v>
      </c>
      <c r="T43" s="29">
        <f t="shared" si="51"/>
        <v>105</v>
      </c>
      <c r="U43" s="29">
        <f t="shared" si="51"/>
        <v>0</v>
      </c>
      <c r="V43" s="29">
        <f t="shared" si="51"/>
        <v>449.80200000000002</v>
      </c>
      <c r="W43" s="29">
        <f t="shared" si="51"/>
        <v>0</v>
      </c>
      <c r="X43" s="29">
        <f t="shared" si="51"/>
        <v>134.5</v>
      </c>
      <c r="Y43" s="29">
        <f t="shared" si="51"/>
        <v>0</v>
      </c>
      <c r="Z43" s="29">
        <f t="shared" si="51"/>
        <v>104.5</v>
      </c>
      <c r="AA43" s="29">
        <f t="shared" si="51"/>
        <v>0</v>
      </c>
      <c r="AB43" s="29">
        <f t="shared" si="51"/>
        <v>198.172</v>
      </c>
      <c r="AC43" s="29">
        <f t="shared" si="51"/>
        <v>0</v>
      </c>
      <c r="AD43" s="29">
        <f t="shared" si="51"/>
        <v>269.25</v>
      </c>
      <c r="AE43" s="29">
        <f t="shared" si="51"/>
        <v>0</v>
      </c>
      <c r="AF43" s="29">
        <f t="shared" si="51"/>
        <v>103.13200000000001</v>
      </c>
      <c r="AG43" s="29">
        <f t="shared" si="51"/>
        <v>0</v>
      </c>
      <c r="AH43" s="35"/>
      <c r="AI43" s="30"/>
    </row>
    <row r="44" spans="1:35" s="26" customFormat="1" ht="33.75" customHeight="1" x14ac:dyDescent="0.25">
      <c r="A44" s="119"/>
      <c r="B44" s="122"/>
      <c r="C44" s="22" t="s">
        <v>31</v>
      </c>
      <c r="D44" s="23">
        <f>SUM(J44,L44,N44,P44,R44,T44,V44,X44,Z44,AB44,AD44,AF44)</f>
        <v>83926.8</v>
      </c>
      <c r="E44" s="23">
        <f>J44+L44</f>
        <v>83671.3</v>
      </c>
      <c r="F44" s="23">
        <v>83671.3</v>
      </c>
      <c r="G44" s="23">
        <f>SUM(K44,M44,O44,Q44,S44,U44,W44,Y44,AA44,AC44,AE44,AG44)</f>
        <v>8756.884</v>
      </c>
      <c r="H44" s="23">
        <f>IFERROR(G44/D44*100,0)</f>
        <v>10.433954350696082</v>
      </c>
      <c r="I44" s="23">
        <f>IFERROR(G44/E44*100,0)</f>
        <v>10.465815638098128</v>
      </c>
      <c r="J44" s="29">
        <v>81672</v>
      </c>
      <c r="K44" s="29">
        <v>2354.4760000000001</v>
      </c>
      <c r="L44" s="29">
        <v>1999.3</v>
      </c>
      <c r="M44" s="29">
        <v>6402.4080000000004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255.5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4"/>
      <c r="AI44" s="30"/>
    </row>
    <row r="45" spans="1:35" s="58" customFormat="1" ht="28.5" customHeight="1" x14ac:dyDescent="0.25">
      <c r="A45" s="120"/>
      <c r="B45" s="123"/>
      <c r="C45" s="22" t="s">
        <v>32</v>
      </c>
      <c r="D45" s="23">
        <f>SUM(J45,L45,N45,P45,R45,T45,V45,X45,Z45,AB45,AD45,AF45)</f>
        <v>3392.3990000000003</v>
      </c>
      <c r="E45" s="23">
        <f>J45+L45</f>
        <v>979.38300000000004</v>
      </c>
      <c r="F45" s="23">
        <f>G45</f>
        <v>156.70400000000001</v>
      </c>
      <c r="G45" s="23">
        <f>SUM(K45,M45,O45,Q45,S45,U45,W45,Y45,AA45,AC45,AE45,AG45)</f>
        <v>156.70400000000001</v>
      </c>
      <c r="H45" s="23">
        <f>IFERROR(G45/D45*100,0)</f>
        <v>4.6192679575722071</v>
      </c>
      <c r="I45" s="23">
        <f>IFERROR(G45/E45*100,0)</f>
        <v>16.000277725874351</v>
      </c>
      <c r="J45" s="29">
        <v>465.745</v>
      </c>
      <c r="K45" s="29">
        <v>74.384</v>
      </c>
      <c r="L45" s="29">
        <v>513.63800000000003</v>
      </c>
      <c r="M45" s="29">
        <v>82.32</v>
      </c>
      <c r="N45" s="29">
        <v>547.31500000000005</v>
      </c>
      <c r="O45" s="29">
        <v>0</v>
      </c>
      <c r="P45" s="29">
        <v>615.94500000000005</v>
      </c>
      <c r="Q45" s="29">
        <v>0</v>
      </c>
      <c r="R45" s="29">
        <v>140.9</v>
      </c>
      <c r="S45" s="29">
        <v>0</v>
      </c>
      <c r="T45" s="29">
        <v>105</v>
      </c>
      <c r="U45" s="29">
        <v>0</v>
      </c>
      <c r="V45" s="29">
        <v>194.30199999999999</v>
      </c>
      <c r="W45" s="29">
        <v>0</v>
      </c>
      <c r="X45" s="29">
        <v>134.5</v>
      </c>
      <c r="Y45" s="29">
        <v>0</v>
      </c>
      <c r="Z45" s="29">
        <v>104.5</v>
      </c>
      <c r="AA45" s="29">
        <v>0</v>
      </c>
      <c r="AB45" s="29">
        <v>198.172</v>
      </c>
      <c r="AC45" s="29">
        <v>0</v>
      </c>
      <c r="AD45" s="29">
        <v>269.25</v>
      </c>
      <c r="AE45" s="29">
        <v>0</v>
      </c>
      <c r="AF45" s="29">
        <v>103.13200000000001</v>
      </c>
      <c r="AG45" s="29">
        <v>0</v>
      </c>
      <c r="AH45" s="56"/>
      <c r="AI45" s="57"/>
    </row>
    <row r="46" spans="1:35" s="26" customFormat="1" ht="30.75" customHeight="1" x14ac:dyDescent="0.25">
      <c r="A46" s="67"/>
      <c r="B46" s="124" t="s">
        <v>46</v>
      </c>
      <c r="C46" s="22" t="s">
        <v>28</v>
      </c>
      <c r="D46" s="23">
        <f t="shared" ref="D46:E46" si="52">D47</f>
        <v>314.7</v>
      </c>
      <c r="E46" s="23">
        <f t="shared" si="52"/>
        <v>314.7</v>
      </c>
      <c r="F46" s="23">
        <f>F47</f>
        <v>314.7</v>
      </c>
      <c r="G46" s="23">
        <f>G47</f>
        <v>0</v>
      </c>
      <c r="H46" s="23">
        <f t="shared" ref="H46:H54" si="53">IFERROR(G46/D46*100,0)</f>
        <v>0</v>
      </c>
      <c r="I46" s="23">
        <f t="shared" ref="I46:I54" si="54">IFERROR(G46/E46*100,0)</f>
        <v>0</v>
      </c>
      <c r="J46" s="23">
        <f t="shared" ref="J46:AG46" si="55">J47</f>
        <v>314.7</v>
      </c>
      <c r="K46" s="23">
        <f t="shared" si="55"/>
        <v>0</v>
      </c>
      <c r="L46" s="23">
        <f t="shared" si="55"/>
        <v>0</v>
      </c>
      <c r="M46" s="23">
        <f t="shared" si="55"/>
        <v>0</v>
      </c>
      <c r="N46" s="23">
        <f t="shared" si="55"/>
        <v>0</v>
      </c>
      <c r="O46" s="23">
        <f t="shared" si="55"/>
        <v>0</v>
      </c>
      <c r="P46" s="23">
        <f t="shared" si="55"/>
        <v>0</v>
      </c>
      <c r="Q46" s="23">
        <f t="shared" si="55"/>
        <v>0</v>
      </c>
      <c r="R46" s="23">
        <f t="shared" si="55"/>
        <v>0</v>
      </c>
      <c r="S46" s="23">
        <f t="shared" si="55"/>
        <v>0</v>
      </c>
      <c r="T46" s="23">
        <f t="shared" si="55"/>
        <v>0</v>
      </c>
      <c r="U46" s="23">
        <f t="shared" si="55"/>
        <v>0</v>
      </c>
      <c r="V46" s="23">
        <f t="shared" si="55"/>
        <v>0</v>
      </c>
      <c r="W46" s="23">
        <f t="shared" si="55"/>
        <v>0</v>
      </c>
      <c r="X46" s="23">
        <f t="shared" si="55"/>
        <v>0</v>
      </c>
      <c r="Y46" s="23">
        <f t="shared" si="55"/>
        <v>0</v>
      </c>
      <c r="Z46" s="23">
        <f t="shared" si="55"/>
        <v>0</v>
      </c>
      <c r="AA46" s="23">
        <f t="shared" si="55"/>
        <v>0</v>
      </c>
      <c r="AB46" s="23">
        <f t="shared" si="55"/>
        <v>0</v>
      </c>
      <c r="AC46" s="23">
        <f t="shared" si="55"/>
        <v>0</v>
      </c>
      <c r="AD46" s="23">
        <f t="shared" si="55"/>
        <v>0</v>
      </c>
      <c r="AE46" s="23">
        <f t="shared" si="55"/>
        <v>0</v>
      </c>
      <c r="AF46" s="23">
        <f t="shared" si="55"/>
        <v>0</v>
      </c>
      <c r="AG46" s="23">
        <f t="shared" si="55"/>
        <v>0</v>
      </c>
      <c r="AH46" s="34"/>
      <c r="AI46" s="30"/>
    </row>
    <row r="47" spans="1:35" s="26" customFormat="1" ht="37.5" customHeight="1" x14ac:dyDescent="0.25">
      <c r="A47" s="67"/>
      <c r="B47" s="124"/>
      <c r="C47" s="22" t="s">
        <v>31</v>
      </c>
      <c r="D47" s="23">
        <f t="shared" ref="D47" si="56">SUM(J47,L47,N47,P47,R47,T47,V47,X47,Z47,AB47,AD47,AF47)</f>
        <v>314.7</v>
      </c>
      <c r="E47" s="23">
        <f>J47+L47</f>
        <v>314.7</v>
      </c>
      <c r="F47" s="23">
        <v>314.7</v>
      </c>
      <c r="G47" s="23">
        <f>SUM(K47,M47,O47,Q47,S47,U47,W47,Y47,AA47,AC47,AE47,AG47)</f>
        <v>0</v>
      </c>
      <c r="H47" s="23">
        <f t="shared" si="53"/>
        <v>0</v>
      </c>
      <c r="I47" s="23">
        <f t="shared" si="54"/>
        <v>0</v>
      </c>
      <c r="J47" s="29">
        <v>314.7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4"/>
      <c r="AI47" s="30"/>
    </row>
    <row r="48" spans="1:35" s="26" customFormat="1" ht="30.75" customHeight="1" x14ac:dyDescent="0.25">
      <c r="A48" s="67"/>
      <c r="B48" s="124" t="s">
        <v>47</v>
      </c>
      <c r="C48" s="22" t="s">
        <v>28</v>
      </c>
      <c r="D48" s="23">
        <f t="shared" ref="D48:E48" si="57">D49</f>
        <v>114.45</v>
      </c>
      <c r="E48" s="23">
        <f t="shared" si="57"/>
        <v>114.45</v>
      </c>
      <c r="F48" s="23">
        <f>F49</f>
        <v>114.5</v>
      </c>
      <c r="G48" s="23">
        <f>G49</f>
        <v>0</v>
      </c>
      <c r="H48" s="23">
        <f t="shared" si="53"/>
        <v>0</v>
      </c>
      <c r="I48" s="23">
        <f t="shared" si="54"/>
        <v>0</v>
      </c>
      <c r="J48" s="23">
        <f t="shared" ref="J48:AG48" si="58">J49</f>
        <v>114.45</v>
      </c>
      <c r="K48" s="23">
        <f t="shared" si="58"/>
        <v>0</v>
      </c>
      <c r="L48" s="23">
        <f t="shared" si="58"/>
        <v>0</v>
      </c>
      <c r="M48" s="23">
        <f t="shared" si="58"/>
        <v>0</v>
      </c>
      <c r="N48" s="23">
        <f t="shared" si="58"/>
        <v>0</v>
      </c>
      <c r="O48" s="23">
        <f t="shared" si="58"/>
        <v>0</v>
      </c>
      <c r="P48" s="23">
        <f t="shared" si="58"/>
        <v>0</v>
      </c>
      <c r="Q48" s="23">
        <f t="shared" si="58"/>
        <v>0</v>
      </c>
      <c r="R48" s="23">
        <f t="shared" si="58"/>
        <v>0</v>
      </c>
      <c r="S48" s="23">
        <f t="shared" si="58"/>
        <v>0</v>
      </c>
      <c r="T48" s="23">
        <f t="shared" si="58"/>
        <v>0</v>
      </c>
      <c r="U48" s="23">
        <f t="shared" si="58"/>
        <v>0</v>
      </c>
      <c r="V48" s="23">
        <f t="shared" si="58"/>
        <v>0</v>
      </c>
      <c r="W48" s="23">
        <f t="shared" si="58"/>
        <v>0</v>
      </c>
      <c r="X48" s="23">
        <f t="shared" si="58"/>
        <v>0</v>
      </c>
      <c r="Y48" s="23">
        <f t="shared" si="58"/>
        <v>0</v>
      </c>
      <c r="Z48" s="23">
        <f t="shared" si="58"/>
        <v>0</v>
      </c>
      <c r="AA48" s="23">
        <f t="shared" si="58"/>
        <v>0</v>
      </c>
      <c r="AB48" s="23">
        <f t="shared" si="58"/>
        <v>0</v>
      </c>
      <c r="AC48" s="23">
        <f t="shared" si="58"/>
        <v>0</v>
      </c>
      <c r="AD48" s="23">
        <f t="shared" si="58"/>
        <v>0</v>
      </c>
      <c r="AE48" s="23">
        <f t="shared" si="58"/>
        <v>0</v>
      </c>
      <c r="AF48" s="23">
        <f t="shared" si="58"/>
        <v>0</v>
      </c>
      <c r="AG48" s="23">
        <f t="shared" si="58"/>
        <v>0</v>
      </c>
      <c r="AH48" s="34"/>
      <c r="AI48" s="30"/>
    </row>
    <row r="49" spans="1:35" s="26" customFormat="1" ht="37.5" customHeight="1" x14ac:dyDescent="0.25">
      <c r="A49" s="68"/>
      <c r="B49" s="124"/>
      <c r="C49" s="22" t="s">
        <v>31</v>
      </c>
      <c r="D49" s="23">
        <f t="shared" ref="D49" si="59">SUM(J49,L49,N49,P49,R49,T49,V49,X49,Z49,AB49,AD49,AF49)</f>
        <v>114.45</v>
      </c>
      <c r="E49" s="23">
        <f>J49+L49</f>
        <v>114.45</v>
      </c>
      <c r="F49" s="23">
        <v>114.5</v>
      </c>
      <c r="G49" s="23">
        <f t="shared" ref="G49" si="60">SUM(K49,M49,O49,Q49,S49,U49,W49,Y49,AA49,AC49,AE49,AG49)</f>
        <v>0</v>
      </c>
      <c r="H49" s="23">
        <f t="shared" si="53"/>
        <v>0</v>
      </c>
      <c r="I49" s="23">
        <f t="shared" si="54"/>
        <v>0</v>
      </c>
      <c r="J49" s="29">
        <v>114.45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0"/>
      <c r="AI49" s="30"/>
    </row>
    <row r="50" spans="1:35" s="26" customFormat="1" ht="30.75" customHeight="1" x14ac:dyDescent="0.25">
      <c r="A50" s="68"/>
      <c r="B50" s="124" t="s">
        <v>48</v>
      </c>
      <c r="C50" s="17" t="s">
        <v>28</v>
      </c>
      <c r="D50" s="23">
        <f t="shared" ref="D50:E50" si="61">D51</f>
        <v>508.6</v>
      </c>
      <c r="E50" s="23">
        <f t="shared" si="61"/>
        <v>508.6</v>
      </c>
      <c r="F50" s="23">
        <f>F51</f>
        <v>508.6</v>
      </c>
      <c r="G50" s="23">
        <f>G51</f>
        <v>64.400000000000006</v>
      </c>
      <c r="H50" s="23">
        <f t="shared" si="53"/>
        <v>12.66220998820291</v>
      </c>
      <c r="I50" s="23">
        <f t="shared" si="54"/>
        <v>12.66220998820291</v>
      </c>
      <c r="J50" s="23">
        <f t="shared" ref="J50:AG50" si="62">J51</f>
        <v>508.6</v>
      </c>
      <c r="K50" s="23">
        <f t="shared" si="62"/>
        <v>0</v>
      </c>
      <c r="L50" s="23">
        <f t="shared" si="62"/>
        <v>0</v>
      </c>
      <c r="M50" s="23">
        <f t="shared" si="62"/>
        <v>64.400000000000006</v>
      </c>
      <c r="N50" s="23">
        <f t="shared" si="62"/>
        <v>0</v>
      </c>
      <c r="O50" s="23">
        <f t="shared" si="62"/>
        <v>0</v>
      </c>
      <c r="P50" s="23">
        <f t="shared" si="62"/>
        <v>0</v>
      </c>
      <c r="Q50" s="23">
        <f t="shared" si="62"/>
        <v>0</v>
      </c>
      <c r="R50" s="23">
        <f t="shared" si="62"/>
        <v>0</v>
      </c>
      <c r="S50" s="23">
        <f t="shared" si="62"/>
        <v>0</v>
      </c>
      <c r="T50" s="23">
        <f t="shared" si="62"/>
        <v>0</v>
      </c>
      <c r="U50" s="23">
        <f t="shared" si="62"/>
        <v>0</v>
      </c>
      <c r="V50" s="23">
        <f t="shared" si="62"/>
        <v>0</v>
      </c>
      <c r="W50" s="23">
        <f t="shared" si="62"/>
        <v>0</v>
      </c>
      <c r="X50" s="23">
        <f t="shared" si="62"/>
        <v>0</v>
      </c>
      <c r="Y50" s="23">
        <f t="shared" si="62"/>
        <v>0</v>
      </c>
      <c r="Z50" s="23">
        <f t="shared" si="62"/>
        <v>0</v>
      </c>
      <c r="AA50" s="23">
        <f t="shared" si="62"/>
        <v>0</v>
      </c>
      <c r="AB50" s="23">
        <f t="shared" si="62"/>
        <v>0</v>
      </c>
      <c r="AC50" s="23">
        <f t="shared" si="62"/>
        <v>0</v>
      </c>
      <c r="AD50" s="23">
        <f t="shared" si="62"/>
        <v>0</v>
      </c>
      <c r="AE50" s="23">
        <f t="shared" si="62"/>
        <v>0</v>
      </c>
      <c r="AF50" s="23">
        <f t="shared" si="62"/>
        <v>0</v>
      </c>
      <c r="AG50" s="23">
        <f t="shared" si="62"/>
        <v>0</v>
      </c>
      <c r="AH50" s="34"/>
      <c r="AI50" s="30"/>
    </row>
    <row r="51" spans="1:35" s="26" customFormat="1" ht="37.5" customHeight="1" x14ac:dyDescent="0.25">
      <c r="A51" s="68"/>
      <c r="B51" s="124"/>
      <c r="C51" s="22" t="s">
        <v>31</v>
      </c>
      <c r="D51" s="23">
        <f t="shared" ref="D51" si="63">SUM(J51,L51,N51,P51,R51,T51,V51,X51,Z51,AB51,AD51,AF51)</f>
        <v>508.6</v>
      </c>
      <c r="E51" s="23">
        <f>J51+L51</f>
        <v>508.6</v>
      </c>
      <c r="F51" s="23">
        <v>508.6</v>
      </c>
      <c r="G51" s="23">
        <f t="shared" ref="G51" si="64">SUM(K51,M51,O51,Q51,S51,U51,W51,Y51,AA51,AC51,AE51,AG51)</f>
        <v>64.400000000000006</v>
      </c>
      <c r="H51" s="23">
        <f t="shared" si="53"/>
        <v>12.66220998820291</v>
      </c>
      <c r="I51" s="23">
        <f t="shared" si="54"/>
        <v>12.66220998820291</v>
      </c>
      <c r="J51" s="29">
        <v>508.6</v>
      </c>
      <c r="K51" s="29">
        <v>0</v>
      </c>
      <c r="L51" s="29">
        <v>0</v>
      </c>
      <c r="M51" s="29">
        <v>64.400000000000006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0"/>
      <c r="AI51" s="30"/>
    </row>
    <row r="52" spans="1:35" s="26" customFormat="1" ht="30.75" customHeight="1" x14ac:dyDescent="0.25">
      <c r="A52" s="68"/>
      <c r="B52" s="124" t="s">
        <v>49</v>
      </c>
      <c r="C52" s="17" t="s">
        <v>28</v>
      </c>
      <c r="D52" s="23">
        <f t="shared" ref="D52:E52" si="65">D53</f>
        <v>395.35</v>
      </c>
      <c r="E52" s="23">
        <f t="shared" si="65"/>
        <v>395.35</v>
      </c>
      <c r="F52" s="23">
        <f>F53</f>
        <v>395.35</v>
      </c>
      <c r="G52" s="23">
        <f>G53</f>
        <v>0</v>
      </c>
      <c r="H52" s="23">
        <f t="shared" si="53"/>
        <v>0</v>
      </c>
      <c r="I52" s="23">
        <f t="shared" si="54"/>
        <v>0</v>
      </c>
      <c r="J52" s="23">
        <f>J53</f>
        <v>395.35</v>
      </c>
      <c r="K52" s="23">
        <f t="shared" ref="K52:AG52" si="66">K53</f>
        <v>0</v>
      </c>
      <c r="L52" s="23">
        <f t="shared" si="66"/>
        <v>0</v>
      </c>
      <c r="M52" s="23">
        <f t="shared" si="66"/>
        <v>0</v>
      </c>
      <c r="N52" s="23">
        <f t="shared" si="66"/>
        <v>0</v>
      </c>
      <c r="O52" s="23">
        <f t="shared" si="66"/>
        <v>0</v>
      </c>
      <c r="P52" s="23">
        <f t="shared" si="66"/>
        <v>0</v>
      </c>
      <c r="Q52" s="23">
        <f t="shared" si="66"/>
        <v>0</v>
      </c>
      <c r="R52" s="23">
        <f t="shared" si="66"/>
        <v>0</v>
      </c>
      <c r="S52" s="23">
        <f t="shared" si="66"/>
        <v>0</v>
      </c>
      <c r="T52" s="23">
        <f t="shared" si="66"/>
        <v>0</v>
      </c>
      <c r="U52" s="23">
        <f t="shared" si="66"/>
        <v>0</v>
      </c>
      <c r="V52" s="23">
        <f t="shared" si="66"/>
        <v>0</v>
      </c>
      <c r="W52" s="23">
        <f t="shared" si="66"/>
        <v>0</v>
      </c>
      <c r="X52" s="23">
        <f t="shared" si="66"/>
        <v>0</v>
      </c>
      <c r="Y52" s="23">
        <f t="shared" si="66"/>
        <v>0</v>
      </c>
      <c r="Z52" s="23">
        <f t="shared" si="66"/>
        <v>0</v>
      </c>
      <c r="AA52" s="23">
        <f t="shared" si="66"/>
        <v>0</v>
      </c>
      <c r="AB52" s="23">
        <f t="shared" si="66"/>
        <v>0</v>
      </c>
      <c r="AC52" s="23">
        <f t="shared" si="66"/>
        <v>0</v>
      </c>
      <c r="AD52" s="23">
        <f t="shared" si="66"/>
        <v>0</v>
      </c>
      <c r="AE52" s="23">
        <f t="shared" si="66"/>
        <v>0</v>
      </c>
      <c r="AF52" s="23">
        <f t="shared" si="66"/>
        <v>0</v>
      </c>
      <c r="AG52" s="23">
        <f t="shared" si="66"/>
        <v>0</v>
      </c>
      <c r="AH52" s="20"/>
      <c r="AI52" s="30"/>
    </row>
    <row r="53" spans="1:35" s="26" customFormat="1" ht="37.5" customHeight="1" x14ac:dyDescent="0.25">
      <c r="A53" s="68"/>
      <c r="B53" s="124"/>
      <c r="C53" s="22" t="s">
        <v>31</v>
      </c>
      <c r="D53" s="23">
        <f t="shared" ref="D53" si="67">SUM(J53,L53,N53,P53,R53,T53,V53,X53,Z53,AB53,AD53,AF53)</f>
        <v>395.35</v>
      </c>
      <c r="E53" s="23">
        <f>J53+L53</f>
        <v>395.35</v>
      </c>
      <c r="F53" s="23">
        <v>395.35</v>
      </c>
      <c r="G53" s="23">
        <f t="shared" ref="G53" si="68">SUM(K53,M53,O53,Q53,S53,U53,W53,Y53,AA53,AC53,AE53,AG53)</f>
        <v>0</v>
      </c>
      <c r="H53" s="23">
        <f t="shared" si="53"/>
        <v>0</v>
      </c>
      <c r="I53" s="23">
        <f t="shared" si="54"/>
        <v>0</v>
      </c>
      <c r="J53" s="29">
        <v>395.35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35"/>
      <c r="AI53" s="30"/>
    </row>
    <row r="54" spans="1:35" s="26" customFormat="1" ht="21" x14ac:dyDescent="0.25">
      <c r="A54" s="118"/>
      <c r="B54" s="121" t="s">
        <v>50</v>
      </c>
      <c r="C54" s="22" t="s">
        <v>28</v>
      </c>
      <c r="D54" s="23">
        <f>D56+D55</f>
        <v>199917.79499999998</v>
      </c>
      <c r="E54" s="23">
        <f t="shared" ref="E54:G54" si="69">E56+E55</f>
        <v>180700.99699999997</v>
      </c>
      <c r="F54" s="23">
        <f>F55+F56</f>
        <v>178456.609</v>
      </c>
      <c r="G54" s="23">
        <f t="shared" si="69"/>
        <v>21921.53</v>
      </c>
      <c r="H54" s="23">
        <f t="shared" si="53"/>
        <v>10.96527200092418</v>
      </c>
      <c r="I54" s="23">
        <f t="shared" si="54"/>
        <v>12.131382982906288</v>
      </c>
      <c r="J54" s="29">
        <f>J56+J55</f>
        <v>167455.231</v>
      </c>
      <c r="K54" s="29">
        <f t="shared" ref="K54:AG54" si="70">K56+K55</f>
        <v>3468.7730000000001</v>
      </c>
      <c r="L54" s="29">
        <f t="shared" si="70"/>
        <v>13245.766</v>
      </c>
      <c r="M54" s="29">
        <f t="shared" si="70"/>
        <v>18452.756999999998</v>
      </c>
      <c r="N54" s="29">
        <f t="shared" si="70"/>
        <v>1899.6510000000001</v>
      </c>
      <c r="O54" s="29">
        <f t="shared" si="70"/>
        <v>0</v>
      </c>
      <c r="P54" s="29">
        <f t="shared" si="70"/>
        <v>2134.5210000000002</v>
      </c>
      <c r="Q54" s="29">
        <f t="shared" si="70"/>
        <v>0</v>
      </c>
      <c r="R54" s="29">
        <f t="shared" si="70"/>
        <v>1602.1420000000001</v>
      </c>
      <c r="S54" s="29">
        <f t="shared" si="70"/>
        <v>0</v>
      </c>
      <c r="T54" s="29">
        <f t="shared" si="70"/>
        <v>1856.991</v>
      </c>
      <c r="U54" s="29">
        <f t="shared" si="70"/>
        <v>0</v>
      </c>
      <c r="V54" s="29">
        <f t="shared" si="70"/>
        <v>3061.0150000000003</v>
      </c>
      <c r="W54" s="29">
        <f t="shared" si="70"/>
        <v>0</v>
      </c>
      <c r="X54" s="29">
        <f t="shared" si="70"/>
        <v>1383.2260000000001</v>
      </c>
      <c r="Y54" s="29">
        <f t="shared" si="70"/>
        <v>0</v>
      </c>
      <c r="Z54" s="29">
        <f t="shared" si="70"/>
        <v>1563.2270000000001</v>
      </c>
      <c r="AA54" s="29">
        <f t="shared" si="70"/>
        <v>0</v>
      </c>
      <c r="AB54" s="29">
        <f t="shared" si="70"/>
        <v>1872.1220000000001</v>
      </c>
      <c r="AC54" s="29">
        <f t="shared" si="70"/>
        <v>0</v>
      </c>
      <c r="AD54" s="29">
        <f t="shared" si="70"/>
        <v>1909.556</v>
      </c>
      <c r="AE54" s="29">
        <f t="shared" si="70"/>
        <v>0</v>
      </c>
      <c r="AF54" s="29">
        <f t="shared" si="70"/>
        <v>1934.347</v>
      </c>
      <c r="AG54" s="29">
        <f t="shared" si="70"/>
        <v>0</v>
      </c>
      <c r="AH54" s="72"/>
      <c r="AI54" s="30"/>
    </row>
    <row r="55" spans="1:35" s="26" customFormat="1" ht="63" customHeight="1" x14ac:dyDescent="0.25">
      <c r="A55" s="119"/>
      <c r="B55" s="122"/>
      <c r="C55" s="22" t="s">
        <v>31</v>
      </c>
      <c r="D55" s="23">
        <f>SUM(J55,L55,N55,P55,R55,T55,V55,X55,Z55,AB55,AD55,AF55)</f>
        <v>177517.79899999997</v>
      </c>
      <c r="E55" s="23">
        <f>J55+L55</f>
        <v>176093.81199999998</v>
      </c>
      <c r="F55" s="23">
        <v>176093.81200000001</v>
      </c>
      <c r="G55" s="23">
        <f>SUM(K55,M55,O55,Q55,S55,U55,W55,Y55,AA55,AC55,AE55,AG55)</f>
        <v>19558.733</v>
      </c>
      <c r="H55" s="23">
        <f>IFERROR(G55/D55*100,0)</f>
        <v>11.017899675513666</v>
      </c>
      <c r="I55" s="23">
        <f>IFERROR(G55/E55*100,0)</f>
        <v>11.106996195868598</v>
      </c>
      <c r="J55" s="29">
        <v>165076.51199999999</v>
      </c>
      <c r="K55" s="29">
        <v>3057.2530000000002</v>
      </c>
      <c r="L55" s="29">
        <v>11017.3</v>
      </c>
      <c r="M55" s="29">
        <v>16501.48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1423.9870000000001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36"/>
      <c r="AI55" s="30"/>
    </row>
    <row r="56" spans="1:35" s="58" customFormat="1" ht="60.75" customHeight="1" x14ac:dyDescent="0.25">
      <c r="A56" s="120"/>
      <c r="B56" s="123"/>
      <c r="C56" s="22" t="s">
        <v>32</v>
      </c>
      <c r="D56" s="23">
        <f>SUM(J56,L56,N56,P56,R56,T56,V56,X56,Z56,AB56,AD56,AF56)</f>
        <v>22399.996000000003</v>
      </c>
      <c r="E56" s="23">
        <f>J56+L56</f>
        <v>4607.1849999999995</v>
      </c>
      <c r="F56" s="23">
        <f>G56</f>
        <v>2362.797</v>
      </c>
      <c r="G56" s="23">
        <f>SUM(K56,M56,O56,Q56,S56,U56,W56,Y56,AA56,AC56,AE56,AG56)</f>
        <v>2362.797</v>
      </c>
      <c r="H56" s="23">
        <f>IFERROR(G56/D56*100,0)</f>
        <v>10.54820277646478</v>
      </c>
      <c r="I56" s="23">
        <f>IFERROR(G56/E56*100,0)</f>
        <v>51.285047160033734</v>
      </c>
      <c r="J56" s="29">
        <v>2378.7190000000001</v>
      </c>
      <c r="K56" s="29">
        <v>411.52</v>
      </c>
      <c r="L56" s="29">
        <v>2228.4659999999999</v>
      </c>
      <c r="M56" s="29">
        <v>1951.277</v>
      </c>
      <c r="N56" s="29">
        <v>1899.6510000000001</v>
      </c>
      <c r="O56" s="29">
        <v>0</v>
      </c>
      <c r="P56" s="29">
        <v>2134.5210000000002</v>
      </c>
      <c r="Q56" s="29">
        <v>0</v>
      </c>
      <c r="R56" s="29">
        <v>1602.1420000000001</v>
      </c>
      <c r="S56" s="29">
        <v>0</v>
      </c>
      <c r="T56" s="29">
        <v>1856.991</v>
      </c>
      <c r="U56" s="29">
        <v>0</v>
      </c>
      <c r="V56" s="29">
        <v>1637.028</v>
      </c>
      <c r="W56" s="29">
        <v>0</v>
      </c>
      <c r="X56" s="29">
        <v>1383.2260000000001</v>
      </c>
      <c r="Y56" s="29">
        <v>0</v>
      </c>
      <c r="Z56" s="29">
        <v>1563.2270000000001</v>
      </c>
      <c r="AA56" s="29">
        <v>0</v>
      </c>
      <c r="AB56" s="29">
        <v>1872.1220000000001</v>
      </c>
      <c r="AC56" s="29">
        <v>0</v>
      </c>
      <c r="AD56" s="29">
        <v>1909.556</v>
      </c>
      <c r="AE56" s="29">
        <v>0</v>
      </c>
      <c r="AF56" s="29">
        <v>1934.347</v>
      </c>
      <c r="AG56" s="29">
        <v>0</v>
      </c>
      <c r="AH56" s="73"/>
      <c r="AI56" s="57"/>
    </row>
    <row r="57" spans="1:35" s="26" customFormat="1" ht="99.75" customHeight="1" x14ac:dyDescent="0.25">
      <c r="A57" s="68"/>
      <c r="B57" s="124" t="s">
        <v>51</v>
      </c>
      <c r="C57" s="17" t="s">
        <v>28</v>
      </c>
      <c r="D57" s="23">
        <f t="shared" ref="D57:E57" si="71">D58</f>
        <v>31860.999</v>
      </c>
      <c r="E57" s="23">
        <f t="shared" si="71"/>
        <v>24877.03</v>
      </c>
      <c r="F57" s="23">
        <f>F58</f>
        <v>24776.93</v>
      </c>
      <c r="G57" s="23">
        <f>G58</f>
        <v>3579.741</v>
      </c>
      <c r="H57" s="23">
        <f t="shared" ref="H57:H61" si="72">IFERROR(G57/D57*100,0)</f>
        <v>11.235495158202667</v>
      </c>
      <c r="I57" s="23">
        <f t="shared" ref="I57:I61" si="73">IFERROR(G57/E57*100,0)</f>
        <v>14.389744274135619</v>
      </c>
      <c r="J57" s="23">
        <f t="shared" ref="J57:AG57" si="74">J58</f>
        <v>17231.53</v>
      </c>
      <c r="K57" s="23">
        <f t="shared" si="74"/>
        <v>980.49699999999996</v>
      </c>
      <c r="L57" s="23">
        <f t="shared" si="74"/>
        <v>7645.5</v>
      </c>
      <c r="M57" s="23">
        <f t="shared" si="74"/>
        <v>2599.2440000000001</v>
      </c>
      <c r="N57" s="23">
        <f t="shared" si="74"/>
        <v>0</v>
      </c>
      <c r="O57" s="23">
        <f t="shared" si="74"/>
        <v>0</v>
      </c>
      <c r="P57" s="23">
        <f t="shared" si="74"/>
        <v>0</v>
      </c>
      <c r="Q57" s="23">
        <f t="shared" si="74"/>
        <v>0</v>
      </c>
      <c r="R57" s="23">
        <f t="shared" si="74"/>
        <v>0</v>
      </c>
      <c r="S57" s="23">
        <f t="shared" si="74"/>
        <v>0</v>
      </c>
      <c r="T57" s="23">
        <f t="shared" si="74"/>
        <v>0</v>
      </c>
      <c r="U57" s="23">
        <f t="shared" si="74"/>
        <v>0</v>
      </c>
      <c r="V57" s="23">
        <f t="shared" si="74"/>
        <v>6983.9690000000001</v>
      </c>
      <c r="W57" s="23">
        <f t="shared" si="74"/>
        <v>0</v>
      </c>
      <c r="X57" s="23">
        <f t="shared" si="74"/>
        <v>0</v>
      </c>
      <c r="Y57" s="23">
        <f t="shared" si="74"/>
        <v>0</v>
      </c>
      <c r="Z57" s="23">
        <f t="shared" si="74"/>
        <v>0</v>
      </c>
      <c r="AA57" s="23">
        <f t="shared" si="74"/>
        <v>0</v>
      </c>
      <c r="AB57" s="23">
        <f t="shared" si="74"/>
        <v>0</v>
      </c>
      <c r="AC57" s="23">
        <f>AC58</f>
        <v>0</v>
      </c>
      <c r="AD57" s="23">
        <f t="shared" si="74"/>
        <v>0</v>
      </c>
      <c r="AE57" s="23">
        <f t="shared" si="74"/>
        <v>0</v>
      </c>
      <c r="AF57" s="23">
        <f t="shared" si="74"/>
        <v>0</v>
      </c>
      <c r="AG57" s="23">
        <f t="shared" si="74"/>
        <v>0</v>
      </c>
      <c r="AH57" s="74"/>
      <c r="AI57" s="30"/>
    </row>
    <row r="58" spans="1:35" s="26" customFormat="1" ht="37.5" customHeight="1" x14ac:dyDescent="0.25">
      <c r="A58" s="68"/>
      <c r="B58" s="124"/>
      <c r="C58" s="22" t="s">
        <v>31</v>
      </c>
      <c r="D58" s="23">
        <f t="shared" ref="D58" si="75">SUM(J58,L58,N58,P58,R58,T58,V58,X58,Z58,AB58,AD58,AF58)</f>
        <v>31860.999</v>
      </c>
      <c r="E58" s="23">
        <f>J58+L58</f>
        <v>24877.03</v>
      </c>
      <c r="F58" s="23">
        <v>24776.93</v>
      </c>
      <c r="G58" s="23">
        <f>SUM(K58,M58,O58,Q58,S58,U58,W58,Y58,AA58,AC58,AE58,AG58)</f>
        <v>3579.741</v>
      </c>
      <c r="H58" s="23">
        <f t="shared" si="72"/>
        <v>11.235495158202667</v>
      </c>
      <c r="I58" s="23">
        <f t="shared" si="73"/>
        <v>14.389744274135619</v>
      </c>
      <c r="J58" s="29">
        <v>17231.53</v>
      </c>
      <c r="K58" s="29">
        <v>980.49699999999996</v>
      </c>
      <c r="L58" s="29">
        <v>7645.5</v>
      </c>
      <c r="M58" s="29">
        <v>2599.2440000000001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6983.9690000000001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75"/>
      <c r="AI58" s="30"/>
    </row>
    <row r="59" spans="1:35" s="26" customFormat="1" ht="30.75" customHeight="1" x14ac:dyDescent="0.25">
      <c r="A59" s="68"/>
      <c r="B59" s="124" t="s">
        <v>52</v>
      </c>
      <c r="C59" s="17" t="s">
        <v>28</v>
      </c>
      <c r="D59" s="23">
        <f t="shared" ref="D59:E59" si="76">D60</f>
        <v>50</v>
      </c>
      <c r="E59" s="23">
        <f t="shared" si="76"/>
        <v>0</v>
      </c>
      <c r="F59" s="23">
        <f>F60</f>
        <v>0</v>
      </c>
      <c r="G59" s="23">
        <f>G60</f>
        <v>0</v>
      </c>
      <c r="H59" s="23">
        <f t="shared" si="72"/>
        <v>0</v>
      </c>
      <c r="I59" s="23">
        <f t="shared" si="73"/>
        <v>0</v>
      </c>
      <c r="J59" s="23">
        <f t="shared" ref="J59:AG59" si="77">J60</f>
        <v>0</v>
      </c>
      <c r="K59" s="23">
        <f t="shared" si="77"/>
        <v>0</v>
      </c>
      <c r="L59" s="23">
        <f t="shared" si="77"/>
        <v>0</v>
      </c>
      <c r="M59" s="23">
        <f t="shared" si="77"/>
        <v>0</v>
      </c>
      <c r="N59" s="23">
        <f t="shared" si="77"/>
        <v>0</v>
      </c>
      <c r="O59" s="23">
        <f t="shared" si="77"/>
        <v>0</v>
      </c>
      <c r="P59" s="23">
        <f t="shared" si="77"/>
        <v>0</v>
      </c>
      <c r="Q59" s="23">
        <f t="shared" si="77"/>
        <v>0</v>
      </c>
      <c r="R59" s="23">
        <f t="shared" si="77"/>
        <v>0</v>
      </c>
      <c r="S59" s="23">
        <f t="shared" si="77"/>
        <v>0</v>
      </c>
      <c r="T59" s="23">
        <f t="shared" si="77"/>
        <v>0</v>
      </c>
      <c r="U59" s="23">
        <f t="shared" si="77"/>
        <v>0</v>
      </c>
      <c r="V59" s="23">
        <f t="shared" si="77"/>
        <v>0</v>
      </c>
      <c r="W59" s="23">
        <f t="shared" si="77"/>
        <v>0</v>
      </c>
      <c r="X59" s="23">
        <f t="shared" si="77"/>
        <v>0</v>
      </c>
      <c r="Y59" s="23">
        <f t="shared" si="77"/>
        <v>0</v>
      </c>
      <c r="Z59" s="23">
        <f t="shared" si="77"/>
        <v>0</v>
      </c>
      <c r="AA59" s="23">
        <f t="shared" si="77"/>
        <v>0</v>
      </c>
      <c r="AB59" s="23">
        <f t="shared" si="77"/>
        <v>0</v>
      </c>
      <c r="AC59" s="23">
        <f t="shared" si="77"/>
        <v>0</v>
      </c>
      <c r="AD59" s="23">
        <f t="shared" si="77"/>
        <v>50</v>
      </c>
      <c r="AE59" s="23">
        <f t="shared" si="77"/>
        <v>0</v>
      </c>
      <c r="AF59" s="23">
        <f t="shared" si="77"/>
        <v>0</v>
      </c>
      <c r="AG59" s="23">
        <f t="shared" si="77"/>
        <v>0</v>
      </c>
      <c r="AH59" s="75"/>
      <c r="AI59" s="30"/>
    </row>
    <row r="60" spans="1:35" s="26" customFormat="1" ht="37.5" customHeight="1" x14ac:dyDescent="0.25">
      <c r="A60" s="68"/>
      <c r="B60" s="124"/>
      <c r="C60" s="22" t="s">
        <v>31</v>
      </c>
      <c r="D60" s="23">
        <f t="shared" ref="D60" si="78">SUM(J60,L60,N60,P60,R60,T60,V60,X60,Z60,AB60,AD60,AF60)</f>
        <v>50</v>
      </c>
      <c r="E60" s="23">
        <f>J60+L60</f>
        <v>0</v>
      </c>
      <c r="F60" s="23">
        <f t="shared" ref="F60" si="79">G60</f>
        <v>0</v>
      </c>
      <c r="G60" s="23">
        <f t="shared" ref="G60" si="80">SUM(K60,M60,O60,Q60,S60,U60,W60,Y60,AA60,AC60,AE60,AG60)</f>
        <v>0</v>
      </c>
      <c r="H60" s="23">
        <f t="shared" si="72"/>
        <v>0</v>
      </c>
      <c r="I60" s="23">
        <f t="shared" si="73"/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50</v>
      </c>
      <c r="AE60" s="29">
        <v>0</v>
      </c>
      <c r="AF60" s="29">
        <v>0</v>
      </c>
      <c r="AG60" s="29">
        <v>0</v>
      </c>
      <c r="AH60" s="75"/>
      <c r="AI60" s="30"/>
    </row>
    <row r="61" spans="1:35" s="26" customFormat="1" ht="78.75" customHeight="1" x14ac:dyDescent="0.25">
      <c r="A61" s="103"/>
      <c r="B61" s="125" t="s">
        <v>53</v>
      </c>
      <c r="C61" s="17" t="s">
        <v>28</v>
      </c>
      <c r="D61" s="18">
        <f>D63+D62</f>
        <v>11006.5</v>
      </c>
      <c r="E61" s="18">
        <f t="shared" ref="E61:G61" si="81">E63+E62</f>
        <v>11006.5</v>
      </c>
      <c r="F61" s="18">
        <f>F62</f>
        <v>0</v>
      </c>
      <c r="G61" s="18">
        <f t="shared" si="81"/>
        <v>0</v>
      </c>
      <c r="H61" s="18">
        <f t="shared" si="72"/>
        <v>0</v>
      </c>
      <c r="I61" s="18">
        <f t="shared" si="73"/>
        <v>0</v>
      </c>
      <c r="J61" s="19">
        <f>J63+J62</f>
        <v>11006.5</v>
      </c>
      <c r="K61" s="19">
        <f t="shared" ref="K61:AG61" si="82">K63+K62</f>
        <v>0</v>
      </c>
      <c r="L61" s="19">
        <f t="shared" si="82"/>
        <v>0</v>
      </c>
      <c r="M61" s="19">
        <f t="shared" si="82"/>
        <v>0</v>
      </c>
      <c r="N61" s="19">
        <f t="shared" si="82"/>
        <v>0</v>
      </c>
      <c r="O61" s="19">
        <f t="shared" si="82"/>
        <v>0</v>
      </c>
      <c r="P61" s="19">
        <f t="shared" si="82"/>
        <v>0</v>
      </c>
      <c r="Q61" s="19">
        <f t="shared" si="82"/>
        <v>0</v>
      </c>
      <c r="R61" s="19">
        <f t="shared" si="82"/>
        <v>0</v>
      </c>
      <c r="S61" s="19">
        <f t="shared" si="82"/>
        <v>0</v>
      </c>
      <c r="T61" s="19">
        <f t="shared" si="82"/>
        <v>0</v>
      </c>
      <c r="U61" s="19">
        <f t="shared" si="82"/>
        <v>0</v>
      </c>
      <c r="V61" s="19">
        <f t="shared" si="82"/>
        <v>0</v>
      </c>
      <c r="W61" s="19">
        <f t="shared" si="82"/>
        <v>0</v>
      </c>
      <c r="X61" s="19">
        <f t="shared" si="82"/>
        <v>0</v>
      </c>
      <c r="Y61" s="19">
        <f t="shared" si="82"/>
        <v>0</v>
      </c>
      <c r="Z61" s="19">
        <f t="shared" si="82"/>
        <v>0</v>
      </c>
      <c r="AA61" s="19">
        <f t="shared" si="82"/>
        <v>0</v>
      </c>
      <c r="AB61" s="19">
        <f t="shared" si="82"/>
        <v>0</v>
      </c>
      <c r="AC61" s="19">
        <f t="shared" si="82"/>
        <v>0</v>
      </c>
      <c r="AD61" s="19">
        <f t="shared" si="82"/>
        <v>0</v>
      </c>
      <c r="AE61" s="19">
        <f t="shared" si="82"/>
        <v>0</v>
      </c>
      <c r="AF61" s="19">
        <f t="shared" si="82"/>
        <v>0</v>
      </c>
      <c r="AG61" s="19">
        <f t="shared" si="82"/>
        <v>0</v>
      </c>
      <c r="AH61" s="37"/>
      <c r="AI61" s="30"/>
    </row>
    <row r="62" spans="1:35" s="26" customFormat="1" ht="58.5" hidden="1" customHeight="1" x14ac:dyDescent="0.25">
      <c r="A62" s="103"/>
      <c r="B62" s="125"/>
      <c r="C62" s="22" t="s">
        <v>30</v>
      </c>
      <c r="D62" s="23">
        <f>SUM(J62,L62,N62,P62,R62,T62,V62,X62,Z62,AB62,AD62,AF62)</f>
        <v>0</v>
      </c>
      <c r="E62" s="23">
        <f>J62</f>
        <v>0</v>
      </c>
      <c r="F62" s="23">
        <f>G62</f>
        <v>0</v>
      </c>
      <c r="G62" s="23">
        <f>SUM(K62,M62,O62,Q62,S62,U62,W62,Y62,AA62,AC62,AE62,AG62)</f>
        <v>0</v>
      </c>
      <c r="H62" s="23">
        <f>IFERROR(G62/D62*100,0)</f>
        <v>0</v>
      </c>
      <c r="I62" s="23">
        <f>IFERROR(G62/E62*100,0)</f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38"/>
      <c r="AI62" s="30"/>
    </row>
    <row r="63" spans="1:35" s="26" customFormat="1" ht="75.75" customHeight="1" x14ac:dyDescent="0.25">
      <c r="A63" s="104"/>
      <c r="B63" s="125"/>
      <c r="C63" s="22" t="s">
        <v>31</v>
      </c>
      <c r="D63" s="23">
        <f>SUM(J63,L63,N63,P63,R63,T63,V63,X63,Z63,AB63,AD63,AF63)</f>
        <v>11006.5</v>
      </c>
      <c r="E63" s="23">
        <f t="shared" ref="E63" si="83">J63+L63</f>
        <v>11006.5</v>
      </c>
      <c r="F63" s="23">
        <f>G63</f>
        <v>0</v>
      </c>
      <c r="G63" s="23">
        <f t="shared" ref="G63:G65" si="84">SUM(K63,M63,O63,Q63,S63,U63,W63,Y63,AA63,AC63,AE63,AG63)</f>
        <v>0</v>
      </c>
      <c r="H63" s="23">
        <f>IFERROR(G63/D63*100,0)</f>
        <v>0</v>
      </c>
      <c r="I63" s="23">
        <f>IFERROR(G63/E63*100,0)</f>
        <v>0</v>
      </c>
      <c r="J63" s="29">
        <f>J65+J67</f>
        <v>11006.5</v>
      </c>
      <c r="K63" s="29">
        <f t="shared" ref="K63:AG63" si="85">K65+K67</f>
        <v>0</v>
      </c>
      <c r="L63" s="29">
        <f t="shared" si="85"/>
        <v>0</v>
      </c>
      <c r="M63" s="29">
        <f t="shared" si="85"/>
        <v>0</v>
      </c>
      <c r="N63" s="29">
        <f t="shared" si="85"/>
        <v>0</v>
      </c>
      <c r="O63" s="29">
        <f t="shared" si="85"/>
        <v>0</v>
      </c>
      <c r="P63" s="29">
        <f t="shared" si="85"/>
        <v>0</v>
      </c>
      <c r="Q63" s="29">
        <f t="shared" si="85"/>
        <v>0</v>
      </c>
      <c r="R63" s="29">
        <f t="shared" si="85"/>
        <v>0</v>
      </c>
      <c r="S63" s="29">
        <f t="shared" si="85"/>
        <v>0</v>
      </c>
      <c r="T63" s="29">
        <f t="shared" si="85"/>
        <v>0</v>
      </c>
      <c r="U63" s="29">
        <f t="shared" si="85"/>
        <v>0</v>
      </c>
      <c r="V63" s="29">
        <f t="shared" si="85"/>
        <v>0</v>
      </c>
      <c r="W63" s="29">
        <f t="shared" si="85"/>
        <v>0</v>
      </c>
      <c r="X63" s="29">
        <f t="shared" si="85"/>
        <v>0</v>
      </c>
      <c r="Y63" s="29">
        <f t="shared" si="85"/>
        <v>0</v>
      </c>
      <c r="Z63" s="29">
        <f t="shared" si="85"/>
        <v>0</v>
      </c>
      <c r="AA63" s="29">
        <f t="shared" si="85"/>
        <v>0</v>
      </c>
      <c r="AB63" s="29">
        <f t="shared" si="85"/>
        <v>0</v>
      </c>
      <c r="AC63" s="29">
        <f t="shared" si="85"/>
        <v>0</v>
      </c>
      <c r="AD63" s="29">
        <f t="shared" si="85"/>
        <v>0</v>
      </c>
      <c r="AE63" s="29">
        <f t="shared" si="85"/>
        <v>0</v>
      </c>
      <c r="AF63" s="29">
        <f t="shared" si="85"/>
        <v>0</v>
      </c>
      <c r="AG63" s="29">
        <f t="shared" si="85"/>
        <v>0</v>
      </c>
      <c r="AH63" s="39"/>
      <c r="AI63" s="30"/>
    </row>
    <row r="64" spans="1:35" s="26" customFormat="1" ht="63.75" customHeight="1" x14ac:dyDescent="0.25">
      <c r="A64" s="68"/>
      <c r="B64" s="124" t="s">
        <v>68</v>
      </c>
      <c r="C64" s="17" t="s">
        <v>28</v>
      </c>
      <c r="D64" s="23">
        <f t="shared" ref="D64:AG64" si="86">D65</f>
        <v>10806.5</v>
      </c>
      <c r="E64" s="23">
        <f t="shared" si="86"/>
        <v>10806.5</v>
      </c>
      <c r="F64" s="23">
        <f>F65</f>
        <v>0</v>
      </c>
      <c r="G64" s="23">
        <f>G65</f>
        <v>0</v>
      </c>
      <c r="H64" s="23">
        <f t="shared" ref="H64:H68" si="87">IFERROR(G64/D64*100,0)</f>
        <v>0</v>
      </c>
      <c r="I64" s="23">
        <f t="shared" ref="I64:I68" si="88">IFERROR(G64/E64*100,0)</f>
        <v>0</v>
      </c>
      <c r="J64" s="23">
        <f t="shared" si="86"/>
        <v>10806.5</v>
      </c>
      <c r="K64" s="23">
        <f t="shared" si="86"/>
        <v>0</v>
      </c>
      <c r="L64" s="23">
        <f t="shared" si="86"/>
        <v>0</v>
      </c>
      <c r="M64" s="23">
        <f t="shared" si="86"/>
        <v>0</v>
      </c>
      <c r="N64" s="23">
        <f t="shared" si="86"/>
        <v>0</v>
      </c>
      <c r="O64" s="23">
        <f t="shared" si="86"/>
        <v>0</v>
      </c>
      <c r="P64" s="23">
        <f t="shared" si="86"/>
        <v>0</v>
      </c>
      <c r="Q64" s="23">
        <f t="shared" si="86"/>
        <v>0</v>
      </c>
      <c r="R64" s="23">
        <f t="shared" si="86"/>
        <v>0</v>
      </c>
      <c r="S64" s="23">
        <f t="shared" si="86"/>
        <v>0</v>
      </c>
      <c r="T64" s="23">
        <f t="shared" si="86"/>
        <v>0</v>
      </c>
      <c r="U64" s="23">
        <f t="shared" si="86"/>
        <v>0</v>
      </c>
      <c r="V64" s="23">
        <f t="shared" si="86"/>
        <v>0</v>
      </c>
      <c r="W64" s="23">
        <f t="shared" si="86"/>
        <v>0</v>
      </c>
      <c r="X64" s="23">
        <f t="shared" si="86"/>
        <v>0</v>
      </c>
      <c r="Y64" s="23">
        <f t="shared" si="86"/>
        <v>0</v>
      </c>
      <c r="Z64" s="23">
        <f t="shared" si="86"/>
        <v>0</v>
      </c>
      <c r="AA64" s="23">
        <f t="shared" si="86"/>
        <v>0</v>
      </c>
      <c r="AB64" s="23">
        <f t="shared" si="86"/>
        <v>0</v>
      </c>
      <c r="AC64" s="23">
        <f t="shared" si="86"/>
        <v>0</v>
      </c>
      <c r="AD64" s="23">
        <f t="shared" si="86"/>
        <v>0</v>
      </c>
      <c r="AE64" s="23">
        <f t="shared" si="86"/>
        <v>0</v>
      </c>
      <c r="AF64" s="23">
        <f t="shared" si="86"/>
        <v>0</v>
      </c>
      <c r="AG64" s="23">
        <f t="shared" si="86"/>
        <v>0</v>
      </c>
      <c r="AH64" s="40"/>
      <c r="AI64" s="30"/>
    </row>
    <row r="65" spans="1:35" s="26" customFormat="1" ht="71.25" customHeight="1" x14ac:dyDescent="0.25">
      <c r="A65" s="68"/>
      <c r="B65" s="124"/>
      <c r="C65" s="22" t="s">
        <v>31</v>
      </c>
      <c r="D65" s="23">
        <f t="shared" ref="D65" si="89">SUM(J65,L65,N65,P65,R65,T65,V65,X65,Z65,AB65,AD65,AF65)</f>
        <v>10806.5</v>
      </c>
      <c r="E65" s="23">
        <f>J65+L65</f>
        <v>10806.5</v>
      </c>
      <c r="F65" s="23">
        <f t="shared" ref="F65:F67" si="90">G65</f>
        <v>0</v>
      </c>
      <c r="G65" s="23">
        <f t="shared" si="84"/>
        <v>0</v>
      </c>
      <c r="H65" s="23">
        <f t="shared" si="87"/>
        <v>0</v>
      </c>
      <c r="I65" s="23">
        <f t="shared" si="88"/>
        <v>0</v>
      </c>
      <c r="J65" s="29">
        <v>10806.5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40"/>
      <c r="AI65" s="30"/>
    </row>
    <row r="66" spans="1:35" s="26" customFormat="1" ht="56.25" customHeight="1" x14ac:dyDescent="0.25">
      <c r="A66" s="68"/>
      <c r="B66" s="124" t="s">
        <v>69</v>
      </c>
      <c r="C66" s="17" t="s">
        <v>28</v>
      </c>
      <c r="D66" s="23">
        <f t="shared" ref="D66:E66" si="91">D67</f>
        <v>200</v>
      </c>
      <c r="E66" s="23">
        <f t="shared" si="91"/>
        <v>200</v>
      </c>
      <c r="F66" s="23">
        <f>F67</f>
        <v>0</v>
      </c>
      <c r="G66" s="23">
        <f>G67</f>
        <v>0</v>
      </c>
      <c r="H66" s="23">
        <f t="shared" si="87"/>
        <v>0</v>
      </c>
      <c r="I66" s="23">
        <f t="shared" si="88"/>
        <v>0</v>
      </c>
      <c r="J66" s="23">
        <f t="shared" ref="J66:AG66" si="92">J67</f>
        <v>200</v>
      </c>
      <c r="K66" s="23">
        <f t="shared" si="92"/>
        <v>0</v>
      </c>
      <c r="L66" s="23">
        <f t="shared" si="92"/>
        <v>0</v>
      </c>
      <c r="M66" s="23">
        <f t="shared" si="92"/>
        <v>0</v>
      </c>
      <c r="N66" s="23">
        <f t="shared" si="92"/>
        <v>0</v>
      </c>
      <c r="O66" s="23">
        <f t="shared" si="92"/>
        <v>0</v>
      </c>
      <c r="P66" s="23">
        <f t="shared" si="92"/>
        <v>0</v>
      </c>
      <c r="Q66" s="23">
        <f t="shared" si="92"/>
        <v>0</v>
      </c>
      <c r="R66" s="23">
        <f t="shared" si="92"/>
        <v>0</v>
      </c>
      <c r="S66" s="23">
        <f t="shared" si="92"/>
        <v>0</v>
      </c>
      <c r="T66" s="23">
        <f t="shared" si="92"/>
        <v>0</v>
      </c>
      <c r="U66" s="23">
        <f t="shared" si="92"/>
        <v>0</v>
      </c>
      <c r="V66" s="23">
        <f t="shared" si="92"/>
        <v>0</v>
      </c>
      <c r="W66" s="23">
        <f t="shared" si="92"/>
        <v>0</v>
      </c>
      <c r="X66" s="23">
        <f t="shared" si="92"/>
        <v>0</v>
      </c>
      <c r="Y66" s="23">
        <f t="shared" si="92"/>
        <v>0</v>
      </c>
      <c r="Z66" s="23">
        <f t="shared" si="92"/>
        <v>0</v>
      </c>
      <c r="AA66" s="23">
        <f t="shared" si="92"/>
        <v>0</v>
      </c>
      <c r="AB66" s="23">
        <f t="shared" si="92"/>
        <v>0</v>
      </c>
      <c r="AC66" s="23">
        <f t="shared" si="92"/>
        <v>0</v>
      </c>
      <c r="AD66" s="23">
        <f t="shared" si="92"/>
        <v>0</v>
      </c>
      <c r="AE66" s="23">
        <f t="shared" si="92"/>
        <v>0</v>
      </c>
      <c r="AF66" s="23">
        <f t="shared" si="92"/>
        <v>0</v>
      </c>
      <c r="AG66" s="23">
        <f t="shared" si="92"/>
        <v>0</v>
      </c>
      <c r="AH66" s="41"/>
      <c r="AI66" s="30"/>
    </row>
    <row r="67" spans="1:35" s="26" customFormat="1" ht="41.25" customHeight="1" x14ac:dyDescent="0.25">
      <c r="A67" s="68"/>
      <c r="B67" s="124"/>
      <c r="C67" s="22" t="s">
        <v>31</v>
      </c>
      <c r="D67" s="23">
        <f t="shared" ref="D67" si="93">SUM(J67,L67,N67,P67,R67,T67,V67,X67,Z67,AB67,AD67,AF67)</f>
        <v>200</v>
      </c>
      <c r="E67" s="23">
        <f>J67+L67</f>
        <v>200</v>
      </c>
      <c r="F67" s="23">
        <f t="shared" si="90"/>
        <v>0</v>
      </c>
      <c r="G67" s="23">
        <f t="shared" ref="G67" si="94">SUM(K67,M67,O67,Q67,S67,U67,W67,Y67,AA67,AC67,AE67,AG67)</f>
        <v>0</v>
      </c>
      <c r="H67" s="23">
        <f t="shared" si="87"/>
        <v>0</v>
      </c>
      <c r="I67" s="23">
        <f t="shared" si="88"/>
        <v>0</v>
      </c>
      <c r="J67" s="29">
        <v>200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0"/>
      <c r="AI67" s="30"/>
    </row>
    <row r="68" spans="1:35" s="26" customFormat="1" ht="38.25" customHeight="1" x14ac:dyDescent="0.25">
      <c r="A68" s="102"/>
      <c r="B68" s="116" t="s">
        <v>54</v>
      </c>
      <c r="C68" s="17" t="s">
        <v>28</v>
      </c>
      <c r="D68" s="18">
        <f>D70+D69</f>
        <v>5901.1</v>
      </c>
      <c r="E68" s="18">
        <f>E70+E69</f>
        <v>5508.875</v>
      </c>
      <c r="F68" s="18">
        <f>F69+F70</f>
        <v>5508.875</v>
      </c>
      <c r="G68" s="18">
        <f>G70+G69</f>
        <v>0</v>
      </c>
      <c r="H68" s="18">
        <f t="shared" si="87"/>
        <v>0</v>
      </c>
      <c r="I68" s="18">
        <f t="shared" si="88"/>
        <v>0</v>
      </c>
      <c r="J68" s="19">
        <f t="shared" ref="J68:AG68" si="95">J70+J69</f>
        <v>3515.875</v>
      </c>
      <c r="K68" s="19">
        <f t="shared" si="95"/>
        <v>0</v>
      </c>
      <c r="L68" s="19">
        <f t="shared" si="95"/>
        <v>1993</v>
      </c>
      <c r="M68" s="19">
        <f t="shared" si="95"/>
        <v>0</v>
      </c>
      <c r="N68" s="19">
        <f t="shared" si="95"/>
        <v>0</v>
      </c>
      <c r="O68" s="19">
        <f t="shared" si="95"/>
        <v>0</v>
      </c>
      <c r="P68" s="19">
        <f t="shared" si="95"/>
        <v>0</v>
      </c>
      <c r="Q68" s="19">
        <f t="shared" si="95"/>
        <v>0</v>
      </c>
      <c r="R68" s="19">
        <f t="shared" si="95"/>
        <v>0</v>
      </c>
      <c r="S68" s="19">
        <f t="shared" si="95"/>
        <v>0</v>
      </c>
      <c r="T68" s="19">
        <f t="shared" si="95"/>
        <v>0</v>
      </c>
      <c r="U68" s="19">
        <f t="shared" si="95"/>
        <v>0</v>
      </c>
      <c r="V68" s="19">
        <f t="shared" si="95"/>
        <v>392.22500000000002</v>
      </c>
      <c r="W68" s="19">
        <f t="shared" si="95"/>
        <v>0</v>
      </c>
      <c r="X68" s="19">
        <f t="shared" si="95"/>
        <v>0</v>
      </c>
      <c r="Y68" s="19">
        <f t="shared" si="95"/>
        <v>0</v>
      </c>
      <c r="Z68" s="19">
        <f t="shared" si="95"/>
        <v>0</v>
      </c>
      <c r="AA68" s="19">
        <f t="shared" si="95"/>
        <v>0</v>
      </c>
      <c r="AB68" s="19">
        <f t="shared" si="95"/>
        <v>0</v>
      </c>
      <c r="AC68" s="19">
        <f t="shared" si="95"/>
        <v>0</v>
      </c>
      <c r="AD68" s="19">
        <f t="shared" si="95"/>
        <v>0</v>
      </c>
      <c r="AE68" s="19">
        <f t="shared" si="95"/>
        <v>0</v>
      </c>
      <c r="AF68" s="19">
        <f t="shared" si="95"/>
        <v>0</v>
      </c>
      <c r="AG68" s="19">
        <f t="shared" si="95"/>
        <v>0</v>
      </c>
      <c r="AH68" s="20"/>
      <c r="AI68" s="30"/>
    </row>
    <row r="69" spans="1:35" s="26" customFormat="1" ht="37.5" hidden="1" customHeight="1" x14ac:dyDescent="0.25">
      <c r="A69" s="103"/>
      <c r="B69" s="117"/>
      <c r="C69" s="22" t="s">
        <v>30</v>
      </c>
      <c r="D69" s="23">
        <f>SUM(J69,L69,N69,P69,R69,T69,V69,X69,Z69,AB69,AD69,AF69)</f>
        <v>0</v>
      </c>
      <c r="E69" s="23">
        <f>J69+L69+N69+P69+R69+T69+V69+X69+Z69+AB69+AD69+AF69</f>
        <v>0</v>
      </c>
      <c r="F69" s="23">
        <f>G69</f>
        <v>0</v>
      </c>
      <c r="G69" s="23">
        <f>SUM(K69,M69,O69,Q69,S69,U69,W69,Y69,AA69,AC69,AE69,AG69)</f>
        <v>0</v>
      </c>
      <c r="H69" s="23">
        <f>IFERROR(G69/D69*100,0)</f>
        <v>0</v>
      </c>
      <c r="I69" s="23">
        <f>IFERROR(G69/E69*100,0)</f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30"/>
    </row>
    <row r="70" spans="1:35" s="26" customFormat="1" ht="75.75" customHeight="1" x14ac:dyDescent="0.25">
      <c r="A70" s="104"/>
      <c r="B70" s="117"/>
      <c r="C70" s="22" t="s">
        <v>31</v>
      </c>
      <c r="D70" s="23">
        <f>SUM(J70,L70,N70,P70,R70,T70,V70,X70,Z70,AB70,AD70,AF70)</f>
        <v>5901.1</v>
      </c>
      <c r="E70" s="23">
        <f>J70+L70</f>
        <v>5508.875</v>
      </c>
      <c r="F70" s="23">
        <v>5508.875</v>
      </c>
      <c r="G70" s="23">
        <f>SUM(K70,M70,O70,Q70,S70,U70,W70,Y70,AA70,AC70,AE70,AG70)</f>
        <v>0</v>
      </c>
      <c r="H70" s="23">
        <f>IFERROR(G70/D70*100,0)</f>
        <v>0</v>
      </c>
      <c r="I70" s="23">
        <f>IFERROR(G70/E70*100,0)</f>
        <v>0</v>
      </c>
      <c r="J70" s="29">
        <v>3515.875</v>
      </c>
      <c r="K70" s="29">
        <v>0</v>
      </c>
      <c r="L70" s="29">
        <v>1993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392.22500000000002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35"/>
      <c r="AI70" s="30"/>
    </row>
    <row r="71" spans="1:35" s="26" customFormat="1" ht="23.25" customHeight="1" x14ac:dyDescent="0.25">
      <c r="A71" s="114" t="s">
        <v>55</v>
      </c>
      <c r="B71" s="105" t="s">
        <v>56</v>
      </c>
      <c r="C71" s="22" t="s">
        <v>28</v>
      </c>
      <c r="D71" s="23">
        <f>D73+D72</f>
        <v>193017.299</v>
      </c>
      <c r="E71" s="23">
        <f t="shared" ref="E71:G71" si="96">E73+E72</f>
        <v>188570.22400000002</v>
      </c>
      <c r="F71" s="23">
        <f>F72+F73</f>
        <v>187554.2</v>
      </c>
      <c r="G71" s="23">
        <f t="shared" si="96"/>
        <v>0</v>
      </c>
      <c r="H71" s="23">
        <f t="shared" ref="H71" si="97">IFERROR(G71/D71*100,0)</f>
        <v>0</v>
      </c>
      <c r="I71" s="23">
        <f t="shared" ref="I71" si="98">IFERROR(G71/E71*100,0)</f>
        <v>0</v>
      </c>
      <c r="J71" s="29">
        <f>J73+J72</f>
        <v>188062.462</v>
      </c>
      <c r="K71" s="29">
        <f t="shared" ref="K71:AG71" si="99">K73+K72</f>
        <v>0</v>
      </c>
      <c r="L71" s="29">
        <f t="shared" si="99"/>
        <v>507.762</v>
      </c>
      <c r="M71" s="29">
        <f t="shared" si="99"/>
        <v>0</v>
      </c>
      <c r="N71" s="29">
        <f t="shared" si="99"/>
        <v>507.762</v>
      </c>
      <c r="O71" s="29">
        <f t="shared" si="99"/>
        <v>0</v>
      </c>
      <c r="P71" s="29">
        <f t="shared" si="99"/>
        <v>507.762</v>
      </c>
      <c r="Q71" s="29">
        <f t="shared" si="99"/>
        <v>0</v>
      </c>
      <c r="R71" s="29">
        <f t="shared" si="99"/>
        <v>889.30799999999999</v>
      </c>
      <c r="S71" s="29">
        <f t="shared" si="99"/>
        <v>0</v>
      </c>
      <c r="T71" s="29">
        <f t="shared" si="99"/>
        <v>0</v>
      </c>
      <c r="U71" s="29">
        <f t="shared" si="99"/>
        <v>0</v>
      </c>
      <c r="V71" s="29">
        <f t="shared" si="99"/>
        <v>1162</v>
      </c>
      <c r="W71" s="29">
        <f t="shared" si="99"/>
        <v>0</v>
      </c>
      <c r="X71" s="29">
        <f t="shared" si="99"/>
        <v>0</v>
      </c>
      <c r="Y71" s="29">
        <f t="shared" si="99"/>
        <v>0</v>
      </c>
      <c r="Z71" s="29">
        <f t="shared" si="99"/>
        <v>507.762</v>
      </c>
      <c r="AA71" s="29">
        <f t="shared" si="99"/>
        <v>0</v>
      </c>
      <c r="AB71" s="29">
        <f t="shared" si="99"/>
        <v>507.27</v>
      </c>
      <c r="AC71" s="29">
        <f t="shared" si="99"/>
        <v>0</v>
      </c>
      <c r="AD71" s="29">
        <f t="shared" si="99"/>
        <v>183.91399999999999</v>
      </c>
      <c r="AE71" s="29">
        <f t="shared" si="99"/>
        <v>0</v>
      </c>
      <c r="AF71" s="29">
        <f t="shared" si="99"/>
        <v>181.297</v>
      </c>
      <c r="AG71" s="29">
        <f t="shared" si="99"/>
        <v>0</v>
      </c>
      <c r="AH71" s="34"/>
      <c r="AI71" s="30"/>
    </row>
    <row r="72" spans="1:35" s="26" customFormat="1" ht="45" customHeight="1" x14ac:dyDescent="0.25">
      <c r="A72" s="115"/>
      <c r="B72" s="106"/>
      <c r="C72" s="22" t="s">
        <v>31</v>
      </c>
      <c r="D72" s="23">
        <f>SUM(J72,L72,N72,P72,R72,T72,V72,X72,Z72,AB72,AD72,AF72)</f>
        <v>188716.2</v>
      </c>
      <c r="E72" s="23">
        <f>J72+L72</f>
        <v>187554.2</v>
      </c>
      <c r="F72" s="23">
        <v>187554.2</v>
      </c>
      <c r="G72" s="23">
        <f>SUM(K72,M72,O72,Q72,S72,U72,W72,Y72,AA72,AC72,AE72,AG72)</f>
        <v>0</v>
      </c>
      <c r="H72" s="23">
        <f>IFERROR(G72/D72*100,0)</f>
        <v>0</v>
      </c>
      <c r="I72" s="23">
        <f>IFERROR(G72/E72*100,0)</f>
        <v>0</v>
      </c>
      <c r="J72" s="29">
        <v>187554.2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1162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4"/>
      <c r="AI72" s="30"/>
    </row>
    <row r="73" spans="1:35" s="61" customFormat="1" ht="61.5" customHeight="1" x14ac:dyDescent="0.25">
      <c r="A73" s="104"/>
      <c r="B73" s="106"/>
      <c r="C73" s="22" t="s">
        <v>32</v>
      </c>
      <c r="D73" s="23">
        <f>SUM(J73,L73,N73,P73,R73,T73,V73,X73,Z73,AB73,AD73,AF73)</f>
        <v>4301.0989999999993</v>
      </c>
      <c r="E73" s="23">
        <f>J73+L73</f>
        <v>1016.024</v>
      </c>
      <c r="F73" s="23">
        <f>G73</f>
        <v>0</v>
      </c>
      <c r="G73" s="23">
        <f>SUM(K73,M73,O73,Q73,S73,U73,W73,Y73,AA73,AC73,AE73,AG73)</f>
        <v>0</v>
      </c>
      <c r="H73" s="23">
        <f>IFERROR(G73/D73*100,0)</f>
        <v>0</v>
      </c>
      <c r="I73" s="23">
        <f>IFERROR(G73/E73*100,0)</f>
        <v>0</v>
      </c>
      <c r="J73" s="29">
        <v>508.262</v>
      </c>
      <c r="K73" s="29">
        <v>0</v>
      </c>
      <c r="L73" s="29">
        <v>507.762</v>
      </c>
      <c r="M73" s="29">
        <v>0</v>
      </c>
      <c r="N73" s="29">
        <v>507.762</v>
      </c>
      <c r="O73" s="29">
        <v>0</v>
      </c>
      <c r="P73" s="29">
        <v>507.762</v>
      </c>
      <c r="Q73" s="29">
        <v>0</v>
      </c>
      <c r="R73" s="29">
        <v>889.30799999999999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507.762</v>
      </c>
      <c r="AA73" s="29">
        <v>0</v>
      </c>
      <c r="AB73" s="29">
        <v>507.27</v>
      </c>
      <c r="AC73" s="29">
        <v>0</v>
      </c>
      <c r="AD73" s="29">
        <v>183.91399999999999</v>
      </c>
      <c r="AE73" s="29">
        <v>0</v>
      </c>
      <c r="AF73" s="29">
        <v>181.297</v>
      </c>
      <c r="AG73" s="29">
        <v>0</v>
      </c>
      <c r="AH73" s="59"/>
      <c r="AI73" s="60"/>
    </row>
    <row r="74" spans="1:35" s="26" customFormat="1" ht="56.25" customHeight="1" x14ac:dyDescent="0.25">
      <c r="A74" s="103" t="s">
        <v>57</v>
      </c>
      <c r="B74" s="105" t="s">
        <v>58</v>
      </c>
      <c r="C74" s="17" t="s">
        <v>28</v>
      </c>
      <c r="D74" s="23">
        <f t="shared" ref="D74:E74" si="100">D75</f>
        <v>6054.2000000000007</v>
      </c>
      <c r="E74" s="23">
        <f t="shared" si="100"/>
        <v>6054.2000000000007</v>
      </c>
      <c r="F74" s="23">
        <f>F75</f>
        <v>6054.2</v>
      </c>
      <c r="G74" s="23">
        <f>G75</f>
        <v>331.65600000000001</v>
      </c>
      <c r="H74" s="23">
        <f t="shared" ref="H74:H87" si="101">IFERROR(G74/D74*100,0)</f>
        <v>5.4781143668857979</v>
      </c>
      <c r="I74" s="23">
        <f t="shared" ref="I74:I87" si="102">IFERROR(G74/E74*100,0)</f>
        <v>5.4781143668857979</v>
      </c>
      <c r="J74" s="23">
        <f t="shared" ref="J74:AG74" si="103">J75</f>
        <v>1151.5999999999999</v>
      </c>
      <c r="K74" s="23">
        <f t="shared" si="103"/>
        <v>2</v>
      </c>
      <c r="L74" s="23">
        <f t="shared" si="103"/>
        <v>4902.6000000000004</v>
      </c>
      <c r="M74" s="23">
        <f t="shared" si="103"/>
        <v>329.65600000000001</v>
      </c>
      <c r="N74" s="23">
        <f t="shared" si="103"/>
        <v>0</v>
      </c>
      <c r="O74" s="23">
        <f t="shared" si="103"/>
        <v>0</v>
      </c>
      <c r="P74" s="23">
        <f t="shared" si="103"/>
        <v>0</v>
      </c>
      <c r="Q74" s="23">
        <f t="shared" si="103"/>
        <v>0</v>
      </c>
      <c r="R74" s="23">
        <f t="shared" si="103"/>
        <v>0</v>
      </c>
      <c r="S74" s="23">
        <f t="shared" si="103"/>
        <v>0</v>
      </c>
      <c r="T74" s="23">
        <f t="shared" si="103"/>
        <v>0</v>
      </c>
      <c r="U74" s="23">
        <f t="shared" si="103"/>
        <v>0</v>
      </c>
      <c r="V74" s="23">
        <f t="shared" si="103"/>
        <v>0</v>
      </c>
      <c r="W74" s="23">
        <f t="shared" si="103"/>
        <v>0</v>
      </c>
      <c r="X74" s="23">
        <f t="shared" si="103"/>
        <v>0</v>
      </c>
      <c r="Y74" s="23">
        <f t="shared" si="103"/>
        <v>0</v>
      </c>
      <c r="Z74" s="23">
        <f t="shared" si="103"/>
        <v>0</v>
      </c>
      <c r="AA74" s="23">
        <f t="shared" si="103"/>
        <v>0</v>
      </c>
      <c r="AB74" s="23">
        <f t="shared" si="103"/>
        <v>0</v>
      </c>
      <c r="AC74" s="23">
        <f t="shared" si="103"/>
        <v>0</v>
      </c>
      <c r="AD74" s="23">
        <f t="shared" si="103"/>
        <v>0</v>
      </c>
      <c r="AE74" s="23">
        <f t="shared" si="103"/>
        <v>0</v>
      </c>
      <c r="AF74" s="23">
        <f t="shared" si="103"/>
        <v>0</v>
      </c>
      <c r="AG74" s="23">
        <f t="shared" si="103"/>
        <v>0</v>
      </c>
      <c r="AH74" s="40"/>
      <c r="AI74" s="30"/>
    </row>
    <row r="75" spans="1:35" s="26" customFormat="1" ht="41.25" customHeight="1" x14ac:dyDescent="0.25">
      <c r="A75" s="103"/>
      <c r="B75" s="106"/>
      <c r="C75" s="22" t="s">
        <v>31</v>
      </c>
      <c r="D75" s="23">
        <f t="shared" ref="D75" si="104">SUM(J75,L75,N75,P75,R75,T75,V75,X75,Z75,AB75,AD75,AF75)</f>
        <v>6054.2000000000007</v>
      </c>
      <c r="E75" s="23">
        <f>J75+L75</f>
        <v>6054.2000000000007</v>
      </c>
      <c r="F75" s="23">
        <v>6054.2</v>
      </c>
      <c r="G75" s="23">
        <f t="shared" ref="G75" si="105">SUM(K75,M75,O75,Q75,S75,U75,W75,Y75,AA75,AC75,AE75,AG75)</f>
        <v>331.65600000000001</v>
      </c>
      <c r="H75" s="23">
        <f t="shared" si="101"/>
        <v>5.4781143668857979</v>
      </c>
      <c r="I75" s="23">
        <f t="shared" si="102"/>
        <v>5.4781143668857979</v>
      </c>
      <c r="J75" s="29">
        <v>1151.5999999999999</v>
      </c>
      <c r="K75" s="29">
        <v>2</v>
      </c>
      <c r="L75" s="29">
        <v>4902.6000000000004</v>
      </c>
      <c r="M75" s="29">
        <v>329.65600000000001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34"/>
      <c r="AI75" s="30"/>
    </row>
    <row r="76" spans="1:35" s="28" customFormat="1" ht="23.25" customHeight="1" x14ac:dyDescent="0.25">
      <c r="A76" s="102" t="s">
        <v>59</v>
      </c>
      <c r="B76" s="105" t="s">
        <v>60</v>
      </c>
      <c r="C76" s="17" t="s">
        <v>28</v>
      </c>
      <c r="D76" s="18">
        <f>D78+D79+D77</f>
        <v>915.9</v>
      </c>
      <c r="E76" s="18">
        <f t="shared" ref="E76:G76" si="106">E78+E79+E77</f>
        <v>839.1</v>
      </c>
      <c r="F76" s="18">
        <f>F77+F78+F79</f>
        <v>839.1</v>
      </c>
      <c r="G76" s="18">
        <f t="shared" si="106"/>
        <v>0</v>
      </c>
      <c r="H76" s="18">
        <f t="shared" si="101"/>
        <v>0</v>
      </c>
      <c r="I76" s="18">
        <f t="shared" si="102"/>
        <v>0</v>
      </c>
      <c r="J76" s="18">
        <f t="shared" ref="J76:AG76" si="107">J78+J79+J77</f>
        <v>839.1</v>
      </c>
      <c r="K76" s="18">
        <f t="shared" si="107"/>
        <v>0</v>
      </c>
      <c r="L76" s="18">
        <f t="shared" si="107"/>
        <v>0</v>
      </c>
      <c r="M76" s="18">
        <f t="shared" si="107"/>
        <v>0</v>
      </c>
      <c r="N76" s="18">
        <f t="shared" si="107"/>
        <v>0</v>
      </c>
      <c r="O76" s="18">
        <f t="shared" si="107"/>
        <v>0</v>
      </c>
      <c r="P76" s="18">
        <f t="shared" si="107"/>
        <v>0</v>
      </c>
      <c r="Q76" s="18">
        <f t="shared" si="107"/>
        <v>0</v>
      </c>
      <c r="R76" s="18">
        <f t="shared" si="107"/>
        <v>0</v>
      </c>
      <c r="S76" s="18">
        <f t="shared" si="107"/>
        <v>0</v>
      </c>
      <c r="T76" s="18">
        <f t="shared" si="107"/>
        <v>0</v>
      </c>
      <c r="U76" s="18">
        <f t="shared" si="107"/>
        <v>0</v>
      </c>
      <c r="V76" s="18">
        <f t="shared" si="107"/>
        <v>76.8</v>
      </c>
      <c r="W76" s="18">
        <f t="shared" si="107"/>
        <v>0</v>
      </c>
      <c r="X76" s="18">
        <f t="shared" si="107"/>
        <v>0</v>
      </c>
      <c r="Y76" s="18">
        <f t="shared" si="107"/>
        <v>0</v>
      </c>
      <c r="Z76" s="18">
        <f t="shared" si="107"/>
        <v>0</v>
      </c>
      <c r="AA76" s="18">
        <f t="shared" si="107"/>
        <v>0</v>
      </c>
      <c r="AB76" s="18">
        <f t="shared" si="107"/>
        <v>0</v>
      </c>
      <c r="AC76" s="18">
        <f t="shared" si="107"/>
        <v>0</v>
      </c>
      <c r="AD76" s="18">
        <f t="shared" si="107"/>
        <v>0</v>
      </c>
      <c r="AE76" s="18">
        <f t="shared" si="107"/>
        <v>0</v>
      </c>
      <c r="AF76" s="18">
        <f t="shared" si="107"/>
        <v>0</v>
      </c>
      <c r="AG76" s="18">
        <f t="shared" si="107"/>
        <v>0</v>
      </c>
      <c r="AH76" s="41"/>
      <c r="AI76" s="27"/>
    </row>
    <row r="77" spans="1:35" s="28" customFormat="1" ht="17.25" hidden="1" customHeight="1" x14ac:dyDescent="0.25">
      <c r="A77" s="103"/>
      <c r="B77" s="106"/>
      <c r="C77" s="22" t="s">
        <v>29</v>
      </c>
      <c r="D77" s="23">
        <f>SUM(J77,L77,N77,P77,R77,T77,V77,X77,Z77,AB77,AD77,AF77)</f>
        <v>0</v>
      </c>
      <c r="E77" s="23">
        <f>J77</f>
        <v>0</v>
      </c>
      <c r="F77" s="23">
        <f>G77</f>
        <v>0</v>
      </c>
      <c r="G77" s="23">
        <f>SUM(K77,M77,O77,Q77,S77,U77,W77,Y77,AA77,AC77,AE77,AG77)</f>
        <v>0</v>
      </c>
      <c r="H77" s="23">
        <f t="shared" si="101"/>
        <v>0</v>
      </c>
      <c r="I77" s="23">
        <f t="shared" si="102"/>
        <v>0</v>
      </c>
      <c r="J77" s="23">
        <f>J81</f>
        <v>0</v>
      </c>
      <c r="K77" s="23">
        <f t="shared" ref="K77:AG77" si="108">K81</f>
        <v>0</v>
      </c>
      <c r="L77" s="23">
        <f t="shared" si="108"/>
        <v>0</v>
      </c>
      <c r="M77" s="23">
        <f t="shared" si="108"/>
        <v>0</v>
      </c>
      <c r="N77" s="23">
        <f t="shared" si="108"/>
        <v>0</v>
      </c>
      <c r="O77" s="23">
        <f t="shared" si="108"/>
        <v>0</v>
      </c>
      <c r="P77" s="23">
        <f t="shared" si="108"/>
        <v>0</v>
      </c>
      <c r="Q77" s="23">
        <f t="shared" si="108"/>
        <v>0</v>
      </c>
      <c r="R77" s="23">
        <f t="shared" si="108"/>
        <v>0</v>
      </c>
      <c r="S77" s="23">
        <f t="shared" si="108"/>
        <v>0</v>
      </c>
      <c r="T77" s="23">
        <f t="shared" si="108"/>
        <v>0</v>
      </c>
      <c r="U77" s="23">
        <f t="shared" si="108"/>
        <v>0</v>
      </c>
      <c r="V77" s="23">
        <f t="shared" si="108"/>
        <v>0</v>
      </c>
      <c r="W77" s="23">
        <f t="shared" si="108"/>
        <v>0</v>
      </c>
      <c r="X77" s="23">
        <f t="shared" si="108"/>
        <v>0</v>
      </c>
      <c r="Y77" s="23">
        <f t="shared" si="108"/>
        <v>0</v>
      </c>
      <c r="Z77" s="23">
        <f t="shared" si="108"/>
        <v>0</v>
      </c>
      <c r="AA77" s="23">
        <f t="shared" si="108"/>
        <v>0</v>
      </c>
      <c r="AB77" s="23">
        <f t="shared" si="108"/>
        <v>0</v>
      </c>
      <c r="AC77" s="23">
        <f t="shared" si="108"/>
        <v>0</v>
      </c>
      <c r="AD77" s="23">
        <f t="shared" si="108"/>
        <v>0</v>
      </c>
      <c r="AE77" s="23">
        <f t="shared" si="108"/>
        <v>0</v>
      </c>
      <c r="AF77" s="23">
        <f t="shared" si="108"/>
        <v>0</v>
      </c>
      <c r="AG77" s="23">
        <f t="shared" si="108"/>
        <v>0</v>
      </c>
      <c r="AH77" s="20"/>
      <c r="AI77" s="27"/>
    </row>
    <row r="78" spans="1:35" s="28" customFormat="1" ht="37.5" customHeight="1" x14ac:dyDescent="0.25">
      <c r="A78" s="103"/>
      <c r="B78" s="106"/>
      <c r="C78" s="22" t="s">
        <v>30</v>
      </c>
      <c r="D78" s="23">
        <f>SUM(J78,L78,N78,P78,R78,T78,V78,X78,Z78,AB78,AD78,AF78)</f>
        <v>76.8</v>
      </c>
      <c r="E78" s="23">
        <f t="shared" ref="E78:E79" si="109">J78+L78</f>
        <v>0</v>
      </c>
      <c r="F78" s="23">
        <f>G78</f>
        <v>0</v>
      </c>
      <c r="G78" s="23">
        <f>SUM(K78,M78,O78,Q78,S78,U78,W78,Y78,AA78,AC78,AE78,AG78)</f>
        <v>0</v>
      </c>
      <c r="H78" s="23">
        <f t="shared" si="101"/>
        <v>0</v>
      </c>
      <c r="I78" s="23">
        <f t="shared" si="102"/>
        <v>0</v>
      </c>
      <c r="J78" s="29">
        <f>J86</f>
        <v>0</v>
      </c>
      <c r="K78" s="29">
        <f t="shared" ref="K78:AG78" si="110">K86</f>
        <v>0</v>
      </c>
      <c r="L78" s="29">
        <f t="shared" si="110"/>
        <v>0</v>
      </c>
      <c r="M78" s="29">
        <f t="shared" si="110"/>
        <v>0</v>
      </c>
      <c r="N78" s="29">
        <f t="shared" si="110"/>
        <v>0</v>
      </c>
      <c r="O78" s="29">
        <f t="shared" si="110"/>
        <v>0</v>
      </c>
      <c r="P78" s="29">
        <f t="shared" si="110"/>
        <v>0</v>
      </c>
      <c r="Q78" s="29">
        <f t="shared" si="110"/>
        <v>0</v>
      </c>
      <c r="R78" s="29">
        <f t="shared" si="110"/>
        <v>0</v>
      </c>
      <c r="S78" s="29">
        <f t="shared" si="110"/>
        <v>0</v>
      </c>
      <c r="T78" s="29">
        <f t="shared" si="110"/>
        <v>0</v>
      </c>
      <c r="U78" s="29">
        <f t="shared" si="110"/>
        <v>0</v>
      </c>
      <c r="V78" s="29">
        <f t="shared" si="110"/>
        <v>76.8</v>
      </c>
      <c r="W78" s="29">
        <f t="shared" si="110"/>
        <v>0</v>
      </c>
      <c r="X78" s="29">
        <f t="shared" si="110"/>
        <v>0</v>
      </c>
      <c r="Y78" s="29">
        <f t="shared" si="110"/>
        <v>0</v>
      </c>
      <c r="Z78" s="29">
        <f t="shared" si="110"/>
        <v>0</v>
      </c>
      <c r="AA78" s="29">
        <f t="shared" si="110"/>
        <v>0</v>
      </c>
      <c r="AB78" s="29">
        <f t="shared" si="110"/>
        <v>0</v>
      </c>
      <c r="AC78" s="29">
        <f t="shared" si="110"/>
        <v>0</v>
      </c>
      <c r="AD78" s="29">
        <f t="shared" si="110"/>
        <v>0</v>
      </c>
      <c r="AE78" s="29">
        <f t="shared" si="110"/>
        <v>0</v>
      </c>
      <c r="AF78" s="29">
        <f t="shared" si="110"/>
        <v>0</v>
      </c>
      <c r="AG78" s="29">
        <f t="shared" si="110"/>
        <v>0</v>
      </c>
      <c r="AH78" s="39"/>
      <c r="AI78" s="27"/>
    </row>
    <row r="79" spans="1:35" s="26" customFormat="1" ht="33" customHeight="1" x14ac:dyDescent="0.25">
      <c r="A79" s="103"/>
      <c r="B79" s="107"/>
      <c r="C79" s="22" t="s">
        <v>31</v>
      </c>
      <c r="D79" s="23">
        <f>SUM(J79,L79,N79,P79,R79,T79,V79,X79,Z79,AB79,AD79,AF79)</f>
        <v>839.1</v>
      </c>
      <c r="E79" s="23">
        <f t="shared" si="109"/>
        <v>839.1</v>
      </c>
      <c r="F79" s="23">
        <v>839.1</v>
      </c>
      <c r="G79" s="23">
        <f>SUM(K79,M79,O79,Q79,S79,U79,W79,Y79,AA79,AC79,AE79,AG79)</f>
        <v>0</v>
      </c>
      <c r="H79" s="23">
        <f t="shared" si="101"/>
        <v>0</v>
      </c>
      <c r="I79" s="23">
        <f t="shared" si="102"/>
        <v>0</v>
      </c>
      <c r="J79" s="29">
        <f>J83</f>
        <v>839.1</v>
      </c>
      <c r="K79" s="29">
        <f t="shared" ref="K79:AG79" si="111">K83</f>
        <v>0</v>
      </c>
      <c r="L79" s="29">
        <f t="shared" si="111"/>
        <v>0</v>
      </c>
      <c r="M79" s="29">
        <f t="shared" si="111"/>
        <v>0</v>
      </c>
      <c r="N79" s="29">
        <f t="shared" si="111"/>
        <v>0</v>
      </c>
      <c r="O79" s="29">
        <f t="shared" si="111"/>
        <v>0</v>
      </c>
      <c r="P79" s="29">
        <f t="shared" si="111"/>
        <v>0</v>
      </c>
      <c r="Q79" s="29">
        <f t="shared" si="111"/>
        <v>0</v>
      </c>
      <c r="R79" s="29">
        <f t="shared" si="111"/>
        <v>0</v>
      </c>
      <c r="S79" s="29">
        <f t="shared" si="111"/>
        <v>0</v>
      </c>
      <c r="T79" s="29">
        <f t="shared" si="111"/>
        <v>0</v>
      </c>
      <c r="U79" s="29">
        <f t="shared" si="111"/>
        <v>0</v>
      </c>
      <c r="V79" s="29">
        <f t="shared" si="111"/>
        <v>0</v>
      </c>
      <c r="W79" s="29">
        <f t="shared" si="111"/>
        <v>0</v>
      </c>
      <c r="X79" s="29">
        <f t="shared" si="111"/>
        <v>0</v>
      </c>
      <c r="Y79" s="29">
        <f t="shared" si="111"/>
        <v>0</v>
      </c>
      <c r="Z79" s="29">
        <f t="shared" si="111"/>
        <v>0</v>
      </c>
      <c r="AA79" s="29">
        <f t="shared" si="111"/>
        <v>0</v>
      </c>
      <c r="AB79" s="29">
        <f t="shared" si="111"/>
        <v>0</v>
      </c>
      <c r="AC79" s="29">
        <f t="shared" si="111"/>
        <v>0</v>
      </c>
      <c r="AD79" s="29">
        <f t="shared" si="111"/>
        <v>0</v>
      </c>
      <c r="AE79" s="29">
        <f t="shared" si="111"/>
        <v>0</v>
      </c>
      <c r="AF79" s="29">
        <f t="shared" si="111"/>
        <v>0</v>
      </c>
      <c r="AG79" s="29">
        <f t="shared" si="111"/>
        <v>0</v>
      </c>
      <c r="AH79" s="40"/>
      <c r="AI79" s="30"/>
    </row>
    <row r="80" spans="1:35" s="28" customFormat="1" ht="72.75" customHeight="1" x14ac:dyDescent="0.25">
      <c r="A80" s="69"/>
      <c r="B80" s="111" t="s">
        <v>61</v>
      </c>
      <c r="C80" s="17" t="s">
        <v>28</v>
      </c>
      <c r="D80" s="18">
        <f>D82+D83+D81</f>
        <v>839.1</v>
      </c>
      <c r="E80" s="18">
        <f t="shared" ref="E80:G80" si="112">E82+E83+E81</f>
        <v>839.1</v>
      </c>
      <c r="F80" s="18">
        <f t="shared" si="112"/>
        <v>0</v>
      </c>
      <c r="G80" s="18">
        <f t="shared" si="112"/>
        <v>0</v>
      </c>
      <c r="H80" s="18">
        <f t="shared" si="101"/>
        <v>0</v>
      </c>
      <c r="I80" s="18">
        <f t="shared" si="102"/>
        <v>0</v>
      </c>
      <c r="J80" s="18">
        <f t="shared" ref="J80:AG80" si="113">J82+J83+J81</f>
        <v>839.1</v>
      </c>
      <c r="K80" s="18">
        <f t="shared" si="113"/>
        <v>0</v>
      </c>
      <c r="L80" s="18">
        <f t="shared" si="113"/>
        <v>0</v>
      </c>
      <c r="M80" s="18">
        <f t="shared" si="113"/>
        <v>0</v>
      </c>
      <c r="N80" s="18">
        <f t="shared" si="113"/>
        <v>0</v>
      </c>
      <c r="O80" s="18">
        <f t="shared" si="113"/>
        <v>0</v>
      </c>
      <c r="P80" s="18">
        <f t="shared" si="113"/>
        <v>0</v>
      </c>
      <c r="Q80" s="18">
        <f t="shared" si="113"/>
        <v>0</v>
      </c>
      <c r="R80" s="18">
        <f t="shared" si="113"/>
        <v>0</v>
      </c>
      <c r="S80" s="18">
        <f t="shared" si="113"/>
        <v>0</v>
      </c>
      <c r="T80" s="18">
        <f t="shared" si="113"/>
        <v>0</v>
      </c>
      <c r="U80" s="18">
        <f t="shared" si="113"/>
        <v>0</v>
      </c>
      <c r="V80" s="18">
        <f t="shared" si="113"/>
        <v>0</v>
      </c>
      <c r="W80" s="18">
        <f t="shared" si="113"/>
        <v>0</v>
      </c>
      <c r="X80" s="18">
        <f t="shared" si="113"/>
        <v>0</v>
      </c>
      <c r="Y80" s="18">
        <f t="shared" si="113"/>
        <v>0</v>
      </c>
      <c r="Z80" s="18">
        <f t="shared" si="113"/>
        <v>0</v>
      </c>
      <c r="AA80" s="18">
        <f t="shared" si="113"/>
        <v>0</v>
      </c>
      <c r="AB80" s="18">
        <f t="shared" si="113"/>
        <v>0</v>
      </c>
      <c r="AC80" s="18">
        <f t="shared" si="113"/>
        <v>0</v>
      </c>
      <c r="AD80" s="18">
        <f t="shared" si="113"/>
        <v>0</v>
      </c>
      <c r="AE80" s="18">
        <f t="shared" si="113"/>
        <v>0</v>
      </c>
      <c r="AF80" s="18">
        <f t="shared" si="113"/>
        <v>0</v>
      </c>
      <c r="AG80" s="18">
        <f t="shared" si="113"/>
        <v>0</v>
      </c>
      <c r="AH80" s="40"/>
      <c r="AI80" s="27"/>
    </row>
    <row r="81" spans="1:35" s="28" customFormat="1" ht="45.75" hidden="1" customHeight="1" x14ac:dyDescent="0.25">
      <c r="A81" s="70"/>
      <c r="B81" s="112"/>
      <c r="C81" s="52" t="s">
        <v>29</v>
      </c>
      <c r="D81" s="53">
        <f>SUM(J81,L81,N81,P81,R81,T81,V81,X81,Z81,AB81,AD81,AF81)</f>
        <v>0</v>
      </c>
      <c r="E81" s="53">
        <f>J81</f>
        <v>0</v>
      </c>
      <c r="F81" s="53">
        <f>G81</f>
        <v>0</v>
      </c>
      <c r="G81" s="53">
        <f>SUM(K81,M81,O81,Q81,S81,U81,W81,Y81,AA81,AC81,AE81,AG81)</f>
        <v>0</v>
      </c>
      <c r="H81" s="53">
        <f t="shared" si="101"/>
        <v>0</v>
      </c>
      <c r="I81" s="53">
        <f t="shared" si="102"/>
        <v>0</v>
      </c>
      <c r="J81" s="23">
        <v>0</v>
      </c>
      <c r="K81" s="2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5"/>
      <c r="AI81" s="27"/>
    </row>
    <row r="82" spans="1:35" s="28" customFormat="1" ht="50.25" hidden="1" customHeight="1" x14ac:dyDescent="0.25">
      <c r="A82" s="70"/>
      <c r="B82" s="112"/>
      <c r="C82" s="52" t="s">
        <v>30</v>
      </c>
      <c r="D82" s="53">
        <f>SUM(J82,L82,N82,P82,R82,T82,V82,X82,Z82,AB82,AD82,AF82)</f>
        <v>0</v>
      </c>
      <c r="E82" s="53">
        <f>J82</f>
        <v>0</v>
      </c>
      <c r="F82" s="53">
        <f>G82</f>
        <v>0</v>
      </c>
      <c r="G82" s="53">
        <f>SUM(K82,M82,O82,Q82,S82,U82,W82,Y82,AA82,AC82,AE82,AG82)</f>
        <v>0</v>
      </c>
      <c r="H82" s="53">
        <f t="shared" si="101"/>
        <v>0</v>
      </c>
      <c r="I82" s="53">
        <f t="shared" si="102"/>
        <v>0</v>
      </c>
      <c r="J82" s="29">
        <v>0</v>
      </c>
      <c r="K82" s="29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54">
        <v>0</v>
      </c>
      <c r="AA82" s="54">
        <v>0</v>
      </c>
      <c r="AB82" s="54">
        <v>0</v>
      </c>
      <c r="AC82" s="54">
        <v>0</v>
      </c>
      <c r="AD82" s="54">
        <v>0</v>
      </c>
      <c r="AE82" s="54">
        <v>0</v>
      </c>
      <c r="AF82" s="54">
        <v>0</v>
      </c>
      <c r="AG82" s="54">
        <v>0</v>
      </c>
      <c r="AH82" s="51"/>
      <c r="AI82" s="27"/>
    </row>
    <row r="83" spans="1:35" s="26" customFormat="1" ht="81.75" customHeight="1" x14ac:dyDescent="0.25">
      <c r="A83" s="69"/>
      <c r="B83" s="113"/>
      <c r="C83" s="22" t="s">
        <v>31</v>
      </c>
      <c r="D83" s="23">
        <f>SUM(J83,L83,N83,P83,R83,T83,V83,X83,Z83,AB83,AD83,AF83)</f>
        <v>839.1</v>
      </c>
      <c r="E83" s="23">
        <f>J83+L83</f>
        <v>839.1</v>
      </c>
      <c r="F83" s="23">
        <f>G83</f>
        <v>0</v>
      </c>
      <c r="G83" s="23">
        <f>SUM(K83,M83,O83,Q83,S83,U83,W83,Y83,AA83,AC83,AE83,AG83)</f>
        <v>0</v>
      </c>
      <c r="H83" s="23">
        <f t="shared" si="101"/>
        <v>0</v>
      </c>
      <c r="I83" s="23">
        <f t="shared" si="102"/>
        <v>0</v>
      </c>
      <c r="J83" s="29">
        <v>839.1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35"/>
      <c r="AI83" s="30"/>
    </row>
    <row r="84" spans="1:35" s="28" customFormat="1" ht="69.75" customHeight="1" x14ac:dyDescent="0.25">
      <c r="A84" s="69"/>
      <c r="B84" s="111" t="s">
        <v>62</v>
      </c>
      <c r="C84" s="17" t="s">
        <v>28</v>
      </c>
      <c r="D84" s="18">
        <f>D86+D87+D85</f>
        <v>76.8</v>
      </c>
      <c r="E84" s="18">
        <f>E86+E87+E85</f>
        <v>0</v>
      </c>
      <c r="F84" s="18">
        <f>F86+F87+F85</f>
        <v>0</v>
      </c>
      <c r="G84" s="18">
        <f>G86+G87+G85</f>
        <v>0</v>
      </c>
      <c r="H84" s="18">
        <f t="shared" si="101"/>
        <v>0</v>
      </c>
      <c r="I84" s="18">
        <f t="shared" si="102"/>
        <v>0</v>
      </c>
      <c r="J84" s="18">
        <f t="shared" ref="J84:AG84" si="114">J86+J87+J85</f>
        <v>0</v>
      </c>
      <c r="K84" s="18">
        <f t="shared" si="114"/>
        <v>0</v>
      </c>
      <c r="L84" s="18">
        <f t="shared" si="114"/>
        <v>0</v>
      </c>
      <c r="M84" s="18">
        <f t="shared" si="114"/>
        <v>0</v>
      </c>
      <c r="N84" s="18">
        <f t="shared" si="114"/>
        <v>0</v>
      </c>
      <c r="O84" s="18">
        <f t="shared" si="114"/>
        <v>0</v>
      </c>
      <c r="P84" s="18">
        <f t="shared" si="114"/>
        <v>0</v>
      </c>
      <c r="Q84" s="18">
        <f t="shared" si="114"/>
        <v>0</v>
      </c>
      <c r="R84" s="18">
        <f t="shared" si="114"/>
        <v>0</v>
      </c>
      <c r="S84" s="18">
        <f t="shared" si="114"/>
        <v>0</v>
      </c>
      <c r="T84" s="18">
        <f t="shared" si="114"/>
        <v>0</v>
      </c>
      <c r="U84" s="18">
        <f t="shared" si="114"/>
        <v>0</v>
      </c>
      <c r="V84" s="18">
        <f t="shared" si="114"/>
        <v>76.8</v>
      </c>
      <c r="W84" s="18">
        <f t="shared" si="114"/>
        <v>0</v>
      </c>
      <c r="X84" s="18">
        <f t="shared" si="114"/>
        <v>0</v>
      </c>
      <c r="Y84" s="18">
        <f t="shared" si="114"/>
        <v>0</v>
      </c>
      <c r="Z84" s="18">
        <f t="shared" si="114"/>
        <v>0</v>
      </c>
      <c r="AA84" s="18">
        <f t="shared" si="114"/>
        <v>0</v>
      </c>
      <c r="AB84" s="18">
        <f t="shared" si="114"/>
        <v>0</v>
      </c>
      <c r="AC84" s="18">
        <f t="shared" si="114"/>
        <v>0</v>
      </c>
      <c r="AD84" s="18">
        <f t="shared" si="114"/>
        <v>0</v>
      </c>
      <c r="AE84" s="18">
        <f t="shared" si="114"/>
        <v>0</v>
      </c>
      <c r="AF84" s="18">
        <f t="shared" si="114"/>
        <v>0</v>
      </c>
      <c r="AG84" s="18">
        <f t="shared" si="114"/>
        <v>0</v>
      </c>
      <c r="AH84" s="39"/>
      <c r="AI84" s="27"/>
    </row>
    <row r="85" spans="1:35" s="28" customFormat="1" ht="27" hidden="1" customHeight="1" x14ac:dyDescent="0.25">
      <c r="A85" s="69"/>
      <c r="B85" s="112"/>
      <c r="C85" s="22" t="s">
        <v>29</v>
      </c>
      <c r="D85" s="23">
        <f>SUM(J85,L85,N85,P85,R85,T85,V85,X85,Z85,AB85,AD85,AF85)</f>
        <v>0</v>
      </c>
      <c r="E85" s="23">
        <f>J85</f>
        <v>0</v>
      </c>
      <c r="F85" s="23">
        <f>G85</f>
        <v>0</v>
      </c>
      <c r="G85" s="23">
        <f>SUM(K85,M85,O85,Q85,S85,U85,W85,Y85,AA85,AC85,AE85,AG85)</f>
        <v>0</v>
      </c>
      <c r="H85" s="23">
        <f t="shared" si="101"/>
        <v>0</v>
      </c>
      <c r="I85" s="23">
        <f t="shared" si="102"/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0"/>
      <c r="AI85" s="27"/>
    </row>
    <row r="86" spans="1:35" s="28" customFormat="1" ht="120.75" customHeight="1" x14ac:dyDescent="0.25">
      <c r="A86" s="69"/>
      <c r="B86" s="112"/>
      <c r="C86" s="22" t="s">
        <v>30</v>
      </c>
      <c r="D86" s="23">
        <f>SUM(J86,L86,N86,P86,R86,T86,V86,X86,Z86,AB86,AD86,AF86)</f>
        <v>76.8</v>
      </c>
      <c r="E86" s="23">
        <f>J86+L86</f>
        <v>0</v>
      </c>
      <c r="F86" s="23">
        <f>G86</f>
        <v>0</v>
      </c>
      <c r="G86" s="23">
        <f>SUM(K86,M86,O86,Q86,S86,U86,W86,Y86,AA86,AC86,AE86,AG86)</f>
        <v>0</v>
      </c>
      <c r="H86" s="23">
        <f t="shared" si="101"/>
        <v>0</v>
      </c>
      <c r="I86" s="23">
        <f t="shared" si="102"/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76.8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42"/>
      <c r="AI86" s="27"/>
    </row>
    <row r="87" spans="1:35" s="26" customFormat="1" ht="37.5" hidden="1" customHeight="1" x14ac:dyDescent="0.25">
      <c r="A87" s="71"/>
      <c r="B87" s="113"/>
      <c r="C87" s="52" t="s">
        <v>31</v>
      </c>
      <c r="D87" s="53">
        <f>SUM(J87,L87,N87,P87,R87,T87,V87,X87,Z87,AB87,AD87,AF87)</f>
        <v>0</v>
      </c>
      <c r="E87" s="53">
        <f>J87</f>
        <v>0</v>
      </c>
      <c r="F87" s="53">
        <f>G87</f>
        <v>0</v>
      </c>
      <c r="G87" s="53">
        <f>SUM(K87,M87,O87,Q87,S87,U87,W87,Y87,AA87,AC87,AE87,AG87)</f>
        <v>0</v>
      </c>
      <c r="H87" s="53">
        <f t="shared" si="101"/>
        <v>0</v>
      </c>
      <c r="I87" s="53">
        <f t="shared" si="102"/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  <c r="AG87" s="54">
        <v>0</v>
      </c>
      <c r="AH87" s="44"/>
      <c r="AI87" s="30"/>
    </row>
    <row r="88" spans="1:35" s="47" customFormat="1" ht="21" customHeight="1" x14ac:dyDescent="0.25">
      <c r="A88" s="43"/>
      <c r="B88" s="99" t="s">
        <v>63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1"/>
      <c r="AH88" s="24"/>
      <c r="AI88" s="45"/>
    </row>
    <row r="89" spans="1:35" s="46" customFormat="1" ht="27" customHeight="1" x14ac:dyDescent="0.25">
      <c r="A89" s="102" t="s">
        <v>64</v>
      </c>
      <c r="B89" s="93" t="s">
        <v>65</v>
      </c>
      <c r="C89" s="17" t="s">
        <v>28</v>
      </c>
      <c r="D89" s="18">
        <f>D90</f>
        <v>23339.199999999993</v>
      </c>
      <c r="E89" s="18">
        <f t="shared" ref="E89:G89" si="115">E90</f>
        <v>5015.3709999999992</v>
      </c>
      <c r="F89" s="18">
        <f t="shared" si="115"/>
        <v>4023.116</v>
      </c>
      <c r="G89" s="18">
        <f t="shared" si="115"/>
        <v>4023.116</v>
      </c>
      <c r="H89" s="18">
        <f t="shared" ref="H89:H94" si="116">IFERROR(G89/D89*100,0)</f>
        <v>17.237591691231923</v>
      </c>
      <c r="I89" s="18">
        <f t="shared" ref="I89:I94" si="117">IFERROR(G89/E89*100,0)</f>
        <v>80.215720831021287</v>
      </c>
      <c r="J89" s="19">
        <f t="shared" ref="J89:AG89" si="118">SUM(J90:J90)</f>
        <v>3087.5749999999998</v>
      </c>
      <c r="K89" s="19">
        <f t="shared" si="118"/>
        <v>1745.4110000000001</v>
      </c>
      <c r="L89" s="19">
        <f t="shared" si="118"/>
        <v>1927.7959999999998</v>
      </c>
      <c r="M89" s="19">
        <f t="shared" si="118"/>
        <v>2277.7049999999999</v>
      </c>
      <c r="N89" s="19">
        <f t="shared" si="118"/>
        <v>1573.3780000000002</v>
      </c>
      <c r="O89" s="19">
        <f t="shared" si="118"/>
        <v>0</v>
      </c>
      <c r="P89" s="19">
        <f t="shared" si="118"/>
        <v>2204.9780000000001</v>
      </c>
      <c r="Q89" s="19">
        <f t="shared" si="118"/>
        <v>0</v>
      </c>
      <c r="R89" s="19">
        <f t="shared" si="118"/>
        <v>1764.12</v>
      </c>
      <c r="S89" s="19">
        <f t="shared" si="118"/>
        <v>0</v>
      </c>
      <c r="T89" s="19">
        <f t="shared" si="118"/>
        <v>1630.4780000000001</v>
      </c>
      <c r="U89" s="19">
        <f t="shared" si="118"/>
        <v>0</v>
      </c>
      <c r="V89" s="19">
        <f t="shared" si="118"/>
        <v>2204.9769999999999</v>
      </c>
      <c r="W89" s="19">
        <f t="shared" si="118"/>
        <v>0</v>
      </c>
      <c r="X89" s="19">
        <f t="shared" si="118"/>
        <v>1764.12</v>
      </c>
      <c r="Y89" s="19">
        <f t="shared" si="118"/>
        <v>0</v>
      </c>
      <c r="Z89" s="19">
        <f t="shared" si="118"/>
        <v>1573.3780000000002</v>
      </c>
      <c r="AA89" s="19">
        <f t="shared" si="118"/>
        <v>0</v>
      </c>
      <c r="AB89" s="19">
        <f t="shared" si="118"/>
        <v>1889.1769999999999</v>
      </c>
      <c r="AC89" s="19">
        <f t="shared" si="118"/>
        <v>0</v>
      </c>
      <c r="AD89" s="19">
        <f t="shared" si="118"/>
        <v>1668.7469999999998</v>
      </c>
      <c r="AE89" s="19">
        <f t="shared" si="118"/>
        <v>0</v>
      </c>
      <c r="AF89" s="19">
        <f t="shared" si="118"/>
        <v>2050.4760000000001</v>
      </c>
      <c r="AG89" s="19">
        <f t="shared" si="118"/>
        <v>0</v>
      </c>
      <c r="AH89" s="20"/>
      <c r="AI89" s="45"/>
    </row>
    <row r="90" spans="1:35" s="47" customFormat="1" ht="72" customHeight="1" x14ac:dyDescent="0.25">
      <c r="A90" s="104"/>
      <c r="B90" s="95"/>
      <c r="C90" s="22" t="s">
        <v>31</v>
      </c>
      <c r="D90" s="23">
        <f>SUM(J90,L90,N90,P90,R90,T90,V90,X90,Z90,AB90,AD90,AF90)</f>
        <v>23339.199999999993</v>
      </c>
      <c r="E90" s="23">
        <f t="shared" ref="E90" si="119">J90+L90</f>
        <v>5015.3709999999992</v>
      </c>
      <c r="F90" s="23">
        <f>G90</f>
        <v>4023.116</v>
      </c>
      <c r="G90" s="23">
        <f>SUM(K90,M90,O90,Q90,S90,U90,W90,Y90,AA90,AC90,AE90,AG90)</f>
        <v>4023.116</v>
      </c>
      <c r="H90" s="23">
        <f t="shared" si="116"/>
        <v>17.237591691231923</v>
      </c>
      <c r="I90" s="23">
        <f t="shared" si="117"/>
        <v>80.215720831021287</v>
      </c>
      <c r="J90" s="29">
        <f>J92+J94</f>
        <v>3087.5749999999998</v>
      </c>
      <c r="K90" s="29">
        <f t="shared" ref="K90:AG90" si="120">K92+K94</f>
        <v>1745.4110000000001</v>
      </c>
      <c r="L90" s="29">
        <f t="shared" si="120"/>
        <v>1927.7959999999998</v>
      </c>
      <c r="M90" s="29">
        <f t="shared" si="120"/>
        <v>2277.7049999999999</v>
      </c>
      <c r="N90" s="29">
        <f t="shared" si="120"/>
        <v>1573.3780000000002</v>
      </c>
      <c r="O90" s="29">
        <f t="shared" si="120"/>
        <v>0</v>
      </c>
      <c r="P90" s="29">
        <f t="shared" si="120"/>
        <v>2204.9780000000001</v>
      </c>
      <c r="Q90" s="29">
        <f t="shared" si="120"/>
        <v>0</v>
      </c>
      <c r="R90" s="29">
        <f t="shared" si="120"/>
        <v>1764.12</v>
      </c>
      <c r="S90" s="29">
        <f t="shared" si="120"/>
        <v>0</v>
      </c>
      <c r="T90" s="29">
        <f t="shared" si="120"/>
        <v>1630.4780000000001</v>
      </c>
      <c r="U90" s="29">
        <f t="shared" si="120"/>
        <v>0</v>
      </c>
      <c r="V90" s="29">
        <f t="shared" si="120"/>
        <v>2204.9769999999999</v>
      </c>
      <c r="W90" s="29">
        <f t="shared" si="120"/>
        <v>0</v>
      </c>
      <c r="X90" s="29">
        <f t="shared" si="120"/>
        <v>1764.12</v>
      </c>
      <c r="Y90" s="29">
        <f t="shared" si="120"/>
        <v>0</v>
      </c>
      <c r="Z90" s="29">
        <f t="shared" si="120"/>
        <v>1573.3780000000002</v>
      </c>
      <c r="AA90" s="29">
        <f t="shared" si="120"/>
        <v>0</v>
      </c>
      <c r="AB90" s="29">
        <f t="shared" si="120"/>
        <v>1889.1769999999999</v>
      </c>
      <c r="AC90" s="29">
        <f t="shared" si="120"/>
        <v>0</v>
      </c>
      <c r="AD90" s="29">
        <f t="shared" si="120"/>
        <v>1668.7469999999998</v>
      </c>
      <c r="AE90" s="29">
        <f t="shared" si="120"/>
        <v>0</v>
      </c>
      <c r="AF90" s="29">
        <f t="shared" si="120"/>
        <v>2050.4760000000001</v>
      </c>
      <c r="AG90" s="29">
        <f t="shared" si="120"/>
        <v>0</v>
      </c>
      <c r="AH90" s="24"/>
      <c r="AI90" s="45"/>
    </row>
    <row r="91" spans="1:35" s="1" customFormat="1" ht="30.75" customHeight="1" x14ac:dyDescent="0.25">
      <c r="A91" s="102"/>
      <c r="B91" s="111" t="s">
        <v>66</v>
      </c>
      <c r="C91" s="17" t="s">
        <v>28</v>
      </c>
      <c r="D91" s="18">
        <f>D92</f>
        <v>15311.299999999997</v>
      </c>
      <c r="E91" s="18">
        <f t="shared" ref="E91:G91" si="121">E92</f>
        <v>3178.4349999999999</v>
      </c>
      <c r="F91" s="18">
        <f t="shared" si="121"/>
        <v>2290.4539999999997</v>
      </c>
      <c r="G91" s="18">
        <f t="shared" si="121"/>
        <v>2290.4539999999997</v>
      </c>
      <c r="H91" s="18">
        <f t="shared" si="116"/>
        <v>14.959239254668121</v>
      </c>
      <c r="I91" s="18">
        <f t="shared" si="117"/>
        <v>72.062319978228274</v>
      </c>
      <c r="J91" s="19">
        <f t="shared" ref="J91:AG91" si="122">SUM(J92:J92)</f>
        <v>1996.578</v>
      </c>
      <c r="K91" s="19">
        <f t="shared" si="122"/>
        <v>858.42499999999995</v>
      </c>
      <c r="L91" s="19">
        <f t="shared" si="122"/>
        <v>1181.857</v>
      </c>
      <c r="M91" s="19">
        <f t="shared" si="122"/>
        <v>1432.029</v>
      </c>
      <c r="N91" s="19">
        <f t="shared" si="122"/>
        <v>1036.365</v>
      </c>
      <c r="O91" s="19">
        <f t="shared" si="122"/>
        <v>0</v>
      </c>
      <c r="P91" s="19">
        <f t="shared" si="122"/>
        <v>1454.586</v>
      </c>
      <c r="Q91" s="19">
        <f t="shared" si="122"/>
        <v>0</v>
      </c>
      <c r="R91" s="19">
        <f t="shared" si="122"/>
        <v>1162.6669999999999</v>
      </c>
      <c r="S91" s="19">
        <f t="shared" si="122"/>
        <v>0</v>
      </c>
      <c r="T91" s="19">
        <f t="shared" si="122"/>
        <v>1036.365</v>
      </c>
      <c r="U91" s="19">
        <f t="shared" si="122"/>
        <v>0</v>
      </c>
      <c r="V91" s="19">
        <f t="shared" si="122"/>
        <v>1454.586</v>
      </c>
      <c r="W91" s="19">
        <f t="shared" si="122"/>
        <v>0</v>
      </c>
      <c r="X91" s="19">
        <f t="shared" si="122"/>
        <v>1162.6669999999999</v>
      </c>
      <c r="Y91" s="19">
        <f t="shared" si="122"/>
        <v>0</v>
      </c>
      <c r="Z91" s="19">
        <f t="shared" si="122"/>
        <v>1036.365</v>
      </c>
      <c r="AA91" s="19">
        <f t="shared" si="122"/>
        <v>0</v>
      </c>
      <c r="AB91" s="19">
        <f t="shared" si="122"/>
        <v>1245.4749999999999</v>
      </c>
      <c r="AC91" s="19">
        <f t="shared" si="122"/>
        <v>0</v>
      </c>
      <c r="AD91" s="19">
        <f t="shared" si="122"/>
        <v>1099.5139999999999</v>
      </c>
      <c r="AE91" s="19">
        <f t="shared" si="122"/>
        <v>0</v>
      </c>
      <c r="AF91" s="19">
        <f t="shared" si="122"/>
        <v>1444.2750000000001</v>
      </c>
      <c r="AG91" s="19">
        <f t="shared" si="122"/>
        <v>0</v>
      </c>
      <c r="AH91" s="20"/>
    </row>
    <row r="92" spans="1:35" s="1" customFormat="1" ht="41.25" customHeight="1" x14ac:dyDescent="0.25">
      <c r="A92" s="104"/>
      <c r="B92" s="112"/>
      <c r="C92" s="22" t="s">
        <v>31</v>
      </c>
      <c r="D92" s="23">
        <f>SUM(J92,L92,N92,P92,R92,T92,V92,X92,Z92,AB92,AD92,AF92)</f>
        <v>15311.299999999997</v>
      </c>
      <c r="E92" s="23">
        <f>J92+L92</f>
        <v>3178.4349999999999</v>
      </c>
      <c r="F92" s="23">
        <f>G92</f>
        <v>2290.4539999999997</v>
      </c>
      <c r="G92" s="23">
        <f>SUM(K92,M92,O92,Q92,S92,U92,W92,Y92,AA92,AC92,AE92,AG92)</f>
        <v>2290.4539999999997</v>
      </c>
      <c r="H92" s="23">
        <f t="shared" si="116"/>
        <v>14.959239254668121</v>
      </c>
      <c r="I92" s="23">
        <f t="shared" si="117"/>
        <v>72.062319978228274</v>
      </c>
      <c r="J92" s="29">
        <v>1996.578</v>
      </c>
      <c r="K92" s="29">
        <v>858.42499999999995</v>
      </c>
      <c r="L92" s="29">
        <v>1181.857</v>
      </c>
      <c r="M92" s="29">
        <v>1432.029</v>
      </c>
      <c r="N92" s="29">
        <v>1036.365</v>
      </c>
      <c r="O92" s="29">
        <v>0</v>
      </c>
      <c r="P92" s="29">
        <v>1454.586</v>
      </c>
      <c r="Q92" s="29">
        <v>0</v>
      </c>
      <c r="R92" s="29">
        <v>1162.6669999999999</v>
      </c>
      <c r="S92" s="29">
        <v>0</v>
      </c>
      <c r="T92" s="29">
        <v>1036.365</v>
      </c>
      <c r="U92" s="29">
        <v>0</v>
      </c>
      <c r="V92" s="29">
        <v>1454.586</v>
      </c>
      <c r="W92" s="29">
        <v>0</v>
      </c>
      <c r="X92" s="29">
        <v>1162.6669999999999</v>
      </c>
      <c r="Y92" s="29">
        <v>0</v>
      </c>
      <c r="Z92" s="29">
        <v>1036.365</v>
      </c>
      <c r="AA92" s="29">
        <v>0</v>
      </c>
      <c r="AB92" s="29">
        <v>1245.4749999999999</v>
      </c>
      <c r="AC92" s="29">
        <v>0</v>
      </c>
      <c r="AD92" s="29">
        <v>1099.5139999999999</v>
      </c>
      <c r="AE92" s="29">
        <v>0</v>
      </c>
      <c r="AF92" s="29">
        <v>1444.2750000000001</v>
      </c>
      <c r="AG92" s="29">
        <v>0</v>
      </c>
      <c r="AH92" s="24"/>
    </row>
    <row r="93" spans="1:35" s="1" customFormat="1" ht="23.25" customHeight="1" x14ac:dyDescent="0.25">
      <c r="A93" s="102"/>
      <c r="B93" s="126" t="s">
        <v>67</v>
      </c>
      <c r="C93" s="17" t="s">
        <v>28</v>
      </c>
      <c r="D93" s="18">
        <f>D94</f>
        <v>8027.9000000000005</v>
      </c>
      <c r="E93" s="18">
        <f t="shared" ref="E93:G93" si="123">E94</f>
        <v>1836.9360000000001</v>
      </c>
      <c r="F93" s="18">
        <f t="shared" si="123"/>
        <v>1732.662</v>
      </c>
      <c r="G93" s="18">
        <f t="shared" si="123"/>
        <v>1732.662</v>
      </c>
      <c r="H93" s="18">
        <f t="shared" si="116"/>
        <v>21.583004272599311</v>
      </c>
      <c r="I93" s="18">
        <f t="shared" si="117"/>
        <v>94.323482146356753</v>
      </c>
      <c r="J93" s="19">
        <f t="shared" ref="J93:AG93" si="124">SUM(J94:J94)</f>
        <v>1090.9970000000001</v>
      </c>
      <c r="K93" s="19">
        <f t="shared" si="124"/>
        <v>886.98599999999999</v>
      </c>
      <c r="L93" s="19">
        <f t="shared" si="124"/>
        <v>745.93899999999996</v>
      </c>
      <c r="M93" s="19">
        <f t="shared" si="124"/>
        <v>845.67600000000004</v>
      </c>
      <c r="N93" s="19">
        <f t="shared" si="124"/>
        <v>537.01300000000003</v>
      </c>
      <c r="O93" s="19">
        <f t="shared" si="124"/>
        <v>0</v>
      </c>
      <c r="P93" s="19">
        <f t="shared" si="124"/>
        <v>750.39200000000005</v>
      </c>
      <c r="Q93" s="19">
        <f t="shared" si="124"/>
        <v>0</v>
      </c>
      <c r="R93" s="19">
        <f t="shared" si="124"/>
        <v>601.45299999999997</v>
      </c>
      <c r="S93" s="19">
        <f t="shared" si="124"/>
        <v>0</v>
      </c>
      <c r="T93" s="19">
        <f t="shared" si="124"/>
        <v>594.11300000000006</v>
      </c>
      <c r="U93" s="19">
        <f t="shared" si="124"/>
        <v>0</v>
      </c>
      <c r="V93" s="19">
        <f t="shared" si="124"/>
        <v>750.39099999999996</v>
      </c>
      <c r="W93" s="19">
        <f t="shared" si="124"/>
        <v>0</v>
      </c>
      <c r="X93" s="19">
        <f t="shared" si="124"/>
        <v>601.45299999999997</v>
      </c>
      <c r="Y93" s="19">
        <f t="shared" si="124"/>
        <v>0</v>
      </c>
      <c r="Z93" s="19">
        <f t="shared" si="124"/>
        <v>537.01300000000003</v>
      </c>
      <c r="AA93" s="19">
        <f t="shared" si="124"/>
        <v>0</v>
      </c>
      <c r="AB93" s="19">
        <f t="shared" si="124"/>
        <v>643.702</v>
      </c>
      <c r="AC93" s="19">
        <f t="shared" si="124"/>
        <v>0</v>
      </c>
      <c r="AD93" s="19">
        <f t="shared" si="124"/>
        <v>569.23299999999995</v>
      </c>
      <c r="AE93" s="19">
        <f t="shared" si="124"/>
        <v>0</v>
      </c>
      <c r="AF93" s="19">
        <f t="shared" si="124"/>
        <v>606.20100000000002</v>
      </c>
      <c r="AG93" s="19">
        <f t="shared" si="124"/>
        <v>0</v>
      </c>
      <c r="AH93" s="20"/>
    </row>
    <row r="94" spans="1:35" s="1" customFormat="1" ht="40.5" customHeight="1" x14ac:dyDescent="0.25">
      <c r="A94" s="104"/>
      <c r="B94" s="126"/>
      <c r="C94" s="22" t="s">
        <v>31</v>
      </c>
      <c r="D94" s="23">
        <f>SUM(J94,L94,N94,P94,R94,T94,V94,X94,Z94,AB94,AD94,AF94)</f>
        <v>8027.9000000000005</v>
      </c>
      <c r="E94" s="23">
        <f>J94+L94</f>
        <v>1836.9360000000001</v>
      </c>
      <c r="F94" s="23">
        <f>G94</f>
        <v>1732.662</v>
      </c>
      <c r="G94" s="23">
        <f>SUM(K94,M94,O94,Q94,S94,U94,W94,Y94,AA94,AC94,AE94,AG94)</f>
        <v>1732.662</v>
      </c>
      <c r="H94" s="23">
        <f t="shared" si="116"/>
        <v>21.583004272599311</v>
      </c>
      <c r="I94" s="23">
        <f t="shared" si="117"/>
        <v>94.323482146356753</v>
      </c>
      <c r="J94" s="29">
        <v>1090.9970000000001</v>
      </c>
      <c r="K94" s="29">
        <v>886.98599999999999</v>
      </c>
      <c r="L94" s="29">
        <v>745.93899999999996</v>
      </c>
      <c r="M94" s="29">
        <v>845.67600000000004</v>
      </c>
      <c r="N94" s="29">
        <v>537.01300000000003</v>
      </c>
      <c r="O94" s="29">
        <v>0</v>
      </c>
      <c r="P94" s="29">
        <v>750.39200000000005</v>
      </c>
      <c r="Q94" s="29">
        <v>0</v>
      </c>
      <c r="R94" s="29">
        <v>601.45299999999997</v>
      </c>
      <c r="S94" s="29">
        <v>0</v>
      </c>
      <c r="T94" s="29">
        <v>594.11300000000006</v>
      </c>
      <c r="U94" s="29">
        <v>0</v>
      </c>
      <c r="V94" s="29">
        <v>750.39099999999996</v>
      </c>
      <c r="W94" s="29">
        <v>0</v>
      </c>
      <c r="X94" s="29">
        <v>601.45299999999997</v>
      </c>
      <c r="Y94" s="29">
        <v>0</v>
      </c>
      <c r="Z94" s="29">
        <v>537.01300000000003</v>
      </c>
      <c r="AA94" s="29">
        <v>0</v>
      </c>
      <c r="AB94" s="29">
        <v>643.702</v>
      </c>
      <c r="AC94" s="29">
        <v>0</v>
      </c>
      <c r="AD94" s="29">
        <v>569.23299999999995</v>
      </c>
      <c r="AE94" s="29">
        <v>0</v>
      </c>
      <c r="AF94" s="29">
        <v>606.20100000000002</v>
      </c>
      <c r="AG94" s="29">
        <v>0</v>
      </c>
      <c r="AH94" s="24"/>
    </row>
  </sheetData>
  <mergeCells count="73">
    <mergeCell ref="A74:A75"/>
    <mergeCell ref="B74:B75"/>
    <mergeCell ref="A91:A92"/>
    <mergeCell ref="B91:B92"/>
    <mergeCell ref="A93:A94"/>
    <mergeCell ref="B93:B94"/>
    <mergeCell ref="A76:A79"/>
    <mergeCell ref="B76:B79"/>
    <mergeCell ref="B80:B83"/>
    <mergeCell ref="B84:B87"/>
    <mergeCell ref="B88:AG88"/>
    <mergeCell ref="A89:A90"/>
    <mergeCell ref="B89:B90"/>
    <mergeCell ref="A68:A70"/>
    <mergeCell ref="B68:B70"/>
    <mergeCell ref="B66:B67"/>
    <mergeCell ref="A71:A73"/>
    <mergeCell ref="B71:B73"/>
    <mergeCell ref="B57:B58"/>
    <mergeCell ref="A61:A63"/>
    <mergeCell ref="B61:B63"/>
    <mergeCell ref="B64:B65"/>
    <mergeCell ref="B59:B60"/>
    <mergeCell ref="A30:A32"/>
    <mergeCell ref="B30:B32"/>
    <mergeCell ref="A33:A35"/>
    <mergeCell ref="B33:B35"/>
    <mergeCell ref="A54:A56"/>
    <mergeCell ref="B54:B56"/>
    <mergeCell ref="A36:A38"/>
    <mergeCell ref="B36:B38"/>
    <mergeCell ref="B39:B40"/>
    <mergeCell ref="B41:B42"/>
    <mergeCell ref="A43:A45"/>
    <mergeCell ref="B43:B45"/>
    <mergeCell ref="B46:B47"/>
    <mergeCell ref="B48:B49"/>
    <mergeCell ref="B50:B51"/>
    <mergeCell ref="B52:B53"/>
    <mergeCell ref="A18:A21"/>
    <mergeCell ref="B18:B21"/>
    <mergeCell ref="A22:A25"/>
    <mergeCell ref="B22:B25"/>
    <mergeCell ref="A26:A29"/>
    <mergeCell ref="B26:B29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Тихонова Лариса Анатольевна</cp:lastModifiedBy>
  <dcterms:created xsi:type="dcterms:W3CDTF">2026-02-11T11:09:15Z</dcterms:created>
  <dcterms:modified xsi:type="dcterms:W3CDTF">2026-04-23T06:50:50Z</dcterms:modified>
</cp:coreProperties>
</file>