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545" windowWidth="15990" windowHeight="8715"/>
  </bookViews>
  <sheets>
    <sheet name="на 01.03.2022" sheetId="29" r:id="rId1"/>
  </sheets>
  <calcPr calcId="145621"/>
</workbook>
</file>

<file path=xl/calcChain.xml><?xml version="1.0" encoding="utf-8"?>
<calcChain xmlns="http://schemas.openxmlformats.org/spreadsheetml/2006/main">
  <c r="R179" i="29" l="1"/>
  <c r="R176" i="29" s="1"/>
  <c r="Y168" i="29"/>
  <c r="Y174" i="29" s="1"/>
  <c r="Y162" i="29"/>
  <c r="H161" i="29"/>
  <c r="H167" i="29" s="1"/>
  <c r="Y159" i="29"/>
  <c r="Y165" i="29" s="1"/>
  <c r="Y171" i="29" s="1"/>
  <c r="H158" i="29"/>
  <c r="H164" i="29" s="1"/>
  <c r="H170" i="29" s="1"/>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E149" i="29" s="1"/>
  <c r="D149" i="29" s="1"/>
  <c r="L149" i="29"/>
  <c r="K149" i="29"/>
  <c r="B149" i="29" s="1"/>
  <c r="J149" i="29"/>
  <c r="I149" i="29"/>
  <c r="H149" i="29"/>
  <c r="C149"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U154" i="29" s="1"/>
  <c r="U151" i="29" s="1"/>
  <c r="T148" i="29"/>
  <c r="S148" i="29"/>
  <c r="R148" i="29"/>
  <c r="R154" i="29" s="1"/>
  <c r="R151" i="29" s="1"/>
  <c r="Q148" i="29"/>
  <c r="P148" i="29"/>
  <c r="O148" i="29"/>
  <c r="O154" i="29" s="1"/>
  <c r="O151" i="29" s="1"/>
  <c r="N148" i="29"/>
  <c r="M148" i="29"/>
  <c r="L148" i="29"/>
  <c r="L154" i="29" s="1"/>
  <c r="L151" i="29" s="1"/>
  <c r="K148" i="29"/>
  <c r="J148" i="29"/>
  <c r="E148" i="29" s="1"/>
  <c r="I148" i="29"/>
  <c r="H148" i="29"/>
  <c r="G148" i="29"/>
  <c r="F148" i="29"/>
  <c r="D148" i="29"/>
  <c r="B148" i="29"/>
  <c r="AP147" i="29"/>
  <c r="AO147" i="29"/>
  <c r="AO145" i="29" s="1"/>
  <c r="AN147" i="29"/>
  <c r="AM147" i="29"/>
  <c r="AM145" i="29" s="1"/>
  <c r="AL147" i="29"/>
  <c r="AK147" i="29"/>
  <c r="AK145" i="29" s="1"/>
  <c r="AJ147" i="29"/>
  <c r="AI147" i="29"/>
  <c r="AI145" i="29" s="1"/>
  <c r="AH147" i="29"/>
  <c r="AG147" i="29"/>
  <c r="AG145" i="29" s="1"/>
  <c r="AF147" i="29"/>
  <c r="AE147" i="29"/>
  <c r="AE145" i="29" s="1"/>
  <c r="AD147" i="29"/>
  <c r="AC147" i="29"/>
  <c r="AC145" i="29" s="1"/>
  <c r="AB147" i="29"/>
  <c r="AA147" i="29"/>
  <c r="AA145" i="29" s="1"/>
  <c r="Z147" i="29"/>
  <c r="Y147" i="29"/>
  <c r="Y145" i="29" s="1"/>
  <c r="X147" i="29"/>
  <c r="W147" i="29"/>
  <c r="W145" i="29" s="1"/>
  <c r="V147" i="29"/>
  <c r="U147" i="29"/>
  <c r="U145" i="29" s="1"/>
  <c r="U179" i="29" s="1"/>
  <c r="U176" i="29" s="1"/>
  <c r="T147" i="29"/>
  <c r="S147" i="29"/>
  <c r="S145" i="29" s="1"/>
  <c r="R147" i="29"/>
  <c r="Q147" i="29"/>
  <c r="Q145" i="29" s="1"/>
  <c r="P147" i="29"/>
  <c r="O147" i="29"/>
  <c r="O145" i="29" s="1"/>
  <c r="O179" i="29" s="1"/>
  <c r="O176" i="29" s="1"/>
  <c r="N147" i="29"/>
  <c r="M147" i="29"/>
  <c r="M145" i="29" s="1"/>
  <c r="L147" i="29"/>
  <c r="K147" i="29"/>
  <c r="J147" i="29"/>
  <c r="I147" i="29"/>
  <c r="I145" i="29" s="1"/>
  <c r="H147" i="29"/>
  <c r="G147" i="29"/>
  <c r="G145" i="29" s="1"/>
  <c r="F147" i="29"/>
  <c r="E147" i="29"/>
  <c r="C147" i="29"/>
  <c r="AP145" i="29"/>
  <c r="AN145" i="29"/>
  <c r="AL145" i="29"/>
  <c r="AJ145" i="29"/>
  <c r="AH145" i="29"/>
  <c r="AF145" i="29"/>
  <c r="AD145" i="29"/>
  <c r="AB145" i="29"/>
  <c r="Z145" i="29"/>
  <c r="X145" i="29"/>
  <c r="V145" i="29"/>
  <c r="T145" i="29"/>
  <c r="R145" i="29"/>
  <c r="P145" i="29"/>
  <c r="N145" i="29"/>
  <c r="L145" i="29"/>
  <c r="L179" i="29" s="1"/>
  <c r="L176" i="29" s="1"/>
  <c r="J145" i="29"/>
  <c r="H145" i="29"/>
  <c r="F145" i="29"/>
  <c r="E142" i="29"/>
  <c r="G142" i="29" s="1"/>
  <c r="D142" i="29"/>
  <c r="D139" i="29" s="1"/>
  <c r="C142" i="29"/>
  <c r="B142" i="29"/>
  <c r="B139" i="29" s="1"/>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E139" i="29"/>
  <c r="C139" i="29"/>
  <c r="G139" i="29" s="1"/>
  <c r="E136" i="29"/>
  <c r="C136" i="29"/>
  <c r="C133" i="29" s="1"/>
  <c r="B136"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B133" i="29"/>
  <c r="I131" i="29"/>
  <c r="AP130" i="29"/>
  <c r="AP127" i="29" s="1"/>
  <c r="AO130" i="29"/>
  <c r="AN130" i="29"/>
  <c r="AN127" i="29" s="1"/>
  <c r="AM130" i="29"/>
  <c r="AL130" i="29"/>
  <c r="AL127" i="29" s="1"/>
  <c r="AK130" i="29"/>
  <c r="AJ130" i="29"/>
  <c r="AJ127" i="29" s="1"/>
  <c r="AI130" i="29"/>
  <c r="AH130" i="29"/>
  <c r="AH127" i="29" s="1"/>
  <c r="AG130" i="29"/>
  <c r="AF130" i="29"/>
  <c r="AF127" i="29" s="1"/>
  <c r="AE130" i="29"/>
  <c r="AD130" i="29"/>
  <c r="AD127" i="29" s="1"/>
  <c r="AC130" i="29"/>
  <c r="AB130" i="29"/>
  <c r="AB127" i="29" s="1"/>
  <c r="AA130" i="29"/>
  <c r="Z130" i="29"/>
  <c r="Z127" i="29" s="1"/>
  <c r="Y130" i="29"/>
  <c r="X130" i="29"/>
  <c r="X127" i="29" s="1"/>
  <c r="W130" i="29"/>
  <c r="V130" i="29"/>
  <c r="V127" i="29" s="1"/>
  <c r="U130" i="29"/>
  <c r="T130" i="29"/>
  <c r="T127" i="29" s="1"/>
  <c r="S130" i="29"/>
  <c r="R130" i="29"/>
  <c r="R127" i="29" s="1"/>
  <c r="Q130" i="29"/>
  <c r="P130" i="29"/>
  <c r="P127" i="29" s="1"/>
  <c r="O130" i="29"/>
  <c r="N130" i="29"/>
  <c r="N127" i="29" s="1"/>
  <c r="M130" i="29"/>
  <c r="L130" i="29"/>
  <c r="L127" i="29" s="1"/>
  <c r="K130" i="29"/>
  <c r="J130" i="29"/>
  <c r="E130" i="29" s="1"/>
  <c r="I130" i="29"/>
  <c r="H130" i="29"/>
  <c r="C130" i="29" s="1"/>
  <c r="D130" i="29"/>
  <c r="D127" i="29" s="1"/>
  <c r="I129" i="29"/>
  <c r="AO127" i="29"/>
  <c r="AM127" i="29"/>
  <c r="AK127" i="29"/>
  <c r="AI127" i="29"/>
  <c r="AG127" i="29"/>
  <c r="AE127" i="29"/>
  <c r="AC127" i="29"/>
  <c r="AA127" i="29"/>
  <c r="Y127" i="29"/>
  <c r="W127" i="29"/>
  <c r="U127" i="29"/>
  <c r="S127" i="29"/>
  <c r="Q127" i="29"/>
  <c r="O127" i="29"/>
  <c r="M127" i="29"/>
  <c r="K127" i="29"/>
  <c r="I127" i="29"/>
  <c r="U119" i="29"/>
  <c r="R119" i="29"/>
  <c r="O119" i="29"/>
  <c r="L119" i="29"/>
  <c r="E116" i="29"/>
  <c r="G116" i="29" s="1"/>
  <c r="D116" i="29"/>
  <c r="D113" i="29" s="1"/>
  <c r="C116" i="29"/>
  <c r="B116" i="29"/>
  <c r="B113" i="29" s="1"/>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E113" i="29"/>
  <c r="C113" i="29"/>
  <c r="E110" i="29"/>
  <c r="C110" i="29"/>
  <c r="C107" i="29" s="1"/>
  <c r="B110"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B107" i="29"/>
  <c r="E104" i="29"/>
  <c r="G104" i="29" s="1"/>
  <c r="G101" i="29" s="1"/>
  <c r="D104" i="29"/>
  <c r="D101" i="29" s="1"/>
  <c r="C104" i="29"/>
  <c r="B104" i="29"/>
  <c r="B101" i="29" s="1"/>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E101" i="29"/>
  <c r="C101" i="29"/>
  <c r="AP98" i="29"/>
  <c r="AO98" i="29"/>
  <c r="AN98" i="29"/>
  <c r="AM98" i="29"/>
  <c r="AL98" i="29"/>
  <c r="AK98" i="29"/>
  <c r="AJ98" i="29"/>
  <c r="AI98" i="29"/>
  <c r="AH98" i="29"/>
  <c r="AG98" i="29"/>
  <c r="AF98" i="29"/>
  <c r="AE98" i="29"/>
  <c r="AD98" i="29"/>
  <c r="AC98" i="29"/>
  <c r="AB98" i="29"/>
  <c r="AA98" i="29"/>
  <c r="Z98" i="29"/>
  <c r="Y98" i="29"/>
  <c r="X98" i="29"/>
  <c r="W98" i="29"/>
  <c r="V98" i="29"/>
  <c r="U98" i="29"/>
  <c r="T98" i="29"/>
  <c r="T95" i="29" s="1"/>
  <c r="S98" i="29"/>
  <c r="R98" i="29"/>
  <c r="R95" i="29" s="1"/>
  <c r="Q98" i="29"/>
  <c r="P98" i="29"/>
  <c r="O98" i="29"/>
  <c r="N98" i="29"/>
  <c r="N95" i="29" s="1"/>
  <c r="M98" i="29"/>
  <c r="L98" i="29"/>
  <c r="L95" i="29" s="1"/>
  <c r="K98" i="29"/>
  <c r="J98" i="29"/>
  <c r="I98" i="29"/>
  <c r="H98" i="29"/>
  <c r="C98" i="29" s="1"/>
  <c r="AO95" i="29"/>
  <c r="AM95" i="29"/>
  <c r="AK95" i="29"/>
  <c r="AI95" i="29"/>
  <c r="AG95" i="29"/>
  <c r="AE95" i="29"/>
  <c r="AC95" i="29"/>
  <c r="AA95" i="29"/>
  <c r="Y95" i="29"/>
  <c r="W95" i="29"/>
  <c r="U95" i="29"/>
  <c r="S95" i="29"/>
  <c r="Q95" i="29"/>
  <c r="O95" i="29"/>
  <c r="M95" i="29"/>
  <c r="K95" i="29"/>
  <c r="I95" i="29"/>
  <c r="C95" i="29"/>
  <c r="E92" i="29"/>
  <c r="F92" i="29" s="1"/>
  <c r="F89" i="29" s="1"/>
  <c r="C92" i="29"/>
  <c r="C89" i="29" s="1"/>
  <c r="B92"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B89" i="29"/>
  <c r="E86" i="29"/>
  <c r="G86" i="29" s="1"/>
  <c r="G83" i="29" s="1"/>
  <c r="D86" i="29"/>
  <c r="D83" i="29" s="1"/>
  <c r="C86" i="29"/>
  <c r="B86" i="29"/>
  <c r="B83" i="29" s="1"/>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E83" i="29"/>
  <c r="C83" i="29"/>
  <c r="E80" i="29"/>
  <c r="F80" i="29" s="1"/>
  <c r="F77" i="29" s="1"/>
  <c r="C80" i="29"/>
  <c r="C77" i="29" s="1"/>
  <c r="B80"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B77" i="29"/>
  <c r="E74" i="29"/>
  <c r="G74" i="29" s="1"/>
  <c r="G71" i="29" s="1"/>
  <c r="D74" i="29"/>
  <c r="D71" i="29" s="1"/>
  <c r="C74" i="29"/>
  <c r="B74" i="29"/>
  <c r="B71" i="29" s="1"/>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E71" i="29"/>
  <c r="C71" i="29"/>
  <c r="E68" i="29"/>
  <c r="F68" i="29" s="1"/>
  <c r="C68" i="29"/>
  <c r="C65" i="29" s="1"/>
  <c r="B68"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B65" i="29"/>
  <c r="AP62" i="29"/>
  <c r="AO62" i="29"/>
  <c r="AO59" i="29" s="1"/>
  <c r="AN62" i="29"/>
  <c r="AM62" i="29"/>
  <c r="AM59" i="29" s="1"/>
  <c r="AL62" i="29"/>
  <c r="AK62" i="29"/>
  <c r="AK59" i="29" s="1"/>
  <c r="AJ62" i="29"/>
  <c r="AI62" i="29"/>
  <c r="AI59" i="29" s="1"/>
  <c r="AH62" i="29"/>
  <c r="AG62" i="29"/>
  <c r="AG59" i="29" s="1"/>
  <c r="AF62" i="29"/>
  <c r="AE62" i="29"/>
  <c r="AE59" i="29" s="1"/>
  <c r="AD62" i="29"/>
  <c r="AC62" i="29"/>
  <c r="AC59" i="29" s="1"/>
  <c r="AB62" i="29"/>
  <c r="AA62" i="29"/>
  <c r="AA59" i="29" s="1"/>
  <c r="Z62" i="29"/>
  <c r="Y62" i="29"/>
  <c r="Y59" i="29" s="1"/>
  <c r="X62" i="29"/>
  <c r="W62" i="29"/>
  <c r="W59" i="29" s="1"/>
  <c r="V62" i="29"/>
  <c r="U62" i="29"/>
  <c r="U59" i="29" s="1"/>
  <c r="T62" i="29"/>
  <c r="S62" i="29"/>
  <c r="S59" i="29" s="1"/>
  <c r="R62" i="29"/>
  <c r="Q62" i="29"/>
  <c r="Q59" i="29" s="1"/>
  <c r="P62" i="29"/>
  <c r="O62" i="29"/>
  <c r="O59" i="29" s="1"/>
  <c r="N62" i="29"/>
  <c r="M62" i="29"/>
  <c r="M59" i="29" s="1"/>
  <c r="L62" i="29"/>
  <c r="K62" i="29"/>
  <c r="B62" i="29" s="1"/>
  <c r="B59" i="29" s="1"/>
  <c r="J62" i="29"/>
  <c r="I62" i="29"/>
  <c r="I59" i="29" s="1"/>
  <c r="H62" i="29"/>
  <c r="E62" i="29"/>
  <c r="F62" i="29" s="1"/>
  <c r="C62" i="29"/>
  <c r="C59" i="29" s="1"/>
  <c r="AP59" i="29"/>
  <c r="AN59" i="29"/>
  <c r="AL59" i="29"/>
  <c r="AJ59" i="29"/>
  <c r="AH59" i="29"/>
  <c r="AF59" i="29"/>
  <c r="AD59" i="29"/>
  <c r="AB59" i="29"/>
  <c r="Z59" i="29"/>
  <c r="X59" i="29"/>
  <c r="V59" i="29"/>
  <c r="T59" i="29"/>
  <c r="R59" i="29"/>
  <c r="P59" i="29"/>
  <c r="N59" i="29"/>
  <c r="L59" i="29"/>
  <c r="J59" i="29"/>
  <c r="E59" i="29" s="1"/>
  <c r="H59" i="29"/>
  <c r="AP56" i="29"/>
  <c r="AO56" i="29"/>
  <c r="AO122" i="29" s="1"/>
  <c r="AO119" i="29" s="1"/>
  <c r="AN56" i="29"/>
  <c r="AM56" i="29"/>
  <c r="AM53" i="29" s="1"/>
  <c r="AL56" i="29"/>
  <c r="AK56" i="29"/>
  <c r="AK122" i="29" s="1"/>
  <c r="AK119" i="29" s="1"/>
  <c r="AJ56" i="29"/>
  <c r="AI56" i="29"/>
  <c r="AI53" i="29" s="1"/>
  <c r="AH56" i="29"/>
  <c r="AG56" i="29"/>
  <c r="AG122" i="29" s="1"/>
  <c r="AF56" i="29"/>
  <c r="AE56" i="29"/>
  <c r="AE53" i="29" s="1"/>
  <c r="AD56" i="29"/>
  <c r="AC56" i="29"/>
  <c r="AC122" i="29" s="1"/>
  <c r="AC119" i="29" s="1"/>
  <c r="AB56" i="29"/>
  <c r="AA56" i="29"/>
  <c r="AA53" i="29" s="1"/>
  <c r="Z56" i="29"/>
  <c r="Y56" i="29"/>
  <c r="Y122" i="29" s="1"/>
  <c r="Y119" i="29" s="1"/>
  <c r="X56" i="29"/>
  <c r="W56" i="29"/>
  <c r="W53" i="29" s="1"/>
  <c r="V56" i="29"/>
  <c r="U56" i="29"/>
  <c r="U53" i="29" s="1"/>
  <c r="T56" i="29"/>
  <c r="S56" i="29"/>
  <c r="S53" i="29" s="1"/>
  <c r="R56" i="29"/>
  <c r="Q56" i="29"/>
  <c r="Q53" i="29" s="1"/>
  <c r="P56" i="29"/>
  <c r="O56" i="29"/>
  <c r="O53" i="29" s="1"/>
  <c r="N56" i="29"/>
  <c r="M56" i="29"/>
  <c r="M53" i="29" s="1"/>
  <c r="L56" i="29"/>
  <c r="K56" i="29"/>
  <c r="B56" i="29" s="1"/>
  <c r="B53" i="29" s="1"/>
  <c r="J56" i="29"/>
  <c r="I56" i="29"/>
  <c r="I53" i="29" s="1"/>
  <c r="H56" i="29"/>
  <c r="E56" i="29"/>
  <c r="F56" i="29" s="1"/>
  <c r="C56" i="29"/>
  <c r="C53" i="29" s="1"/>
  <c r="AP53" i="29"/>
  <c r="AN53" i="29"/>
  <c r="AL53" i="29"/>
  <c r="AJ53" i="29"/>
  <c r="AH53" i="29"/>
  <c r="AF53" i="29"/>
  <c r="AD53" i="29"/>
  <c r="AB53" i="29"/>
  <c r="Z53" i="29"/>
  <c r="X53" i="29"/>
  <c r="V53" i="29"/>
  <c r="T53" i="29"/>
  <c r="R53" i="29"/>
  <c r="P53" i="29"/>
  <c r="N53" i="29"/>
  <c r="L53" i="29"/>
  <c r="J53" i="29"/>
  <c r="H53" i="29"/>
  <c r="E50" i="29"/>
  <c r="G50" i="29" s="1"/>
  <c r="D50" i="29"/>
  <c r="D47" i="29" s="1"/>
  <c r="C50" i="29"/>
  <c r="B50" i="29"/>
  <c r="B47" i="29" s="1"/>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E47" i="29"/>
  <c r="F47" i="29" s="1"/>
  <c r="C47" i="29"/>
  <c r="E44" i="29"/>
  <c r="F44" i="29" s="1"/>
  <c r="C44" i="29"/>
  <c r="C41" i="29" s="1"/>
  <c r="B44"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B41" i="29"/>
  <c r="E38" i="29"/>
  <c r="G38" i="29" s="1"/>
  <c r="D38" i="29"/>
  <c r="D35" i="29" s="1"/>
  <c r="C38" i="29"/>
  <c r="B38" i="29"/>
  <c r="B35" i="29" s="1"/>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E35" i="29"/>
  <c r="F35" i="29" s="1"/>
  <c r="C35" i="29"/>
  <c r="E32" i="29"/>
  <c r="F32" i="29" s="1"/>
  <c r="C32" i="29"/>
  <c r="C29" i="29" s="1"/>
  <c r="B32" i="29"/>
  <c r="AP29" i="29"/>
  <c r="AO29" i="29"/>
  <c r="AN29"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B29" i="29"/>
  <c r="AP26" i="29"/>
  <c r="AO26" i="29"/>
  <c r="AN26" i="29"/>
  <c r="AM26" i="29"/>
  <c r="AL26" i="29"/>
  <c r="AK26" i="29"/>
  <c r="AJ26" i="29"/>
  <c r="AI26" i="29"/>
  <c r="AH26" i="29"/>
  <c r="AG26" i="29"/>
  <c r="AF26" i="29"/>
  <c r="AE26" i="29"/>
  <c r="AD26" i="29"/>
  <c r="AC26" i="29"/>
  <c r="AB26" i="29"/>
  <c r="AA26" i="29"/>
  <c r="Z26" i="29"/>
  <c r="Y26" i="29"/>
  <c r="Y161" i="29" s="1"/>
  <c r="Y167" i="29" s="1"/>
  <c r="Y173" i="29" s="1"/>
  <c r="X26" i="29"/>
  <c r="W26" i="29"/>
  <c r="V26" i="29"/>
  <c r="U26" i="29"/>
  <c r="T26" i="29"/>
  <c r="S26" i="29"/>
  <c r="R26" i="29"/>
  <c r="Q26" i="29"/>
  <c r="P26" i="29"/>
  <c r="O26" i="29"/>
  <c r="N26" i="29"/>
  <c r="M26" i="29"/>
  <c r="L26" i="29"/>
  <c r="K26" i="29"/>
  <c r="B26" i="29" s="1"/>
  <c r="B23" i="29" s="1"/>
  <c r="J26" i="29"/>
  <c r="I26" i="29"/>
  <c r="I122" i="29" s="1"/>
  <c r="H26" i="29"/>
  <c r="E26" i="29"/>
  <c r="F26" i="29" s="1"/>
  <c r="C26" i="29"/>
  <c r="C122" i="29" s="1"/>
  <c r="C119" i="29" s="1"/>
  <c r="I24" i="29"/>
  <c r="AP23" i="29"/>
  <c r="AO23" i="29"/>
  <c r="AN23" i="29"/>
  <c r="AM23" i="29"/>
  <c r="AL23" i="29"/>
  <c r="AK23" i="29"/>
  <c r="AJ23" i="29"/>
  <c r="AI23" i="29"/>
  <c r="AH23" i="29"/>
  <c r="AG23" i="29"/>
  <c r="AF23" i="29"/>
  <c r="AE23" i="29"/>
  <c r="AD23" i="29"/>
  <c r="AC23" i="29"/>
  <c r="AB23" i="29"/>
  <c r="AA23" i="29"/>
  <c r="Z23" i="29"/>
  <c r="Y23" i="29"/>
  <c r="Y158" i="29" s="1"/>
  <c r="Y164" i="29" s="1"/>
  <c r="X23" i="29"/>
  <c r="W23" i="29"/>
  <c r="V23" i="29"/>
  <c r="U23" i="29"/>
  <c r="T23" i="29"/>
  <c r="S23" i="29"/>
  <c r="R23" i="29"/>
  <c r="Q23" i="29"/>
  <c r="P23" i="29"/>
  <c r="O23" i="29"/>
  <c r="N23" i="29"/>
  <c r="M23" i="29"/>
  <c r="L23" i="29"/>
  <c r="K23" i="29"/>
  <c r="J23" i="29"/>
  <c r="I23" i="29"/>
  <c r="H23" i="29"/>
  <c r="E23" i="29"/>
  <c r="F23" i="29" s="1"/>
  <c r="C23" i="29"/>
  <c r="AP18" i="29"/>
  <c r="AO18" i="29"/>
  <c r="AN18" i="29"/>
  <c r="AL18" i="29"/>
  <c r="AK18" i="29"/>
  <c r="AI18" i="29"/>
  <c r="AH18" i="29"/>
  <c r="AF18" i="29"/>
  <c r="AE18" i="29"/>
  <c r="AC18" i="29"/>
  <c r="AB18" i="29"/>
  <c r="Z18" i="29"/>
  <c r="Y18" i="29"/>
  <c r="W18" i="29"/>
  <c r="V18" i="29"/>
  <c r="T18" i="29"/>
  <c r="S18" i="29"/>
  <c r="Q18" i="29"/>
  <c r="P18" i="29"/>
  <c r="N18" i="29"/>
  <c r="M18" i="29"/>
  <c r="K18" i="29"/>
  <c r="J18" i="29"/>
  <c r="H18" i="29"/>
  <c r="E18" i="29"/>
  <c r="C18" i="29"/>
  <c r="B18" i="29"/>
  <c r="AP15" i="29"/>
  <c r="AO15" i="29"/>
  <c r="AN15" i="29"/>
  <c r="AM15" i="29"/>
  <c r="AL15" i="29"/>
  <c r="AJ15" i="29"/>
  <c r="AI15" i="29"/>
  <c r="AH15" i="29"/>
  <c r="AG15" i="29"/>
  <c r="AF15" i="29"/>
  <c r="AD15" i="29"/>
  <c r="AC15" i="29"/>
  <c r="AB15" i="29"/>
  <c r="AA15" i="29"/>
  <c r="Z15" i="29"/>
  <c r="X15" i="29"/>
  <c r="W15" i="29"/>
  <c r="V15" i="29"/>
  <c r="U15" i="29"/>
  <c r="T15" i="29"/>
  <c r="R15" i="29"/>
  <c r="Q15" i="29"/>
  <c r="P15" i="29"/>
  <c r="O15" i="29"/>
  <c r="N15" i="29"/>
  <c r="L15" i="29"/>
  <c r="K15" i="29"/>
  <c r="J15" i="29"/>
  <c r="I15" i="29"/>
  <c r="H15" i="29"/>
  <c r="B15" i="29"/>
  <c r="E12" i="29"/>
  <c r="G12" i="29" s="1"/>
  <c r="D12" i="29"/>
  <c r="D9" i="29" s="1"/>
  <c r="D8" i="29" s="1"/>
  <c r="C12" i="29"/>
  <c r="B12" i="29"/>
  <c r="B9" i="29" s="1"/>
  <c r="B8" i="29" s="1"/>
  <c r="AP9" i="29"/>
  <c r="AO9" i="29"/>
  <c r="AO8" i="29" s="1"/>
  <c r="AN9" i="29"/>
  <c r="AM9" i="29"/>
  <c r="AM8" i="29" s="1"/>
  <c r="AL9" i="29"/>
  <c r="AK9" i="29"/>
  <c r="AK8" i="29" s="1"/>
  <c r="AJ9" i="29"/>
  <c r="AI9" i="29"/>
  <c r="AI8" i="29" s="1"/>
  <c r="AH9" i="29"/>
  <c r="AG9" i="29"/>
  <c r="AG8" i="29" s="1"/>
  <c r="AF9" i="29"/>
  <c r="AE9" i="29"/>
  <c r="AE8" i="29" s="1"/>
  <c r="AD9" i="29"/>
  <c r="AC9" i="29"/>
  <c r="AC8" i="29" s="1"/>
  <c r="AB9" i="29"/>
  <c r="AA9" i="29"/>
  <c r="AA8" i="29" s="1"/>
  <c r="Z9" i="29"/>
  <c r="Y9" i="29"/>
  <c r="Y8" i="29" s="1"/>
  <c r="X9" i="29"/>
  <c r="W9" i="29"/>
  <c r="W8" i="29" s="1"/>
  <c r="V9" i="29"/>
  <c r="U9" i="29"/>
  <c r="U8" i="29" s="1"/>
  <c r="T9" i="29"/>
  <c r="S9" i="29"/>
  <c r="S8" i="29" s="1"/>
  <c r="R9" i="29"/>
  <c r="Q9" i="29"/>
  <c r="Q8" i="29" s="1"/>
  <c r="P9" i="29"/>
  <c r="O9" i="29"/>
  <c r="O8" i="29" s="1"/>
  <c r="N9" i="29"/>
  <c r="M9" i="29"/>
  <c r="M8" i="29" s="1"/>
  <c r="L9" i="29"/>
  <c r="K9" i="29"/>
  <c r="K8" i="29" s="1"/>
  <c r="J9" i="29"/>
  <c r="I9" i="29"/>
  <c r="I8" i="29" s="1"/>
  <c r="H9" i="29"/>
  <c r="E9" i="29"/>
  <c r="F9" i="29" s="1"/>
  <c r="C9" i="29"/>
  <c r="C8" i="29" s="1"/>
  <c r="AP8" i="29"/>
  <c r="AN8" i="29"/>
  <c r="AL8" i="29"/>
  <c r="AJ8" i="29"/>
  <c r="AH8" i="29"/>
  <c r="AF8" i="29"/>
  <c r="AD8" i="29"/>
  <c r="AB8" i="29"/>
  <c r="Z8" i="29"/>
  <c r="X8" i="29"/>
  <c r="V8" i="29"/>
  <c r="T8" i="29"/>
  <c r="R8" i="29"/>
  <c r="P8" i="29"/>
  <c r="N8" i="29"/>
  <c r="L8" i="29"/>
  <c r="J8" i="29"/>
  <c r="H8" i="29"/>
  <c r="N179" i="29" l="1"/>
  <c r="N176" i="29" s="1"/>
  <c r="AL179" i="29"/>
  <c r="AL176" i="29" s="1"/>
  <c r="AG179" i="29"/>
  <c r="AG176" i="29" s="1"/>
  <c r="AG154" i="29"/>
  <c r="AG151" i="29" s="1"/>
  <c r="AG119" i="29"/>
  <c r="J154" i="29"/>
  <c r="AH154" i="29"/>
  <c r="AH151" i="29" s="1"/>
  <c r="I179" i="29"/>
  <c r="I176" i="29" s="1"/>
  <c r="I154" i="29"/>
  <c r="I151" i="29" s="1"/>
  <c r="I119" i="29"/>
  <c r="Y170" i="29"/>
  <c r="G59" i="29"/>
  <c r="F59" i="29"/>
  <c r="G9" i="29"/>
  <c r="F12" i="29"/>
  <c r="G18" i="29"/>
  <c r="M154" i="29"/>
  <c r="M151" i="29" s="1"/>
  <c r="P154" i="29"/>
  <c r="P151" i="29" s="1"/>
  <c r="Y179" i="29"/>
  <c r="Y176" i="29" s="1"/>
  <c r="Y154" i="29"/>
  <c r="AB154" i="29"/>
  <c r="AB151" i="29" s="1"/>
  <c r="AE154" i="29"/>
  <c r="AE151" i="29" s="1"/>
  <c r="AK179" i="29"/>
  <c r="AK176" i="29" s="1"/>
  <c r="AK154" i="29"/>
  <c r="AK151" i="29" s="1"/>
  <c r="AN154" i="29"/>
  <c r="AN151" i="29" s="1"/>
  <c r="G23" i="29"/>
  <c r="G26" i="29"/>
  <c r="G32" i="29"/>
  <c r="G35" i="29"/>
  <c r="F38" i="29"/>
  <c r="G44" i="29"/>
  <c r="G47" i="29"/>
  <c r="F50" i="29"/>
  <c r="G56" i="29"/>
  <c r="G62" i="29"/>
  <c r="G68" i="29"/>
  <c r="F74" i="29"/>
  <c r="F71" i="29" s="1"/>
  <c r="G80" i="29"/>
  <c r="G77" i="29" s="1"/>
  <c r="F86" i="29"/>
  <c r="F83" i="29" s="1"/>
  <c r="G92" i="29"/>
  <c r="G89" i="29" s="1"/>
  <c r="J122" i="29"/>
  <c r="E98" i="29"/>
  <c r="P122" i="29"/>
  <c r="P119" i="29" s="1"/>
  <c r="P95" i="29"/>
  <c r="V122" i="29"/>
  <c r="V119" i="29" s="1"/>
  <c r="V95" i="29"/>
  <c r="X122" i="29"/>
  <c r="X95" i="29"/>
  <c r="Z122" i="29"/>
  <c r="Z95" i="29"/>
  <c r="AB122" i="29"/>
  <c r="AB119" i="29" s="1"/>
  <c r="AB95" i="29"/>
  <c r="AD122" i="29"/>
  <c r="AD95" i="29"/>
  <c r="AF122" i="29"/>
  <c r="AF119" i="29" s="1"/>
  <c r="AF95" i="29"/>
  <c r="AH122" i="29"/>
  <c r="AH119" i="29" s="1"/>
  <c r="AH95" i="29"/>
  <c r="AJ122" i="29"/>
  <c r="AJ95" i="29"/>
  <c r="AL122" i="29"/>
  <c r="AL95" i="29"/>
  <c r="AN122" i="29"/>
  <c r="AN119" i="29" s="1"/>
  <c r="AN95" i="29"/>
  <c r="AP122" i="29"/>
  <c r="AP119" i="29" s="1"/>
  <c r="AP95" i="29"/>
  <c r="F110" i="29"/>
  <c r="F107" i="29" s="1"/>
  <c r="D110" i="29"/>
  <c r="D107" i="29" s="1"/>
  <c r="E107" i="29"/>
  <c r="F116" i="29"/>
  <c r="F113" i="29" s="1"/>
  <c r="K122" i="29"/>
  <c r="K119" i="29" s="1"/>
  <c r="Q122" i="29"/>
  <c r="Q119" i="29" s="1"/>
  <c r="W122" i="29"/>
  <c r="W119" i="29" s="1"/>
  <c r="AA122" i="29"/>
  <c r="AE122" i="29"/>
  <c r="AE119" i="29" s="1"/>
  <c r="AI122" i="29"/>
  <c r="AI119" i="29" s="1"/>
  <c r="AM122" i="29"/>
  <c r="C148" i="29"/>
  <c r="C179" i="29" s="1"/>
  <c r="C176" i="29" s="1"/>
  <c r="C127" i="29"/>
  <c r="G130" i="29"/>
  <c r="G149" i="29" s="1"/>
  <c r="E127" i="29"/>
  <c r="F136" i="29"/>
  <c r="D136" i="29"/>
  <c r="D133" i="29" s="1"/>
  <c r="E133" i="29"/>
  <c r="F142" i="29"/>
  <c r="C145" i="29"/>
  <c r="V154" i="29"/>
  <c r="V151" i="29" s="1"/>
  <c r="J179" i="29"/>
  <c r="J176" i="29" s="1"/>
  <c r="AH179" i="29"/>
  <c r="AH176" i="29" s="1"/>
  <c r="AP179" i="29"/>
  <c r="AP176" i="29" s="1"/>
  <c r="E8" i="29"/>
  <c r="C15" i="29"/>
  <c r="E15" i="29"/>
  <c r="M15" i="29"/>
  <c r="S15" i="29"/>
  <c r="Y15" i="29"/>
  <c r="AE15" i="29"/>
  <c r="AK15" i="29"/>
  <c r="D18" i="29"/>
  <c r="F18" i="29"/>
  <c r="K154" i="29"/>
  <c r="K151" i="29" s="1"/>
  <c r="Q154" i="29"/>
  <c r="Q151" i="29" s="1"/>
  <c r="W179" i="29"/>
  <c r="W176" i="29" s="1"/>
  <c r="W154" i="29"/>
  <c r="W151" i="29" s="1"/>
  <c r="AC179" i="29"/>
  <c r="AC176" i="29" s="1"/>
  <c r="AC154" i="29"/>
  <c r="AC151" i="29" s="1"/>
  <c r="AF179" i="29"/>
  <c r="AF176" i="29" s="1"/>
  <c r="AF154" i="29"/>
  <c r="AF151" i="29" s="1"/>
  <c r="AI154" i="29"/>
  <c r="AI151" i="29" s="1"/>
  <c r="AO179" i="29"/>
  <c r="AO176" i="29" s="1"/>
  <c r="AO154" i="29"/>
  <c r="AO151" i="29" s="1"/>
  <c r="D26" i="29"/>
  <c r="D23" i="29" s="1"/>
  <c r="H162" i="29"/>
  <c r="H168" i="29" s="1"/>
  <c r="H122" i="29"/>
  <c r="E29" i="29"/>
  <c r="D32" i="29"/>
  <c r="D29" i="29" s="1"/>
  <c r="E41" i="29"/>
  <c r="D44" i="29"/>
  <c r="D41" i="29" s="1"/>
  <c r="E53" i="29"/>
  <c r="K53" i="29"/>
  <c r="Y53" i="29"/>
  <c r="AC53" i="29"/>
  <c r="AG53" i="29"/>
  <c r="AK53" i="29"/>
  <c r="AO53" i="29"/>
  <c r="D56" i="29"/>
  <c r="D53" i="29" s="1"/>
  <c r="K59" i="29"/>
  <c r="D62" i="29"/>
  <c r="D59" i="29" s="1"/>
  <c r="E65" i="29"/>
  <c r="D68" i="29"/>
  <c r="D65" i="29" s="1"/>
  <c r="E77" i="29"/>
  <c r="D80" i="29"/>
  <c r="D77" i="29" s="1"/>
  <c r="E89" i="29"/>
  <c r="D92" i="29"/>
  <c r="D89" i="29" s="1"/>
  <c r="H95" i="29"/>
  <c r="J95" i="29"/>
  <c r="B98" i="29"/>
  <c r="B95" i="29" s="1"/>
  <c r="M122" i="29"/>
  <c r="M119" i="29" s="1"/>
  <c r="S122" i="29"/>
  <c r="S119" i="29" s="1"/>
  <c r="F104" i="29"/>
  <c r="F101" i="29" s="1"/>
  <c r="G110" i="29"/>
  <c r="G107" i="29" s="1"/>
  <c r="N122" i="29"/>
  <c r="T122" i="29"/>
  <c r="T119" i="29" s="1"/>
  <c r="H127" i="29"/>
  <c r="H159" i="29" s="1"/>
  <c r="H165" i="29" s="1"/>
  <c r="H171" i="29" s="1"/>
  <c r="J127" i="29"/>
  <c r="B130" i="29"/>
  <c r="B127" i="29" s="1"/>
  <c r="F130" i="29"/>
  <c r="F149" i="29" s="1"/>
  <c r="G136" i="29"/>
  <c r="F139" i="29"/>
  <c r="D147" i="29"/>
  <c r="D145" i="29" s="1"/>
  <c r="E145" i="29"/>
  <c r="B147" i="29"/>
  <c r="B145" i="29" s="1"/>
  <c r="K145" i="29"/>
  <c r="K179" i="29" s="1"/>
  <c r="K176" i="29" s="1"/>
  <c r="H174" i="29"/>
  <c r="H173" i="29"/>
  <c r="G65" i="29" l="1"/>
  <c r="F65" i="29"/>
  <c r="G53" i="29"/>
  <c r="F53" i="29"/>
  <c r="G41" i="29"/>
  <c r="F41" i="29"/>
  <c r="B122" i="29"/>
  <c r="H119" i="29"/>
  <c r="T154" i="29"/>
  <c r="T151" i="29" s="1"/>
  <c r="H154" i="29"/>
  <c r="G133" i="29"/>
  <c r="F133" i="29"/>
  <c r="AA179" i="29"/>
  <c r="AA176" i="29" s="1"/>
  <c r="AA154" i="29"/>
  <c r="AA151" i="29" s="1"/>
  <c r="AA119" i="29"/>
  <c r="G98" i="29"/>
  <c r="G95" i="29" s="1"/>
  <c r="F98" i="29"/>
  <c r="F95" i="29" s="1"/>
  <c r="D98" i="29"/>
  <c r="D95" i="29" s="1"/>
  <c r="E95" i="29"/>
  <c r="Y160" i="29"/>
  <c r="Y166" i="29" s="1"/>
  <c r="Y172" i="29" s="1"/>
  <c r="Y151" i="29"/>
  <c r="Y157" i="29" s="1"/>
  <c r="Y163" i="29" s="1"/>
  <c r="Y169" i="29" s="1"/>
  <c r="Y175" i="29" s="1"/>
  <c r="S154" i="29"/>
  <c r="S151" i="29" s="1"/>
  <c r="J151" i="29"/>
  <c r="N119" i="29"/>
  <c r="N154" i="29"/>
  <c r="N151" i="29" s="1"/>
  <c r="G29" i="29"/>
  <c r="F29" i="29"/>
  <c r="AI179" i="29"/>
  <c r="AI176" i="29" s="1"/>
  <c r="T179" i="29"/>
  <c r="T176" i="29" s="1"/>
  <c r="Q179" i="29"/>
  <c r="Q176" i="29" s="1"/>
  <c r="H179" i="29"/>
  <c r="H176" i="29" s="1"/>
  <c r="D15" i="29"/>
  <c r="G15" i="29"/>
  <c r="F15" i="29"/>
  <c r="G8" i="29"/>
  <c r="F8" i="29"/>
  <c r="G127" i="29"/>
  <c r="F127" i="29"/>
  <c r="AM179" i="29"/>
  <c r="AM176" i="29" s="1"/>
  <c r="AM154" i="29"/>
  <c r="AM151" i="29" s="1"/>
  <c r="AM119" i="29"/>
  <c r="AL119" i="29"/>
  <c r="AL154" i="29"/>
  <c r="AL151" i="29" s="1"/>
  <c r="AJ179" i="29"/>
  <c r="AJ176" i="29" s="1"/>
  <c r="AJ154" i="29"/>
  <c r="AJ151" i="29" s="1"/>
  <c r="AJ119" i="29"/>
  <c r="AD179" i="29"/>
  <c r="AD176" i="29" s="1"/>
  <c r="AD119" i="29"/>
  <c r="AD154" i="29"/>
  <c r="AD151" i="29" s="1"/>
  <c r="Z119" i="29"/>
  <c r="Z179" i="29"/>
  <c r="Z176" i="29" s="1"/>
  <c r="X179" i="29"/>
  <c r="X176" i="29" s="1"/>
  <c r="X154" i="29"/>
  <c r="X151" i="29" s="1"/>
  <c r="X119" i="29"/>
  <c r="E122" i="29"/>
  <c r="J119" i="29"/>
  <c r="AN179" i="29"/>
  <c r="AN176" i="29" s="1"/>
  <c r="AE179" i="29"/>
  <c r="AE176" i="29" s="1"/>
  <c r="AB179" i="29"/>
  <c r="AB176" i="29" s="1"/>
  <c r="S179" i="29"/>
  <c r="S176" i="29" s="1"/>
  <c r="P179" i="29"/>
  <c r="P176" i="29" s="1"/>
  <c r="M179" i="29"/>
  <c r="M176" i="29" s="1"/>
  <c r="AP154" i="29"/>
  <c r="AP151" i="29" s="1"/>
  <c r="V179" i="29"/>
  <c r="V176" i="29" s="1"/>
  <c r="Z154" i="29"/>
  <c r="Z151" i="29" s="1"/>
  <c r="F122" i="29" l="1"/>
  <c r="D122" i="29"/>
  <c r="E119" i="29"/>
  <c r="G122" i="29"/>
  <c r="E179" i="29"/>
  <c r="E154" i="29"/>
  <c r="B119" i="29"/>
  <c r="B179" i="29"/>
  <c r="B176" i="29" s="1"/>
  <c r="H160" i="29"/>
  <c r="H166" i="29" s="1"/>
  <c r="H172" i="29" s="1"/>
  <c r="C154" i="29"/>
  <c r="C151" i="29" s="1"/>
  <c r="B154" i="29"/>
  <c r="B151" i="29" s="1"/>
  <c r="H151" i="29"/>
  <c r="H157" i="29" s="1"/>
  <c r="H163" i="29" s="1"/>
  <c r="H169" i="29" s="1"/>
  <c r="H175" i="29" s="1"/>
  <c r="G179" i="29" l="1"/>
  <c r="E176" i="29"/>
  <c r="F179" i="29"/>
  <c r="G119" i="29"/>
  <c r="F119" i="29"/>
  <c r="G154" i="29"/>
  <c r="D154" i="29"/>
  <c r="D151" i="29" s="1"/>
  <c r="E151" i="29"/>
  <c r="F154" i="29"/>
  <c r="D119" i="29"/>
  <c r="D179" i="29"/>
  <c r="D176" i="29" s="1"/>
  <c r="G151" i="29" l="1"/>
  <c r="F151" i="29"/>
  <c r="F176" i="29"/>
  <c r="G176" i="29"/>
</calcChain>
</file>

<file path=xl/sharedStrings.xml><?xml version="1.0" encoding="utf-8"?>
<sst xmlns="http://schemas.openxmlformats.org/spreadsheetml/2006/main" count="251" uniqueCount="84">
  <si>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</si>
  <si>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</si>
  <si>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</si>
  <si>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</si>
  <si>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</si>
  <si>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</si>
  <si>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</si>
  <si>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</si>
  <si>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</si>
  <si>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</si>
  <si>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</si>
  <si>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</si>
  <si>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</si>
  <si>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</si>
  <si>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</si>
  <si>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</si>
  <si>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</si>
  <si>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</si>
  <si>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</si>
  <si>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</si>
  <si>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</si>
  <si>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</si>
  <si>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</si>
  <si>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</si>
  <si>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</si>
  <si>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</si>
  <si>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том числе</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</si>
  <si>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</si>
  <si>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</si>
  <si>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</si>
  <si>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</si>
  <si>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</si>
  <si>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</si>
  <si>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</si>
  <si>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</si>
  <si>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</si>
  <si>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</si>
  <si>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</si>
  <si>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</si>
  <si>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</si>
  <si>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</si>
  <si>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</si>
  <si>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</si>
  <si>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</si>
  <si>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</si>
  <si>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2.1.3. Реконструкция развязки Восточная (проспект Нефтяников, ул. Ноябрьская)</t>
  </si>
  <si>
    <t>План на
 2022 год, тыс.руб.</t>
  </si>
  <si>
    <t>1.1. Организация пассажирских перевозок автомобильным транспортом общего пользования по городским маршрутам (I)</t>
  </si>
  <si>
    <t>2.1. Строительство, реконструкция, капитальный ремонт и ремонт автомобильных дорог общего  пользования местного значения (II, 1, 2, 3)</t>
  </si>
  <si>
    <t>2.1.4. Капитальный ремонт объекта "Путепровод на км 0+468 автодороги Повховское шоссее в городе Когалыме"</t>
  </si>
  <si>
    <t>2.2. Обеспечение функционирования сети автомобильных дорог общего пользования местного значения (4, 6, 7, 8)</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</si>
  <si>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</si>
  <si>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</si>
  <si>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</si>
  <si>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</si>
  <si>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t>2.2.4. Обустройство и модернизация светофорных объектов</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</si>
  <si>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</si>
  <si>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3.1.1. Обеспечение бесперебойного функционирования системы фотовидеофиксации</t>
  </si>
  <si>
    <t>Э.Н.Голубцов</t>
  </si>
  <si>
    <r>
      <rPr>
        <b/>
        <sz val="16"/>
        <color theme="1"/>
        <rFont val="Times New Roman"/>
        <family val="1"/>
        <charset val="204"/>
      </rPr>
      <t>МУ "УКС г.Когалыма":</t>
    </r>
    <r>
      <rPr>
        <sz val="16"/>
        <color theme="1"/>
        <rFont val="Times New Roman"/>
        <family val="1"/>
        <charset val="204"/>
      </rPr>
      <t xml:space="preserve">
Заключение контрактов планируется после подписания контрактов на ремонт автомобильных дорог</t>
    </r>
  </si>
  <si>
    <r>
      <t xml:space="preserve">МУ "УКС г.Когалыма":
</t>
    </r>
    <r>
      <rPr>
        <sz val="16"/>
        <color theme="1"/>
        <rFont val="Times New Roman"/>
        <family val="1"/>
        <charset val="204"/>
      </rPr>
      <t>Муниципальный контракт №0187300013721000203 от 14.10.2021 на выполнение ПИР по корректировке проекта, цена контракта 4 699,50 тыс. руб., срок окончания выполнения работ 31.03.2022, ведутся работы.</t>
    </r>
  </si>
  <si>
    <r>
      <t xml:space="preserve">МУ "УКС г.Когалыма":
</t>
    </r>
    <r>
      <rPr>
        <sz val="16"/>
        <color theme="1"/>
        <rFont val="Times New Roman"/>
        <family val="1"/>
        <charset val="204"/>
      </rPr>
      <t>Ведется подготовка аукционной документации</t>
    </r>
  </si>
  <si>
    <r>
      <t>МКУ "ЕДДС г. Когалыма":</t>
    </r>
    <r>
      <rPr>
        <sz val="16"/>
        <color theme="1"/>
        <rFont val="Times New Roman"/>
        <family val="1"/>
        <charset val="204"/>
      </rPr>
      <t xml:space="preserve">
Реализуются мероприятия по системному обеспечению комплексов фото-видеофиксации нарушений ПДД в количестве 18 шт.</t>
    </r>
  </si>
  <si>
    <t>Отчет о ходе реализации муниципальной программы «Развитие транспортной системы города Когалыма» по состоянию на 01.03.2022</t>
  </si>
  <si>
    <t>План на 01.03.2022</t>
  </si>
  <si>
    <t>Профинансировано на 01.03.2022</t>
  </si>
  <si>
    <t>Кассовый расход на 01.03.2022</t>
  </si>
  <si>
    <t>ПРОЦЕССНАЯ ЧАСТЬ</t>
  </si>
  <si>
    <r>
      <rPr>
        <b/>
        <sz val="16"/>
        <color theme="1"/>
        <rFont val="Times New Roman"/>
        <family val="1"/>
        <charset val="204"/>
      </rPr>
      <t>МКУ "УЖКХ г.Когалыма":</t>
    </r>
    <r>
      <rPr>
        <sz val="16"/>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 от 20.07.2020 №0187300013720000116 (сумма финансирования на 2022 год 19 411,59 тыс.руб.); 
- от 17.03.2020 №0187300013721000020 (сумма финансирования на 2022 год 1 663,81 тыс.руб.).</t>
    </r>
  </si>
  <si>
    <r>
      <rPr>
        <b/>
        <sz val="16"/>
        <color theme="1"/>
        <rFont val="Times New Roman"/>
        <family val="1"/>
        <charset val="204"/>
      </rPr>
      <t>МУ "УКС г.Когалыма":</t>
    </r>
    <r>
      <rPr>
        <sz val="16"/>
        <color theme="1"/>
        <rFont val="Times New Roman"/>
        <family val="1"/>
        <charset val="204"/>
      </rPr>
      <t xml:space="preserve">
Ведется согласование участков автомобильных дорог, подлежащих ремонту.</t>
    </r>
  </si>
  <si>
    <r>
      <rPr>
        <b/>
        <sz val="13"/>
        <color theme="1"/>
        <rFont val="Times New Roman"/>
        <family val="1"/>
        <charset val="204"/>
      </rPr>
      <t>МБУ "КСАТ":</t>
    </r>
    <r>
      <rPr>
        <sz val="13"/>
        <color theme="1"/>
        <rFont val="Times New Roman"/>
        <family val="1"/>
        <charset val="204"/>
      </rPr>
      <t xml:space="preserve">
Отклонение от плана составляет  13 633,12 тыс. руб. в том числе:
1. 5 335,66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1 806,14 тыс. руб.  -неисполнение субсидии по статье начисления на оплату труда возникло в связи с оплатой страховых взносов в марте 2022 г.
3. 31,94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640,24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183,91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147,35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28,59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550,03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4 720,98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126,46 тыс. руб. - неисполнение по статье расходов прочие расходы, оплата налога на имущество и транспортного налога произведена согласно декларации, а также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Е.М.Савельевой 
11. 48,23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12. 9,12 тыс. руб.- неисполнение субсидии по статье увеличение стоимости продуктов питания, в связи с оплатой по факту поставки  молока, согласно поданных заявок
13. 4,47 тыс.руб. - неисполнение по статье расходов возмещение за медицинский осмотр при трудоустройстве, оплата произведена по факту оказанных услуг, на основании авансовых отчетов. </t>
    </r>
  </si>
  <si>
    <r>
      <rPr>
        <b/>
        <sz val="16"/>
        <color theme="1"/>
        <rFont val="Times New Roman"/>
        <family val="1"/>
        <charset val="204"/>
      </rPr>
      <t>МБУ "КСАТ":</t>
    </r>
    <r>
      <rPr>
        <sz val="16"/>
        <color theme="1"/>
        <rFont val="Times New Roman"/>
        <family val="1"/>
        <charset val="204"/>
      </rPr>
      <t xml:space="preserve">
Неисполнение субсидии по статье арендная плата 0,10 тыс. руб. за пользование имуществом возникло, в связи с тем, что оплата произведена согласно графика платежей.</t>
    </r>
  </si>
  <si>
    <r>
      <rPr>
        <b/>
        <sz val="16"/>
        <color theme="1"/>
        <rFont val="Times New Roman"/>
        <family val="1"/>
        <charset val="204"/>
      </rPr>
      <t>МКУ "УЖКХ г.Когалыма":</t>
    </r>
    <r>
      <rPr>
        <sz val="16"/>
        <color theme="1"/>
        <rFont val="Times New Roman"/>
        <family val="1"/>
        <charset val="204"/>
      </rPr>
      <t xml:space="preserve">
На 2022 год с АО "ЮТЭК-Когалым" заключен МК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от 20.12.2021 №0187300013721000259 на сумму 26 989,06 тыс.руб., в т.ч. на ТО светофорных объектов 5 080,17 тыс.руб.
С АО "Газпром энергосбыт Тюмень" заключен контракт на энергоснабжение для муниципальных нужд (организация освещения светофорных объектов) от 29.12.2021 №ЭС1902000061/22 на сумму 703,1 тыс.руб. Оплата по данному мероприятию производится по факту выполненных работ (оказанных услуг) на основании предоставленных документов.</t>
    </r>
  </si>
  <si>
    <t xml:space="preserve">2.2.3. Приобретение, монтаж, ремонт и техническое обслуживание информационных табло </t>
  </si>
  <si>
    <r>
      <rPr>
        <b/>
        <sz val="16"/>
        <color theme="1"/>
        <rFont val="Times New Roman"/>
        <family val="1"/>
        <charset val="204"/>
      </rPr>
      <t>МКУ "УЖКХ г.Когалыма":</t>
    </r>
    <r>
      <rPr>
        <sz val="16"/>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29.12.2021 №1273/1-GSM на сумму 201,6 тыс.руб. По решению Думы г.Когалыма от 02.02.2022 №60-ГД выделены дополнительные плановые ассигнования на техническое обслуживание и ремонт информационных табло в сумме 1 000,00 тыс.руб.
На оказание услуг по информационно-программному сопровождению электронных указателей расписания движения общественного транспорта с ИП Кондрахиным А.В. заключен договор №101-22Т на сумму 48,00 тыс.руб. В связи с предоставлением документов Исполнителем в марте 2022 года, оплата оказанных услуг в феврале не производилась.</t>
    </r>
  </si>
  <si>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</si>
  <si>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переулку Волжский в городе Когалыме</t>
  </si>
  <si>
    <r>
      <rPr>
        <b/>
        <sz val="16"/>
        <color theme="1"/>
        <rFont val="Times New Roman"/>
        <family val="1"/>
        <charset val="204"/>
      </rPr>
      <t>МУ "УКС г.Когалыма":</t>
    </r>
    <r>
      <rPr>
        <sz val="16"/>
        <color theme="1"/>
        <rFont val="Times New Roman"/>
        <family val="1"/>
        <charset val="204"/>
      </rPr>
      <t xml:space="preserve">
Ведется подготовка аукционной документации</t>
    </r>
  </si>
  <si>
    <t>2.3.2. Строительство сетей наружного освещения автомобильной дороги по проезду Нефтяников от улицы Олимпийской до улицы Береговая в городе Когалыме (этап-5, шифр проекта: 2021-4-ПЗ)</t>
  </si>
  <si>
    <r>
      <rPr>
        <b/>
        <sz val="16"/>
        <color theme="1"/>
        <rFont val="Times New Roman"/>
        <family val="1"/>
        <charset val="204"/>
      </rPr>
      <t>МУ "УКС г.Когалыма":</t>
    </r>
    <r>
      <rPr>
        <sz val="16"/>
        <color theme="1"/>
        <rFont val="Times New Roman"/>
        <family val="1"/>
        <charset val="204"/>
      </rPr>
      <t xml:space="preserve">
Размещен электронный аукцион, проведение состоится 10.03.2022.</t>
    </r>
  </si>
  <si>
    <t>2.3.4. Строительство сетей наружного освещения автомобильной дороги по ул.Повховское шоссе г. Когалыма</t>
  </si>
  <si>
    <t>3.1.2. Перенос кабелей системы автоматической фотовидеофиксации нарушений правил дорожного движения города Когалыма в подземную канализацию</t>
  </si>
  <si>
    <r>
      <rPr>
        <b/>
        <sz val="16"/>
        <rFont val="Times New Roman"/>
        <family val="1"/>
        <charset val="204"/>
      </rPr>
      <t>МУ "УКС г.Когалыма":</t>
    </r>
    <r>
      <rPr>
        <sz val="16"/>
        <rFont val="Times New Roman"/>
        <family val="1"/>
        <charset val="204"/>
      </rPr>
      <t xml:space="preserve">
Ведется подготовка аукционной документации</t>
    </r>
  </si>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</sst>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8"/>
      <color theme="1"/>
      <name val="Times New Roman"/>
      <family val="1"/>
      <charset val="204"/>
    </font>
    <font>
      <b/>
      <sz val="13"/>
      <name val="Times New Roman"/>
      <family val="1"/>
      <charset val="204"/>
    </font>
    <font>
      <sz val="16"/>
      <color theme="1"/>
      <name val="Times New Roman"/>
      <family val="1"/>
      <charset val="204"/>
    </font>
    <font>
      <b/>
      <sz val="16"/>
      <color theme="1"/>
      <name val="Times New Roman"/>
      <family val="1"/>
      <charset val="204"/>
    </font>
    <font>
      <b/>
      <sz val="16"/>
      <color rgb="FF000000"/>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5" fillId="0" borderId="0"/>
    <xf numFmtId="0" fontId="8" fillId="0" borderId="0"/>
    <xf numFmtId="9" fontId="8" fillId="0" borderId="0" applyFont="0" applyFill="0" applyBorder="0" applyAlignment="0" applyProtection="0"/>
    <xf numFmtId="167" fontId="1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cellStyleXfs>
  <cellXfs count="120">
    <xf numFmtId="0" fontId="0" fillId="0" borderId="0" xfId="0"/>
    <xf numFmtId="0" fontId="10" fillId="0" borderId="0" xfId="17" applyFont="1"/>
    <xf numFmtId="0" fontId="10" fillId="0" borderId="0" xfId="17" applyFont="1" applyAlignment="1">
      <alignment horizontal="center"/>
    </xf>
    <xf numFmtId="0" fontId="10" fillId="0" borderId="1" xfId="17" applyFont="1" applyFill="1" applyBorder="1" applyAlignment="1">
      <alignment horizontal="center" vertical="center" wrapText="1"/>
    </xf>
    <xf numFmtId="0" fontId="10" fillId="3" borderId="0" xfId="17" applyFont="1" applyFill="1"/>
    <xf numFmtId="0" fontId="13" fillId="0" borderId="1" xfId="17" applyFont="1" applyFill="1" applyBorder="1" applyAlignment="1">
      <alignment horizontal="left" vertical="top" wrapText="1"/>
    </xf>
    <xf numFmtId="4" fontId="13" fillId="0" borderId="1" xfId="17" applyNumberFormat="1" applyFont="1" applyFill="1" applyBorder="1" applyAlignment="1">
      <alignment horizontal="center" vertical="top" wrapText="1"/>
    </xf>
    <xf numFmtId="0" fontId="10" fillId="0" borderId="1" xfId="17" applyFont="1" applyFill="1" applyBorder="1" applyAlignment="1">
      <alignment horizontal="left" vertical="top" wrapText="1"/>
    </xf>
    <xf numFmtId="168" fontId="10" fillId="0"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wrapText="1"/>
    </xf>
    <xf numFmtId="0" fontId="10" fillId="3" borderId="1" xfId="17" applyFont="1" applyFill="1" applyBorder="1"/>
    <xf numFmtId="0" fontId="10" fillId="0" borderId="1" xfId="17" applyFont="1" applyFill="1" applyBorder="1"/>
    <xf numFmtId="0" fontId="10" fillId="0" borderId="1" xfId="17" applyFont="1" applyFill="1" applyBorder="1" applyAlignment="1">
      <alignment horizontal="left" vertical="center" wrapText="1"/>
    </xf>
    <xf numFmtId="0" fontId="12" fillId="0" borderId="1" xfId="17" applyFont="1" applyFill="1" applyBorder="1" applyAlignment="1">
      <alignment horizontal="left" vertical="center" wrapText="1"/>
    </xf>
    <xf numFmtId="168" fontId="12" fillId="0" borderId="1" xfId="17" applyNumberFormat="1"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12" fillId="3" borderId="1" xfId="17" applyFont="1" applyFill="1" applyBorder="1"/>
    <xf numFmtId="0" fontId="12" fillId="0" borderId="1" xfId="17" applyFont="1" applyFill="1" applyBorder="1"/>
    <xf numFmtId="0" fontId="12" fillId="3" borderId="0" xfId="17" applyFont="1" applyFill="1"/>
    <xf numFmtId="168" fontId="13" fillId="0" borderId="1" xfId="17" applyNumberFormat="1" applyFont="1" applyFill="1" applyBorder="1" applyAlignment="1">
      <alignment horizontal="center" vertical="center" wrapText="1"/>
    </xf>
    <xf numFmtId="0" fontId="13" fillId="3" borderId="0" xfId="17" applyFont="1" applyFill="1"/>
    <xf numFmtId="0" fontId="13" fillId="4" borderId="1" xfId="17" applyFont="1" applyFill="1" applyBorder="1" applyAlignment="1">
      <alignment horizontal="left" vertical="center" wrapText="1"/>
    </xf>
    <xf numFmtId="0" fontId="10" fillId="3" borderId="1" xfId="17" applyFont="1" applyFill="1" applyBorder="1" applyAlignment="1">
      <alignment horizontal="left" vertical="center" wrapText="1"/>
    </xf>
    <xf numFmtId="4" fontId="10" fillId="3"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xf>
    <xf numFmtId="0" fontId="10" fillId="0" borderId="1" xfId="17" applyFont="1" applyFill="1" applyBorder="1" applyAlignment="1">
      <alignment horizontal="center"/>
    </xf>
    <xf numFmtId="4" fontId="10" fillId="2" borderId="1" xfId="17" applyNumberFormat="1" applyFont="1" applyFill="1" applyBorder="1" applyAlignment="1">
      <alignment horizontal="center" vertical="center" wrapText="1"/>
    </xf>
    <xf numFmtId="4" fontId="13" fillId="2"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xf>
    <xf numFmtId="0" fontId="10" fillId="0" borderId="1" xfId="17" applyFont="1" applyFill="1" applyBorder="1" applyAlignment="1">
      <alignment horizontal="center" vertical="center"/>
    </xf>
    <xf numFmtId="0" fontId="12" fillId="3" borderId="1" xfId="17" applyFont="1" applyFill="1" applyBorder="1" applyAlignment="1">
      <alignment horizontal="center" vertical="center"/>
    </xf>
    <xf numFmtId="0" fontId="12" fillId="0" borderId="1" xfId="17" applyFont="1" applyFill="1" applyBorder="1" applyAlignment="1">
      <alignment horizontal="center" vertical="center"/>
    </xf>
    <xf numFmtId="4" fontId="13" fillId="4" borderId="1" xfId="17" applyNumberFormat="1" applyFont="1" applyFill="1" applyBorder="1" applyAlignment="1">
      <alignment horizontal="center" vertical="center" wrapText="1"/>
    </xf>
    <xf numFmtId="0" fontId="10" fillId="3" borderId="1" xfId="17" applyFont="1" applyFill="1" applyBorder="1" applyAlignment="1">
      <alignment horizontal="center"/>
    </xf>
    <xf numFmtId="4" fontId="13" fillId="0" borderId="1" xfId="17" applyNumberFormat="1" applyFont="1" applyFill="1" applyBorder="1" applyAlignment="1">
      <alignment horizontal="center" vertical="center" wrapText="1"/>
    </xf>
    <xf numFmtId="0" fontId="13" fillId="0" borderId="0" xfId="17" applyFont="1"/>
    <xf numFmtId="0" fontId="10" fillId="0" borderId="1" xfId="17" applyFont="1" applyBorder="1"/>
    <xf numFmtId="0" fontId="13" fillId="0" borderId="1" xfId="17" applyFont="1" applyBorder="1"/>
    <xf numFmtId="0" fontId="14" fillId="0" borderId="1" xfId="17" applyFont="1" applyFill="1" applyBorder="1" applyAlignment="1">
      <alignment horizontal="left" vertical="center" wrapText="1"/>
    </xf>
    <xf numFmtId="0" fontId="13" fillId="0" borderId="1" xfId="17" applyFont="1" applyBorder="1" applyAlignment="1">
      <alignment wrapText="1"/>
    </xf>
    <xf numFmtId="0" fontId="10" fillId="0" borderId="0" xfId="17" applyFont="1" applyFill="1" applyBorder="1" applyAlignment="1">
      <alignment horizontal="left" vertical="center" wrapText="1"/>
    </xf>
    <xf numFmtId="0" fontId="10" fillId="2" borderId="1" xfId="17" applyFont="1" applyFill="1" applyBorder="1"/>
    <xf numFmtId="0" fontId="12" fillId="2" borderId="1" xfId="17" applyFont="1" applyFill="1" applyBorder="1"/>
    <xf numFmtId="0" fontId="10" fillId="2" borderId="1" xfId="17" applyFont="1" applyFill="1" applyBorder="1" applyAlignment="1">
      <alignment horizontal="center"/>
    </xf>
    <xf numFmtId="0" fontId="10" fillId="2" borderId="1" xfId="17" applyFont="1" applyFill="1" applyBorder="1" applyAlignment="1">
      <alignment horizontal="center" vertical="center"/>
    </xf>
    <xf numFmtId="4" fontId="10" fillId="2" borderId="1" xfId="17" applyNumberFormat="1" applyFont="1" applyFill="1" applyBorder="1" applyAlignment="1">
      <alignment horizontal="center"/>
    </xf>
    <xf numFmtId="0" fontId="10" fillId="0" borderId="0" xfId="17" applyFont="1" applyAlignment="1"/>
    <xf numFmtId="0" fontId="10" fillId="0" borderId="8" xfId="17" applyFont="1" applyBorder="1"/>
    <xf numFmtId="168" fontId="10" fillId="3" borderId="1" xfId="17" applyNumberFormat="1" applyFont="1" applyFill="1" applyBorder="1" applyAlignment="1">
      <alignment horizontal="center"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8" fillId="4" borderId="1" xfId="17" applyFont="1" applyFill="1" applyBorder="1" applyAlignment="1">
      <alignment horizontal="left" vertical="center" wrapText="1"/>
    </xf>
    <xf numFmtId="4" fontId="10" fillId="3" borderId="1" xfId="17" applyNumberFormat="1" applyFont="1" applyFill="1" applyBorder="1" applyAlignment="1">
      <alignment horizontal="center"/>
    </xf>
    <xf numFmtId="0" fontId="13" fillId="0" borderId="1" xfId="17" applyFont="1" applyBorder="1" applyAlignment="1">
      <alignment horizontal="center" vertical="center" wrapText="1"/>
    </xf>
    <xf numFmtId="0" fontId="10" fillId="2" borderId="1" xfId="17" applyFont="1" applyFill="1" applyBorder="1" applyAlignment="1">
      <alignment horizontal="center" vertical="center" wrapText="1"/>
    </xf>
    <xf numFmtId="0" fontId="21" fillId="5" borderId="5" xfId="0" applyFont="1" applyFill="1" applyBorder="1" applyAlignment="1">
      <alignment horizontal="left" vertical="center" wrapText="1"/>
    </xf>
    <xf numFmtId="0" fontId="20" fillId="5" borderId="6" xfId="17"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0" xfId="0" applyFill="1"/>
    <xf numFmtId="0" fontId="13" fillId="6" borderId="1" xfId="17" applyFont="1" applyFill="1" applyBorder="1" applyAlignment="1">
      <alignment horizontal="left" vertical="top" wrapText="1"/>
    </xf>
    <xf numFmtId="4" fontId="13" fillId="6" borderId="1" xfId="17" applyNumberFormat="1" applyFont="1" applyFill="1" applyBorder="1" applyAlignment="1">
      <alignment horizontal="center" vertical="center" wrapText="1"/>
    </xf>
    <xf numFmtId="0" fontId="13" fillId="6" borderId="1" xfId="17" applyFont="1" applyFill="1" applyBorder="1" applyAlignment="1">
      <alignment horizontal="left" vertical="center" wrapText="1"/>
    </xf>
    <xf numFmtId="4" fontId="23" fillId="0" borderId="1" xfId="0" applyNumberFormat="1" applyFont="1" applyBorder="1" applyAlignment="1">
      <alignment horizontal="center" vertical="center"/>
    </xf>
    <xf numFmtId="0" fontId="10" fillId="7" borderId="1" xfId="17" applyFont="1" applyFill="1" applyBorder="1" applyAlignment="1">
      <alignment horizontal="left" vertical="center" wrapText="1"/>
    </xf>
    <xf numFmtId="4" fontId="10" fillId="7" borderId="1" xfId="17" applyNumberFormat="1" applyFont="1" applyFill="1" applyBorder="1" applyAlignment="1">
      <alignment horizontal="center" vertical="center" wrapText="1"/>
    </xf>
    <xf numFmtId="168" fontId="10" fillId="7" borderId="1" xfId="17" applyNumberFormat="1" applyFont="1" applyFill="1" applyBorder="1" applyAlignment="1">
      <alignment horizontal="center" vertical="center" wrapText="1"/>
    </xf>
    <xf numFmtId="168" fontId="13" fillId="6" borderId="1" xfId="17" applyNumberFormat="1" applyFont="1" applyFill="1" applyBorder="1" applyAlignment="1">
      <alignment horizontal="center" vertical="center" wrapText="1"/>
    </xf>
    <xf numFmtId="0" fontId="24" fillId="7" borderId="1" xfId="17" applyFont="1" applyFill="1" applyBorder="1" applyAlignment="1">
      <alignment horizontal="left" vertical="center" wrapText="1"/>
    </xf>
    <xf numFmtId="4" fontId="24" fillId="7" borderId="1" xfId="17" applyNumberFormat="1" applyFont="1" applyFill="1" applyBorder="1" applyAlignment="1">
      <alignment horizontal="center" vertical="center" wrapText="1"/>
    </xf>
    <xf numFmtId="0" fontId="24" fillId="3" borderId="0" xfId="17" applyFont="1" applyFill="1"/>
    <xf numFmtId="0" fontId="24" fillId="0" borderId="1" xfId="17" applyFont="1" applyFill="1" applyBorder="1" applyAlignment="1">
      <alignment horizontal="left" vertical="center" wrapText="1"/>
    </xf>
    <xf numFmtId="4" fontId="24" fillId="0" borderId="1" xfId="17" applyNumberFormat="1" applyFont="1" applyFill="1" applyBorder="1" applyAlignment="1">
      <alignment horizontal="center" vertical="center" wrapText="1"/>
    </xf>
    <xf numFmtId="0" fontId="24" fillId="3" borderId="1" xfId="17" applyFont="1" applyFill="1" applyBorder="1"/>
    <xf numFmtId="0" fontId="24" fillId="2" borderId="1" xfId="17" applyFont="1" applyFill="1" applyBorder="1"/>
    <xf numFmtId="0" fontId="24" fillId="0" borderId="1" xfId="17" applyFont="1" applyFill="1" applyBorder="1"/>
    <xf numFmtId="168" fontId="24" fillId="0" borderId="1" xfId="17" applyNumberFormat="1" applyFont="1" applyFill="1" applyBorder="1" applyAlignment="1">
      <alignment horizontal="center" vertical="center" wrapText="1"/>
    </xf>
    <xf numFmtId="0" fontId="24" fillId="3" borderId="1" xfId="17" applyFont="1" applyFill="1" applyBorder="1" applyAlignment="1">
      <alignment horizontal="center"/>
    </xf>
    <xf numFmtId="0" fontId="24" fillId="2" borderId="1" xfId="17" applyFont="1" applyFill="1" applyBorder="1" applyAlignment="1">
      <alignment horizontal="center"/>
    </xf>
    <xf numFmtId="0" fontId="24" fillId="0" borderId="1" xfId="17" applyFont="1" applyFill="1" applyBorder="1" applyAlignment="1">
      <alignment horizontal="center"/>
    </xf>
    <xf numFmtId="0" fontId="27" fillId="0" borderId="1" xfId="17" applyFont="1" applyFill="1" applyBorder="1" applyAlignment="1">
      <alignment horizontal="left" vertical="center" wrapText="1"/>
    </xf>
    <xf numFmtId="168" fontId="27" fillId="0" borderId="1" xfId="17" applyNumberFormat="1" applyFont="1" applyFill="1" applyBorder="1" applyAlignment="1">
      <alignment horizontal="center" vertical="center" wrapText="1"/>
    </xf>
    <xf numFmtId="4" fontId="27" fillId="0" borderId="1" xfId="17" applyNumberFormat="1" applyFont="1" applyFill="1" applyBorder="1" applyAlignment="1">
      <alignment horizontal="center" vertical="center" wrapText="1"/>
    </xf>
    <xf numFmtId="0" fontId="27" fillId="3" borderId="1" xfId="17" applyFont="1" applyFill="1" applyBorder="1"/>
    <xf numFmtId="0" fontId="27" fillId="2" borderId="1" xfId="17" applyFont="1" applyFill="1" applyBorder="1"/>
    <xf numFmtId="0" fontId="27" fillId="0" borderId="1" xfId="17" applyFont="1" applyFill="1" applyBorder="1"/>
    <xf numFmtId="0" fontId="27" fillId="3" borderId="0" xfId="17" applyFont="1" applyFill="1"/>
    <xf numFmtId="0" fontId="13" fillId="5" borderId="1" xfId="17" applyFont="1" applyFill="1" applyBorder="1" applyAlignment="1">
      <alignment horizontal="left" vertical="center" wrapText="1"/>
    </xf>
    <xf numFmtId="4" fontId="13" fillId="5" borderId="1" xfId="17" applyNumberFormat="1" applyFont="1" applyFill="1" applyBorder="1" applyAlignment="1">
      <alignment horizontal="center" vertical="center" wrapText="1"/>
    </xf>
    <xf numFmtId="0" fontId="17" fillId="0" borderId="0" xfId="17" applyFont="1" applyAlignment="1">
      <alignment horizontal="center" vertical="center" wrapText="1"/>
    </xf>
    <xf numFmtId="0" fontId="17" fillId="0" borderId="0" xfId="17" applyFont="1" applyAlignment="1">
      <alignment horizontal="center" vertical="center"/>
    </xf>
    <xf numFmtId="0" fontId="11" fillId="0" borderId="2" xfId="17" applyFont="1" applyBorder="1" applyAlignment="1">
      <alignment horizontal="center"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165" fontId="6" fillId="0" borderId="5" xfId="17" applyNumberFormat="1" applyFont="1" applyFill="1" applyBorder="1" applyAlignment="1">
      <alignment horizontal="center" vertical="center" wrapText="1"/>
    </xf>
    <xf numFmtId="165" fontId="6" fillId="0" borderId="6" xfId="17" applyNumberFormat="1" applyFont="1" applyFill="1" applyBorder="1" applyAlignment="1">
      <alignment horizontal="center" vertical="center" wrapText="1"/>
    </xf>
    <xf numFmtId="165" fontId="6" fillId="0" borderId="7" xfId="17" applyNumberFormat="1" applyFont="1" applyFill="1" applyBorder="1" applyAlignment="1">
      <alignment horizontal="center" vertical="center" wrapText="1"/>
    </xf>
    <xf numFmtId="165" fontId="6" fillId="0" borderId="1" xfId="17" applyNumberFormat="1" applyFont="1" applyFill="1" applyBorder="1" applyAlignment="1">
      <alignment horizontal="center" vertical="center" wrapText="1"/>
    </xf>
    <xf numFmtId="0" fontId="20" fillId="2" borderId="2" xfId="17" applyFont="1" applyFill="1" applyBorder="1" applyAlignment="1">
      <alignment horizontal="left" vertical="center" wrapText="1"/>
    </xf>
    <xf numFmtId="0" fontId="19" fillId="2" borderId="3" xfId="17" applyFont="1" applyFill="1" applyBorder="1" applyAlignment="1">
      <alignment horizontal="left" vertical="center"/>
    </xf>
    <xf numFmtId="0" fontId="19" fillId="2" borderId="4" xfId="17" applyFont="1" applyFill="1" applyBorder="1" applyAlignment="1">
      <alignment horizontal="left" vertical="center"/>
    </xf>
    <xf numFmtId="0" fontId="19" fillId="2" borderId="2" xfId="17" applyFont="1" applyFill="1" applyBorder="1" applyAlignment="1">
      <alignment horizontal="left" vertical="center" wrapText="1"/>
    </xf>
    <xf numFmtId="0" fontId="10" fillId="0" borderId="0" xfId="17" applyFont="1" applyAlignment="1">
      <alignment horizontal="left"/>
    </xf>
    <xf numFmtId="0" fontId="10" fillId="0" borderId="8" xfId="17" applyFont="1" applyBorder="1" applyAlignment="1">
      <alignment horizontal="center"/>
    </xf>
    <xf numFmtId="0" fontId="10" fillId="2" borderId="2" xfId="17" applyFont="1" applyFill="1" applyBorder="1" applyAlignment="1">
      <alignment horizontal="center"/>
    </xf>
    <xf numFmtId="0" fontId="10" fillId="2" borderId="3" xfId="17" applyFont="1" applyFill="1" applyBorder="1" applyAlignment="1">
      <alignment horizontal="center"/>
    </xf>
    <xf numFmtId="0" fontId="10" fillId="2" borderId="4" xfId="17" applyFont="1" applyFill="1" applyBorder="1" applyAlignment="1">
      <alignment horizontal="center"/>
    </xf>
    <xf numFmtId="0" fontId="19" fillId="2" borderId="3" xfId="17" applyFont="1" applyFill="1" applyBorder="1" applyAlignment="1">
      <alignment horizontal="left" vertical="center" wrapText="1"/>
    </xf>
    <xf numFmtId="0" fontId="19" fillId="2" borderId="4" xfId="17" applyFont="1" applyFill="1" applyBorder="1" applyAlignment="1">
      <alignment horizontal="left" vertical="center" wrapText="1"/>
    </xf>
    <xf numFmtId="0" fontId="10" fillId="2" borderId="2" xfId="17" applyFont="1" applyFill="1" applyBorder="1" applyAlignment="1">
      <alignment horizontal="center" vertical="center" wrapText="1"/>
    </xf>
    <xf numFmtId="0" fontId="10" fillId="2" borderId="3" xfId="17" applyFont="1" applyFill="1" applyBorder="1" applyAlignment="1">
      <alignment horizontal="center" vertical="center" wrapText="1"/>
    </xf>
    <xf numFmtId="0" fontId="10" fillId="2" borderId="4" xfId="17" applyFont="1" applyFill="1" applyBorder="1" applyAlignment="1">
      <alignment horizontal="center" vertical="center" wrapText="1"/>
    </xf>
    <xf numFmtId="0" fontId="10" fillId="2" borderId="2" xfId="17" applyFont="1" applyFill="1" applyBorder="1" applyAlignment="1">
      <alignment horizontal="left" vertical="center" wrapText="1"/>
    </xf>
    <xf numFmtId="0" fontId="10" fillId="2" borderId="3" xfId="17" applyFont="1" applyFill="1" applyBorder="1" applyAlignment="1">
      <alignment horizontal="left" vertical="center"/>
    </xf>
    <xf numFmtId="0" fontId="10" fillId="2" borderId="4" xfId="17" applyFont="1" applyFill="1" applyBorder="1" applyAlignment="1">
      <alignment horizontal="left" vertical="center"/>
    </xf>
    <xf numFmtId="0" fontId="25" fillId="2" borderId="2" xfId="17" applyFont="1" applyFill="1" applyBorder="1" applyAlignment="1">
      <alignment horizontal="left" vertical="center" wrapText="1"/>
    </xf>
    <xf numFmtId="0" fontId="25" fillId="2" borderId="3" xfId="17" applyFont="1" applyFill="1" applyBorder="1" applyAlignment="1">
      <alignment horizontal="left" vertical="center" wrapText="1"/>
    </xf>
    <xf numFmtId="0" fontId="25" fillId="2" borderId="4" xfId="17" applyFont="1" applyFill="1" applyBorder="1" applyAlignment="1">
      <alignment horizontal="left" vertical="center" wrapText="1"/>
    </xf>
    <xf numFmtId="0" fontId="20" fillId="5" borderId="5" xfId="17" applyFont="1" applyFill="1" applyBorder="1" applyAlignment="1">
      <alignment horizontal="left" vertical="center" wrapText="1"/>
    </xf>
    <xf numFmtId="0" fontId="20" fillId="5" borderId="6" xfId="17" applyFont="1" applyFill="1" applyBorder="1" applyAlignment="1">
      <alignment horizontal="left" vertical="center" wrapText="1"/>
    </xf>
    <xf numFmtId="0" fontId="20" fillId="5" borderId="7" xfId="17" applyFont="1" applyFill="1" applyBorder="1" applyAlignment="1">
      <alignment horizontal="left" vertical="center" wrapText="1"/>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7"/>
  <sheetViews>
    <sheetView tabSelected="1" zoomScale="60" zoomScaleNormal="60" workbookViewId="0">
      <selection activeCell="M36" sqref="M36"/>
    </sheetView>
  </sheetViews>
  <sheetFormatPr defaultColWidth="9.28515625" defaultRowHeight="16.5" x14ac:dyDescent="0.25"/>
  <cols>
    <col min="1" max="1" width="55.28515625" style="1" customWidth="1"/>
    <col min="2" max="2" width="15.28515625" style="1" customWidth="1"/>
    <col min="3" max="3" width="14.28515625" style="1" customWidth="1"/>
    <col min="4" max="4" width="14.42578125" style="1" customWidth="1"/>
    <col min="5" max="5" width="15" style="1" customWidth="1"/>
    <col min="6" max="6" width="13.28515625" style="1" customWidth="1"/>
    <col min="7" max="7" width="15.7109375" style="1" customWidth="1"/>
    <col min="8" max="8" width="13.7109375" style="1" customWidth="1"/>
    <col min="9" max="9" width="11" style="1" hidden="1" customWidth="1"/>
    <col min="10" max="10" width="14.42578125" style="1" customWidth="1"/>
    <col min="11" max="11" width="14.28515625" style="1" customWidth="1"/>
    <col min="12" max="12" width="12.7109375" style="1" hidden="1" customWidth="1"/>
    <col min="13" max="13" width="12.7109375" style="1" customWidth="1"/>
    <col min="14" max="14" width="13.7109375" style="1" customWidth="1"/>
    <col min="15" max="15" width="8.28515625" style="1" hidden="1" customWidth="1"/>
    <col min="16" max="16" width="12.7109375" style="1" customWidth="1"/>
    <col min="17" max="17" width="14.28515625" style="1" customWidth="1"/>
    <col min="18" max="18" width="9.28515625" style="1" hidden="1" customWidth="1"/>
    <col min="19" max="19" width="12.28515625" style="1" customWidth="1"/>
    <col min="20" max="20" width="13.5703125" style="1" customWidth="1"/>
    <col min="21" max="21" width="9.28515625" style="1" hidden="1" customWidth="1"/>
    <col min="22" max="22" width="11.42578125" style="1" customWidth="1"/>
    <col min="23" max="23" width="14" style="1" customWidth="1"/>
    <col min="24" max="24" width="9.28515625" style="1" hidden="1" customWidth="1"/>
    <col min="25" max="25" width="12.5703125" style="1" customWidth="1"/>
    <col min="26" max="26" width="14.7109375" style="1" customWidth="1"/>
    <col min="27" max="27" width="9.28515625" style="1" hidden="1" customWidth="1"/>
    <col min="28" max="28" width="13.7109375" style="1" customWidth="1"/>
    <col min="29" max="29" width="14.42578125" style="1" customWidth="1"/>
    <col min="30" max="30" width="9.28515625" style="1" hidden="1" customWidth="1"/>
    <col min="31" max="31" width="12.42578125" style="1" customWidth="1"/>
    <col min="32" max="32" width="14.28515625" style="1" customWidth="1"/>
    <col min="33" max="33" width="9.28515625" style="1" hidden="1" customWidth="1"/>
    <col min="34" max="34" width="12.5703125" style="1" customWidth="1"/>
    <col min="35" max="35" width="15" style="1" customWidth="1"/>
    <col min="36" max="36" width="9.28515625" style="1" hidden="1" customWidth="1"/>
    <col min="37" max="37" width="11.42578125" style="1" customWidth="1"/>
    <col min="38" max="38" width="13.7109375" style="1" customWidth="1"/>
    <col min="39" max="39" width="9.28515625" style="1" hidden="1" customWidth="1"/>
    <col min="40" max="41" width="14.7109375" style="1" customWidth="1"/>
    <col min="42" max="42" width="15.28515625" style="1" customWidth="1"/>
    <col min="43" max="43" width="96.85546875" style="1" customWidth="1"/>
    <col min="44" max="16384" width="9.28515625" style="1"/>
  </cols>
  <sheetData>
    <row r="1" spans="1:43" ht="30.75" customHeight="1" x14ac:dyDescent="0.25">
      <c r="A1" s="88" t="s">
        <v>63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row>
    <row r="2" spans="1:43" ht="18.75" customHeight="1" x14ac:dyDescent="0.25">
      <c r="A2" s="2"/>
      <c r="B2" s="2"/>
      <c r="C2" s="2"/>
      <c r="D2" s="2"/>
      <c r="E2" s="2"/>
      <c r="F2" s="2"/>
      <c r="G2" s="2"/>
      <c r="H2" s="2"/>
    </row>
    <row r="3" spans="1:43" ht="63" customHeight="1" x14ac:dyDescent="0.25">
      <c r="A3" s="90" t="s">
        <v>25</v>
      </c>
      <c r="B3" s="90" t="s">
        <v>46</v>
      </c>
      <c r="C3" s="90" t="s">
        <v>64</v>
      </c>
      <c r="D3" s="90" t="s">
        <v>65</v>
      </c>
      <c r="E3" s="90" t="s">
        <v>66</v>
      </c>
      <c r="F3" s="92" t="s">
        <v>22</v>
      </c>
      <c r="G3" s="92"/>
      <c r="H3" s="93" t="s">
        <v>0</v>
      </c>
      <c r="I3" s="94"/>
      <c r="J3" s="95"/>
      <c r="K3" s="93" t="s">
        <v>1</v>
      </c>
      <c r="L3" s="94"/>
      <c r="M3" s="95"/>
      <c r="N3" s="93" t="s">
        <v>2</v>
      </c>
      <c r="O3" s="94"/>
      <c r="P3" s="95"/>
      <c r="Q3" s="93" t="s">
        <v>3</v>
      </c>
      <c r="R3" s="94"/>
      <c r="S3" s="95"/>
      <c r="T3" s="93" t="s">
        <v>4</v>
      </c>
      <c r="U3" s="94"/>
      <c r="V3" s="95"/>
      <c r="W3" s="93" t="s">
        <v>5</v>
      </c>
      <c r="X3" s="94"/>
      <c r="Y3" s="95"/>
      <c r="Z3" s="93" t="s">
        <v>6</v>
      </c>
      <c r="AA3" s="94"/>
      <c r="AB3" s="95"/>
      <c r="AC3" s="93" t="s">
        <v>7</v>
      </c>
      <c r="AD3" s="94"/>
      <c r="AE3" s="95"/>
      <c r="AF3" s="93" t="s">
        <v>8</v>
      </c>
      <c r="AG3" s="94"/>
      <c r="AH3" s="95"/>
      <c r="AI3" s="93" t="s">
        <v>9</v>
      </c>
      <c r="AJ3" s="94"/>
      <c r="AK3" s="95"/>
      <c r="AL3" s="93" t="s">
        <v>10</v>
      </c>
      <c r="AM3" s="94"/>
      <c r="AN3" s="95"/>
      <c r="AO3" s="96" t="s">
        <v>11</v>
      </c>
      <c r="AP3" s="96"/>
      <c r="AQ3" s="53" t="s">
        <v>12</v>
      </c>
    </row>
    <row r="4" spans="1:43" ht="53.25" customHeight="1" x14ac:dyDescent="0.25">
      <c r="A4" s="91"/>
      <c r="B4" s="91"/>
      <c r="C4" s="91"/>
      <c r="D4" s="91"/>
      <c r="E4" s="91"/>
      <c r="F4" s="49" t="s">
        <v>20</v>
      </c>
      <c r="G4" s="49" t="s">
        <v>13</v>
      </c>
      <c r="H4" s="3" t="s">
        <v>21</v>
      </c>
      <c r="I4" s="3" t="s">
        <v>14</v>
      </c>
      <c r="J4" s="3" t="s">
        <v>19</v>
      </c>
      <c r="K4" s="3" t="s">
        <v>21</v>
      </c>
      <c r="L4" s="3" t="s">
        <v>14</v>
      </c>
      <c r="M4" s="54" t="s">
        <v>19</v>
      </c>
      <c r="N4" s="3" t="s">
        <v>21</v>
      </c>
      <c r="O4" s="3" t="s">
        <v>14</v>
      </c>
      <c r="P4" s="3" t="s">
        <v>19</v>
      </c>
      <c r="Q4" s="3" t="s">
        <v>21</v>
      </c>
      <c r="R4" s="3" t="s">
        <v>14</v>
      </c>
      <c r="S4" s="3" t="s">
        <v>19</v>
      </c>
      <c r="T4" s="3" t="s">
        <v>21</v>
      </c>
      <c r="U4" s="3" t="s">
        <v>14</v>
      </c>
      <c r="V4" s="3" t="s">
        <v>19</v>
      </c>
      <c r="W4" s="3" t="s">
        <v>21</v>
      </c>
      <c r="X4" s="3" t="s">
        <v>14</v>
      </c>
      <c r="Y4" s="3" t="s">
        <v>19</v>
      </c>
      <c r="Z4" s="3" t="s">
        <v>21</v>
      </c>
      <c r="AA4" s="3" t="s">
        <v>14</v>
      </c>
      <c r="AB4" s="3" t="s">
        <v>19</v>
      </c>
      <c r="AC4" s="3" t="s">
        <v>21</v>
      </c>
      <c r="AD4" s="3" t="s">
        <v>14</v>
      </c>
      <c r="AE4" s="3" t="s">
        <v>19</v>
      </c>
      <c r="AF4" s="3" t="s">
        <v>21</v>
      </c>
      <c r="AG4" s="3" t="s">
        <v>14</v>
      </c>
      <c r="AH4" s="3" t="s">
        <v>19</v>
      </c>
      <c r="AI4" s="3" t="s">
        <v>21</v>
      </c>
      <c r="AJ4" s="3" t="s">
        <v>14</v>
      </c>
      <c r="AK4" s="3" t="s">
        <v>19</v>
      </c>
      <c r="AL4" s="3" t="s">
        <v>21</v>
      </c>
      <c r="AM4" s="3" t="s">
        <v>14</v>
      </c>
      <c r="AN4" s="3" t="s">
        <v>19</v>
      </c>
      <c r="AO4" s="3" t="s">
        <v>21</v>
      </c>
      <c r="AP4" s="3" t="s">
        <v>19</v>
      </c>
      <c r="AQ4" s="36"/>
    </row>
    <row r="5" spans="1:43" x14ac:dyDescent="0.25">
      <c r="A5" s="50">
        <v>1</v>
      </c>
      <c r="B5" s="50">
        <v>2</v>
      </c>
      <c r="C5" s="50">
        <v>3</v>
      </c>
      <c r="D5" s="50">
        <v>4</v>
      </c>
      <c r="E5" s="50">
        <v>5</v>
      </c>
      <c r="F5" s="50">
        <v>6</v>
      </c>
      <c r="G5" s="50">
        <v>7</v>
      </c>
      <c r="H5" s="3">
        <v>8</v>
      </c>
      <c r="I5" s="3"/>
      <c r="J5" s="3">
        <v>9</v>
      </c>
      <c r="K5" s="3">
        <v>10</v>
      </c>
      <c r="L5" s="3"/>
      <c r="M5" s="3">
        <v>11</v>
      </c>
      <c r="N5" s="3">
        <v>12</v>
      </c>
      <c r="O5" s="3"/>
      <c r="P5" s="3">
        <v>13</v>
      </c>
      <c r="Q5" s="3">
        <v>14</v>
      </c>
      <c r="R5" s="3"/>
      <c r="S5" s="3">
        <v>15</v>
      </c>
      <c r="T5" s="3">
        <v>16</v>
      </c>
      <c r="U5" s="3"/>
      <c r="V5" s="3">
        <v>17</v>
      </c>
      <c r="W5" s="3">
        <v>18</v>
      </c>
      <c r="X5" s="3"/>
      <c r="Y5" s="3">
        <v>19</v>
      </c>
      <c r="Z5" s="3">
        <v>20</v>
      </c>
      <c r="AA5" s="3"/>
      <c r="AB5" s="3">
        <v>21</v>
      </c>
      <c r="AC5" s="3">
        <v>22</v>
      </c>
      <c r="AD5" s="3"/>
      <c r="AE5" s="3">
        <v>23</v>
      </c>
      <c r="AF5" s="3">
        <v>24</v>
      </c>
      <c r="AG5" s="3"/>
      <c r="AH5" s="3">
        <v>25</v>
      </c>
      <c r="AI5" s="3">
        <v>26</v>
      </c>
      <c r="AJ5" s="3"/>
      <c r="AK5" s="3">
        <v>27</v>
      </c>
      <c r="AL5" s="3">
        <v>28</v>
      </c>
      <c r="AM5" s="3"/>
      <c r="AN5" s="3">
        <v>29</v>
      </c>
      <c r="AO5" s="3">
        <v>30</v>
      </c>
      <c r="AP5" s="3">
        <v>31</v>
      </c>
      <c r="AQ5" s="3">
        <v>32</v>
      </c>
    </row>
    <row r="6" spans="1:43" ht="22.5" customHeight="1" x14ac:dyDescent="0.25">
      <c r="A6" s="117" t="s">
        <v>29</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9"/>
      <c r="AQ6" s="36"/>
    </row>
    <row r="7" spans="1:43" customFormat="1" ht="20.25" customHeight="1" x14ac:dyDescent="0.25">
      <c r="A7" s="55" t="s">
        <v>67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7"/>
      <c r="AG7" s="58"/>
      <c r="AH7" s="58"/>
      <c r="AI7" s="58"/>
      <c r="AJ7" s="58"/>
      <c r="AK7" s="58"/>
      <c r="AL7" s="58"/>
      <c r="AM7" s="58"/>
      <c r="AN7" s="58"/>
      <c r="AO7" s="58"/>
      <c r="AP7" s="58"/>
    </row>
    <row r="8" spans="1:43" s="20" customFormat="1" ht="52.5" customHeight="1" x14ac:dyDescent="0.25">
      <c r="A8" s="59" t="s">
        <v>47</v>
      </c>
      <c r="B8" s="60">
        <f>B9</f>
        <v>21075.4</v>
      </c>
      <c r="C8" s="60">
        <f t="shared" ref="C8:E8" si="0">C9</f>
        <v>3553.59</v>
      </c>
      <c r="D8" s="60">
        <f t="shared" si="0"/>
        <v>3553.59</v>
      </c>
      <c r="E8" s="60">
        <f t="shared" si="0"/>
        <v>3553.59</v>
      </c>
      <c r="F8" s="60">
        <f>E8/B8*100</f>
        <v>16.861316985679984</v>
      </c>
      <c r="G8" s="60">
        <f>E8/C8*100</f>
        <v>100</v>
      </c>
      <c r="H8" s="60">
        <f t="shared" ref="H8:AP8" si="1">H9</f>
        <v>1764.34</v>
      </c>
      <c r="I8" s="60">
        <f t="shared" si="1"/>
        <v>0</v>
      </c>
      <c r="J8" s="60">
        <f t="shared" si="1"/>
        <v>1764.34</v>
      </c>
      <c r="K8" s="60">
        <f t="shared" si="1"/>
        <v>1789.25</v>
      </c>
      <c r="L8" s="60">
        <f t="shared" si="1"/>
        <v>0</v>
      </c>
      <c r="M8" s="60">
        <f t="shared" si="1"/>
        <v>1789.25</v>
      </c>
      <c r="N8" s="60">
        <f t="shared" si="1"/>
        <v>1616.07</v>
      </c>
      <c r="O8" s="60">
        <f t="shared" si="1"/>
        <v>0</v>
      </c>
      <c r="P8" s="60">
        <f t="shared" si="1"/>
        <v>0</v>
      </c>
      <c r="Q8" s="60">
        <f t="shared" si="1"/>
        <v>1789.25</v>
      </c>
      <c r="R8" s="60">
        <f t="shared" si="1"/>
        <v>0</v>
      </c>
      <c r="S8" s="60">
        <f t="shared" si="1"/>
        <v>0</v>
      </c>
      <c r="T8" s="60">
        <f t="shared" si="1"/>
        <v>1731.49</v>
      </c>
      <c r="U8" s="60">
        <f t="shared" si="1"/>
        <v>0</v>
      </c>
      <c r="V8" s="60">
        <f t="shared" si="1"/>
        <v>0</v>
      </c>
      <c r="W8" s="60">
        <f t="shared" si="1"/>
        <v>1789.24</v>
      </c>
      <c r="X8" s="60">
        <f t="shared" si="1"/>
        <v>0</v>
      </c>
      <c r="Y8" s="60">
        <f t="shared" si="1"/>
        <v>0</v>
      </c>
      <c r="Z8" s="60">
        <f t="shared" si="1"/>
        <v>1741.88</v>
      </c>
      <c r="AA8" s="60">
        <f t="shared" si="1"/>
        <v>0</v>
      </c>
      <c r="AB8" s="60">
        <f t="shared" si="1"/>
        <v>0</v>
      </c>
      <c r="AC8" s="60">
        <f t="shared" si="1"/>
        <v>1802.21</v>
      </c>
      <c r="AD8" s="60">
        <f t="shared" si="1"/>
        <v>0</v>
      </c>
      <c r="AE8" s="60">
        <f t="shared" si="1"/>
        <v>0</v>
      </c>
      <c r="AF8" s="60">
        <f t="shared" si="1"/>
        <v>1799.64</v>
      </c>
      <c r="AG8" s="60">
        <f t="shared" si="1"/>
        <v>0</v>
      </c>
      <c r="AH8" s="60">
        <f t="shared" si="1"/>
        <v>0</v>
      </c>
      <c r="AI8" s="60">
        <f t="shared" si="1"/>
        <v>1731.49</v>
      </c>
      <c r="AJ8" s="60">
        <f t="shared" si="1"/>
        <v>0</v>
      </c>
      <c r="AK8" s="60">
        <f t="shared" si="1"/>
        <v>0</v>
      </c>
      <c r="AL8" s="60">
        <f t="shared" si="1"/>
        <v>1789.25</v>
      </c>
      <c r="AM8" s="60">
        <f t="shared" si="1"/>
        <v>0</v>
      </c>
      <c r="AN8" s="60">
        <f t="shared" si="1"/>
        <v>0</v>
      </c>
      <c r="AO8" s="60">
        <f t="shared" si="1"/>
        <v>1731.29</v>
      </c>
      <c r="AP8" s="60">
        <f t="shared" si="1"/>
        <v>0</v>
      </c>
      <c r="AQ8" s="100" t="s">
        <v>68</v>
      </c>
    </row>
    <row r="9" spans="1:43" s="4" customFormat="1" x14ac:dyDescent="0.25">
      <c r="A9" s="5" t="s">
        <v>30</v>
      </c>
      <c r="B9" s="6">
        <f>B10+B11+B12+B14</f>
        <v>21075.4</v>
      </c>
      <c r="C9" s="6">
        <f t="shared" ref="C9:E9" si="2">C10+C11+C12+C14</f>
        <v>3553.59</v>
      </c>
      <c r="D9" s="6">
        <f t="shared" si="2"/>
        <v>3553.59</v>
      </c>
      <c r="E9" s="6">
        <f t="shared" si="2"/>
        <v>3553.59</v>
      </c>
      <c r="F9" s="6">
        <f>E9/B9*100</f>
        <v>16.861316985679984</v>
      </c>
      <c r="G9" s="6">
        <f>E9/C9*100</f>
        <v>100</v>
      </c>
      <c r="H9" s="6">
        <f>H10+H11+H12+H14</f>
        <v>1764.34</v>
      </c>
      <c r="I9" s="6">
        <f t="shared" ref="I9:AP9" si="3">I10+I11+I12+I14</f>
        <v>0</v>
      </c>
      <c r="J9" s="6">
        <f t="shared" si="3"/>
        <v>1764.34</v>
      </c>
      <c r="K9" s="6">
        <f t="shared" si="3"/>
        <v>1789.25</v>
      </c>
      <c r="L9" s="6">
        <f t="shared" si="3"/>
        <v>0</v>
      </c>
      <c r="M9" s="6">
        <f t="shared" si="3"/>
        <v>1789.25</v>
      </c>
      <c r="N9" s="6">
        <f t="shared" si="3"/>
        <v>1616.07</v>
      </c>
      <c r="O9" s="6">
        <f t="shared" si="3"/>
        <v>0</v>
      </c>
      <c r="P9" s="6">
        <f t="shared" si="3"/>
        <v>0</v>
      </c>
      <c r="Q9" s="6">
        <f t="shared" si="3"/>
        <v>1789.25</v>
      </c>
      <c r="R9" s="6">
        <f t="shared" si="3"/>
        <v>0</v>
      </c>
      <c r="S9" s="6">
        <f t="shared" si="3"/>
        <v>0</v>
      </c>
      <c r="T9" s="6">
        <f t="shared" si="3"/>
        <v>1731.49</v>
      </c>
      <c r="U9" s="6">
        <f t="shared" si="3"/>
        <v>0</v>
      </c>
      <c r="V9" s="6">
        <f t="shared" si="3"/>
        <v>0</v>
      </c>
      <c r="W9" s="6">
        <f t="shared" si="3"/>
        <v>1789.24</v>
      </c>
      <c r="X9" s="6">
        <f t="shared" si="3"/>
        <v>0</v>
      </c>
      <c r="Y9" s="6">
        <f t="shared" si="3"/>
        <v>0</v>
      </c>
      <c r="Z9" s="6">
        <f t="shared" si="3"/>
        <v>1741.88</v>
      </c>
      <c r="AA9" s="6">
        <f t="shared" si="3"/>
        <v>0</v>
      </c>
      <c r="AB9" s="6">
        <f t="shared" si="3"/>
        <v>0</v>
      </c>
      <c r="AC9" s="6">
        <f t="shared" si="3"/>
        <v>1802.21</v>
      </c>
      <c r="AD9" s="6">
        <f t="shared" si="3"/>
        <v>0</v>
      </c>
      <c r="AE9" s="6">
        <f t="shared" si="3"/>
        <v>0</v>
      </c>
      <c r="AF9" s="6">
        <f t="shared" si="3"/>
        <v>1799.64</v>
      </c>
      <c r="AG9" s="6">
        <f t="shared" si="3"/>
        <v>0</v>
      </c>
      <c r="AH9" s="6">
        <f t="shared" si="3"/>
        <v>0</v>
      </c>
      <c r="AI9" s="6">
        <f t="shared" si="3"/>
        <v>1731.49</v>
      </c>
      <c r="AJ9" s="6">
        <f t="shared" si="3"/>
        <v>0</v>
      </c>
      <c r="AK9" s="6">
        <f t="shared" si="3"/>
        <v>0</v>
      </c>
      <c r="AL9" s="6">
        <f t="shared" si="3"/>
        <v>1789.25</v>
      </c>
      <c r="AM9" s="6">
        <f t="shared" si="3"/>
        <v>0</v>
      </c>
      <c r="AN9" s="6">
        <f t="shared" si="3"/>
        <v>0</v>
      </c>
      <c r="AO9" s="6">
        <f t="shared" si="3"/>
        <v>1731.29</v>
      </c>
      <c r="AP9" s="6">
        <f t="shared" si="3"/>
        <v>0</v>
      </c>
      <c r="AQ9" s="98"/>
    </row>
    <row r="10" spans="1:43" s="4" customFormat="1" x14ac:dyDescent="0.25">
      <c r="A10" s="7" t="s">
        <v>16</v>
      </c>
      <c r="B10" s="8"/>
      <c r="C10" s="8"/>
      <c r="D10" s="8"/>
      <c r="E10" s="8"/>
      <c r="F10" s="8"/>
      <c r="G10" s="8"/>
      <c r="H10" s="9"/>
      <c r="I10" s="10"/>
      <c r="J10" s="4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41"/>
      <c r="AQ10" s="98"/>
    </row>
    <row r="11" spans="1:43" s="4" customFormat="1" ht="33" x14ac:dyDescent="0.25">
      <c r="A11" s="12" t="s">
        <v>31</v>
      </c>
      <c r="B11" s="8"/>
      <c r="C11" s="8"/>
      <c r="D11" s="8"/>
      <c r="E11" s="8"/>
      <c r="F11" s="8"/>
      <c r="G11" s="8"/>
      <c r="H11" s="9"/>
      <c r="I11" s="10"/>
      <c r="J11" s="4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41"/>
      <c r="AQ11" s="98"/>
    </row>
    <row r="12" spans="1:43" s="4" customFormat="1" x14ac:dyDescent="0.25">
      <c r="A12" s="12" t="s">
        <v>15</v>
      </c>
      <c r="B12" s="8">
        <f>H12+K12+N12+Q12+T12+W12+Z12+AC12+AF12+AI12+AL12+AO12</f>
        <v>21075.4</v>
      </c>
      <c r="C12" s="8">
        <f>H12+K12</f>
        <v>3553.59</v>
      </c>
      <c r="D12" s="8">
        <f t="shared" ref="D12" si="4">E12</f>
        <v>3553.59</v>
      </c>
      <c r="E12" s="8">
        <f>J12+M12+P12+S12+V12+Y12+AB12+AE12+AH12+AK12+AN12+AP12</f>
        <v>3553.59</v>
      </c>
      <c r="F12" s="8">
        <f>E12/B12*100</f>
        <v>16.861316985679984</v>
      </c>
      <c r="G12" s="8">
        <f>E12/C12*100</f>
        <v>100</v>
      </c>
      <c r="H12" s="9">
        <v>1764.34</v>
      </c>
      <c r="I12" s="52"/>
      <c r="J12" s="45">
        <v>1764.34</v>
      </c>
      <c r="K12" s="24">
        <v>1789.25</v>
      </c>
      <c r="L12" s="24"/>
      <c r="M12" s="24">
        <v>1789.25</v>
      </c>
      <c r="N12" s="24">
        <v>1616.07</v>
      </c>
      <c r="O12" s="24"/>
      <c r="P12" s="24"/>
      <c r="Q12" s="24">
        <v>1789.25</v>
      </c>
      <c r="R12" s="24"/>
      <c r="S12" s="24"/>
      <c r="T12" s="24">
        <v>1731.49</v>
      </c>
      <c r="U12" s="24"/>
      <c r="V12" s="24"/>
      <c r="W12" s="24">
        <v>1789.24</v>
      </c>
      <c r="X12" s="24"/>
      <c r="Y12" s="24"/>
      <c r="Z12" s="24">
        <v>1741.88</v>
      </c>
      <c r="AA12" s="24"/>
      <c r="AB12" s="24"/>
      <c r="AC12" s="24">
        <v>1802.21</v>
      </c>
      <c r="AD12" s="24"/>
      <c r="AE12" s="24"/>
      <c r="AF12" s="24">
        <v>1799.64</v>
      </c>
      <c r="AG12" s="24"/>
      <c r="AH12" s="24"/>
      <c r="AI12" s="24">
        <v>1731.49</v>
      </c>
      <c r="AJ12" s="24"/>
      <c r="AK12" s="24"/>
      <c r="AL12" s="24">
        <v>1789.25</v>
      </c>
      <c r="AM12" s="24"/>
      <c r="AN12" s="24"/>
      <c r="AO12" s="24">
        <v>1731.29</v>
      </c>
      <c r="AP12" s="44"/>
      <c r="AQ12" s="98"/>
    </row>
    <row r="13" spans="1:43" s="18" customFormat="1" x14ac:dyDescent="0.25">
      <c r="A13" s="13" t="s">
        <v>27</v>
      </c>
      <c r="B13" s="14"/>
      <c r="C13" s="14"/>
      <c r="D13" s="8"/>
      <c r="E13" s="14"/>
      <c r="F13" s="14"/>
      <c r="G13" s="14"/>
      <c r="H13" s="15"/>
      <c r="I13" s="16"/>
      <c r="J13" s="42"/>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42"/>
      <c r="AQ13" s="98"/>
    </row>
    <row r="14" spans="1:43" s="4" customFormat="1" x14ac:dyDescent="0.25">
      <c r="A14" s="12" t="s">
        <v>23</v>
      </c>
      <c r="B14" s="8"/>
      <c r="C14" s="8"/>
      <c r="D14" s="8"/>
      <c r="E14" s="8"/>
      <c r="F14" s="8"/>
      <c r="G14" s="8"/>
      <c r="H14" s="9"/>
      <c r="I14" s="10"/>
      <c r="J14" s="4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41"/>
      <c r="AQ14" s="98"/>
    </row>
    <row r="15" spans="1:43" s="20" customFormat="1" x14ac:dyDescent="0.25">
      <c r="A15" s="51" t="s">
        <v>32</v>
      </c>
      <c r="B15" s="19">
        <f>B16+B17+B18+B20</f>
        <v>21075.4</v>
      </c>
      <c r="C15" s="19">
        <f t="shared" ref="C15:E15" si="5">C16+C17+C18+C20</f>
        <v>3553.59</v>
      </c>
      <c r="D15" s="19">
        <f t="shared" si="5"/>
        <v>3553.59</v>
      </c>
      <c r="E15" s="19">
        <f t="shared" si="5"/>
        <v>3553.59</v>
      </c>
      <c r="F15" s="19">
        <f>E15/B15*100</f>
        <v>16.861316985679984</v>
      </c>
      <c r="G15" s="19">
        <f>E15/C15*100</f>
        <v>100</v>
      </c>
      <c r="H15" s="19">
        <f>H16+H17+H18+H19+H20</f>
        <v>1764.34</v>
      </c>
      <c r="I15" s="19">
        <f t="shared" ref="I15:AP15" si="6">I16+I17+I18+I19+I20</f>
        <v>0</v>
      </c>
      <c r="J15" s="19">
        <f t="shared" si="6"/>
        <v>1764.34</v>
      </c>
      <c r="K15" s="19">
        <f t="shared" si="6"/>
        <v>1789.25</v>
      </c>
      <c r="L15" s="19">
        <f t="shared" si="6"/>
        <v>0</v>
      </c>
      <c r="M15" s="19">
        <f t="shared" si="6"/>
        <v>1789.25</v>
      </c>
      <c r="N15" s="19">
        <f t="shared" si="6"/>
        <v>1616.07</v>
      </c>
      <c r="O15" s="19">
        <f t="shared" si="6"/>
        <v>0</v>
      </c>
      <c r="P15" s="19">
        <f t="shared" si="6"/>
        <v>0</v>
      </c>
      <c r="Q15" s="19">
        <f t="shared" si="6"/>
        <v>1789.25</v>
      </c>
      <c r="R15" s="19">
        <f t="shared" si="6"/>
        <v>0</v>
      </c>
      <c r="S15" s="19">
        <f t="shared" si="6"/>
        <v>0</v>
      </c>
      <c r="T15" s="19">
        <f t="shared" si="6"/>
        <v>1731.49</v>
      </c>
      <c r="U15" s="19">
        <f t="shared" si="6"/>
        <v>0</v>
      </c>
      <c r="V15" s="19">
        <f t="shared" si="6"/>
        <v>0</v>
      </c>
      <c r="W15" s="19">
        <f t="shared" si="6"/>
        <v>1789.24</v>
      </c>
      <c r="X15" s="19">
        <f t="shared" si="6"/>
        <v>0</v>
      </c>
      <c r="Y15" s="19">
        <f t="shared" si="6"/>
        <v>0</v>
      </c>
      <c r="Z15" s="19">
        <f t="shared" si="6"/>
        <v>1741.88</v>
      </c>
      <c r="AA15" s="19">
        <f t="shared" si="6"/>
        <v>0</v>
      </c>
      <c r="AB15" s="19">
        <f t="shared" si="6"/>
        <v>0</v>
      </c>
      <c r="AC15" s="19">
        <f t="shared" si="6"/>
        <v>1802.21</v>
      </c>
      <c r="AD15" s="19">
        <f t="shared" si="6"/>
        <v>0</v>
      </c>
      <c r="AE15" s="19">
        <f t="shared" si="6"/>
        <v>0</v>
      </c>
      <c r="AF15" s="19">
        <f t="shared" si="6"/>
        <v>1799.64</v>
      </c>
      <c r="AG15" s="19">
        <f t="shared" si="6"/>
        <v>0</v>
      </c>
      <c r="AH15" s="19">
        <f t="shared" si="6"/>
        <v>0</v>
      </c>
      <c r="AI15" s="19">
        <f t="shared" si="6"/>
        <v>1731.49</v>
      </c>
      <c r="AJ15" s="19">
        <f t="shared" si="6"/>
        <v>0</v>
      </c>
      <c r="AK15" s="19">
        <f t="shared" si="6"/>
        <v>0</v>
      </c>
      <c r="AL15" s="19">
        <f t="shared" si="6"/>
        <v>1789.25</v>
      </c>
      <c r="AM15" s="19">
        <f t="shared" si="6"/>
        <v>0</v>
      </c>
      <c r="AN15" s="19">
        <f t="shared" si="6"/>
        <v>0</v>
      </c>
      <c r="AO15" s="19">
        <f t="shared" si="6"/>
        <v>1731.29</v>
      </c>
      <c r="AP15" s="19">
        <f t="shared" si="6"/>
        <v>0</v>
      </c>
      <c r="AQ15" s="98"/>
    </row>
    <row r="16" spans="1:43" s="4" customFormat="1" x14ac:dyDescent="0.25">
      <c r="A16" s="7" t="s">
        <v>16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98"/>
    </row>
    <row r="17" spans="1:43" s="4" customFormat="1" x14ac:dyDescent="0.25">
      <c r="A17" s="12" t="s">
        <v>28</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98"/>
    </row>
    <row r="18" spans="1:43" s="4" customFormat="1" x14ac:dyDescent="0.25">
      <c r="A18" s="12" t="s">
        <v>17</v>
      </c>
      <c r="B18" s="8">
        <f>H18+K18+N18+Q18+T18+W18+Z18+AC18+AF18+AI18+AL18+AO18</f>
        <v>21075.4</v>
      </c>
      <c r="C18" s="8">
        <f>C12</f>
        <v>3553.59</v>
      </c>
      <c r="D18" s="8">
        <f t="shared" ref="D18" si="7">E18</f>
        <v>3553.59</v>
      </c>
      <c r="E18" s="8">
        <f>J18+M18+P18+S18+V18+Y18+AB18+AE18+AH18+AK18+AN18+AP18</f>
        <v>3553.59</v>
      </c>
      <c r="F18" s="8">
        <f>E18/B18*100</f>
        <v>16.861316985679984</v>
      </c>
      <c r="G18" s="8">
        <f>E18/C18*100</f>
        <v>100</v>
      </c>
      <c r="H18" s="8">
        <f t="shared" ref="H18" si="8">H12</f>
        <v>1764.34</v>
      </c>
      <c r="I18" s="8"/>
      <c r="J18" s="8">
        <f t="shared" ref="J18:K18" si="9">J12</f>
        <v>1764.34</v>
      </c>
      <c r="K18" s="8">
        <f t="shared" si="9"/>
        <v>1789.25</v>
      </c>
      <c r="L18" s="8"/>
      <c r="M18" s="8">
        <f t="shared" ref="M18:AP18" si="10">M12</f>
        <v>1789.25</v>
      </c>
      <c r="N18" s="8">
        <f t="shared" si="10"/>
        <v>1616.07</v>
      </c>
      <c r="O18" s="8"/>
      <c r="P18" s="8">
        <f t="shared" ref="P18" si="11">P12</f>
        <v>0</v>
      </c>
      <c r="Q18" s="8">
        <f t="shared" si="10"/>
        <v>1789.25</v>
      </c>
      <c r="R18" s="8"/>
      <c r="S18" s="8">
        <f t="shared" ref="S18" si="12">S12</f>
        <v>0</v>
      </c>
      <c r="T18" s="8">
        <f t="shared" si="10"/>
        <v>1731.49</v>
      </c>
      <c r="U18" s="8"/>
      <c r="V18" s="8">
        <f t="shared" ref="V18" si="13">V12</f>
        <v>0</v>
      </c>
      <c r="W18" s="8">
        <f t="shared" si="10"/>
        <v>1789.24</v>
      </c>
      <c r="X18" s="8"/>
      <c r="Y18" s="8">
        <f t="shared" ref="Y18" si="14">Y12</f>
        <v>0</v>
      </c>
      <c r="Z18" s="8">
        <f t="shared" si="10"/>
        <v>1741.88</v>
      </c>
      <c r="AA18" s="8"/>
      <c r="AB18" s="8">
        <f t="shared" ref="AB18" si="15">AB12</f>
        <v>0</v>
      </c>
      <c r="AC18" s="8">
        <f t="shared" si="10"/>
        <v>1802.21</v>
      </c>
      <c r="AD18" s="8"/>
      <c r="AE18" s="8">
        <f t="shared" ref="AE18" si="16">AE12</f>
        <v>0</v>
      </c>
      <c r="AF18" s="8">
        <f t="shared" si="10"/>
        <v>1799.64</v>
      </c>
      <c r="AG18" s="8"/>
      <c r="AH18" s="8">
        <f t="shared" ref="AH18" si="17">AH12</f>
        <v>0</v>
      </c>
      <c r="AI18" s="8">
        <f t="shared" si="10"/>
        <v>1731.49</v>
      </c>
      <c r="AJ18" s="8"/>
      <c r="AK18" s="8">
        <f t="shared" ref="AK18" si="18">AK12</f>
        <v>0</v>
      </c>
      <c r="AL18" s="8">
        <f t="shared" si="10"/>
        <v>1789.25</v>
      </c>
      <c r="AM18" s="8"/>
      <c r="AN18" s="8">
        <f t="shared" ref="AN18" si="19">AN12</f>
        <v>0</v>
      </c>
      <c r="AO18" s="8">
        <f t="shared" si="10"/>
        <v>1731.29</v>
      </c>
      <c r="AP18" s="8">
        <f t="shared" si="10"/>
        <v>0</v>
      </c>
      <c r="AQ18" s="98"/>
    </row>
    <row r="19" spans="1:43" s="18" customFormat="1" x14ac:dyDescent="0.25">
      <c r="A19" s="13" t="s">
        <v>27</v>
      </c>
      <c r="B19" s="8"/>
      <c r="C19" s="8"/>
      <c r="D19" s="8"/>
      <c r="E19" s="8"/>
      <c r="F19" s="8"/>
      <c r="G19" s="8"/>
      <c r="H19" s="8"/>
      <c r="I19" s="16"/>
      <c r="J19" s="8"/>
      <c r="K19" s="8"/>
      <c r="L19" s="17"/>
      <c r="M19" s="8"/>
      <c r="N19" s="8"/>
      <c r="O19" s="17"/>
      <c r="P19" s="8"/>
      <c r="Q19" s="8"/>
      <c r="R19" s="17"/>
      <c r="S19" s="8"/>
      <c r="T19" s="8"/>
      <c r="U19" s="17"/>
      <c r="V19" s="8"/>
      <c r="W19" s="8"/>
      <c r="X19" s="17"/>
      <c r="Y19" s="8"/>
      <c r="Z19" s="8"/>
      <c r="AA19" s="17"/>
      <c r="AB19" s="8"/>
      <c r="AC19" s="8"/>
      <c r="AD19" s="17"/>
      <c r="AE19" s="8"/>
      <c r="AF19" s="8"/>
      <c r="AG19" s="17"/>
      <c r="AH19" s="8"/>
      <c r="AI19" s="8"/>
      <c r="AJ19" s="17"/>
      <c r="AK19" s="8"/>
      <c r="AL19" s="8"/>
      <c r="AM19" s="17"/>
      <c r="AN19" s="8"/>
      <c r="AO19" s="8"/>
      <c r="AP19" s="8"/>
      <c r="AQ19" s="98"/>
    </row>
    <row r="20" spans="1:43" s="4" customFormat="1" x14ac:dyDescent="0.25">
      <c r="A20" s="12" t="s">
        <v>23</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99"/>
    </row>
    <row r="21" spans="1:43" ht="21.75" customHeight="1" x14ac:dyDescent="0.25">
      <c r="A21" s="117" t="s">
        <v>33</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9"/>
      <c r="AQ21" s="41"/>
    </row>
    <row r="22" spans="1:43" customFormat="1" ht="20.25" customHeight="1" x14ac:dyDescent="0.25">
      <c r="A22" s="55" t="s">
        <v>67</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7"/>
      <c r="AG22" s="58"/>
      <c r="AH22" s="58"/>
      <c r="AI22" s="58"/>
      <c r="AJ22" s="58"/>
      <c r="AK22" s="58"/>
      <c r="AL22" s="58"/>
      <c r="AM22" s="58"/>
      <c r="AN22" s="58"/>
      <c r="AO22" s="58"/>
      <c r="AP22" s="58"/>
    </row>
    <row r="23" spans="1:43" s="4" customFormat="1" ht="69" customHeight="1" x14ac:dyDescent="0.25">
      <c r="A23" s="61" t="s">
        <v>48</v>
      </c>
      <c r="B23" s="60">
        <f>B24+B25+B26+B28</f>
        <v>50172.800000000003</v>
      </c>
      <c r="C23" s="60">
        <f>C24+C25+C26+C28</f>
        <v>0</v>
      </c>
      <c r="D23" s="60">
        <f t="shared" ref="D23:E23" si="20">D24+D25+D26+D28</f>
        <v>0</v>
      </c>
      <c r="E23" s="60">
        <f t="shared" si="20"/>
        <v>0</v>
      </c>
      <c r="F23" s="60">
        <f t="shared" ref="F23" si="21">IFERROR(E23/B23%,0)</f>
        <v>0</v>
      </c>
      <c r="G23" s="60">
        <f t="shared" ref="G23" si="22">IFERROR(E23/C23%,0)</f>
        <v>0</v>
      </c>
      <c r="H23" s="60">
        <f t="shared" ref="H23:AP23" si="23">H24+H25+H26+H28</f>
        <v>0</v>
      </c>
      <c r="I23" s="60">
        <f t="shared" si="23"/>
        <v>198</v>
      </c>
      <c r="J23" s="60">
        <f t="shared" si="23"/>
        <v>0</v>
      </c>
      <c r="K23" s="60">
        <f t="shared" si="23"/>
        <v>0</v>
      </c>
      <c r="L23" s="60">
        <f t="shared" si="23"/>
        <v>0</v>
      </c>
      <c r="M23" s="60">
        <f t="shared" si="23"/>
        <v>0</v>
      </c>
      <c r="N23" s="60">
        <f t="shared" si="23"/>
        <v>0</v>
      </c>
      <c r="O23" s="60">
        <f t="shared" si="23"/>
        <v>0</v>
      </c>
      <c r="P23" s="60">
        <f t="shared" si="23"/>
        <v>0</v>
      </c>
      <c r="Q23" s="60">
        <f t="shared" si="23"/>
        <v>4699.5</v>
      </c>
      <c r="R23" s="60">
        <f t="shared" si="23"/>
        <v>0</v>
      </c>
      <c r="S23" s="60">
        <f t="shared" si="23"/>
        <v>0</v>
      </c>
      <c r="T23" s="60">
        <f t="shared" si="23"/>
        <v>0</v>
      </c>
      <c r="U23" s="60">
        <f t="shared" si="23"/>
        <v>0</v>
      </c>
      <c r="V23" s="60">
        <f t="shared" si="23"/>
        <v>0</v>
      </c>
      <c r="W23" s="60">
        <f t="shared" si="23"/>
        <v>0</v>
      </c>
      <c r="X23" s="60">
        <f t="shared" si="23"/>
        <v>0</v>
      </c>
      <c r="Y23" s="60">
        <f t="shared" si="23"/>
        <v>0</v>
      </c>
      <c r="Z23" s="60">
        <f t="shared" si="23"/>
        <v>0</v>
      </c>
      <c r="AA23" s="60">
        <f t="shared" si="23"/>
        <v>0</v>
      </c>
      <c r="AB23" s="60">
        <f t="shared" si="23"/>
        <v>0</v>
      </c>
      <c r="AC23" s="60">
        <f t="shared" si="23"/>
        <v>0</v>
      </c>
      <c r="AD23" s="60">
        <f t="shared" si="23"/>
        <v>0</v>
      </c>
      <c r="AE23" s="60">
        <f t="shared" si="23"/>
        <v>0</v>
      </c>
      <c r="AF23" s="60">
        <f t="shared" si="23"/>
        <v>41284.300000000003</v>
      </c>
      <c r="AG23" s="60">
        <f t="shared" si="23"/>
        <v>0</v>
      </c>
      <c r="AH23" s="60">
        <f t="shared" si="23"/>
        <v>0</v>
      </c>
      <c r="AI23" s="60">
        <f t="shared" si="23"/>
        <v>388.9</v>
      </c>
      <c r="AJ23" s="60">
        <f t="shared" si="23"/>
        <v>0</v>
      </c>
      <c r="AK23" s="60">
        <f t="shared" si="23"/>
        <v>0</v>
      </c>
      <c r="AL23" s="60">
        <f t="shared" si="23"/>
        <v>3800.1</v>
      </c>
      <c r="AM23" s="60">
        <f t="shared" si="23"/>
        <v>0</v>
      </c>
      <c r="AN23" s="60">
        <f t="shared" si="23"/>
        <v>0</v>
      </c>
      <c r="AO23" s="60">
        <f t="shared" si="23"/>
        <v>0</v>
      </c>
      <c r="AP23" s="60">
        <f t="shared" si="23"/>
        <v>0</v>
      </c>
      <c r="AQ23" s="103"/>
    </row>
    <row r="24" spans="1:43" s="4" customFormat="1" x14ac:dyDescent="0.25">
      <c r="A24" s="12" t="s">
        <v>16</v>
      </c>
      <c r="B24" s="8"/>
      <c r="C24" s="8"/>
      <c r="D24" s="8"/>
      <c r="E24" s="8"/>
      <c r="F24" s="8"/>
      <c r="G24" s="8"/>
      <c r="H24" s="8"/>
      <c r="I24" s="8">
        <f t="shared" ref="I24" si="24">I30+I36</f>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41"/>
      <c r="AQ24" s="104"/>
    </row>
    <row r="25" spans="1:43" s="4" customFormat="1" x14ac:dyDescent="0.25">
      <c r="A25" s="12" t="s">
        <v>28</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41"/>
      <c r="AQ25" s="104"/>
    </row>
    <row r="26" spans="1:43" s="4" customFormat="1" x14ac:dyDescent="0.25">
      <c r="A26" s="12" t="s">
        <v>15</v>
      </c>
      <c r="B26" s="8">
        <f>H26+K26+N26+Q26+T26+W26+Z26+AC26+AF26+AI26+AL26+AO26</f>
        <v>50172.800000000003</v>
      </c>
      <c r="C26" s="8">
        <f>H26+K26</f>
        <v>0</v>
      </c>
      <c r="D26" s="8">
        <f>E26</f>
        <v>0</v>
      </c>
      <c r="E26" s="8">
        <f>J26+M26+P26+S26+V26+Y26+AB26+AE26+AH26+AK26+AN26+AP26</f>
        <v>0</v>
      </c>
      <c r="F26" s="62">
        <f t="shared" ref="F26" si="25">IFERROR(E26/B26%,0)</f>
        <v>0</v>
      </c>
      <c r="G26" s="62">
        <f t="shared" ref="G26" si="26">IFERROR(E26/C26%,0)</f>
        <v>0</v>
      </c>
      <c r="H26" s="8">
        <f>H32+H38+H44+H50</f>
        <v>0</v>
      </c>
      <c r="I26" s="8">
        <f t="shared" ref="I26:AP26" si="27">I32+I38+I44+I50</f>
        <v>198</v>
      </c>
      <c r="J26" s="8">
        <f t="shared" si="27"/>
        <v>0</v>
      </c>
      <c r="K26" s="8">
        <f t="shared" si="27"/>
        <v>0</v>
      </c>
      <c r="L26" s="8">
        <f t="shared" si="27"/>
        <v>0</v>
      </c>
      <c r="M26" s="8">
        <f t="shared" si="27"/>
        <v>0</v>
      </c>
      <c r="N26" s="8">
        <f t="shared" si="27"/>
        <v>0</v>
      </c>
      <c r="O26" s="8">
        <f t="shared" si="27"/>
        <v>0</v>
      </c>
      <c r="P26" s="8">
        <f t="shared" si="27"/>
        <v>0</v>
      </c>
      <c r="Q26" s="8">
        <f t="shared" si="27"/>
        <v>4699.5</v>
      </c>
      <c r="R26" s="8">
        <f t="shared" si="27"/>
        <v>0</v>
      </c>
      <c r="S26" s="8">
        <f t="shared" si="27"/>
        <v>0</v>
      </c>
      <c r="T26" s="8">
        <f t="shared" si="27"/>
        <v>0</v>
      </c>
      <c r="U26" s="8">
        <f t="shared" si="27"/>
        <v>0</v>
      </c>
      <c r="V26" s="8">
        <f t="shared" si="27"/>
        <v>0</v>
      </c>
      <c r="W26" s="8">
        <f t="shared" si="27"/>
        <v>0</v>
      </c>
      <c r="X26" s="8">
        <f t="shared" si="27"/>
        <v>0</v>
      </c>
      <c r="Y26" s="8">
        <f t="shared" si="27"/>
        <v>0</v>
      </c>
      <c r="Z26" s="8">
        <f t="shared" si="27"/>
        <v>0</v>
      </c>
      <c r="AA26" s="8">
        <f t="shared" si="27"/>
        <v>0</v>
      </c>
      <c r="AB26" s="8">
        <f t="shared" si="27"/>
        <v>0</v>
      </c>
      <c r="AC26" s="8">
        <f t="shared" si="27"/>
        <v>0</v>
      </c>
      <c r="AD26" s="8">
        <f t="shared" si="27"/>
        <v>0</v>
      </c>
      <c r="AE26" s="8">
        <f t="shared" si="27"/>
        <v>0</v>
      </c>
      <c r="AF26" s="8">
        <f t="shared" si="27"/>
        <v>41284.300000000003</v>
      </c>
      <c r="AG26" s="8">
        <f t="shared" si="27"/>
        <v>0</v>
      </c>
      <c r="AH26" s="8">
        <f t="shared" si="27"/>
        <v>0</v>
      </c>
      <c r="AI26" s="8">
        <f t="shared" si="27"/>
        <v>388.9</v>
      </c>
      <c r="AJ26" s="8">
        <f t="shared" si="27"/>
        <v>0</v>
      </c>
      <c r="AK26" s="8">
        <f t="shared" si="27"/>
        <v>0</v>
      </c>
      <c r="AL26" s="8">
        <f t="shared" si="27"/>
        <v>3800.1</v>
      </c>
      <c r="AM26" s="8">
        <f t="shared" si="27"/>
        <v>0</v>
      </c>
      <c r="AN26" s="8">
        <f t="shared" si="27"/>
        <v>0</v>
      </c>
      <c r="AO26" s="8">
        <f t="shared" si="27"/>
        <v>0</v>
      </c>
      <c r="AP26" s="8">
        <f t="shared" si="27"/>
        <v>0</v>
      </c>
      <c r="AQ26" s="104"/>
    </row>
    <row r="27" spans="1:43" s="18" customFormat="1" x14ac:dyDescent="0.25">
      <c r="A27" s="13" t="s">
        <v>27</v>
      </c>
      <c r="B27" s="14"/>
      <c r="C27" s="14"/>
      <c r="D27" s="8"/>
      <c r="E27" s="14"/>
      <c r="F27" s="14"/>
      <c r="G27" s="14"/>
      <c r="H27" s="8"/>
      <c r="I27" s="16"/>
      <c r="J27" s="42"/>
      <c r="K27" s="8"/>
      <c r="L27" s="17"/>
      <c r="M27" s="17"/>
      <c r="N27" s="8"/>
      <c r="O27" s="17"/>
      <c r="P27" s="17"/>
      <c r="Q27" s="8"/>
      <c r="R27" s="17"/>
      <c r="S27" s="17"/>
      <c r="T27" s="8"/>
      <c r="U27" s="17"/>
      <c r="V27" s="17"/>
      <c r="W27" s="8"/>
      <c r="X27" s="17"/>
      <c r="Y27" s="17"/>
      <c r="Z27" s="8"/>
      <c r="AA27" s="17"/>
      <c r="AB27" s="17"/>
      <c r="AC27" s="8"/>
      <c r="AD27" s="17"/>
      <c r="AE27" s="17"/>
      <c r="AF27" s="8"/>
      <c r="AG27" s="17"/>
      <c r="AH27" s="17"/>
      <c r="AI27" s="8"/>
      <c r="AJ27" s="17"/>
      <c r="AK27" s="17"/>
      <c r="AL27" s="8"/>
      <c r="AM27" s="17"/>
      <c r="AN27" s="17"/>
      <c r="AO27" s="8"/>
      <c r="AP27" s="42"/>
      <c r="AQ27" s="104"/>
    </row>
    <row r="28" spans="1:43" s="4" customFormat="1" x14ac:dyDescent="0.25">
      <c r="A28" s="12" t="s">
        <v>23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41"/>
      <c r="AQ28" s="105"/>
    </row>
    <row r="29" spans="1:43" s="4" customFormat="1" ht="76.5" customHeight="1" x14ac:dyDescent="0.25">
      <c r="A29" s="63" t="s">
        <v>34</v>
      </c>
      <c r="B29" s="64">
        <f>B30+B31+B32+B34</f>
        <v>41284.300000000003</v>
      </c>
      <c r="C29" s="64">
        <f t="shared" ref="C29:E29" si="28">C30+C31+C32+C34</f>
        <v>0</v>
      </c>
      <c r="D29" s="64">
        <f t="shared" si="28"/>
        <v>0</v>
      </c>
      <c r="E29" s="64">
        <f t="shared" si="28"/>
        <v>0</v>
      </c>
      <c r="F29" s="64">
        <f t="shared" ref="F29" si="29">IFERROR(E29/B29%,0)</f>
        <v>0</v>
      </c>
      <c r="G29" s="64">
        <f t="shared" ref="G29" si="30">IFERROR(E29/C29%,0)</f>
        <v>0</v>
      </c>
      <c r="H29" s="64">
        <f>H30+H31+H32+H34</f>
        <v>0</v>
      </c>
      <c r="I29" s="64">
        <f t="shared" ref="I29:AP29" si="31">I30+I31+I32+I34</f>
        <v>0</v>
      </c>
      <c r="J29" s="64">
        <f t="shared" si="31"/>
        <v>0</v>
      </c>
      <c r="K29" s="64">
        <f t="shared" si="31"/>
        <v>0</v>
      </c>
      <c r="L29" s="64">
        <f t="shared" si="31"/>
        <v>0</v>
      </c>
      <c r="M29" s="64">
        <f t="shared" si="31"/>
        <v>0</v>
      </c>
      <c r="N29" s="64">
        <f t="shared" si="31"/>
        <v>0</v>
      </c>
      <c r="O29" s="64">
        <f t="shared" si="31"/>
        <v>0</v>
      </c>
      <c r="P29" s="64">
        <f t="shared" si="31"/>
        <v>0</v>
      </c>
      <c r="Q29" s="64">
        <f t="shared" si="31"/>
        <v>0</v>
      </c>
      <c r="R29" s="64">
        <f t="shared" si="31"/>
        <v>0</v>
      </c>
      <c r="S29" s="64">
        <f t="shared" si="31"/>
        <v>0</v>
      </c>
      <c r="T29" s="64">
        <f t="shared" si="31"/>
        <v>0</v>
      </c>
      <c r="U29" s="64">
        <f t="shared" si="31"/>
        <v>0</v>
      </c>
      <c r="V29" s="64">
        <f t="shared" si="31"/>
        <v>0</v>
      </c>
      <c r="W29" s="64">
        <f t="shared" si="31"/>
        <v>0</v>
      </c>
      <c r="X29" s="64">
        <f t="shared" si="31"/>
        <v>0</v>
      </c>
      <c r="Y29" s="64">
        <f t="shared" si="31"/>
        <v>0</v>
      </c>
      <c r="Z29" s="64">
        <f t="shared" si="31"/>
        <v>0</v>
      </c>
      <c r="AA29" s="64">
        <f t="shared" si="31"/>
        <v>0</v>
      </c>
      <c r="AB29" s="64">
        <f t="shared" si="31"/>
        <v>0</v>
      </c>
      <c r="AC29" s="64">
        <f t="shared" si="31"/>
        <v>0</v>
      </c>
      <c r="AD29" s="64">
        <f t="shared" si="31"/>
        <v>0</v>
      </c>
      <c r="AE29" s="64">
        <f t="shared" si="31"/>
        <v>0</v>
      </c>
      <c r="AF29" s="64">
        <f t="shared" si="31"/>
        <v>41284.300000000003</v>
      </c>
      <c r="AG29" s="64">
        <f t="shared" si="31"/>
        <v>0</v>
      </c>
      <c r="AH29" s="64">
        <f t="shared" si="31"/>
        <v>0</v>
      </c>
      <c r="AI29" s="64">
        <f t="shared" si="31"/>
        <v>0</v>
      </c>
      <c r="AJ29" s="64">
        <f t="shared" si="31"/>
        <v>0</v>
      </c>
      <c r="AK29" s="64">
        <f t="shared" si="31"/>
        <v>0</v>
      </c>
      <c r="AL29" s="64">
        <f t="shared" si="31"/>
        <v>0</v>
      </c>
      <c r="AM29" s="64">
        <f t="shared" si="31"/>
        <v>0</v>
      </c>
      <c r="AN29" s="64">
        <f t="shared" si="31"/>
        <v>0</v>
      </c>
      <c r="AO29" s="64">
        <f t="shared" si="31"/>
        <v>0</v>
      </c>
      <c r="AP29" s="64">
        <f t="shared" si="31"/>
        <v>0</v>
      </c>
      <c r="AQ29" s="100" t="s">
        <v>69</v>
      </c>
    </row>
    <row r="30" spans="1:43" s="4" customFormat="1" x14ac:dyDescent="0.25">
      <c r="A30" s="12" t="s">
        <v>16</v>
      </c>
      <c r="B30" s="9"/>
      <c r="C30" s="9"/>
      <c r="D30" s="9"/>
      <c r="E30" s="9"/>
      <c r="F30" s="26"/>
      <c r="G30" s="2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41"/>
      <c r="AQ30" s="98"/>
    </row>
    <row r="31" spans="1:43" s="4" customFormat="1" x14ac:dyDescent="0.25">
      <c r="A31" s="12" t="s">
        <v>28</v>
      </c>
      <c r="B31" s="9"/>
      <c r="C31" s="9"/>
      <c r="D31" s="9"/>
      <c r="E31" s="9"/>
      <c r="F31" s="26"/>
      <c r="G31" s="26"/>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41"/>
      <c r="AQ31" s="98"/>
    </row>
    <row r="32" spans="1:43" s="4" customFormat="1" x14ac:dyDescent="0.25">
      <c r="A32" s="12" t="s">
        <v>15</v>
      </c>
      <c r="B32" s="9">
        <f>H32+K32+N32+Q32+T32+W32+Z32+AC32+AF32+AI32+AL32+AO32</f>
        <v>41284.300000000003</v>
      </c>
      <c r="C32" s="8">
        <f>H32+K32</f>
        <v>0</v>
      </c>
      <c r="D32" s="9">
        <f t="shared" ref="D32" si="32">E32</f>
        <v>0</v>
      </c>
      <c r="E32" s="9">
        <f>J32+M32+P32+S32+V32+Y32+AB32+AE32+AH32+AK32+AN32+AP32</f>
        <v>0</v>
      </c>
      <c r="F32" s="62">
        <f t="shared" ref="F32" si="33">IFERROR(E32/B32%,0)</f>
        <v>0</v>
      </c>
      <c r="G32" s="62">
        <f t="shared" ref="G32" si="34">IFERROR(E32/C32%,0)</f>
        <v>0</v>
      </c>
      <c r="H32" s="8"/>
      <c r="I32" s="8"/>
      <c r="J32" s="8"/>
      <c r="K32" s="8"/>
      <c r="L32" s="8"/>
      <c r="M32" s="8"/>
      <c r="N32" s="8"/>
      <c r="O32" s="8"/>
      <c r="P32" s="8"/>
      <c r="Q32" s="8"/>
      <c r="R32" s="8"/>
      <c r="S32" s="8"/>
      <c r="T32" s="8"/>
      <c r="U32" s="8"/>
      <c r="V32" s="8"/>
      <c r="W32" s="8"/>
      <c r="X32" s="8"/>
      <c r="Y32" s="8"/>
      <c r="Z32" s="8"/>
      <c r="AA32" s="8"/>
      <c r="AB32" s="8"/>
      <c r="AC32" s="8"/>
      <c r="AD32" s="8"/>
      <c r="AE32" s="8"/>
      <c r="AF32" s="8">
        <v>41284.300000000003</v>
      </c>
      <c r="AG32" s="8"/>
      <c r="AH32" s="8"/>
      <c r="AI32" s="8"/>
      <c r="AJ32" s="8"/>
      <c r="AK32" s="8"/>
      <c r="AL32" s="8"/>
      <c r="AM32" s="8"/>
      <c r="AN32" s="8"/>
      <c r="AO32" s="8"/>
      <c r="AP32" s="41"/>
      <c r="AQ32" s="98"/>
    </row>
    <row r="33" spans="1:43" s="18" customFormat="1" x14ac:dyDescent="0.25">
      <c r="A33" s="13" t="s">
        <v>27</v>
      </c>
      <c r="B33" s="14"/>
      <c r="C33" s="14"/>
      <c r="D33" s="9"/>
      <c r="E33" s="14"/>
      <c r="F33" s="26"/>
      <c r="G33" s="26"/>
      <c r="H33" s="15"/>
      <c r="I33" s="16"/>
      <c r="J33" s="4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42"/>
      <c r="AQ33" s="98"/>
    </row>
    <row r="34" spans="1:43" s="4" customFormat="1" x14ac:dyDescent="0.25">
      <c r="A34" s="12" t="s">
        <v>23</v>
      </c>
      <c r="B34" s="9"/>
      <c r="C34" s="9"/>
      <c r="D34" s="9"/>
      <c r="E34" s="9"/>
      <c r="F34" s="26"/>
      <c r="G34" s="26"/>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41"/>
      <c r="AQ34" s="99"/>
    </row>
    <row r="35" spans="1:43" s="4" customFormat="1" ht="69.75" customHeight="1" x14ac:dyDescent="0.25">
      <c r="A35" s="63" t="s">
        <v>35</v>
      </c>
      <c r="B35" s="64">
        <f>B36+B37+B38+B40</f>
        <v>388.9</v>
      </c>
      <c r="C35" s="64">
        <f t="shared" ref="C35:D35" si="35">C36+C37+C38+C40</f>
        <v>0</v>
      </c>
      <c r="D35" s="64">
        <f t="shared" si="35"/>
        <v>0</v>
      </c>
      <c r="E35" s="64">
        <f>E36+E37+E38+E40</f>
        <v>0</v>
      </c>
      <c r="F35" s="64">
        <f t="shared" ref="F35" si="36">IFERROR(E35/B35%,0)</f>
        <v>0</v>
      </c>
      <c r="G35" s="64">
        <f t="shared" ref="G35" si="37">IFERROR(E35/C35%,0)</f>
        <v>0</v>
      </c>
      <c r="H35" s="64">
        <f>H36+H37+H38+H40</f>
        <v>0</v>
      </c>
      <c r="I35" s="64">
        <f t="shared" ref="I35:AP35" si="38">I36+I37+I38+I40</f>
        <v>66</v>
      </c>
      <c r="J35" s="64">
        <f t="shared" si="38"/>
        <v>0</v>
      </c>
      <c r="K35" s="64">
        <f t="shared" si="38"/>
        <v>0</v>
      </c>
      <c r="L35" s="64">
        <f t="shared" si="38"/>
        <v>0</v>
      </c>
      <c r="M35" s="64">
        <f t="shared" si="38"/>
        <v>0</v>
      </c>
      <c r="N35" s="64">
        <f t="shared" si="38"/>
        <v>0</v>
      </c>
      <c r="O35" s="64">
        <f t="shared" si="38"/>
        <v>0</v>
      </c>
      <c r="P35" s="64">
        <f t="shared" si="38"/>
        <v>0</v>
      </c>
      <c r="Q35" s="64">
        <f t="shared" si="38"/>
        <v>0</v>
      </c>
      <c r="R35" s="64">
        <f t="shared" si="38"/>
        <v>0</v>
      </c>
      <c r="S35" s="64">
        <f t="shared" si="38"/>
        <v>0</v>
      </c>
      <c r="T35" s="64">
        <f t="shared" si="38"/>
        <v>0</v>
      </c>
      <c r="U35" s="64">
        <f t="shared" si="38"/>
        <v>0</v>
      </c>
      <c r="V35" s="64">
        <f t="shared" si="38"/>
        <v>0</v>
      </c>
      <c r="W35" s="64">
        <f t="shared" si="38"/>
        <v>0</v>
      </c>
      <c r="X35" s="64">
        <f t="shared" si="38"/>
        <v>0</v>
      </c>
      <c r="Y35" s="64">
        <f t="shared" si="38"/>
        <v>0</v>
      </c>
      <c r="Z35" s="64">
        <f t="shared" si="38"/>
        <v>0</v>
      </c>
      <c r="AA35" s="64">
        <f t="shared" si="38"/>
        <v>0</v>
      </c>
      <c r="AB35" s="64">
        <f t="shared" si="38"/>
        <v>0</v>
      </c>
      <c r="AC35" s="64">
        <f t="shared" si="38"/>
        <v>0</v>
      </c>
      <c r="AD35" s="64">
        <f t="shared" si="38"/>
        <v>0</v>
      </c>
      <c r="AE35" s="64">
        <f t="shared" si="38"/>
        <v>0</v>
      </c>
      <c r="AF35" s="64">
        <f t="shared" si="38"/>
        <v>0</v>
      </c>
      <c r="AG35" s="64">
        <f t="shared" si="38"/>
        <v>0</v>
      </c>
      <c r="AH35" s="64">
        <f t="shared" si="38"/>
        <v>0</v>
      </c>
      <c r="AI35" s="64">
        <f t="shared" si="38"/>
        <v>388.9</v>
      </c>
      <c r="AJ35" s="64">
        <f t="shared" si="38"/>
        <v>0</v>
      </c>
      <c r="AK35" s="64">
        <f t="shared" si="38"/>
        <v>0</v>
      </c>
      <c r="AL35" s="64">
        <f t="shared" si="38"/>
        <v>0</v>
      </c>
      <c r="AM35" s="64">
        <f t="shared" si="38"/>
        <v>0</v>
      </c>
      <c r="AN35" s="64">
        <f t="shared" si="38"/>
        <v>0</v>
      </c>
      <c r="AO35" s="64">
        <f t="shared" si="38"/>
        <v>0</v>
      </c>
      <c r="AP35" s="64">
        <f t="shared" si="38"/>
        <v>0</v>
      </c>
      <c r="AQ35" s="100" t="s">
        <v>59</v>
      </c>
    </row>
    <row r="36" spans="1:43" s="4" customFormat="1" x14ac:dyDescent="0.25">
      <c r="A36" s="12" t="s">
        <v>16</v>
      </c>
      <c r="B36" s="9"/>
      <c r="C36" s="9"/>
      <c r="D36" s="9"/>
      <c r="E36" s="9"/>
      <c r="F36" s="26"/>
      <c r="G36" s="26"/>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41"/>
      <c r="AQ36" s="98"/>
    </row>
    <row r="37" spans="1:43" s="4" customFormat="1" x14ac:dyDescent="0.25">
      <c r="A37" s="12" t="s">
        <v>28</v>
      </c>
      <c r="B37" s="9"/>
      <c r="C37" s="9"/>
      <c r="D37" s="9"/>
      <c r="E37" s="9"/>
      <c r="F37" s="26"/>
      <c r="G37" s="26"/>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41"/>
      <c r="AQ37" s="98"/>
    </row>
    <row r="38" spans="1:43" s="4" customFormat="1" x14ac:dyDescent="0.25">
      <c r="A38" s="12" t="s">
        <v>15</v>
      </c>
      <c r="B38" s="9">
        <f t="shared" ref="B38" si="39">H38+K38+N38+Q38+T38+W38+Z38+AC38+AF38+AI38+AL38+AO38</f>
        <v>388.9</v>
      </c>
      <c r="C38" s="8">
        <f>H38+K38</f>
        <v>0</v>
      </c>
      <c r="D38" s="9">
        <f t="shared" ref="D38" si="40">E38</f>
        <v>0</v>
      </c>
      <c r="E38" s="9">
        <f>J38+M38+P38+S38+V38+Y38+AB38+AE38+AH38+AK38+AN38+AP38</f>
        <v>0</v>
      </c>
      <c r="F38" s="62">
        <f t="shared" ref="F38" si="41">IFERROR(E38/B38%,0)</f>
        <v>0</v>
      </c>
      <c r="G38" s="62">
        <f t="shared" ref="G38" si="42">IFERROR(E38/C38%,0)</f>
        <v>0</v>
      </c>
      <c r="H38" s="8"/>
      <c r="I38" s="8">
        <v>66</v>
      </c>
      <c r="J38" s="8"/>
      <c r="K38" s="8"/>
      <c r="L38" s="8"/>
      <c r="M38" s="8"/>
      <c r="N38" s="8"/>
      <c r="O38" s="8"/>
      <c r="P38" s="8"/>
      <c r="Q38" s="8"/>
      <c r="R38" s="8"/>
      <c r="S38" s="8"/>
      <c r="T38" s="8"/>
      <c r="U38" s="8"/>
      <c r="V38" s="8"/>
      <c r="W38" s="8"/>
      <c r="X38" s="8"/>
      <c r="Y38" s="8"/>
      <c r="Z38" s="8"/>
      <c r="AA38" s="8"/>
      <c r="AB38" s="8"/>
      <c r="AC38" s="8"/>
      <c r="AD38" s="8"/>
      <c r="AE38" s="8"/>
      <c r="AF38" s="8"/>
      <c r="AG38" s="8"/>
      <c r="AH38" s="8"/>
      <c r="AI38" s="8">
        <v>388.9</v>
      </c>
      <c r="AJ38" s="8"/>
      <c r="AK38" s="8"/>
      <c r="AL38" s="8"/>
      <c r="AM38" s="8"/>
      <c r="AN38" s="8"/>
      <c r="AO38" s="8"/>
      <c r="AP38" s="41"/>
      <c r="AQ38" s="98"/>
    </row>
    <row r="39" spans="1:43" s="18" customFormat="1" ht="15" customHeight="1" x14ac:dyDescent="0.25">
      <c r="A39" s="13" t="s">
        <v>27</v>
      </c>
      <c r="B39" s="14"/>
      <c r="C39" s="14"/>
      <c r="D39" s="9"/>
      <c r="E39" s="14"/>
      <c r="F39" s="26"/>
      <c r="G39" s="26"/>
      <c r="H39" s="15"/>
      <c r="I39" s="16"/>
      <c r="J39" s="42"/>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42"/>
      <c r="AQ39" s="98"/>
    </row>
    <row r="40" spans="1:43" s="4" customFormat="1" x14ac:dyDescent="0.25">
      <c r="A40" s="12" t="s">
        <v>23</v>
      </c>
      <c r="B40" s="9"/>
      <c r="C40" s="9"/>
      <c r="D40" s="9"/>
      <c r="E40" s="9"/>
      <c r="F40" s="26"/>
      <c r="G40" s="26"/>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41"/>
      <c r="AQ40" s="99"/>
    </row>
    <row r="41" spans="1:43" s="4" customFormat="1" ht="69.75" customHeight="1" x14ac:dyDescent="0.25">
      <c r="A41" s="63" t="s">
        <v>45</v>
      </c>
      <c r="B41" s="64">
        <f>B42+B43+B44+B46</f>
        <v>4699.5</v>
      </c>
      <c r="C41" s="64">
        <f t="shared" ref="C41:D41" si="43">C42+C43+C44+C46</f>
        <v>0</v>
      </c>
      <c r="D41" s="64">
        <f t="shared" si="43"/>
        <v>0</v>
      </c>
      <c r="E41" s="64">
        <f>E42+E43+E44+E46</f>
        <v>0</v>
      </c>
      <c r="F41" s="64">
        <f t="shared" ref="F41" si="44">IFERROR(E41/B41%,0)</f>
        <v>0</v>
      </c>
      <c r="G41" s="64">
        <f t="shared" ref="G41" si="45">IFERROR(E41/C41%,0)</f>
        <v>0</v>
      </c>
      <c r="H41" s="64">
        <f>H42+H43+H44+H46</f>
        <v>0</v>
      </c>
      <c r="I41" s="64">
        <f t="shared" ref="I41:AP41" si="46">I42+I43+I44+I46</f>
        <v>66</v>
      </c>
      <c r="J41" s="64">
        <f t="shared" si="46"/>
        <v>0</v>
      </c>
      <c r="K41" s="64">
        <f t="shared" si="46"/>
        <v>0</v>
      </c>
      <c r="L41" s="64">
        <f t="shared" si="46"/>
        <v>0</v>
      </c>
      <c r="M41" s="64">
        <f t="shared" si="46"/>
        <v>0</v>
      </c>
      <c r="N41" s="64">
        <f t="shared" si="46"/>
        <v>0</v>
      </c>
      <c r="O41" s="64">
        <f t="shared" si="46"/>
        <v>0</v>
      </c>
      <c r="P41" s="64">
        <f t="shared" si="46"/>
        <v>0</v>
      </c>
      <c r="Q41" s="64">
        <f t="shared" si="46"/>
        <v>4699.5</v>
      </c>
      <c r="R41" s="64">
        <f t="shared" si="46"/>
        <v>0</v>
      </c>
      <c r="S41" s="64">
        <f t="shared" si="46"/>
        <v>0</v>
      </c>
      <c r="T41" s="64">
        <f t="shared" si="46"/>
        <v>0</v>
      </c>
      <c r="U41" s="64">
        <f t="shared" si="46"/>
        <v>0</v>
      </c>
      <c r="V41" s="64">
        <f t="shared" si="46"/>
        <v>0</v>
      </c>
      <c r="W41" s="64">
        <f t="shared" si="46"/>
        <v>0</v>
      </c>
      <c r="X41" s="64">
        <f t="shared" si="46"/>
        <v>0</v>
      </c>
      <c r="Y41" s="64">
        <f t="shared" si="46"/>
        <v>0</v>
      </c>
      <c r="Z41" s="64">
        <f t="shared" si="46"/>
        <v>0</v>
      </c>
      <c r="AA41" s="64">
        <f t="shared" si="46"/>
        <v>0</v>
      </c>
      <c r="AB41" s="64">
        <f t="shared" si="46"/>
        <v>0</v>
      </c>
      <c r="AC41" s="64">
        <f t="shared" si="46"/>
        <v>0</v>
      </c>
      <c r="AD41" s="64">
        <f t="shared" si="46"/>
        <v>0</v>
      </c>
      <c r="AE41" s="64">
        <f t="shared" si="46"/>
        <v>0</v>
      </c>
      <c r="AF41" s="64">
        <f t="shared" si="46"/>
        <v>0</v>
      </c>
      <c r="AG41" s="64">
        <f t="shared" si="46"/>
        <v>0</v>
      </c>
      <c r="AH41" s="64">
        <f t="shared" si="46"/>
        <v>0</v>
      </c>
      <c r="AI41" s="64">
        <f t="shared" si="46"/>
        <v>0</v>
      </c>
      <c r="AJ41" s="64">
        <f t="shared" si="46"/>
        <v>0</v>
      </c>
      <c r="AK41" s="64">
        <f t="shared" si="46"/>
        <v>0</v>
      </c>
      <c r="AL41" s="64">
        <f t="shared" si="46"/>
        <v>0</v>
      </c>
      <c r="AM41" s="64">
        <f t="shared" si="46"/>
        <v>0</v>
      </c>
      <c r="AN41" s="64">
        <f t="shared" si="46"/>
        <v>0</v>
      </c>
      <c r="AO41" s="64">
        <f t="shared" si="46"/>
        <v>0</v>
      </c>
      <c r="AP41" s="64">
        <f t="shared" si="46"/>
        <v>0</v>
      </c>
      <c r="AQ41" s="97" t="s">
        <v>60</v>
      </c>
    </row>
    <row r="42" spans="1:43" s="4" customFormat="1" x14ac:dyDescent="0.25">
      <c r="A42" s="12" t="s">
        <v>16</v>
      </c>
      <c r="B42" s="9"/>
      <c r="C42" s="9"/>
      <c r="D42" s="9"/>
      <c r="E42" s="9"/>
      <c r="F42" s="26"/>
      <c r="G42" s="26"/>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41"/>
      <c r="AQ42" s="98"/>
    </row>
    <row r="43" spans="1:43" s="4" customFormat="1" x14ac:dyDescent="0.25">
      <c r="A43" s="12" t="s">
        <v>28</v>
      </c>
      <c r="B43" s="9"/>
      <c r="C43" s="9"/>
      <c r="D43" s="9"/>
      <c r="E43" s="9"/>
      <c r="F43" s="26"/>
      <c r="G43" s="26"/>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41"/>
      <c r="AQ43" s="98"/>
    </row>
    <row r="44" spans="1:43" s="4" customFormat="1" x14ac:dyDescent="0.25">
      <c r="A44" s="12" t="s">
        <v>15</v>
      </c>
      <c r="B44" s="9">
        <f t="shared" ref="B44" si="47">H44+K44+N44+Q44+T44+W44+Z44+AC44+AF44+AI44+AL44+AO44</f>
        <v>4699.5</v>
      </c>
      <c r="C44" s="8">
        <f>H44+K44</f>
        <v>0</v>
      </c>
      <c r="D44" s="9">
        <f t="shared" ref="D44" si="48">E44</f>
        <v>0</v>
      </c>
      <c r="E44" s="9">
        <f>J44+M44+P44+S44+V44+Y44+AB44+AE44+AH44+AK44+AN44+AP44</f>
        <v>0</v>
      </c>
      <c r="F44" s="62">
        <f t="shared" ref="F44" si="49">IFERROR(E44/B44%,0)</f>
        <v>0</v>
      </c>
      <c r="G44" s="62">
        <f t="shared" ref="G44" si="50">IFERROR(E44/C44%,0)</f>
        <v>0</v>
      </c>
      <c r="H44" s="8"/>
      <c r="I44" s="8">
        <v>66</v>
      </c>
      <c r="J44" s="8"/>
      <c r="K44" s="8"/>
      <c r="L44" s="8"/>
      <c r="M44" s="8"/>
      <c r="N44" s="8"/>
      <c r="O44" s="8"/>
      <c r="P44" s="8"/>
      <c r="Q44" s="8">
        <v>4699.5</v>
      </c>
      <c r="R44" s="8"/>
      <c r="S44" s="8"/>
      <c r="T44" s="8"/>
      <c r="U44" s="8"/>
      <c r="V44" s="8"/>
      <c r="W44" s="8"/>
      <c r="X44" s="8"/>
      <c r="Y44" s="8"/>
      <c r="Z44" s="8"/>
      <c r="AA44" s="8"/>
      <c r="AB44" s="8"/>
      <c r="AC44" s="8"/>
      <c r="AD44" s="8"/>
      <c r="AE44" s="8"/>
      <c r="AF44" s="8"/>
      <c r="AG44" s="8"/>
      <c r="AH44" s="8"/>
      <c r="AI44" s="8"/>
      <c r="AJ44" s="8"/>
      <c r="AK44" s="8"/>
      <c r="AL44" s="8"/>
      <c r="AM44" s="8"/>
      <c r="AN44" s="8"/>
      <c r="AO44" s="8"/>
      <c r="AP44" s="41"/>
      <c r="AQ44" s="98"/>
    </row>
    <row r="45" spans="1:43" s="18" customFormat="1" ht="15" customHeight="1" x14ac:dyDescent="0.25">
      <c r="A45" s="13" t="s">
        <v>27</v>
      </c>
      <c r="B45" s="14"/>
      <c r="C45" s="14"/>
      <c r="D45" s="9"/>
      <c r="E45" s="14"/>
      <c r="F45" s="26"/>
      <c r="G45" s="26"/>
      <c r="H45" s="15"/>
      <c r="I45" s="16"/>
      <c r="J45" s="42"/>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42"/>
      <c r="AQ45" s="98"/>
    </row>
    <row r="46" spans="1:43" s="4" customFormat="1" x14ac:dyDescent="0.25">
      <c r="A46" s="12" t="s">
        <v>23</v>
      </c>
      <c r="B46" s="9"/>
      <c r="C46" s="9"/>
      <c r="D46" s="9"/>
      <c r="E46" s="9"/>
      <c r="F46" s="26"/>
      <c r="G46" s="26"/>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41"/>
      <c r="AQ46" s="99"/>
    </row>
    <row r="47" spans="1:43" s="4" customFormat="1" ht="54.75" customHeight="1" x14ac:dyDescent="0.25">
      <c r="A47" s="63" t="s">
        <v>49</v>
      </c>
      <c r="B47" s="64">
        <f>B48+B49+B50+B52</f>
        <v>3800.1</v>
      </c>
      <c r="C47" s="64">
        <f t="shared" ref="C47:D47" si="51">C48+C49+C50+C52</f>
        <v>0</v>
      </c>
      <c r="D47" s="64">
        <f t="shared" si="51"/>
        <v>0</v>
      </c>
      <c r="E47" s="64">
        <f>E48+E49+E50+E52</f>
        <v>0</v>
      </c>
      <c r="F47" s="64">
        <f t="shared" ref="F47" si="52">IFERROR(E47/B47%,0)</f>
        <v>0</v>
      </c>
      <c r="G47" s="64">
        <f t="shared" ref="G47" si="53">IFERROR(E47/C47%,0)</f>
        <v>0</v>
      </c>
      <c r="H47" s="64">
        <f>H48+H49+H50+H52</f>
        <v>0</v>
      </c>
      <c r="I47" s="64">
        <f t="shared" ref="I47:AP47" si="54">I48+I49+I50+I52</f>
        <v>66</v>
      </c>
      <c r="J47" s="64">
        <f t="shared" si="54"/>
        <v>0</v>
      </c>
      <c r="K47" s="64">
        <f t="shared" si="54"/>
        <v>0</v>
      </c>
      <c r="L47" s="64">
        <f t="shared" si="54"/>
        <v>0</v>
      </c>
      <c r="M47" s="64">
        <f t="shared" si="54"/>
        <v>0</v>
      </c>
      <c r="N47" s="64">
        <f t="shared" si="54"/>
        <v>0</v>
      </c>
      <c r="O47" s="64">
        <f t="shared" si="54"/>
        <v>0</v>
      </c>
      <c r="P47" s="64">
        <f t="shared" si="54"/>
        <v>0</v>
      </c>
      <c r="Q47" s="64">
        <f t="shared" si="54"/>
        <v>0</v>
      </c>
      <c r="R47" s="64">
        <f t="shared" si="54"/>
        <v>0</v>
      </c>
      <c r="S47" s="64">
        <f t="shared" si="54"/>
        <v>0</v>
      </c>
      <c r="T47" s="64">
        <f t="shared" si="54"/>
        <v>0</v>
      </c>
      <c r="U47" s="64">
        <f t="shared" si="54"/>
        <v>0</v>
      </c>
      <c r="V47" s="64">
        <f t="shared" si="54"/>
        <v>0</v>
      </c>
      <c r="W47" s="64">
        <f t="shared" si="54"/>
        <v>0</v>
      </c>
      <c r="X47" s="64">
        <f t="shared" si="54"/>
        <v>0</v>
      </c>
      <c r="Y47" s="64">
        <f t="shared" si="54"/>
        <v>0</v>
      </c>
      <c r="Z47" s="64">
        <f t="shared" si="54"/>
        <v>0</v>
      </c>
      <c r="AA47" s="64">
        <f t="shared" si="54"/>
        <v>0</v>
      </c>
      <c r="AB47" s="64">
        <f t="shared" si="54"/>
        <v>0</v>
      </c>
      <c r="AC47" s="64">
        <f t="shared" si="54"/>
        <v>0</v>
      </c>
      <c r="AD47" s="64">
        <f t="shared" si="54"/>
        <v>0</v>
      </c>
      <c r="AE47" s="64">
        <f t="shared" si="54"/>
        <v>0</v>
      </c>
      <c r="AF47" s="64">
        <f t="shared" si="54"/>
        <v>0</v>
      </c>
      <c r="AG47" s="64">
        <f t="shared" si="54"/>
        <v>0</v>
      </c>
      <c r="AH47" s="64">
        <f t="shared" si="54"/>
        <v>0</v>
      </c>
      <c r="AI47" s="64">
        <f t="shared" si="54"/>
        <v>0</v>
      </c>
      <c r="AJ47" s="64">
        <f t="shared" si="54"/>
        <v>0</v>
      </c>
      <c r="AK47" s="64">
        <f t="shared" si="54"/>
        <v>0</v>
      </c>
      <c r="AL47" s="64">
        <f t="shared" si="54"/>
        <v>3800.1</v>
      </c>
      <c r="AM47" s="64">
        <f t="shared" si="54"/>
        <v>0</v>
      </c>
      <c r="AN47" s="64">
        <f t="shared" si="54"/>
        <v>0</v>
      </c>
      <c r="AO47" s="64">
        <f t="shared" si="54"/>
        <v>0</v>
      </c>
      <c r="AP47" s="64">
        <f t="shared" si="54"/>
        <v>0</v>
      </c>
      <c r="AQ47" s="97" t="s">
        <v>61</v>
      </c>
    </row>
    <row r="48" spans="1:43" s="4" customFormat="1" x14ac:dyDescent="0.25">
      <c r="A48" s="12" t="s">
        <v>16</v>
      </c>
      <c r="B48" s="9"/>
      <c r="C48" s="9"/>
      <c r="D48" s="9"/>
      <c r="E48" s="9"/>
      <c r="F48" s="26"/>
      <c r="G48" s="26"/>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41"/>
      <c r="AQ48" s="98"/>
    </row>
    <row r="49" spans="1:43" s="4" customFormat="1" x14ac:dyDescent="0.25">
      <c r="A49" s="12" t="s">
        <v>28</v>
      </c>
      <c r="B49" s="9"/>
      <c r="C49" s="9"/>
      <c r="D49" s="9"/>
      <c r="E49" s="9"/>
      <c r="F49" s="26"/>
      <c r="G49" s="26"/>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41"/>
      <c r="AQ49" s="98"/>
    </row>
    <row r="50" spans="1:43" s="4" customFormat="1" x14ac:dyDescent="0.25">
      <c r="A50" s="12" t="s">
        <v>15</v>
      </c>
      <c r="B50" s="9">
        <f t="shared" ref="B50" si="55">H50+K50+N50+Q50+T50+W50+Z50+AC50+AF50+AI50+AL50+AO50</f>
        <v>3800.1</v>
      </c>
      <c r="C50" s="8">
        <f>H50+K50</f>
        <v>0</v>
      </c>
      <c r="D50" s="9">
        <f t="shared" ref="D50" si="56">E50</f>
        <v>0</v>
      </c>
      <c r="E50" s="9">
        <f>J50+M50+P50+S50+V50+Y50+AB50+AE50+AH50+AK50+AN50+AP50</f>
        <v>0</v>
      </c>
      <c r="F50" s="62">
        <f t="shared" ref="F50" si="57">IFERROR(E50/B50%,0)</f>
        <v>0</v>
      </c>
      <c r="G50" s="62">
        <f t="shared" ref="G50" si="58">IFERROR(E50/C50%,0)</f>
        <v>0</v>
      </c>
      <c r="H50" s="8"/>
      <c r="I50" s="8">
        <v>66</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v>3800.1</v>
      </c>
      <c r="AM50" s="8"/>
      <c r="AN50" s="8"/>
      <c r="AO50" s="8"/>
      <c r="AP50" s="41"/>
      <c r="AQ50" s="98"/>
    </row>
    <row r="51" spans="1:43" s="18" customFormat="1" ht="15" customHeight="1" x14ac:dyDescent="0.25">
      <c r="A51" s="13" t="s">
        <v>27</v>
      </c>
      <c r="B51" s="14"/>
      <c r="C51" s="14"/>
      <c r="D51" s="9"/>
      <c r="E51" s="14"/>
      <c r="F51" s="26"/>
      <c r="G51" s="26"/>
      <c r="H51" s="15"/>
      <c r="I51" s="16"/>
      <c r="J51" s="42"/>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42"/>
      <c r="AQ51" s="98"/>
    </row>
    <row r="52" spans="1:43" s="4" customFormat="1" x14ac:dyDescent="0.25">
      <c r="A52" s="12" t="s">
        <v>23</v>
      </c>
      <c r="B52" s="9"/>
      <c r="C52" s="9"/>
      <c r="D52" s="9"/>
      <c r="E52" s="9"/>
      <c r="F52" s="26"/>
      <c r="G52" s="26"/>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41"/>
      <c r="AQ52" s="99"/>
    </row>
    <row r="53" spans="1:43" s="4" customFormat="1" ht="67.150000000000006" customHeight="1" x14ac:dyDescent="0.25">
      <c r="A53" s="61" t="s">
        <v>50</v>
      </c>
      <c r="B53" s="60">
        <f>B54+B55+B56+B58</f>
        <v>190887.69999999998</v>
      </c>
      <c r="C53" s="60">
        <f>C54+C55+C56+C58</f>
        <v>41587.979999999996</v>
      </c>
      <c r="D53" s="60">
        <f t="shared" ref="D53:E53" si="59">D54+D55+D56+D58</f>
        <v>27851.67</v>
      </c>
      <c r="E53" s="60">
        <f t="shared" si="59"/>
        <v>27851.67</v>
      </c>
      <c r="F53" s="60">
        <f>E53/B53*100</f>
        <v>14.59060484253307</v>
      </c>
      <c r="G53" s="60">
        <f>E53/C53*100</f>
        <v>66.970480412850065</v>
      </c>
      <c r="H53" s="60">
        <f t="shared" ref="H53:AP53" si="60">H54+H55+H56+H58</f>
        <v>18857.21</v>
      </c>
      <c r="I53" s="60">
        <f t="shared" si="60"/>
        <v>0</v>
      </c>
      <c r="J53" s="60">
        <f t="shared" si="60"/>
        <v>10977.09</v>
      </c>
      <c r="K53" s="60">
        <f t="shared" si="60"/>
        <v>22730.77</v>
      </c>
      <c r="L53" s="60">
        <f t="shared" si="60"/>
        <v>0</v>
      </c>
      <c r="M53" s="60">
        <f t="shared" si="60"/>
        <v>16874.579999999998</v>
      </c>
      <c r="N53" s="60">
        <f t="shared" si="60"/>
        <v>16867.689999999999</v>
      </c>
      <c r="O53" s="60">
        <f t="shared" si="60"/>
        <v>0</v>
      </c>
      <c r="P53" s="60">
        <f t="shared" si="60"/>
        <v>0</v>
      </c>
      <c r="Q53" s="60">
        <f t="shared" si="60"/>
        <v>19091.96</v>
      </c>
      <c r="R53" s="60">
        <f t="shared" si="60"/>
        <v>0</v>
      </c>
      <c r="S53" s="60">
        <f t="shared" si="60"/>
        <v>0</v>
      </c>
      <c r="T53" s="60">
        <f t="shared" si="60"/>
        <v>17933.469999999998</v>
      </c>
      <c r="U53" s="60">
        <f t="shared" si="60"/>
        <v>0</v>
      </c>
      <c r="V53" s="60">
        <f t="shared" si="60"/>
        <v>0</v>
      </c>
      <c r="W53" s="60">
        <f t="shared" si="60"/>
        <v>14989.079999999998</v>
      </c>
      <c r="X53" s="60">
        <f t="shared" si="60"/>
        <v>0</v>
      </c>
      <c r="Y53" s="60">
        <f t="shared" si="60"/>
        <v>0</v>
      </c>
      <c r="Z53" s="60">
        <f t="shared" si="60"/>
        <v>18645.3</v>
      </c>
      <c r="AA53" s="60">
        <f t="shared" si="60"/>
        <v>0</v>
      </c>
      <c r="AB53" s="60">
        <f t="shared" si="60"/>
        <v>0</v>
      </c>
      <c r="AC53" s="60">
        <f t="shared" si="60"/>
        <v>11735.679999999998</v>
      </c>
      <c r="AD53" s="60">
        <f t="shared" si="60"/>
        <v>0</v>
      </c>
      <c r="AE53" s="60">
        <f t="shared" si="60"/>
        <v>0</v>
      </c>
      <c r="AF53" s="60">
        <f t="shared" si="60"/>
        <v>14427.609999999999</v>
      </c>
      <c r="AG53" s="60">
        <f t="shared" si="60"/>
        <v>0</v>
      </c>
      <c r="AH53" s="60">
        <f t="shared" si="60"/>
        <v>0</v>
      </c>
      <c r="AI53" s="60">
        <f t="shared" si="60"/>
        <v>13241.92</v>
      </c>
      <c r="AJ53" s="60">
        <f t="shared" si="60"/>
        <v>0</v>
      </c>
      <c r="AK53" s="60">
        <f t="shared" si="60"/>
        <v>0</v>
      </c>
      <c r="AL53" s="60">
        <f t="shared" si="60"/>
        <v>11667.329999999998</v>
      </c>
      <c r="AM53" s="60">
        <f t="shared" si="60"/>
        <v>0</v>
      </c>
      <c r="AN53" s="60">
        <f t="shared" si="60"/>
        <v>0</v>
      </c>
      <c r="AO53" s="60">
        <f t="shared" si="60"/>
        <v>10699.679999999998</v>
      </c>
      <c r="AP53" s="60">
        <f t="shared" si="60"/>
        <v>0</v>
      </c>
      <c r="AQ53" s="103"/>
    </row>
    <row r="54" spans="1:43" s="4" customFormat="1" x14ac:dyDescent="0.25">
      <c r="A54" s="12" t="s">
        <v>16</v>
      </c>
      <c r="B54" s="9"/>
      <c r="C54" s="9"/>
      <c r="D54" s="9"/>
      <c r="E54" s="9"/>
      <c r="F54" s="9"/>
      <c r="G54" s="9"/>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41"/>
      <c r="AQ54" s="104"/>
    </row>
    <row r="55" spans="1:43" s="4" customFormat="1" x14ac:dyDescent="0.25">
      <c r="A55" s="12" t="s">
        <v>28</v>
      </c>
      <c r="B55" s="9"/>
      <c r="C55" s="9"/>
      <c r="D55" s="9"/>
      <c r="E55" s="9"/>
      <c r="F55" s="9"/>
      <c r="G55" s="9"/>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41"/>
      <c r="AQ55" s="104"/>
    </row>
    <row r="56" spans="1:43" s="4" customFormat="1" x14ac:dyDescent="0.25">
      <c r="A56" s="12" t="s">
        <v>15</v>
      </c>
      <c r="B56" s="9">
        <f>H56+K56+N56+Q56+T56+W56+Z56+AC56+AF56+AI56+AL56+AO56</f>
        <v>190887.69999999998</v>
      </c>
      <c r="C56" s="9">
        <f>H56+K56</f>
        <v>41587.979999999996</v>
      </c>
      <c r="D56" s="9">
        <f>E56</f>
        <v>27851.67</v>
      </c>
      <c r="E56" s="9">
        <f>J56+M56+P56+S56+V56+Y56+AB56+AE56+AH56+AK56+AN56+AP56</f>
        <v>27851.67</v>
      </c>
      <c r="F56" s="9">
        <f>E56/B56*100</f>
        <v>14.59060484253307</v>
      </c>
      <c r="G56" s="9">
        <f>E56/C56*100</f>
        <v>66.970480412850065</v>
      </c>
      <c r="H56" s="8">
        <f>H62+H80+H86+H92</f>
        <v>18857.21</v>
      </c>
      <c r="I56" s="8">
        <f t="shared" ref="I56:AP56" si="61">I62+I80+I86+I92</f>
        <v>0</v>
      </c>
      <c r="J56" s="8">
        <f>J62+J80+J86+J92</f>
        <v>10977.09</v>
      </c>
      <c r="K56" s="8">
        <f t="shared" si="61"/>
        <v>22730.77</v>
      </c>
      <c r="L56" s="8">
        <f t="shared" si="61"/>
        <v>0</v>
      </c>
      <c r="M56" s="8">
        <f t="shared" si="61"/>
        <v>16874.579999999998</v>
      </c>
      <c r="N56" s="8">
        <f t="shared" si="61"/>
        <v>16867.689999999999</v>
      </c>
      <c r="O56" s="8">
        <f t="shared" si="61"/>
        <v>0</v>
      </c>
      <c r="P56" s="8">
        <f t="shared" si="61"/>
        <v>0</v>
      </c>
      <c r="Q56" s="8">
        <f t="shared" si="61"/>
        <v>19091.96</v>
      </c>
      <c r="R56" s="8">
        <f t="shared" si="61"/>
        <v>0</v>
      </c>
      <c r="S56" s="8">
        <f t="shared" si="61"/>
        <v>0</v>
      </c>
      <c r="T56" s="8">
        <f t="shared" si="61"/>
        <v>17933.469999999998</v>
      </c>
      <c r="U56" s="8">
        <f t="shared" si="61"/>
        <v>0</v>
      </c>
      <c r="V56" s="8">
        <f t="shared" si="61"/>
        <v>0</v>
      </c>
      <c r="W56" s="8">
        <f t="shared" si="61"/>
        <v>14989.079999999998</v>
      </c>
      <c r="X56" s="8">
        <f t="shared" si="61"/>
        <v>0</v>
      </c>
      <c r="Y56" s="8">
        <f t="shared" si="61"/>
        <v>0</v>
      </c>
      <c r="Z56" s="8">
        <f t="shared" si="61"/>
        <v>18645.3</v>
      </c>
      <c r="AA56" s="8">
        <f t="shared" si="61"/>
        <v>0</v>
      </c>
      <c r="AB56" s="8">
        <f t="shared" si="61"/>
        <v>0</v>
      </c>
      <c r="AC56" s="8">
        <f t="shared" si="61"/>
        <v>11735.679999999998</v>
      </c>
      <c r="AD56" s="8">
        <f t="shared" si="61"/>
        <v>0</v>
      </c>
      <c r="AE56" s="8">
        <f t="shared" si="61"/>
        <v>0</v>
      </c>
      <c r="AF56" s="8">
        <f t="shared" si="61"/>
        <v>14427.609999999999</v>
      </c>
      <c r="AG56" s="8">
        <f t="shared" si="61"/>
        <v>0</v>
      </c>
      <c r="AH56" s="8">
        <f t="shared" si="61"/>
        <v>0</v>
      </c>
      <c r="AI56" s="8">
        <f t="shared" si="61"/>
        <v>13241.92</v>
      </c>
      <c r="AJ56" s="8">
        <f t="shared" si="61"/>
        <v>0</v>
      </c>
      <c r="AK56" s="8">
        <f t="shared" si="61"/>
        <v>0</v>
      </c>
      <c r="AL56" s="8">
        <f t="shared" si="61"/>
        <v>11667.329999999998</v>
      </c>
      <c r="AM56" s="8">
        <f t="shared" si="61"/>
        <v>0</v>
      </c>
      <c r="AN56" s="8">
        <f t="shared" si="61"/>
        <v>0</v>
      </c>
      <c r="AO56" s="8">
        <f t="shared" si="61"/>
        <v>10699.679999999998</v>
      </c>
      <c r="AP56" s="8">
        <f t="shared" si="61"/>
        <v>0</v>
      </c>
      <c r="AQ56" s="104"/>
    </row>
    <row r="57" spans="1:43" s="18" customFormat="1" x14ac:dyDescent="0.25">
      <c r="A57" s="13" t="s">
        <v>27</v>
      </c>
      <c r="B57" s="14"/>
      <c r="C57" s="14"/>
      <c r="D57" s="14"/>
      <c r="E57" s="14"/>
      <c r="F57" s="14"/>
      <c r="G57" s="14"/>
      <c r="H57" s="8"/>
      <c r="I57" s="16"/>
      <c r="J57" s="42"/>
      <c r="K57" s="8"/>
      <c r="L57" s="17"/>
      <c r="M57" s="17"/>
      <c r="N57" s="8"/>
      <c r="O57" s="17"/>
      <c r="P57" s="17"/>
      <c r="Q57" s="8"/>
      <c r="R57" s="17"/>
      <c r="S57" s="17"/>
      <c r="T57" s="8"/>
      <c r="U57" s="17"/>
      <c r="V57" s="17"/>
      <c r="W57" s="8"/>
      <c r="X57" s="17"/>
      <c r="Y57" s="17"/>
      <c r="Z57" s="8"/>
      <c r="AA57" s="17"/>
      <c r="AB57" s="17"/>
      <c r="AC57" s="8"/>
      <c r="AD57" s="17"/>
      <c r="AE57" s="17"/>
      <c r="AF57" s="8"/>
      <c r="AG57" s="17"/>
      <c r="AH57" s="17"/>
      <c r="AI57" s="8"/>
      <c r="AJ57" s="17"/>
      <c r="AK57" s="17"/>
      <c r="AL57" s="8"/>
      <c r="AM57" s="17"/>
      <c r="AN57" s="17"/>
      <c r="AO57" s="8"/>
      <c r="AP57" s="42"/>
      <c r="AQ57" s="104"/>
    </row>
    <row r="58" spans="1:43" s="4" customFormat="1" x14ac:dyDescent="0.25">
      <c r="A58" s="12" t="s">
        <v>23</v>
      </c>
      <c r="B58" s="9"/>
      <c r="C58" s="9"/>
      <c r="D58" s="9"/>
      <c r="E58" s="9"/>
      <c r="F58" s="9"/>
      <c r="G58" s="9"/>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41"/>
      <c r="AQ58" s="105"/>
    </row>
    <row r="59" spans="1:43" s="4" customFormat="1" ht="80.25" customHeight="1" x14ac:dyDescent="0.25">
      <c r="A59" s="63" t="s">
        <v>51</v>
      </c>
      <c r="B59" s="64">
        <f>B60+B61+B62+B64</f>
        <v>179546.09999999998</v>
      </c>
      <c r="C59" s="64">
        <f>C62</f>
        <v>40766</v>
      </c>
      <c r="D59" s="64">
        <f>D62</f>
        <v>27132.78</v>
      </c>
      <c r="E59" s="64">
        <f>J59+M59+P59+S59+V59+Y59+AB59+AE59+AH59+AK59+AN59+AP59</f>
        <v>27132.78</v>
      </c>
      <c r="F59" s="64">
        <f>E59/B59*100</f>
        <v>15.111873775036051</v>
      </c>
      <c r="G59" s="64">
        <f>E59/C59*100</f>
        <v>66.557376244909975</v>
      </c>
      <c r="H59" s="64">
        <f>H60+H61+H62+H64</f>
        <v>18568.11</v>
      </c>
      <c r="I59" s="64">
        <f t="shared" ref="I59:AP59" si="62">I60+I61+I62+I64</f>
        <v>0</v>
      </c>
      <c r="J59" s="64">
        <f t="shared" si="62"/>
        <v>10700</v>
      </c>
      <c r="K59" s="64">
        <f t="shared" si="62"/>
        <v>22197.89</v>
      </c>
      <c r="L59" s="64">
        <f t="shared" si="62"/>
        <v>0</v>
      </c>
      <c r="M59" s="64">
        <f t="shared" si="62"/>
        <v>16432.78</v>
      </c>
      <c r="N59" s="64">
        <f t="shared" si="62"/>
        <v>16238.14</v>
      </c>
      <c r="O59" s="64">
        <f t="shared" si="62"/>
        <v>0</v>
      </c>
      <c r="P59" s="64">
        <f t="shared" si="62"/>
        <v>0</v>
      </c>
      <c r="Q59" s="64">
        <f t="shared" si="62"/>
        <v>18459.68</v>
      </c>
      <c r="R59" s="64">
        <f t="shared" si="62"/>
        <v>0</v>
      </c>
      <c r="S59" s="64">
        <f t="shared" si="62"/>
        <v>0</v>
      </c>
      <c r="T59" s="64">
        <f t="shared" si="62"/>
        <v>17312.669999999998</v>
      </c>
      <c r="U59" s="64">
        <f t="shared" si="62"/>
        <v>0</v>
      </c>
      <c r="V59" s="64">
        <f t="shared" si="62"/>
        <v>0</v>
      </c>
      <c r="W59" s="64">
        <f t="shared" si="62"/>
        <v>14369.31</v>
      </c>
      <c r="X59" s="64">
        <f t="shared" si="62"/>
        <v>0</v>
      </c>
      <c r="Y59" s="64">
        <f t="shared" si="62"/>
        <v>0</v>
      </c>
      <c r="Z59" s="64">
        <f t="shared" si="62"/>
        <v>18024.5</v>
      </c>
      <c r="AA59" s="64">
        <f t="shared" si="62"/>
        <v>0</v>
      </c>
      <c r="AB59" s="64">
        <f t="shared" si="62"/>
        <v>0</v>
      </c>
      <c r="AC59" s="64">
        <f t="shared" si="62"/>
        <v>11111.9</v>
      </c>
      <c r="AD59" s="64">
        <f t="shared" si="62"/>
        <v>0</v>
      </c>
      <c r="AE59" s="64">
        <f t="shared" si="62"/>
        <v>0</v>
      </c>
      <c r="AF59" s="64">
        <f t="shared" si="62"/>
        <v>9560.24</v>
      </c>
      <c r="AG59" s="64">
        <f t="shared" si="62"/>
        <v>0</v>
      </c>
      <c r="AH59" s="64">
        <f t="shared" si="62"/>
        <v>0</v>
      </c>
      <c r="AI59" s="64">
        <f t="shared" si="62"/>
        <v>12615.12</v>
      </c>
      <c r="AJ59" s="64">
        <f t="shared" si="62"/>
        <v>0</v>
      </c>
      <c r="AK59" s="64">
        <f t="shared" si="62"/>
        <v>0</v>
      </c>
      <c r="AL59" s="64">
        <f t="shared" si="62"/>
        <v>11038.55</v>
      </c>
      <c r="AM59" s="64">
        <f t="shared" si="62"/>
        <v>0</v>
      </c>
      <c r="AN59" s="64">
        <f t="shared" si="62"/>
        <v>0</v>
      </c>
      <c r="AO59" s="64">
        <f t="shared" si="62"/>
        <v>10049.99</v>
      </c>
      <c r="AP59" s="64">
        <f t="shared" si="62"/>
        <v>0</v>
      </c>
      <c r="AQ59" s="111"/>
    </row>
    <row r="60" spans="1:43" s="4" customFormat="1" x14ac:dyDescent="0.25">
      <c r="A60" s="12" t="s">
        <v>16</v>
      </c>
      <c r="B60" s="9"/>
      <c r="C60" s="9"/>
      <c r="D60" s="9"/>
      <c r="E60" s="9"/>
      <c r="F60" s="26"/>
      <c r="G60" s="26"/>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41"/>
      <c r="AQ60" s="112"/>
    </row>
    <row r="61" spans="1:43" s="4" customFormat="1" x14ac:dyDescent="0.25">
      <c r="A61" s="12" t="s">
        <v>28</v>
      </c>
      <c r="B61" s="9"/>
      <c r="C61" s="9"/>
      <c r="D61" s="9"/>
      <c r="E61" s="9"/>
      <c r="F61" s="26"/>
      <c r="G61" s="26"/>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41"/>
      <c r="AQ61" s="112"/>
    </row>
    <row r="62" spans="1:43" s="4" customFormat="1" x14ac:dyDescent="0.25">
      <c r="A62" s="12" t="s">
        <v>15</v>
      </c>
      <c r="B62" s="9">
        <f>H62+K62+N62+Q62+T62+W62+Z62+AC62+AF62+AI62+AL62+AO62</f>
        <v>179546.09999999998</v>
      </c>
      <c r="C62" s="8">
        <f>H62+K62</f>
        <v>40766</v>
      </c>
      <c r="D62" s="9">
        <f>E62</f>
        <v>27132.78</v>
      </c>
      <c r="E62" s="9">
        <f>J62+M62+P62+S62+V62+Y62+AB62+AE62+AH62+AK62+AN62+AP62</f>
        <v>27132.78</v>
      </c>
      <c r="F62" s="26">
        <f t="shared" ref="F62" si="63">E62/B62*100</f>
        <v>15.111873775036051</v>
      </c>
      <c r="G62" s="26">
        <f t="shared" ref="G62" si="64">E62/C62*100</f>
        <v>66.557376244909975</v>
      </c>
      <c r="H62" s="8">
        <f>H68+H74</f>
        <v>18568.11</v>
      </c>
      <c r="I62" s="8">
        <f t="shared" ref="I62:AP62" si="65">I68+I74</f>
        <v>0</v>
      </c>
      <c r="J62" s="8">
        <f t="shared" si="65"/>
        <v>10700</v>
      </c>
      <c r="K62" s="8">
        <f t="shared" si="65"/>
        <v>22197.89</v>
      </c>
      <c r="L62" s="8">
        <f t="shared" si="65"/>
        <v>0</v>
      </c>
      <c r="M62" s="8">
        <f t="shared" si="65"/>
        <v>16432.78</v>
      </c>
      <c r="N62" s="8">
        <f t="shared" si="65"/>
        <v>16238.14</v>
      </c>
      <c r="O62" s="8">
        <f t="shared" si="65"/>
        <v>0</v>
      </c>
      <c r="P62" s="8">
        <f t="shared" si="65"/>
        <v>0</v>
      </c>
      <c r="Q62" s="8">
        <f t="shared" si="65"/>
        <v>18459.68</v>
      </c>
      <c r="R62" s="8">
        <f t="shared" si="65"/>
        <v>0</v>
      </c>
      <c r="S62" s="8">
        <f t="shared" si="65"/>
        <v>0</v>
      </c>
      <c r="T62" s="8">
        <f t="shared" si="65"/>
        <v>17312.669999999998</v>
      </c>
      <c r="U62" s="8">
        <f t="shared" si="65"/>
        <v>0</v>
      </c>
      <c r="V62" s="8">
        <f t="shared" si="65"/>
        <v>0</v>
      </c>
      <c r="W62" s="8">
        <f t="shared" si="65"/>
        <v>14369.31</v>
      </c>
      <c r="X62" s="8">
        <f t="shared" si="65"/>
        <v>0</v>
      </c>
      <c r="Y62" s="8">
        <f t="shared" si="65"/>
        <v>0</v>
      </c>
      <c r="Z62" s="8">
        <f t="shared" si="65"/>
        <v>18024.5</v>
      </c>
      <c r="AA62" s="8">
        <f t="shared" si="65"/>
        <v>0</v>
      </c>
      <c r="AB62" s="8">
        <f t="shared" si="65"/>
        <v>0</v>
      </c>
      <c r="AC62" s="8">
        <f t="shared" si="65"/>
        <v>11111.9</v>
      </c>
      <c r="AD62" s="8">
        <f t="shared" si="65"/>
        <v>0</v>
      </c>
      <c r="AE62" s="8">
        <f t="shared" si="65"/>
        <v>0</v>
      </c>
      <c r="AF62" s="8">
        <f t="shared" si="65"/>
        <v>9560.24</v>
      </c>
      <c r="AG62" s="8">
        <f t="shared" si="65"/>
        <v>0</v>
      </c>
      <c r="AH62" s="8">
        <f t="shared" si="65"/>
        <v>0</v>
      </c>
      <c r="AI62" s="8">
        <f t="shared" si="65"/>
        <v>12615.12</v>
      </c>
      <c r="AJ62" s="8">
        <f t="shared" si="65"/>
        <v>0</v>
      </c>
      <c r="AK62" s="8">
        <f t="shared" si="65"/>
        <v>0</v>
      </c>
      <c r="AL62" s="8">
        <f t="shared" si="65"/>
        <v>11038.55</v>
      </c>
      <c r="AM62" s="8">
        <f t="shared" si="65"/>
        <v>0</v>
      </c>
      <c r="AN62" s="8">
        <f t="shared" si="65"/>
        <v>0</v>
      </c>
      <c r="AO62" s="8">
        <f t="shared" si="65"/>
        <v>10049.99</v>
      </c>
      <c r="AP62" s="8">
        <f t="shared" si="65"/>
        <v>0</v>
      </c>
      <c r="AQ62" s="112"/>
    </row>
    <row r="63" spans="1:43" s="18" customFormat="1" x14ac:dyDescent="0.25">
      <c r="A63" s="13" t="s">
        <v>27</v>
      </c>
      <c r="B63" s="14"/>
      <c r="C63" s="14"/>
      <c r="D63" s="14"/>
      <c r="E63" s="14"/>
      <c r="F63" s="26"/>
      <c r="G63" s="26"/>
      <c r="H63" s="15"/>
      <c r="I63" s="16"/>
      <c r="J63" s="42"/>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42"/>
      <c r="AQ63" s="112"/>
    </row>
    <row r="64" spans="1:43" s="4" customFormat="1" x14ac:dyDescent="0.25">
      <c r="A64" s="12" t="s">
        <v>23</v>
      </c>
      <c r="B64" s="9"/>
      <c r="C64" s="9"/>
      <c r="D64" s="9"/>
      <c r="E64" s="9"/>
      <c r="F64" s="26"/>
      <c r="G64" s="26"/>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41"/>
      <c r="AQ64" s="113"/>
    </row>
    <row r="65" spans="1:43" s="4" customFormat="1" ht="409.6" customHeight="1" x14ac:dyDescent="0.25">
      <c r="A65" s="63" t="s">
        <v>52</v>
      </c>
      <c r="B65" s="64">
        <f>B66+B67+B68+B70</f>
        <v>163399.40000000002</v>
      </c>
      <c r="C65" s="64">
        <f t="shared" ref="C65:E65" si="66">C66+C67+C68+C70</f>
        <v>38091.32</v>
      </c>
      <c r="D65" s="64">
        <f t="shared" si="66"/>
        <v>24458.199999999997</v>
      </c>
      <c r="E65" s="64">
        <f t="shared" si="66"/>
        <v>24458.199999999997</v>
      </c>
      <c r="F65" s="64">
        <f>E65/B65*100</f>
        <v>14.96835361696554</v>
      </c>
      <c r="G65" s="64">
        <f>E65/C65*100</f>
        <v>64.209378934623416</v>
      </c>
      <c r="H65" s="64">
        <f>H66+H67+H68+H70</f>
        <v>17230.77</v>
      </c>
      <c r="I65" s="64">
        <f t="shared" ref="I65:AP65" si="67">I66+I67+I68+I70</f>
        <v>0</v>
      </c>
      <c r="J65" s="64">
        <f t="shared" si="67"/>
        <v>9362.7099999999991</v>
      </c>
      <c r="K65" s="64">
        <f t="shared" si="67"/>
        <v>20860.55</v>
      </c>
      <c r="L65" s="64">
        <f t="shared" si="67"/>
        <v>0</v>
      </c>
      <c r="M65" s="64">
        <f t="shared" si="67"/>
        <v>15095.49</v>
      </c>
      <c r="N65" s="64">
        <f t="shared" si="67"/>
        <v>14900.8</v>
      </c>
      <c r="O65" s="64">
        <f t="shared" si="67"/>
        <v>0</v>
      </c>
      <c r="P65" s="64">
        <f t="shared" si="67"/>
        <v>0</v>
      </c>
      <c r="Q65" s="64">
        <f t="shared" si="67"/>
        <v>17122.34</v>
      </c>
      <c r="R65" s="64">
        <f t="shared" si="67"/>
        <v>0</v>
      </c>
      <c r="S65" s="64">
        <f t="shared" si="67"/>
        <v>0</v>
      </c>
      <c r="T65" s="64">
        <f t="shared" si="67"/>
        <v>15975.33</v>
      </c>
      <c r="U65" s="64">
        <f t="shared" si="67"/>
        <v>0</v>
      </c>
      <c r="V65" s="64">
        <f t="shared" si="67"/>
        <v>0</v>
      </c>
      <c r="W65" s="64">
        <f t="shared" si="67"/>
        <v>13031.97</v>
      </c>
      <c r="X65" s="64">
        <f t="shared" si="67"/>
        <v>0</v>
      </c>
      <c r="Y65" s="64">
        <f t="shared" si="67"/>
        <v>0</v>
      </c>
      <c r="Z65" s="64">
        <f t="shared" si="67"/>
        <v>16687.16</v>
      </c>
      <c r="AA65" s="64">
        <f t="shared" si="67"/>
        <v>0</v>
      </c>
      <c r="AB65" s="64">
        <f t="shared" si="67"/>
        <v>0</v>
      </c>
      <c r="AC65" s="64">
        <f t="shared" si="67"/>
        <v>9774.56</v>
      </c>
      <c r="AD65" s="64">
        <f t="shared" si="67"/>
        <v>0</v>
      </c>
      <c r="AE65" s="64">
        <f t="shared" si="67"/>
        <v>0</v>
      </c>
      <c r="AF65" s="64">
        <f t="shared" si="67"/>
        <v>8222.9</v>
      </c>
      <c r="AG65" s="64">
        <f t="shared" si="67"/>
        <v>0</v>
      </c>
      <c r="AH65" s="64">
        <f t="shared" si="67"/>
        <v>0</v>
      </c>
      <c r="AI65" s="64">
        <f t="shared" si="67"/>
        <v>11277.78</v>
      </c>
      <c r="AJ65" s="64">
        <f t="shared" si="67"/>
        <v>0</v>
      </c>
      <c r="AK65" s="64">
        <f t="shared" si="67"/>
        <v>0</v>
      </c>
      <c r="AL65" s="64">
        <f t="shared" si="67"/>
        <v>9504.76</v>
      </c>
      <c r="AM65" s="64">
        <f t="shared" si="67"/>
        <v>0</v>
      </c>
      <c r="AN65" s="64">
        <f t="shared" si="67"/>
        <v>0</v>
      </c>
      <c r="AO65" s="64">
        <f t="shared" si="67"/>
        <v>8810.48</v>
      </c>
      <c r="AP65" s="64">
        <f t="shared" si="67"/>
        <v>0</v>
      </c>
      <c r="AQ65" s="111" t="s">
        <v>70</v>
      </c>
    </row>
    <row r="66" spans="1:43" s="4" customFormat="1" x14ac:dyDescent="0.25">
      <c r="A66" s="12" t="s">
        <v>16</v>
      </c>
      <c r="B66" s="9"/>
      <c r="C66" s="9"/>
      <c r="D66" s="9"/>
      <c r="E66" s="9"/>
      <c r="F66" s="26"/>
      <c r="G66" s="26"/>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41"/>
      <c r="AQ66" s="112"/>
    </row>
    <row r="67" spans="1:43" s="4" customFormat="1" x14ac:dyDescent="0.25">
      <c r="A67" s="12" t="s">
        <v>28</v>
      </c>
      <c r="B67" s="9"/>
      <c r="C67" s="9"/>
      <c r="D67" s="9"/>
      <c r="E67" s="9"/>
      <c r="F67" s="26"/>
      <c r="G67" s="26"/>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41"/>
      <c r="AQ67" s="112"/>
    </row>
    <row r="68" spans="1:43" s="4" customFormat="1" ht="342" customHeight="1" x14ac:dyDescent="0.25">
      <c r="A68" s="12" t="s">
        <v>15</v>
      </c>
      <c r="B68" s="9">
        <f t="shared" ref="B68" si="68">H68+K68+N68+Q68+T68+W68+Z68+AC68+AF68+AI68+AL68+AO68</f>
        <v>163399.40000000002</v>
      </c>
      <c r="C68" s="8">
        <f>H68+K68</f>
        <v>38091.32</v>
      </c>
      <c r="D68" s="9">
        <f>E68</f>
        <v>24458.199999999997</v>
      </c>
      <c r="E68" s="9">
        <f>J68+M68+P68+S68+V68+Y68+AB68+AE68+AH68+AK68+AN68+AP68</f>
        <v>24458.199999999997</v>
      </c>
      <c r="F68" s="26">
        <f t="shared" ref="F68" si="69">E68/B68*100</f>
        <v>14.96835361696554</v>
      </c>
      <c r="G68" s="26">
        <f t="shared" ref="G68" si="70">E68/C68*100</f>
        <v>64.209378934623416</v>
      </c>
      <c r="H68" s="8">
        <v>17230.77</v>
      </c>
      <c r="I68" s="8"/>
      <c r="J68" s="8">
        <v>9362.7099999999991</v>
      </c>
      <c r="K68" s="8">
        <v>20860.55</v>
      </c>
      <c r="L68" s="8"/>
      <c r="M68" s="8">
        <v>15095.49</v>
      </c>
      <c r="N68" s="8">
        <v>14900.8</v>
      </c>
      <c r="O68" s="8"/>
      <c r="P68" s="8"/>
      <c r="Q68" s="8">
        <v>17122.34</v>
      </c>
      <c r="R68" s="8"/>
      <c r="S68" s="8"/>
      <c r="T68" s="8">
        <v>15975.33</v>
      </c>
      <c r="U68" s="8"/>
      <c r="V68" s="8"/>
      <c r="W68" s="8">
        <v>13031.97</v>
      </c>
      <c r="X68" s="8"/>
      <c r="Y68" s="8"/>
      <c r="Z68" s="8">
        <v>16687.16</v>
      </c>
      <c r="AA68" s="8"/>
      <c r="AB68" s="8"/>
      <c r="AC68" s="8">
        <v>9774.56</v>
      </c>
      <c r="AD68" s="8"/>
      <c r="AE68" s="8"/>
      <c r="AF68" s="8">
        <v>8222.9</v>
      </c>
      <c r="AG68" s="8"/>
      <c r="AH68" s="8"/>
      <c r="AI68" s="8">
        <v>11277.78</v>
      </c>
      <c r="AJ68" s="8"/>
      <c r="AK68" s="8"/>
      <c r="AL68" s="8">
        <v>9504.76</v>
      </c>
      <c r="AM68" s="8"/>
      <c r="AN68" s="8"/>
      <c r="AO68" s="8">
        <v>8810.48</v>
      </c>
      <c r="AP68" s="41"/>
      <c r="AQ68" s="112"/>
    </row>
    <row r="69" spans="1:43" s="18" customFormat="1" ht="15" customHeight="1" x14ac:dyDescent="0.25">
      <c r="A69" s="13" t="s">
        <v>27</v>
      </c>
      <c r="B69" s="14"/>
      <c r="C69" s="14"/>
      <c r="D69" s="14"/>
      <c r="E69" s="14"/>
      <c r="F69" s="26"/>
      <c r="G69" s="26"/>
      <c r="H69" s="15"/>
      <c r="I69" s="16"/>
      <c r="J69" s="4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42"/>
      <c r="AQ69" s="112"/>
    </row>
    <row r="70" spans="1:43" s="4" customFormat="1" x14ac:dyDescent="0.25">
      <c r="A70" s="12" t="s">
        <v>23</v>
      </c>
      <c r="B70" s="9"/>
      <c r="C70" s="9"/>
      <c r="D70" s="9"/>
      <c r="E70" s="9"/>
      <c r="F70" s="26"/>
      <c r="G70" s="26"/>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41"/>
      <c r="AQ70" s="113"/>
    </row>
    <row r="71" spans="1:43" s="4" customFormat="1" ht="87" customHeight="1" x14ac:dyDescent="0.25">
      <c r="A71" s="63" t="s">
        <v>53</v>
      </c>
      <c r="B71" s="64">
        <f>B74</f>
        <v>16146.699999999999</v>
      </c>
      <c r="C71" s="64">
        <f t="shared" ref="C71:E71" si="71">C74</f>
        <v>2674.68</v>
      </c>
      <c r="D71" s="64">
        <f t="shared" si="71"/>
        <v>2674.58</v>
      </c>
      <c r="E71" s="64">
        <f t="shared" si="71"/>
        <v>2674.58</v>
      </c>
      <c r="F71" s="64">
        <f>F74</f>
        <v>16.564251518886213</v>
      </c>
      <c r="G71" s="64">
        <f>G74</f>
        <v>99.996261234988864</v>
      </c>
      <c r="H71" s="65">
        <f>H72+H73+H74+H75+H76</f>
        <v>1337.34</v>
      </c>
      <c r="I71" s="65">
        <f t="shared" ref="I71:AP71" si="72">I72+I73+I74+I75+I76</f>
        <v>0</v>
      </c>
      <c r="J71" s="65">
        <f t="shared" si="72"/>
        <v>1337.29</v>
      </c>
      <c r="K71" s="65">
        <f t="shared" si="72"/>
        <v>1337.34</v>
      </c>
      <c r="L71" s="65">
        <f t="shared" si="72"/>
        <v>0</v>
      </c>
      <c r="M71" s="65">
        <f t="shared" si="72"/>
        <v>1337.29</v>
      </c>
      <c r="N71" s="65">
        <f t="shared" si="72"/>
        <v>1337.34</v>
      </c>
      <c r="O71" s="65">
        <f t="shared" si="72"/>
        <v>0</v>
      </c>
      <c r="P71" s="65">
        <f t="shared" si="72"/>
        <v>0</v>
      </c>
      <c r="Q71" s="65">
        <f t="shared" si="72"/>
        <v>1337.34</v>
      </c>
      <c r="R71" s="65">
        <f t="shared" si="72"/>
        <v>0</v>
      </c>
      <c r="S71" s="65">
        <f t="shared" si="72"/>
        <v>0</v>
      </c>
      <c r="T71" s="65">
        <f t="shared" si="72"/>
        <v>1337.34</v>
      </c>
      <c r="U71" s="65">
        <f t="shared" si="72"/>
        <v>0</v>
      </c>
      <c r="V71" s="65">
        <f t="shared" si="72"/>
        <v>0</v>
      </c>
      <c r="W71" s="65">
        <f t="shared" si="72"/>
        <v>1337.34</v>
      </c>
      <c r="X71" s="65">
        <f t="shared" si="72"/>
        <v>0</v>
      </c>
      <c r="Y71" s="65">
        <f t="shared" si="72"/>
        <v>0</v>
      </c>
      <c r="Z71" s="65">
        <f t="shared" si="72"/>
        <v>1337.34</v>
      </c>
      <c r="AA71" s="65">
        <f t="shared" si="72"/>
        <v>0</v>
      </c>
      <c r="AB71" s="65">
        <f t="shared" si="72"/>
        <v>0</v>
      </c>
      <c r="AC71" s="65">
        <f t="shared" si="72"/>
        <v>1337.34</v>
      </c>
      <c r="AD71" s="65">
        <f t="shared" si="72"/>
        <v>0</v>
      </c>
      <c r="AE71" s="65">
        <f t="shared" si="72"/>
        <v>0</v>
      </c>
      <c r="AF71" s="65">
        <f t="shared" si="72"/>
        <v>1337.34</v>
      </c>
      <c r="AG71" s="65">
        <f t="shared" si="72"/>
        <v>0</v>
      </c>
      <c r="AH71" s="65">
        <f t="shared" si="72"/>
        <v>0</v>
      </c>
      <c r="AI71" s="65">
        <f t="shared" si="72"/>
        <v>1337.34</v>
      </c>
      <c r="AJ71" s="65">
        <f t="shared" si="72"/>
        <v>0</v>
      </c>
      <c r="AK71" s="65">
        <f t="shared" si="72"/>
        <v>0</v>
      </c>
      <c r="AL71" s="65">
        <f t="shared" si="72"/>
        <v>1533.79</v>
      </c>
      <c r="AM71" s="65">
        <f t="shared" si="72"/>
        <v>0</v>
      </c>
      <c r="AN71" s="65">
        <f t="shared" si="72"/>
        <v>0</v>
      </c>
      <c r="AO71" s="65">
        <f t="shared" si="72"/>
        <v>1239.51</v>
      </c>
      <c r="AP71" s="65">
        <f t="shared" si="72"/>
        <v>0</v>
      </c>
      <c r="AQ71" s="100" t="s">
        <v>71</v>
      </c>
    </row>
    <row r="72" spans="1:43" s="4" customFormat="1" x14ac:dyDescent="0.25">
      <c r="A72" s="12" t="s">
        <v>16</v>
      </c>
      <c r="B72" s="9"/>
      <c r="C72" s="9"/>
      <c r="D72" s="9"/>
      <c r="E72" s="9"/>
      <c r="F72" s="9"/>
      <c r="G72" s="9"/>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41"/>
      <c r="AQ72" s="98"/>
    </row>
    <row r="73" spans="1:43" s="4" customFormat="1" x14ac:dyDescent="0.25">
      <c r="A73" s="12" t="s">
        <v>28</v>
      </c>
      <c r="B73" s="9"/>
      <c r="C73" s="9"/>
      <c r="D73" s="9"/>
      <c r="E73" s="9"/>
      <c r="F73" s="9"/>
      <c r="G73" s="9"/>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41"/>
      <c r="AQ73" s="98"/>
    </row>
    <row r="74" spans="1:43" s="4" customFormat="1" x14ac:dyDescent="0.25">
      <c r="A74" s="12" t="s">
        <v>15</v>
      </c>
      <c r="B74" s="9">
        <f>H74+K74+N74+Q74+T74+W74+Z74+AC74+AF74+AI74+AL74+AO74</f>
        <v>16146.699999999999</v>
      </c>
      <c r="C74" s="8">
        <f>H74+K74</f>
        <v>2674.68</v>
      </c>
      <c r="D74" s="9">
        <f>E74</f>
        <v>2674.58</v>
      </c>
      <c r="E74" s="9">
        <f>J74+M74+P74+S74+V74+Y74+AB74+AE74+AH74+AK74+AN74+AP74</f>
        <v>2674.58</v>
      </c>
      <c r="F74" s="9">
        <f>E74/B74*100</f>
        <v>16.564251518886213</v>
      </c>
      <c r="G74" s="9">
        <f>E74/C74*100</f>
        <v>99.996261234988864</v>
      </c>
      <c r="H74" s="8">
        <v>1337.34</v>
      </c>
      <c r="I74" s="8"/>
      <c r="J74" s="8">
        <v>1337.29</v>
      </c>
      <c r="K74" s="8">
        <v>1337.34</v>
      </c>
      <c r="L74" s="8"/>
      <c r="M74" s="8">
        <v>1337.29</v>
      </c>
      <c r="N74" s="8">
        <v>1337.34</v>
      </c>
      <c r="O74" s="8"/>
      <c r="P74" s="8"/>
      <c r="Q74" s="8">
        <v>1337.34</v>
      </c>
      <c r="R74" s="8"/>
      <c r="S74" s="8"/>
      <c r="T74" s="8">
        <v>1337.34</v>
      </c>
      <c r="U74" s="8"/>
      <c r="V74" s="8"/>
      <c r="W74" s="8">
        <v>1337.34</v>
      </c>
      <c r="X74" s="8"/>
      <c r="Y74" s="8"/>
      <c r="Z74" s="8">
        <v>1337.34</v>
      </c>
      <c r="AA74" s="8"/>
      <c r="AB74" s="8"/>
      <c r="AC74" s="8">
        <v>1337.34</v>
      </c>
      <c r="AD74" s="8"/>
      <c r="AE74" s="8"/>
      <c r="AF74" s="8">
        <v>1337.34</v>
      </c>
      <c r="AG74" s="8"/>
      <c r="AH74" s="8"/>
      <c r="AI74" s="8">
        <v>1337.34</v>
      </c>
      <c r="AJ74" s="8"/>
      <c r="AK74" s="8"/>
      <c r="AL74" s="8">
        <v>1533.79</v>
      </c>
      <c r="AM74" s="8"/>
      <c r="AN74" s="8"/>
      <c r="AO74" s="8">
        <v>1239.51</v>
      </c>
      <c r="AP74" s="41"/>
      <c r="AQ74" s="98"/>
    </row>
    <row r="75" spans="1:43" s="4" customFormat="1" x14ac:dyDescent="0.25">
      <c r="A75" s="13" t="s">
        <v>27</v>
      </c>
      <c r="B75" s="9"/>
      <c r="C75" s="9"/>
      <c r="D75" s="9"/>
      <c r="E75" s="9"/>
      <c r="F75" s="9"/>
      <c r="G75" s="9"/>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41"/>
      <c r="AQ75" s="98"/>
    </row>
    <row r="76" spans="1:43" s="4" customFormat="1" x14ac:dyDescent="0.25">
      <c r="A76" s="12" t="s">
        <v>23</v>
      </c>
      <c r="B76" s="9"/>
      <c r="C76" s="9"/>
      <c r="D76" s="9"/>
      <c r="E76" s="9"/>
      <c r="F76" s="9"/>
      <c r="G76" s="9"/>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41"/>
      <c r="AQ76" s="99"/>
    </row>
    <row r="77" spans="1:43" s="4" customFormat="1" ht="241.5" customHeight="1" x14ac:dyDescent="0.25">
      <c r="A77" s="63" t="s">
        <v>54</v>
      </c>
      <c r="B77" s="64">
        <f t="shared" ref="B77:G77" si="73">B80</f>
        <v>5849.4000000000005</v>
      </c>
      <c r="C77" s="64">
        <f>C80</f>
        <v>780.38000000000011</v>
      </c>
      <c r="D77" s="64">
        <f t="shared" si="73"/>
        <v>684.58999999999992</v>
      </c>
      <c r="E77" s="64">
        <f t="shared" si="73"/>
        <v>684.58999999999992</v>
      </c>
      <c r="F77" s="64">
        <f t="shared" si="73"/>
        <v>11.703593530960438</v>
      </c>
      <c r="G77" s="64">
        <f t="shared" si="73"/>
        <v>87.725210794741002</v>
      </c>
      <c r="H77" s="65">
        <f>H79+H78+H80+H81+H82</f>
        <v>268.3</v>
      </c>
      <c r="I77" s="65">
        <f t="shared" ref="I77:AP77" si="74">I79+I78+I80+I81+I82</f>
        <v>0</v>
      </c>
      <c r="J77" s="65">
        <f t="shared" si="74"/>
        <v>259.58999999999997</v>
      </c>
      <c r="K77" s="65">
        <f t="shared" si="74"/>
        <v>512.08000000000004</v>
      </c>
      <c r="L77" s="65">
        <f t="shared" si="74"/>
        <v>0</v>
      </c>
      <c r="M77" s="65">
        <f t="shared" si="74"/>
        <v>425</v>
      </c>
      <c r="N77" s="65">
        <f t="shared" si="74"/>
        <v>508.75</v>
      </c>
      <c r="O77" s="65">
        <f t="shared" si="74"/>
        <v>0</v>
      </c>
      <c r="P77" s="65">
        <f t="shared" si="74"/>
        <v>0</v>
      </c>
      <c r="Q77" s="65">
        <f t="shared" si="74"/>
        <v>511.48</v>
      </c>
      <c r="R77" s="65">
        <f t="shared" si="74"/>
        <v>0</v>
      </c>
      <c r="S77" s="65">
        <f t="shared" si="74"/>
        <v>0</v>
      </c>
      <c r="T77" s="65">
        <f t="shared" si="74"/>
        <v>500</v>
      </c>
      <c r="U77" s="65">
        <f t="shared" si="74"/>
        <v>0</v>
      </c>
      <c r="V77" s="65">
        <f t="shared" si="74"/>
        <v>0</v>
      </c>
      <c r="W77" s="65">
        <f t="shared" si="74"/>
        <v>498.97</v>
      </c>
      <c r="X77" s="65">
        <f t="shared" si="74"/>
        <v>0</v>
      </c>
      <c r="Y77" s="65">
        <f t="shared" si="74"/>
        <v>0</v>
      </c>
      <c r="Z77" s="65">
        <f t="shared" si="74"/>
        <v>500</v>
      </c>
      <c r="AA77" s="65">
        <f t="shared" si="74"/>
        <v>0</v>
      </c>
      <c r="AB77" s="65">
        <f t="shared" si="74"/>
        <v>0</v>
      </c>
      <c r="AC77" s="65">
        <f t="shared" si="74"/>
        <v>502.98</v>
      </c>
      <c r="AD77" s="65">
        <f t="shared" si="74"/>
        <v>0</v>
      </c>
      <c r="AE77" s="65">
        <f t="shared" si="74"/>
        <v>0</v>
      </c>
      <c r="AF77" s="65">
        <f t="shared" si="74"/>
        <v>503.97</v>
      </c>
      <c r="AG77" s="65">
        <f t="shared" si="74"/>
        <v>0</v>
      </c>
      <c r="AH77" s="65">
        <f t="shared" si="74"/>
        <v>0</v>
      </c>
      <c r="AI77" s="65">
        <f t="shared" si="74"/>
        <v>506</v>
      </c>
      <c r="AJ77" s="65">
        <f t="shared" si="74"/>
        <v>0</v>
      </c>
      <c r="AK77" s="65">
        <f t="shared" si="74"/>
        <v>0</v>
      </c>
      <c r="AL77" s="65">
        <f t="shared" si="74"/>
        <v>507.98</v>
      </c>
      <c r="AM77" s="65">
        <f t="shared" si="74"/>
        <v>0</v>
      </c>
      <c r="AN77" s="65">
        <f t="shared" si="74"/>
        <v>0</v>
      </c>
      <c r="AO77" s="65">
        <f t="shared" si="74"/>
        <v>528.89</v>
      </c>
      <c r="AP77" s="65">
        <f t="shared" si="74"/>
        <v>0</v>
      </c>
      <c r="AQ77" s="100" t="s">
        <v>72</v>
      </c>
    </row>
    <row r="78" spans="1:43" s="4" customFormat="1" x14ac:dyDescent="0.25">
      <c r="A78" s="12" t="s">
        <v>16</v>
      </c>
      <c r="B78" s="9"/>
      <c r="C78" s="9"/>
      <c r="D78" s="9"/>
      <c r="E78" s="9"/>
      <c r="F78" s="9"/>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41"/>
      <c r="AQ78" s="106"/>
    </row>
    <row r="79" spans="1:43" s="4" customFormat="1" x14ac:dyDescent="0.25">
      <c r="A79" s="12" t="s">
        <v>28</v>
      </c>
      <c r="B79" s="9"/>
      <c r="C79" s="9"/>
      <c r="D79" s="9"/>
      <c r="E79" s="9"/>
      <c r="F79" s="9"/>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41"/>
      <c r="AQ79" s="106"/>
    </row>
    <row r="80" spans="1:43" s="4" customFormat="1" x14ac:dyDescent="0.25">
      <c r="A80" s="12" t="s">
        <v>15</v>
      </c>
      <c r="B80" s="9">
        <f>H80+K80+N80+Q80+T80+W80+Z80+AC80+AF80+AI80+AL80+AO80</f>
        <v>5849.4000000000005</v>
      </c>
      <c r="C80" s="8">
        <f>H80+K80</f>
        <v>780.38000000000011</v>
      </c>
      <c r="D80" s="9">
        <f>E80</f>
        <v>684.58999999999992</v>
      </c>
      <c r="E80" s="9">
        <f>J80+M80+P80+S80+V80+Y80+AB80+AE80+AH80+AK80+AN80+AP80</f>
        <v>684.58999999999992</v>
      </c>
      <c r="F80" s="9">
        <f>E80/B80*100</f>
        <v>11.703593530960438</v>
      </c>
      <c r="G80" s="9">
        <f>E80/C80*100</f>
        <v>87.725210794741002</v>
      </c>
      <c r="H80" s="8">
        <v>268.3</v>
      </c>
      <c r="I80" s="8"/>
      <c r="J80" s="8">
        <v>259.58999999999997</v>
      </c>
      <c r="K80" s="8">
        <v>512.08000000000004</v>
      </c>
      <c r="L80" s="8"/>
      <c r="M80" s="8">
        <v>425</v>
      </c>
      <c r="N80" s="8">
        <v>508.75</v>
      </c>
      <c r="O80" s="8"/>
      <c r="P80" s="8"/>
      <c r="Q80" s="8">
        <v>511.48</v>
      </c>
      <c r="R80" s="8"/>
      <c r="S80" s="8"/>
      <c r="T80" s="8">
        <v>500</v>
      </c>
      <c r="U80" s="8"/>
      <c r="V80" s="8"/>
      <c r="W80" s="8">
        <v>498.97</v>
      </c>
      <c r="X80" s="8"/>
      <c r="Y80" s="8"/>
      <c r="Z80" s="8">
        <v>500</v>
      </c>
      <c r="AA80" s="8"/>
      <c r="AB80" s="8"/>
      <c r="AC80" s="8">
        <v>502.98</v>
      </c>
      <c r="AD80" s="8"/>
      <c r="AE80" s="8"/>
      <c r="AF80" s="8">
        <v>503.97</v>
      </c>
      <c r="AG80" s="8"/>
      <c r="AH80" s="8"/>
      <c r="AI80" s="8">
        <v>506</v>
      </c>
      <c r="AJ80" s="8"/>
      <c r="AK80" s="8"/>
      <c r="AL80" s="8">
        <v>507.98</v>
      </c>
      <c r="AM80" s="8"/>
      <c r="AN80" s="8"/>
      <c r="AO80" s="8">
        <v>528.89</v>
      </c>
      <c r="AP80" s="41"/>
      <c r="AQ80" s="106"/>
    </row>
    <row r="81" spans="1:43" s="4" customFormat="1" x14ac:dyDescent="0.25">
      <c r="A81" s="38" t="s">
        <v>27</v>
      </c>
      <c r="B81" s="9"/>
      <c r="C81" s="9"/>
      <c r="D81" s="9"/>
      <c r="E81" s="9"/>
      <c r="F81" s="9"/>
      <c r="G81" s="9"/>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41"/>
      <c r="AQ81" s="106"/>
    </row>
    <row r="82" spans="1:43" s="4" customFormat="1" x14ac:dyDescent="0.25">
      <c r="A82" s="12" t="s">
        <v>23</v>
      </c>
      <c r="B82" s="9"/>
      <c r="C82" s="9"/>
      <c r="D82" s="9"/>
      <c r="E82" s="9"/>
      <c r="F82" s="9"/>
      <c r="G82" s="9"/>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41"/>
      <c r="AQ82" s="107"/>
    </row>
    <row r="83" spans="1:43" s="4" customFormat="1" ht="214.5" customHeight="1" x14ac:dyDescent="0.25">
      <c r="A83" s="63" t="s">
        <v>73</v>
      </c>
      <c r="B83" s="64">
        <f t="shared" ref="B83:G83" si="75">B86</f>
        <v>1249.5999999999997</v>
      </c>
      <c r="C83" s="64">
        <f t="shared" si="75"/>
        <v>41.6</v>
      </c>
      <c r="D83" s="64">
        <f t="shared" si="75"/>
        <v>34.299999999999997</v>
      </c>
      <c r="E83" s="64">
        <f t="shared" si="75"/>
        <v>34.299999999999997</v>
      </c>
      <c r="F83" s="64">
        <f t="shared" si="75"/>
        <v>2.7448783610755445</v>
      </c>
      <c r="G83" s="64">
        <f t="shared" si="75"/>
        <v>82.451923076923066</v>
      </c>
      <c r="H83" s="65">
        <f>H84+H85+H86+H87+H88</f>
        <v>20.8</v>
      </c>
      <c r="I83" s="65">
        <f t="shared" ref="I83:AP83" si="76">I84+I85+I86+I87+I88</f>
        <v>0</v>
      </c>
      <c r="J83" s="65">
        <f t="shared" si="76"/>
        <v>17.5</v>
      </c>
      <c r="K83" s="65">
        <f t="shared" si="76"/>
        <v>20.8</v>
      </c>
      <c r="L83" s="65">
        <f t="shared" si="76"/>
        <v>0</v>
      </c>
      <c r="M83" s="65">
        <f t="shared" si="76"/>
        <v>16.8</v>
      </c>
      <c r="N83" s="65">
        <f>N84+N85+N86+N87+N88</f>
        <v>120.8</v>
      </c>
      <c r="O83" s="65">
        <f t="shared" si="76"/>
        <v>0</v>
      </c>
      <c r="P83" s="65">
        <f t="shared" si="76"/>
        <v>0</v>
      </c>
      <c r="Q83" s="65">
        <f t="shared" si="76"/>
        <v>120.8</v>
      </c>
      <c r="R83" s="65">
        <f t="shared" si="76"/>
        <v>0</v>
      </c>
      <c r="S83" s="65">
        <f t="shared" si="76"/>
        <v>0</v>
      </c>
      <c r="T83" s="65">
        <f t="shared" si="76"/>
        <v>120.8</v>
      </c>
      <c r="U83" s="65">
        <f t="shared" si="76"/>
        <v>0</v>
      </c>
      <c r="V83" s="65">
        <f t="shared" si="76"/>
        <v>0</v>
      </c>
      <c r="W83" s="65">
        <f t="shared" si="76"/>
        <v>120.8</v>
      </c>
      <c r="X83" s="65">
        <f t="shared" si="76"/>
        <v>0</v>
      </c>
      <c r="Y83" s="65">
        <f t="shared" si="76"/>
        <v>0</v>
      </c>
      <c r="Z83" s="65">
        <f t="shared" si="76"/>
        <v>120.8</v>
      </c>
      <c r="AA83" s="65">
        <f t="shared" si="76"/>
        <v>0</v>
      </c>
      <c r="AB83" s="65">
        <f t="shared" si="76"/>
        <v>0</v>
      </c>
      <c r="AC83" s="65">
        <f t="shared" si="76"/>
        <v>120.8</v>
      </c>
      <c r="AD83" s="65">
        <f t="shared" si="76"/>
        <v>0</v>
      </c>
      <c r="AE83" s="65">
        <f t="shared" si="76"/>
        <v>0</v>
      </c>
      <c r="AF83" s="65">
        <f t="shared" si="76"/>
        <v>120.8</v>
      </c>
      <c r="AG83" s="65">
        <f t="shared" si="76"/>
        <v>0</v>
      </c>
      <c r="AH83" s="65">
        <f t="shared" si="76"/>
        <v>0</v>
      </c>
      <c r="AI83" s="65">
        <f t="shared" si="76"/>
        <v>120.8</v>
      </c>
      <c r="AJ83" s="65">
        <f t="shared" si="76"/>
        <v>0</v>
      </c>
      <c r="AK83" s="65">
        <f t="shared" si="76"/>
        <v>0</v>
      </c>
      <c r="AL83" s="65">
        <f t="shared" si="76"/>
        <v>120.8</v>
      </c>
      <c r="AM83" s="65">
        <f t="shared" si="76"/>
        <v>0</v>
      </c>
      <c r="AN83" s="65">
        <f t="shared" si="76"/>
        <v>0</v>
      </c>
      <c r="AO83" s="65">
        <f t="shared" si="76"/>
        <v>120.8</v>
      </c>
      <c r="AP83" s="65">
        <f t="shared" si="76"/>
        <v>0</v>
      </c>
      <c r="AQ83" s="100" t="s">
        <v>74</v>
      </c>
    </row>
    <row r="84" spans="1:43" s="4" customFormat="1" x14ac:dyDescent="0.25">
      <c r="A84" s="12" t="s">
        <v>16</v>
      </c>
      <c r="B84" s="9"/>
      <c r="C84" s="9"/>
      <c r="D84" s="9"/>
      <c r="E84" s="9"/>
      <c r="F84" s="9"/>
      <c r="G84" s="9"/>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41"/>
      <c r="AQ84" s="106"/>
    </row>
    <row r="85" spans="1:43" s="4" customFormat="1" x14ac:dyDescent="0.25">
      <c r="A85" s="12" t="s">
        <v>28</v>
      </c>
      <c r="B85" s="9"/>
      <c r="C85" s="9"/>
      <c r="D85" s="9"/>
      <c r="E85" s="9"/>
      <c r="F85" s="9"/>
      <c r="G85" s="9"/>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41"/>
      <c r="AQ85" s="106"/>
    </row>
    <row r="86" spans="1:43" s="4" customFormat="1" x14ac:dyDescent="0.25">
      <c r="A86" s="12" t="s">
        <v>15</v>
      </c>
      <c r="B86" s="9">
        <f>H86+K86+N86+Q86+T86+W86+Z86+AC86+AF86+AI86+AL86+AO86</f>
        <v>1249.5999999999997</v>
      </c>
      <c r="C86" s="8">
        <f>H86+K86</f>
        <v>41.6</v>
      </c>
      <c r="D86" s="9">
        <f>E86</f>
        <v>34.299999999999997</v>
      </c>
      <c r="E86" s="9">
        <f>J86+M86+P86+S86+V86+Y86+AB86+AE86+AH86+AK86+AN86+AP86</f>
        <v>34.299999999999997</v>
      </c>
      <c r="F86" s="9">
        <f>E86/B86*100</f>
        <v>2.7448783610755445</v>
      </c>
      <c r="G86" s="9">
        <f>E86/C86*100</f>
        <v>82.451923076923066</v>
      </c>
      <c r="H86" s="8">
        <v>20.8</v>
      </c>
      <c r="I86" s="8"/>
      <c r="J86" s="8">
        <v>17.5</v>
      </c>
      <c r="K86" s="8">
        <v>20.8</v>
      </c>
      <c r="L86" s="8"/>
      <c r="M86" s="8">
        <v>16.8</v>
      </c>
      <c r="N86" s="8">
        <v>120.8</v>
      </c>
      <c r="O86" s="8"/>
      <c r="P86" s="8"/>
      <c r="Q86" s="8">
        <v>120.8</v>
      </c>
      <c r="R86" s="8"/>
      <c r="S86" s="8"/>
      <c r="T86" s="8">
        <v>120.8</v>
      </c>
      <c r="U86" s="8"/>
      <c r="V86" s="8"/>
      <c r="W86" s="8">
        <v>120.8</v>
      </c>
      <c r="X86" s="8"/>
      <c r="Y86" s="8"/>
      <c r="Z86" s="8">
        <v>120.8</v>
      </c>
      <c r="AA86" s="8"/>
      <c r="AB86" s="8"/>
      <c r="AC86" s="8">
        <v>120.8</v>
      </c>
      <c r="AD86" s="8"/>
      <c r="AE86" s="8"/>
      <c r="AF86" s="8">
        <v>120.8</v>
      </c>
      <c r="AG86" s="8"/>
      <c r="AH86" s="8"/>
      <c r="AI86" s="8">
        <v>120.8</v>
      </c>
      <c r="AJ86" s="8"/>
      <c r="AK86" s="8"/>
      <c r="AL86" s="8">
        <v>120.8</v>
      </c>
      <c r="AM86" s="8"/>
      <c r="AN86" s="8"/>
      <c r="AO86" s="8">
        <v>120.8</v>
      </c>
      <c r="AP86" s="41"/>
      <c r="AQ86" s="106"/>
    </row>
    <row r="87" spans="1:43" s="4" customFormat="1" x14ac:dyDescent="0.25">
      <c r="A87" s="38" t="s">
        <v>27</v>
      </c>
      <c r="B87" s="9"/>
      <c r="C87" s="9"/>
      <c r="D87" s="9"/>
      <c r="E87" s="9"/>
      <c r="F87" s="9"/>
      <c r="G87" s="9"/>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41"/>
      <c r="AQ87" s="106"/>
    </row>
    <row r="88" spans="1:43" s="4" customFormat="1" x14ac:dyDescent="0.25">
      <c r="A88" s="12" t="s">
        <v>23</v>
      </c>
      <c r="B88" s="9"/>
      <c r="C88" s="9"/>
      <c r="D88" s="9"/>
      <c r="E88" s="9"/>
      <c r="F88" s="9"/>
      <c r="G88" s="9"/>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41"/>
      <c r="AQ88" s="107"/>
    </row>
    <row r="89" spans="1:43" s="4" customFormat="1" ht="37.5" customHeight="1" x14ac:dyDescent="0.25">
      <c r="A89" s="22" t="s">
        <v>55</v>
      </c>
      <c r="B89" s="23">
        <f t="shared" ref="B89:G89" si="77">B92</f>
        <v>4242.6000000000004</v>
      </c>
      <c r="C89" s="23">
        <f t="shared" si="77"/>
        <v>0</v>
      </c>
      <c r="D89" s="23">
        <f t="shared" si="77"/>
        <v>0</v>
      </c>
      <c r="E89" s="23">
        <f t="shared" si="77"/>
        <v>0</v>
      </c>
      <c r="F89" s="23">
        <f t="shared" si="77"/>
        <v>0</v>
      </c>
      <c r="G89" s="23">
        <f t="shared" si="77"/>
        <v>0</v>
      </c>
      <c r="H89" s="48">
        <f>H90+H91+H92+H93+H94</f>
        <v>0</v>
      </c>
      <c r="I89" s="48">
        <f t="shared" ref="I89:AP89" si="78">I90+I91+I92+I93+I94</f>
        <v>0</v>
      </c>
      <c r="J89" s="48">
        <f t="shared" si="78"/>
        <v>0</v>
      </c>
      <c r="K89" s="48">
        <f t="shared" si="78"/>
        <v>0</v>
      </c>
      <c r="L89" s="48">
        <f t="shared" si="78"/>
        <v>0</v>
      </c>
      <c r="M89" s="48">
        <f t="shared" si="78"/>
        <v>0</v>
      </c>
      <c r="N89" s="48">
        <f t="shared" si="78"/>
        <v>0</v>
      </c>
      <c r="O89" s="48">
        <f t="shared" si="78"/>
        <v>0</v>
      </c>
      <c r="P89" s="48">
        <f t="shared" si="78"/>
        <v>0</v>
      </c>
      <c r="Q89" s="48">
        <f t="shared" si="78"/>
        <v>0</v>
      </c>
      <c r="R89" s="48">
        <f t="shared" si="78"/>
        <v>0</v>
      </c>
      <c r="S89" s="48">
        <f t="shared" si="78"/>
        <v>0</v>
      </c>
      <c r="T89" s="48">
        <f t="shared" si="78"/>
        <v>0</v>
      </c>
      <c r="U89" s="48">
        <f t="shared" si="78"/>
        <v>0</v>
      </c>
      <c r="V89" s="48">
        <f t="shared" si="78"/>
        <v>0</v>
      </c>
      <c r="W89" s="48">
        <f t="shared" si="78"/>
        <v>0</v>
      </c>
      <c r="X89" s="48">
        <f t="shared" si="78"/>
        <v>0</v>
      </c>
      <c r="Y89" s="48">
        <f t="shared" si="78"/>
        <v>0</v>
      </c>
      <c r="Z89" s="48">
        <f t="shared" si="78"/>
        <v>0</v>
      </c>
      <c r="AA89" s="48">
        <f t="shared" si="78"/>
        <v>0</v>
      </c>
      <c r="AB89" s="48">
        <f t="shared" si="78"/>
        <v>0</v>
      </c>
      <c r="AC89" s="48">
        <f t="shared" si="78"/>
        <v>0</v>
      </c>
      <c r="AD89" s="48">
        <f t="shared" si="78"/>
        <v>0</v>
      </c>
      <c r="AE89" s="48">
        <f t="shared" si="78"/>
        <v>0</v>
      </c>
      <c r="AF89" s="48">
        <f t="shared" si="78"/>
        <v>4242.6000000000004</v>
      </c>
      <c r="AG89" s="48">
        <f t="shared" si="78"/>
        <v>0</v>
      </c>
      <c r="AH89" s="48">
        <f t="shared" si="78"/>
        <v>0</v>
      </c>
      <c r="AI89" s="48">
        <f t="shared" si="78"/>
        <v>0</v>
      </c>
      <c r="AJ89" s="48">
        <f t="shared" si="78"/>
        <v>0</v>
      </c>
      <c r="AK89" s="48">
        <f t="shared" si="78"/>
        <v>0</v>
      </c>
      <c r="AL89" s="48">
        <f t="shared" si="78"/>
        <v>0</v>
      </c>
      <c r="AM89" s="48">
        <f t="shared" si="78"/>
        <v>0</v>
      </c>
      <c r="AN89" s="48">
        <f t="shared" si="78"/>
        <v>0</v>
      </c>
      <c r="AO89" s="48">
        <f t="shared" si="78"/>
        <v>0</v>
      </c>
      <c r="AP89" s="48">
        <f t="shared" si="78"/>
        <v>0</v>
      </c>
      <c r="AQ89" s="108"/>
    </row>
    <row r="90" spans="1:43" s="4" customFormat="1" x14ac:dyDescent="0.25">
      <c r="A90" s="12" t="s">
        <v>16</v>
      </c>
      <c r="B90" s="9"/>
      <c r="C90" s="9"/>
      <c r="D90" s="9"/>
      <c r="E90" s="9"/>
      <c r="F90" s="9"/>
      <c r="G90" s="9"/>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41"/>
      <c r="AQ90" s="109"/>
    </row>
    <row r="91" spans="1:43" s="4" customFormat="1" x14ac:dyDescent="0.25">
      <c r="A91" s="12" t="s">
        <v>28</v>
      </c>
      <c r="B91" s="9"/>
      <c r="C91" s="9"/>
      <c r="D91" s="9"/>
      <c r="E91" s="9"/>
      <c r="F91" s="9"/>
      <c r="G91" s="9"/>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41"/>
      <c r="AQ91" s="109"/>
    </row>
    <row r="92" spans="1:43" s="4" customFormat="1" x14ac:dyDescent="0.25">
      <c r="A92" s="12" t="s">
        <v>15</v>
      </c>
      <c r="B92" s="9">
        <f>H92+K92+N92+Q92+T92+W92+Z92+AC92+AF92+AI92+AL92+AO92</f>
        <v>4242.6000000000004</v>
      </c>
      <c r="C92" s="8">
        <f>H92+K92</f>
        <v>0</v>
      </c>
      <c r="D92" s="9">
        <f>E92</f>
        <v>0</v>
      </c>
      <c r="E92" s="9">
        <f>J92+M92+P92+S92+V92+Y92+AB92+AE92+AH92+AK92+AN92+AP92</f>
        <v>0</v>
      </c>
      <c r="F92" s="62">
        <f t="shared" ref="F92" si="79">IFERROR(E92/B92%,0)</f>
        <v>0</v>
      </c>
      <c r="G92" s="62">
        <f t="shared" ref="G92" si="80">IFERROR(E92/C92%,0)</f>
        <v>0</v>
      </c>
      <c r="H92" s="8"/>
      <c r="I92" s="8"/>
      <c r="J92" s="8"/>
      <c r="K92" s="8"/>
      <c r="L92" s="8"/>
      <c r="M92" s="8"/>
      <c r="N92" s="8"/>
      <c r="O92" s="8"/>
      <c r="P92" s="8"/>
      <c r="Q92" s="8"/>
      <c r="R92" s="8"/>
      <c r="S92" s="8"/>
      <c r="T92" s="8"/>
      <c r="U92" s="8"/>
      <c r="V92" s="8"/>
      <c r="W92" s="8"/>
      <c r="X92" s="8"/>
      <c r="Y92" s="8"/>
      <c r="Z92" s="8"/>
      <c r="AA92" s="8"/>
      <c r="AB92" s="8"/>
      <c r="AC92" s="8"/>
      <c r="AD92" s="8"/>
      <c r="AE92" s="8"/>
      <c r="AF92" s="8">
        <v>4242.6000000000004</v>
      </c>
      <c r="AG92" s="8"/>
      <c r="AH92" s="8"/>
      <c r="AI92" s="8"/>
      <c r="AJ92" s="8"/>
      <c r="AK92" s="8"/>
      <c r="AL92" s="8"/>
      <c r="AM92" s="8"/>
      <c r="AN92" s="8"/>
      <c r="AO92" s="8"/>
      <c r="AP92" s="41"/>
      <c r="AQ92" s="109"/>
    </row>
    <row r="93" spans="1:43" s="4" customFormat="1" x14ac:dyDescent="0.25">
      <c r="A93" s="38" t="s">
        <v>27</v>
      </c>
      <c r="B93" s="9"/>
      <c r="C93" s="9"/>
      <c r="D93" s="9"/>
      <c r="E93" s="9"/>
      <c r="F93" s="9"/>
      <c r="G93" s="9"/>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41"/>
      <c r="AQ93" s="109"/>
    </row>
    <row r="94" spans="1:43" s="4" customFormat="1" x14ac:dyDescent="0.25">
      <c r="A94" s="12" t="s">
        <v>23</v>
      </c>
      <c r="B94" s="9"/>
      <c r="C94" s="9"/>
      <c r="D94" s="9"/>
      <c r="E94" s="9"/>
      <c r="F94" s="9"/>
      <c r="G94" s="9"/>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41"/>
      <c r="AQ94" s="110"/>
    </row>
    <row r="95" spans="1:43" s="4" customFormat="1" ht="73.5" customHeight="1" x14ac:dyDescent="0.25">
      <c r="A95" s="61" t="s">
        <v>75</v>
      </c>
      <c r="B95" s="60">
        <f t="shared" ref="B95:G95" si="81">B98</f>
        <v>25383.5</v>
      </c>
      <c r="C95" s="60">
        <f t="shared" si="81"/>
        <v>0</v>
      </c>
      <c r="D95" s="60">
        <f t="shared" si="81"/>
        <v>0</v>
      </c>
      <c r="E95" s="60">
        <f t="shared" si="81"/>
        <v>0</v>
      </c>
      <c r="F95" s="60">
        <f t="shared" si="81"/>
        <v>0</v>
      </c>
      <c r="G95" s="60">
        <f t="shared" si="81"/>
        <v>0</v>
      </c>
      <c r="H95" s="66">
        <f>H96+H97+H98+H99+H100</f>
        <v>0</v>
      </c>
      <c r="I95" s="66">
        <f t="shared" ref="I95:AP95" si="82">I96+I97+I98+I99+I100</f>
        <v>0</v>
      </c>
      <c r="J95" s="66">
        <f t="shared" si="82"/>
        <v>0</v>
      </c>
      <c r="K95" s="66">
        <f t="shared" si="82"/>
        <v>0</v>
      </c>
      <c r="L95" s="66">
        <f t="shared" si="82"/>
        <v>0</v>
      </c>
      <c r="M95" s="66">
        <f t="shared" si="82"/>
        <v>0</v>
      </c>
      <c r="N95" s="66">
        <f t="shared" si="82"/>
        <v>0</v>
      </c>
      <c r="O95" s="66">
        <f t="shared" si="82"/>
        <v>0</v>
      </c>
      <c r="P95" s="66">
        <f t="shared" si="82"/>
        <v>0</v>
      </c>
      <c r="Q95" s="66">
        <f t="shared" si="82"/>
        <v>0</v>
      </c>
      <c r="R95" s="66">
        <f t="shared" si="82"/>
        <v>0</v>
      </c>
      <c r="S95" s="66">
        <f t="shared" si="82"/>
        <v>0</v>
      </c>
      <c r="T95" s="66">
        <f t="shared" si="82"/>
        <v>0</v>
      </c>
      <c r="U95" s="66">
        <f t="shared" si="82"/>
        <v>0</v>
      </c>
      <c r="V95" s="66">
        <f t="shared" si="82"/>
        <v>0</v>
      </c>
      <c r="W95" s="66">
        <f t="shared" si="82"/>
        <v>0</v>
      </c>
      <c r="X95" s="66">
        <f t="shared" si="82"/>
        <v>0</v>
      </c>
      <c r="Y95" s="66">
        <f t="shared" si="82"/>
        <v>0</v>
      </c>
      <c r="Z95" s="66">
        <f t="shared" si="82"/>
        <v>0</v>
      </c>
      <c r="AA95" s="66">
        <f t="shared" si="82"/>
        <v>0</v>
      </c>
      <c r="AB95" s="66">
        <f t="shared" si="82"/>
        <v>0</v>
      </c>
      <c r="AC95" s="66">
        <f t="shared" si="82"/>
        <v>25383.5</v>
      </c>
      <c r="AD95" s="66">
        <f t="shared" si="82"/>
        <v>0</v>
      </c>
      <c r="AE95" s="66">
        <f t="shared" si="82"/>
        <v>0</v>
      </c>
      <c r="AF95" s="66">
        <f t="shared" si="82"/>
        <v>0</v>
      </c>
      <c r="AG95" s="66">
        <f t="shared" si="82"/>
        <v>0</v>
      </c>
      <c r="AH95" s="66">
        <f t="shared" si="82"/>
        <v>0</v>
      </c>
      <c r="AI95" s="66">
        <f t="shared" si="82"/>
        <v>0</v>
      </c>
      <c r="AJ95" s="66">
        <f t="shared" si="82"/>
        <v>0</v>
      </c>
      <c r="AK95" s="66">
        <f t="shared" si="82"/>
        <v>0</v>
      </c>
      <c r="AL95" s="66">
        <f t="shared" si="82"/>
        <v>0</v>
      </c>
      <c r="AM95" s="66">
        <f t="shared" si="82"/>
        <v>0</v>
      </c>
      <c r="AN95" s="66">
        <f t="shared" si="82"/>
        <v>0</v>
      </c>
      <c r="AO95" s="66">
        <f t="shared" si="82"/>
        <v>0</v>
      </c>
      <c r="AP95" s="66">
        <f t="shared" si="82"/>
        <v>0</v>
      </c>
      <c r="AQ95" s="108"/>
    </row>
    <row r="96" spans="1:43" s="4" customFormat="1" x14ac:dyDescent="0.25">
      <c r="A96" s="12" t="s">
        <v>16</v>
      </c>
      <c r="B96" s="9"/>
      <c r="C96" s="9"/>
      <c r="D96" s="9"/>
      <c r="E96" s="9"/>
      <c r="F96" s="9"/>
      <c r="G96" s="9"/>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41"/>
      <c r="AQ96" s="109"/>
    </row>
    <row r="97" spans="1:43" s="4" customFormat="1" x14ac:dyDescent="0.25">
      <c r="A97" s="12" t="s">
        <v>28</v>
      </c>
      <c r="B97" s="9"/>
      <c r="C97" s="9"/>
      <c r="D97" s="9"/>
      <c r="E97" s="9"/>
      <c r="F97" s="9"/>
      <c r="G97" s="9"/>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41"/>
      <c r="AQ97" s="109"/>
    </row>
    <row r="98" spans="1:43" s="4" customFormat="1" x14ac:dyDescent="0.25">
      <c r="A98" s="12" t="s">
        <v>15</v>
      </c>
      <c r="B98" s="9">
        <f>H98+K98+N98+Q98+T98+W98+Z98+AC98+AF98+AI98+AL98+AO98</f>
        <v>25383.5</v>
      </c>
      <c r="C98" s="8">
        <f>H98+K98</f>
        <v>0</v>
      </c>
      <c r="D98" s="9">
        <f>E98</f>
        <v>0</v>
      </c>
      <c r="E98" s="9">
        <f>J98+M98+P98+S98+V98+Y98+AB98+AE98+AH98+AK98+AN98+AP98</f>
        <v>0</v>
      </c>
      <c r="F98" s="62">
        <f t="shared" ref="F98" si="83">IFERROR(E98/B98%,0)</f>
        <v>0</v>
      </c>
      <c r="G98" s="62">
        <f t="shared" ref="G98" si="84">IFERROR(E98/C98%,0)</f>
        <v>0</v>
      </c>
      <c r="H98" s="8">
        <f>H104+H110+H116</f>
        <v>0</v>
      </c>
      <c r="I98" s="8">
        <f t="shared" ref="I98:AP98" si="85">I104+I110+I116</f>
        <v>0</v>
      </c>
      <c r="J98" s="8">
        <f t="shared" si="85"/>
        <v>0</v>
      </c>
      <c r="K98" s="8">
        <f t="shared" si="85"/>
        <v>0</v>
      </c>
      <c r="L98" s="8">
        <f t="shared" si="85"/>
        <v>0</v>
      </c>
      <c r="M98" s="8">
        <f t="shared" si="85"/>
        <v>0</v>
      </c>
      <c r="N98" s="8">
        <f t="shared" si="85"/>
        <v>0</v>
      </c>
      <c r="O98" s="8">
        <f t="shared" si="85"/>
        <v>0</v>
      </c>
      <c r="P98" s="8">
        <f t="shared" si="85"/>
        <v>0</v>
      </c>
      <c r="Q98" s="8">
        <f t="shared" si="85"/>
        <v>0</v>
      </c>
      <c r="R98" s="8">
        <f t="shared" si="85"/>
        <v>0</v>
      </c>
      <c r="S98" s="8">
        <f t="shared" si="85"/>
        <v>0</v>
      </c>
      <c r="T98" s="8">
        <f t="shared" si="85"/>
        <v>0</v>
      </c>
      <c r="U98" s="8">
        <f t="shared" si="85"/>
        <v>0</v>
      </c>
      <c r="V98" s="8">
        <f t="shared" si="85"/>
        <v>0</v>
      </c>
      <c r="W98" s="8">
        <f t="shared" si="85"/>
        <v>0</v>
      </c>
      <c r="X98" s="8">
        <f t="shared" si="85"/>
        <v>0</v>
      </c>
      <c r="Y98" s="8">
        <f t="shared" si="85"/>
        <v>0</v>
      </c>
      <c r="Z98" s="8">
        <f t="shared" si="85"/>
        <v>0</v>
      </c>
      <c r="AA98" s="8">
        <f t="shared" si="85"/>
        <v>0</v>
      </c>
      <c r="AB98" s="8">
        <f t="shared" si="85"/>
        <v>0</v>
      </c>
      <c r="AC98" s="8">
        <f t="shared" si="85"/>
        <v>25383.5</v>
      </c>
      <c r="AD98" s="8">
        <f t="shared" si="85"/>
        <v>0</v>
      </c>
      <c r="AE98" s="8">
        <f t="shared" si="85"/>
        <v>0</v>
      </c>
      <c r="AF98" s="8">
        <f t="shared" si="85"/>
        <v>0</v>
      </c>
      <c r="AG98" s="8">
        <f t="shared" si="85"/>
        <v>0</v>
      </c>
      <c r="AH98" s="8">
        <f t="shared" si="85"/>
        <v>0</v>
      </c>
      <c r="AI98" s="8">
        <f t="shared" si="85"/>
        <v>0</v>
      </c>
      <c r="AJ98" s="8">
        <f t="shared" si="85"/>
        <v>0</v>
      </c>
      <c r="AK98" s="8">
        <f t="shared" si="85"/>
        <v>0</v>
      </c>
      <c r="AL98" s="8">
        <f t="shared" si="85"/>
        <v>0</v>
      </c>
      <c r="AM98" s="8">
        <f t="shared" si="85"/>
        <v>0</v>
      </c>
      <c r="AN98" s="8">
        <f t="shared" si="85"/>
        <v>0</v>
      </c>
      <c r="AO98" s="8">
        <f t="shared" si="85"/>
        <v>0</v>
      </c>
      <c r="AP98" s="8">
        <f t="shared" si="85"/>
        <v>0</v>
      </c>
      <c r="AQ98" s="109"/>
    </row>
    <row r="99" spans="1:43" s="4" customFormat="1" x14ac:dyDescent="0.25">
      <c r="A99" s="38" t="s">
        <v>27</v>
      </c>
      <c r="B99" s="9"/>
      <c r="C99" s="9"/>
      <c r="D99" s="9"/>
      <c r="E99" s="9"/>
      <c r="F99" s="9"/>
      <c r="G99" s="9"/>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41"/>
      <c r="AQ99" s="109"/>
    </row>
    <row r="100" spans="1:43" s="4" customFormat="1" x14ac:dyDescent="0.25">
      <c r="A100" s="12" t="s">
        <v>23</v>
      </c>
      <c r="B100" s="9"/>
      <c r="C100" s="9"/>
      <c r="D100" s="9"/>
      <c r="E100" s="9"/>
      <c r="F100" s="9"/>
      <c r="G100" s="9"/>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41"/>
      <c r="AQ100" s="110"/>
    </row>
    <row r="101" spans="1:43" s="4" customFormat="1" ht="55.5" customHeight="1" x14ac:dyDescent="0.25">
      <c r="A101" s="63" t="s">
        <v>76</v>
      </c>
      <c r="B101" s="64">
        <f t="shared" ref="B101:G101" si="86">B104</f>
        <v>4288.3</v>
      </c>
      <c r="C101" s="64">
        <f t="shared" si="86"/>
        <v>0</v>
      </c>
      <c r="D101" s="64">
        <f t="shared" si="86"/>
        <v>0</v>
      </c>
      <c r="E101" s="64">
        <f t="shared" si="86"/>
        <v>0</v>
      </c>
      <c r="F101" s="64">
        <f t="shared" si="86"/>
        <v>0</v>
      </c>
      <c r="G101" s="64">
        <f t="shared" si="86"/>
        <v>0</v>
      </c>
      <c r="H101" s="65">
        <f>H102+H103+H104+H105+H106</f>
        <v>0</v>
      </c>
      <c r="I101" s="65">
        <f t="shared" ref="I101:AP101" si="87">I102+I103+I104+I105+I106</f>
        <v>0</v>
      </c>
      <c r="J101" s="65">
        <f t="shared" si="87"/>
        <v>0</v>
      </c>
      <c r="K101" s="65">
        <f t="shared" si="87"/>
        <v>0</v>
      </c>
      <c r="L101" s="65">
        <f t="shared" si="87"/>
        <v>0</v>
      </c>
      <c r="M101" s="65">
        <f t="shared" si="87"/>
        <v>0</v>
      </c>
      <c r="N101" s="65">
        <f t="shared" si="87"/>
        <v>0</v>
      </c>
      <c r="O101" s="65">
        <f t="shared" si="87"/>
        <v>0</v>
      </c>
      <c r="P101" s="65">
        <f t="shared" si="87"/>
        <v>0</v>
      </c>
      <c r="Q101" s="65">
        <f t="shared" si="87"/>
        <v>0</v>
      </c>
      <c r="R101" s="65">
        <f t="shared" si="87"/>
        <v>0</v>
      </c>
      <c r="S101" s="65">
        <f t="shared" si="87"/>
        <v>0</v>
      </c>
      <c r="T101" s="65">
        <f t="shared" si="87"/>
        <v>0</v>
      </c>
      <c r="U101" s="65">
        <f t="shared" si="87"/>
        <v>0</v>
      </c>
      <c r="V101" s="65">
        <f t="shared" si="87"/>
        <v>0</v>
      </c>
      <c r="W101" s="65">
        <f t="shared" si="87"/>
        <v>0</v>
      </c>
      <c r="X101" s="65">
        <f t="shared" si="87"/>
        <v>0</v>
      </c>
      <c r="Y101" s="65">
        <f t="shared" si="87"/>
        <v>0</v>
      </c>
      <c r="Z101" s="65">
        <f t="shared" si="87"/>
        <v>0</v>
      </c>
      <c r="AA101" s="65">
        <f t="shared" si="87"/>
        <v>0</v>
      </c>
      <c r="AB101" s="65">
        <f t="shared" si="87"/>
        <v>0</v>
      </c>
      <c r="AC101" s="65">
        <f t="shared" si="87"/>
        <v>4288.3</v>
      </c>
      <c r="AD101" s="65">
        <f t="shared" si="87"/>
        <v>0</v>
      </c>
      <c r="AE101" s="65">
        <f t="shared" si="87"/>
        <v>0</v>
      </c>
      <c r="AF101" s="65">
        <f t="shared" si="87"/>
        <v>0</v>
      </c>
      <c r="AG101" s="65">
        <f t="shared" si="87"/>
        <v>0</v>
      </c>
      <c r="AH101" s="65">
        <f t="shared" si="87"/>
        <v>0</v>
      </c>
      <c r="AI101" s="65">
        <f t="shared" si="87"/>
        <v>0</v>
      </c>
      <c r="AJ101" s="65">
        <f t="shared" si="87"/>
        <v>0</v>
      </c>
      <c r="AK101" s="65">
        <f t="shared" si="87"/>
        <v>0</v>
      </c>
      <c r="AL101" s="65">
        <f t="shared" si="87"/>
        <v>0</v>
      </c>
      <c r="AM101" s="65">
        <f t="shared" si="87"/>
        <v>0</v>
      </c>
      <c r="AN101" s="65">
        <f t="shared" si="87"/>
        <v>0</v>
      </c>
      <c r="AO101" s="65">
        <f t="shared" si="87"/>
        <v>0</v>
      </c>
      <c r="AP101" s="65">
        <f t="shared" si="87"/>
        <v>0</v>
      </c>
      <c r="AQ101" s="100" t="s">
        <v>77</v>
      </c>
    </row>
    <row r="102" spans="1:43" s="4" customFormat="1" x14ac:dyDescent="0.25">
      <c r="A102" s="12" t="s">
        <v>16</v>
      </c>
      <c r="B102" s="9"/>
      <c r="C102" s="9"/>
      <c r="D102" s="9"/>
      <c r="E102" s="9"/>
      <c r="F102" s="9"/>
      <c r="G102" s="9"/>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41"/>
      <c r="AQ102" s="106"/>
    </row>
    <row r="103" spans="1:43" s="4" customFormat="1" x14ac:dyDescent="0.25">
      <c r="A103" s="12" t="s">
        <v>28</v>
      </c>
      <c r="B103" s="9"/>
      <c r="C103" s="9"/>
      <c r="D103" s="9"/>
      <c r="E103" s="9"/>
      <c r="F103" s="9"/>
      <c r="G103" s="9"/>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41"/>
      <c r="AQ103" s="106"/>
    </row>
    <row r="104" spans="1:43" s="4" customFormat="1" x14ac:dyDescent="0.25">
      <c r="A104" s="12" t="s">
        <v>15</v>
      </c>
      <c r="B104" s="9">
        <f>H104+K104+N104+Q104+T104+W104+Z104+AC104+AF104+AI104+AL104+AO104</f>
        <v>4288.3</v>
      </c>
      <c r="C104" s="8">
        <f>H104+K104</f>
        <v>0</v>
      </c>
      <c r="D104" s="9">
        <f>E104</f>
        <v>0</v>
      </c>
      <c r="E104" s="9">
        <f>J104+M104+P104+S104+V104+Y104+AB104+AE104+AH104+AK104+AN104+AP104</f>
        <v>0</v>
      </c>
      <c r="F104" s="62">
        <f t="shared" ref="F104" si="88">IFERROR(E104/B104%,0)</f>
        <v>0</v>
      </c>
      <c r="G104" s="62">
        <f t="shared" ref="G104" si="89">IFERROR(E104/C104%,0)</f>
        <v>0</v>
      </c>
      <c r="H104" s="8"/>
      <c r="I104" s="8"/>
      <c r="J104" s="8"/>
      <c r="K104" s="8"/>
      <c r="L104" s="8"/>
      <c r="M104" s="8"/>
      <c r="N104" s="8"/>
      <c r="O104" s="8"/>
      <c r="P104" s="8"/>
      <c r="Q104" s="8"/>
      <c r="R104" s="8"/>
      <c r="S104" s="8"/>
      <c r="T104" s="8"/>
      <c r="U104" s="8"/>
      <c r="V104" s="8"/>
      <c r="W104" s="8"/>
      <c r="X104" s="8"/>
      <c r="Y104" s="8"/>
      <c r="Z104" s="8"/>
      <c r="AA104" s="8"/>
      <c r="AB104" s="8"/>
      <c r="AC104" s="8">
        <v>4288.3</v>
      </c>
      <c r="AD104" s="8"/>
      <c r="AE104" s="8"/>
      <c r="AF104" s="8"/>
      <c r="AG104" s="8"/>
      <c r="AH104" s="8"/>
      <c r="AI104" s="8"/>
      <c r="AJ104" s="8"/>
      <c r="AK104" s="8"/>
      <c r="AL104" s="8"/>
      <c r="AM104" s="8"/>
      <c r="AN104" s="8"/>
      <c r="AO104" s="8"/>
      <c r="AP104" s="41"/>
      <c r="AQ104" s="106"/>
    </row>
    <row r="105" spans="1:43" s="4" customFormat="1" x14ac:dyDescent="0.25">
      <c r="A105" s="38" t="s">
        <v>27</v>
      </c>
      <c r="B105" s="9"/>
      <c r="C105" s="9"/>
      <c r="D105" s="9"/>
      <c r="E105" s="9"/>
      <c r="F105" s="9"/>
      <c r="G105" s="9"/>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41"/>
      <c r="AQ105" s="106"/>
    </row>
    <row r="106" spans="1:43" s="4" customFormat="1" x14ac:dyDescent="0.25">
      <c r="A106" s="12" t="s">
        <v>23</v>
      </c>
      <c r="B106" s="9"/>
      <c r="C106" s="9"/>
      <c r="D106" s="9"/>
      <c r="E106" s="9"/>
      <c r="F106" s="9"/>
      <c r="G106" s="9"/>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41"/>
      <c r="AQ106" s="107"/>
    </row>
    <row r="107" spans="1:43" s="4" customFormat="1" ht="90" customHeight="1" x14ac:dyDescent="0.25">
      <c r="A107" s="63" t="s">
        <v>78</v>
      </c>
      <c r="B107" s="64">
        <f t="shared" ref="B107:G107" si="90">B110</f>
        <v>7185.5</v>
      </c>
      <c r="C107" s="64">
        <f t="shared" si="90"/>
        <v>0</v>
      </c>
      <c r="D107" s="64">
        <f t="shared" si="90"/>
        <v>0</v>
      </c>
      <c r="E107" s="64">
        <f t="shared" si="90"/>
        <v>0</v>
      </c>
      <c r="F107" s="64">
        <f t="shared" si="90"/>
        <v>0</v>
      </c>
      <c r="G107" s="64">
        <f t="shared" si="90"/>
        <v>0</v>
      </c>
      <c r="H107" s="65">
        <f>H108+H109+H110+H111+H112</f>
        <v>0</v>
      </c>
      <c r="I107" s="65">
        <f t="shared" ref="I107:AP107" si="91">I108+I109+I110+I111+I112</f>
        <v>0</v>
      </c>
      <c r="J107" s="65">
        <f t="shared" si="91"/>
        <v>0</v>
      </c>
      <c r="K107" s="65">
        <f t="shared" si="91"/>
        <v>0</v>
      </c>
      <c r="L107" s="65">
        <f t="shared" si="91"/>
        <v>0</v>
      </c>
      <c r="M107" s="65">
        <f t="shared" si="91"/>
        <v>0</v>
      </c>
      <c r="N107" s="65">
        <f t="shared" si="91"/>
        <v>0</v>
      </c>
      <c r="O107" s="65">
        <f t="shared" si="91"/>
        <v>0</v>
      </c>
      <c r="P107" s="65">
        <f t="shared" si="91"/>
        <v>0</v>
      </c>
      <c r="Q107" s="65">
        <f t="shared" si="91"/>
        <v>0</v>
      </c>
      <c r="R107" s="65">
        <f t="shared" si="91"/>
        <v>0</v>
      </c>
      <c r="S107" s="65">
        <f t="shared" si="91"/>
        <v>0</v>
      </c>
      <c r="T107" s="65">
        <f t="shared" si="91"/>
        <v>0</v>
      </c>
      <c r="U107" s="65">
        <f t="shared" si="91"/>
        <v>0</v>
      </c>
      <c r="V107" s="65">
        <f t="shared" si="91"/>
        <v>0</v>
      </c>
      <c r="W107" s="65">
        <f t="shared" si="91"/>
        <v>0</v>
      </c>
      <c r="X107" s="65">
        <f t="shared" si="91"/>
        <v>0</v>
      </c>
      <c r="Y107" s="65">
        <f t="shared" si="91"/>
        <v>0</v>
      </c>
      <c r="Z107" s="65">
        <f t="shared" si="91"/>
        <v>0</v>
      </c>
      <c r="AA107" s="65">
        <f t="shared" si="91"/>
        <v>0</v>
      </c>
      <c r="AB107" s="65">
        <f t="shared" si="91"/>
        <v>0</v>
      </c>
      <c r="AC107" s="65">
        <f t="shared" si="91"/>
        <v>7185.5</v>
      </c>
      <c r="AD107" s="65">
        <f t="shared" si="91"/>
        <v>0</v>
      </c>
      <c r="AE107" s="65">
        <f t="shared" si="91"/>
        <v>0</v>
      </c>
      <c r="AF107" s="65">
        <f t="shared" si="91"/>
        <v>0</v>
      </c>
      <c r="AG107" s="65">
        <f t="shared" si="91"/>
        <v>0</v>
      </c>
      <c r="AH107" s="65">
        <f t="shared" si="91"/>
        <v>0</v>
      </c>
      <c r="AI107" s="65">
        <f t="shared" si="91"/>
        <v>0</v>
      </c>
      <c r="AJ107" s="65">
        <f t="shared" si="91"/>
        <v>0</v>
      </c>
      <c r="AK107" s="65">
        <f t="shared" si="91"/>
        <v>0</v>
      </c>
      <c r="AL107" s="65">
        <f t="shared" si="91"/>
        <v>0</v>
      </c>
      <c r="AM107" s="65">
        <f t="shared" si="91"/>
        <v>0</v>
      </c>
      <c r="AN107" s="65">
        <f t="shared" si="91"/>
        <v>0</v>
      </c>
      <c r="AO107" s="65">
        <f t="shared" si="91"/>
        <v>0</v>
      </c>
      <c r="AP107" s="65">
        <f t="shared" si="91"/>
        <v>0</v>
      </c>
      <c r="AQ107" s="100" t="s">
        <v>79</v>
      </c>
    </row>
    <row r="108" spans="1:43" s="4" customFormat="1" x14ac:dyDescent="0.25">
      <c r="A108" s="12" t="s">
        <v>16</v>
      </c>
      <c r="B108" s="9"/>
      <c r="C108" s="9"/>
      <c r="D108" s="9"/>
      <c r="E108" s="9"/>
      <c r="F108" s="9"/>
      <c r="G108" s="9"/>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41"/>
      <c r="AQ108" s="106"/>
    </row>
    <row r="109" spans="1:43" s="4" customFormat="1" x14ac:dyDescent="0.25">
      <c r="A109" s="12" t="s">
        <v>28</v>
      </c>
      <c r="B109" s="9"/>
      <c r="C109" s="9"/>
      <c r="D109" s="9"/>
      <c r="E109" s="9"/>
      <c r="F109" s="9"/>
      <c r="G109" s="9"/>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41"/>
      <c r="AQ109" s="106"/>
    </row>
    <row r="110" spans="1:43" s="4" customFormat="1" x14ac:dyDescent="0.25">
      <c r="A110" s="12" t="s">
        <v>15</v>
      </c>
      <c r="B110" s="9">
        <f>H110+K110+N110+Q110+T110+W110+Z110+AC110+AF110+AI110+AL110+AO110</f>
        <v>7185.5</v>
      </c>
      <c r="C110" s="8">
        <f>H110+K110</f>
        <v>0</v>
      </c>
      <c r="D110" s="9">
        <f>E110</f>
        <v>0</v>
      </c>
      <c r="E110" s="9">
        <f>J110+M110+P110+S110+V110+Y110+AB110+AE110+AH110+AK110+AN110+AP110</f>
        <v>0</v>
      </c>
      <c r="F110" s="62">
        <f t="shared" ref="F110" si="92">IFERROR(E110/B110%,0)</f>
        <v>0</v>
      </c>
      <c r="G110" s="62">
        <f t="shared" ref="G110" si="93">IFERROR(E110/C110%,0)</f>
        <v>0</v>
      </c>
      <c r="H110" s="8"/>
      <c r="I110" s="8"/>
      <c r="J110" s="8"/>
      <c r="K110" s="8"/>
      <c r="L110" s="8"/>
      <c r="M110" s="8"/>
      <c r="N110" s="8"/>
      <c r="O110" s="8"/>
      <c r="P110" s="8"/>
      <c r="Q110" s="8"/>
      <c r="R110" s="8"/>
      <c r="S110" s="8"/>
      <c r="T110" s="8"/>
      <c r="U110" s="8"/>
      <c r="V110" s="8"/>
      <c r="W110" s="8"/>
      <c r="X110" s="8"/>
      <c r="Y110" s="8"/>
      <c r="Z110" s="8"/>
      <c r="AA110" s="8"/>
      <c r="AB110" s="8"/>
      <c r="AC110" s="8">
        <v>7185.5</v>
      </c>
      <c r="AD110" s="8"/>
      <c r="AE110" s="8"/>
      <c r="AF110" s="8"/>
      <c r="AG110" s="8"/>
      <c r="AH110" s="8"/>
      <c r="AI110" s="8"/>
      <c r="AJ110" s="8"/>
      <c r="AK110" s="8"/>
      <c r="AL110" s="8"/>
      <c r="AM110" s="8"/>
      <c r="AN110" s="8"/>
      <c r="AO110" s="8"/>
      <c r="AP110" s="41"/>
      <c r="AQ110" s="106"/>
    </row>
    <row r="111" spans="1:43" s="4" customFormat="1" x14ac:dyDescent="0.25">
      <c r="A111" s="38" t="s">
        <v>27</v>
      </c>
      <c r="B111" s="9"/>
      <c r="C111" s="9"/>
      <c r="D111" s="9"/>
      <c r="E111" s="9"/>
      <c r="F111" s="9"/>
      <c r="G111" s="9"/>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41"/>
      <c r="AQ111" s="106"/>
    </row>
    <row r="112" spans="1:43" s="4" customFormat="1" x14ac:dyDescent="0.25">
      <c r="A112" s="12" t="s">
        <v>23</v>
      </c>
      <c r="B112" s="9"/>
      <c r="C112" s="9"/>
      <c r="D112" s="9"/>
      <c r="E112" s="9"/>
      <c r="F112" s="9"/>
      <c r="G112" s="9"/>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41"/>
      <c r="AQ112" s="107"/>
    </row>
    <row r="113" spans="1:43" s="4" customFormat="1" ht="73.5" customHeight="1" x14ac:dyDescent="0.25">
      <c r="A113" s="63" t="s">
        <v>80</v>
      </c>
      <c r="B113" s="64">
        <f t="shared" ref="B113:G113" si="94">B116</f>
        <v>13909.7</v>
      </c>
      <c r="C113" s="64">
        <f t="shared" si="94"/>
        <v>0</v>
      </c>
      <c r="D113" s="64">
        <f t="shared" si="94"/>
        <v>0</v>
      </c>
      <c r="E113" s="64">
        <f t="shared" si="94"/>
        <v>0</v>
      </c>
      <c r="F113" s="64">
        <f t="shared" si="94"/>
        <v>0</v>
      </c>
      <c r="G113" s="64">
        <f t="shared" si="94"/>
        <v>0</v>
      </c>
      <c r="H113" s="65">
        <f>H114+H115+H116+H117+H118</f>
        <v>0</v>
      </c>
      <c r="I113" s="65">
        <f t="shared" ref="I113:AP113" si="95">I114+I115+I116+I117+I118</f>
        <v>0</v>
      </c>
      <c r="J113" s="65">
        <f t="shared" si="95"/>
        <v>0</v>
      </c>
      <c r="K113" s="65">
        <f t="shared" si="95"/>
        <v>0</v>
      </c>
      <c r="L113" s="65">
        <f t="shared" si="95"/>
        <v>0</v>
      </c>
      <c r="M113" s="65">
        <f t="shared" si="95"/>
        <v>0</v>
      </c>
      <c r="N113" s="65">
        <f t="shared" si="95"/>
        <v>0</v>
      </c>
      <c r="O113" s="65">
        <f t="shared" si="95"/>
        <v>0</v>
      </c>
      <c r="P113" s="65">
        <f t="shared" si="95"/>
        <v>0</v>
      </c>
      <c r="Q113" s="65">
        <f t="shared" si="95"/>
        <v>0</v>
      </c>
      <c r="R113" s="65">
        <f t="shared" si="95"/>
        <v>0</v>
      </c>
      <c r="S113" s="65">
        <f t="shared" si="95"/>
        <v>0</v>
      </c>
      <c r="T113" s="65">
        <f t="shared" si="95"/>
        <v>0</v>
      </c>
      <c r="U113" s="65">
        <f t="shared" si="95"/>
        <v>0</v>
      </c>
      <c r="V113" s="65">
        <f t="shared" si="95"/>
        <v>0</v>
      </c>
      <c r="W113" s="65">
        <f t="shared" si="95"/>
        <v>0</v>
      </c>
      <c r="X113" s="65">
        <f t="shared" si="95"/>
        <v>0</v>
      </c>
      <c r="Y113" s="65">
        <f t="shared" si="95"/>
        <v>0</v>
      </c>
      <c r="Z113" s="65">
        <f t="shared" si="95"/>
        <v>0</v>
      </c>
      <c r="AA113" s="65">
        <f t="shared" si="95"/>
        <v>0</v>
      </c>
      <c r="AB113" s="65">
        <f t="shared" si="95"/>
        <v>0</v>
      </c>
      <c r="AC113" s="65">
        <f t="shared" si="95"/>
        <v>13909.7</v>
      </c>
      <c r="AD113" s="65">
        <f t="shared" si="95"/>
        <v>0</v>
      </c>
      <c r="AE113" s="65">
        <f t="shared" si="95"/>
        <v>0</v>
      </c>
      <c r="AF113" s="65">
        <f t="shared" si="95"/>
        <v>0</v>
      </c>
      <c r="AG113" s="65">
        <f t="shared" si="95"/>
        <v>0</v>
      </c>
      <c r="AH113" s="65">
        <f t="shared" si="95"/>
        <v>0</v>
      </c>
      <c r="AI113" s="65">
        <f t="shared" si="95"/>
        <v>0</v>
      </c>
      <c r="AJ113" s="65">
        <f t="shared" si="95"/>
        <v>0</v>
      </c>
      <c r="AK113" s="65">
        <f t="shared" si="95"/>
        <v>0</v>
      </c>
      <c r="AL113" s="65">
        <f t="shared" si="95"/>
        <v>0</v>
      </c>
      <c r="AM113" s="65">
        <f t="shared" si="95"/>
        <v>0</v>
      </c>
      <c r="AN113" s="65">
        <f t="shared" si="95"/>
        <v>0</v>
      </c>
      <c r="AO113" s="65">
        <f t="shared" si="95"/>
        <v>0</v>
      </c>
      <c r="AP113" s="65">
        <f t="shared" si="95"/>
        <v>0</v>
      </c>
      <c r="AQ113" s="100" t="s">
        <v>77</v>
      </c>
    </row>
    <row r="114" spans="1:43" s="4" customFormat="1" x14ac:dyDescent="0.25">
      <c r="A114" s="12" t="s">
        <v>16</v>
      </c>
      <c r="B114" s="9"/>
      <c r="C114" s="9"/>
      <c r="D114" s="9"/>
      <c r="E114" s="9"/>
      <c r="F114" s="9"/>
      <c r="G114" s="9"/>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41"/>
      <c r="AQ114" s="106"/>
    </row>
    <row r="115" spans="1:43" s="4" customFormat="1" x14ac:dyDescent="0.25">
      <c r="A115" s="12" t="s">
        <v>28</v>
      </c>
      <c r="B115" s="9"/>
      <c r="C115" s="9"/>
      <c r="D115" s="9"/>
      <c r="E115" s="9"/>
      <c r="F115" s="9"/>
      <c r="G115" s="9"/>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41"/>
      <c r="AQ115" s="106"/>
    </row>
    <row r="116" spans="1:43" s="4" customFormat="1" x14ac:dyDescent="0.25">
      <c r="A116" s="12" t="s">
        <v>15</v>
      </c>
      <c r="B116" s="9">
        <f>H116+K116+N116+Q116+T116+W116+Z116+AC116+AF116+AI116+AL116+AO116</f>
        <v>13909.7</v>
      </c>
      <c r="C116" s="8">
        <f>H116+K116</f>
        <v>0</v>
      </c>
      <c r="D116" s="9">
        <f>E116</f>
        <v>0</v>
      </c>
      <c r="E116" s="9">
        <f>J116+M116+P116+S116+V116+Y116+AB116+AE116+AH116+AK116+AN116+AP116</f>
        <v>0</v>
      </c>
      <c r="F116" s="62">
        <f t="shared" ref="F116" si="96">IFERROR(E116/B116%,0)</f>
        <v>0</v>
      </c>
      <c r="G116" s="62">
        <f t="shared" ref="G116" si="97">IFERROR(E116/C116%,0)</f>
        <v>0</v>
      </c>
      <c r="H116" s="8"/>
      <c r="I116" s="8"/>
      <c r="J116" s="8"/>
      <c r="K116" s="8"/>
      <c r="L116" s="8"/>
      <c r="M116" s="8"/>
      <c r="N116" s="8"/>
      <c r="O116" s="8"/>
      <c r="P116" s="8"/>
      <c r="Q116" s="8"/>
      <c r="R116" s="8"/>
      <c r="S116" s="8"/>
      <c r="T116" s="8"/>
      <c r="U116" s="8"/>
      <c r="V116" s="8"/>
      <c r="W116" s="8"/>
      <c r="X116" s="8"/>
      <c r="Y116" s="8"/>
      <c r="Z116" s="8"/>
      <c r="AA116" s="8"/>
      <c r="AB116" s="8"/>
      <c r="AC116" s="8">
        <v>13909.7</v>
      </c>
      <c r="AD116" s="8"/>
      <c r="AE116" s="8"/>
      <c r="AF116" s="8"/>
      <c r="AG116" s="8"/>
      <c r="AH116" s="8"/>
      <c r="AI116" s="8"/>
      <c r="AJ116" s="8"/>
      <c r="AK116" s="8"/>
      <c r="AL116" s="8"/>
      <c r="AM116" s="8"/>
      <c r="AN116" s="8"/>
      <c r="AO116" s="8"/>
      <c r="AP116" s="41"/>
      <c r="AQ116" s="106"/>
    </row>
    <row r="117" spans="1:43" s="4" customFormat="1" x14ac:dyDescent="0.25">
      <c r="A117" s="38" t="s">
        <v>27</v>
      </c>
      <c r="B117" s="9"/>
      <c r="C117" s="9"/>
      <c r="D117" s="9"/>
      <c r="E117" s="9"/>
      <c r="F117" s="9"/>
      <c r="G117" s="9"/>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41"/>
      <c r="AQ117" s="106"/>
    </row>
    <row r="118" spans="1:43" s="4" customFormat="1" x14ac:dyDescent="0.25">
      <c r="A118" s="12" t="s">
        <v>23</v>
      </c>
      <c r="B118" s="9"/>
      <c r="C118" s="9"/>
      <c r="D118" s="9"/>
      <c r="E118" s="9"/>
      <c r="F118" s="9"/>
      <c r="G118" s="9"/>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41"/>
      <c r="AQ118" s="107"/>
    </row>
    <row r="119" spans="1:43" ht="18" customHeight="1" x14ac:dyDescent="0.25">
      <c r="A119" s="21" t="s">
        <v>36</v>
      </c>
      <c r="B119" s="27">
        <f>B120+B121+B122+B124</f>
        <v>266444</v>
      </c>
      <c r="C119" s="27">
        <f>C120+C121+C122+C124</f>
        <v>41587.979999999996</v>
      </c>
      <c r="D119" s="27">
        <f t="shared" ref="D119:E119" si="98">D120+D121+D122+D124</f>
        <v>27851.67</v>
      </c>
      <c r="E119" s="27">
        <f t="shared" si="98"/>
        <v>27851.67</v>
      </c>
      <c r="F119" s="27">
        <f>E119/B119*100</f>
        <v>10.453104592334599</v>
      </c>
      <c r="G119" s="27">
        <f>E119/C119*100</f>
        <v>66.970480412850065</v>
      </c>
      <c r="H119" s="27">
        <f>H120+H121+H122+H124</f>
        <v>18857.21</v>
      </c>
      <c r="I119" s="27">
        <f t="shared" ref="I119" si="99">I120+I121+I122+I124</f>
        <v>198</v>
      </c>
      <c r="J119" s="27">
        <f>J120+J121+J122+J124</f>
        <v>10977.09</v>
      </c>
      <c r="K119" s="27">
        <f t="shared" ref="K119:AP119" si="100">K120+K121+K122+K124</f>
        <v>22730.77</v>
      </c>
      <c r="L119" s="27">
        <f t="shared" si="100"/>
        <v>0</v>
      </c>
      <c r="M119" s="27">
        <f t="shared" si="100"/>
        <v>16874.579999999998</v>
      </c>
      <c r="N119" s="27">
        <f t="shared" si="100"/>
        <v>16867.689999999999</v>
      </c>
      <c r="O119" s="27">
        <f t="shared" si="100"/>
        <v>0</v>
      </c>
      <c r="P119" s="27">
        <f t="shared" si="100"/>
        <v>0</v>
      </c>
      <c r="Q119" s="27">
        <f t="shared" si="100"/>
        <v>23791.46</v>
      </c>
      <c r="R119" s="27">
        <f t="shared" si="100"/>
        <v>0</v>
      </c>
      <c r="S119" s="27">
        <f t="shared" si="100"/>
        <v>0</v>
      </c>
      <c r="T119" s="27">
        <f t="shared" si="100"/>
        <v>17933.469999999998</v>
      </c>
      <c r="U119" s="27">
        <f t="shared" si="100"/>
        <v>0</v>
      </c>
      <c r="V119" s="27">
        <f t="shared" si="100"/>
        <v>0</v>
      </c>
      <c r="W119" s="27">
        <f t="shared" si="100"/>
        <v>14989.079999999998</v>
      </c>
      <c r="X119" s="27">
        <f t="shared" si="100"/>
        <v>0</v>
      </c>
      <c r="Y119" s="27">
        <f t="shared" si="100"/>
        <v>0</v>
      </c>
      <c r="Z119" s="27">
        <f t="shared" si="100"/>
        <v>18645.3</v>
      </c>
      <c r="AA119" s="27">
        <f t="shared" si="100"/>
        <v>0</v>
      </c>
      <c r="AB119" s="27">
        <f t="shared" si="100"/>
        <v>0</v>
      </c>
      <c r="AC119" s="27">
        <f t="shared" si="100"/>
        <v>37119.18</v>
      </c>
      <c r="AD119" s="27">
        <f t="shared" si="100"/>
        <v>0</v>
      </c>
      <c r="AE119" s="27">
        <f t="shared" si="100"/>
        <v>0</v>
      </c>
      <c r="AF119" s="27">
        <f t="shared" si="100"/>
        <v>55711.91</v>
      </c>
      <c r="AG119" s="27">
        <f t="shared" si="100"/>
        <v>0</v>
      </c>
      <c r="AH119" s="27">
        <f t="shared" si="100"/>
        <v>0</v>
      </c>
      <c r="AI119" s="27">
        <f t="shared" si="100"/>
        <v>13630.82</v>
      </c>
      <c r="AJ119" s="27">
        <f t="shared" si="100"/>
        <v>0</v>
      </c>
      <c r="AK119" s="27">
        <f t="shared" si="100"/>
        <v>0</v>
      </c>
      <c r="AL119" s="27">
        <f t="shared" si="100"/>
        <v>15467.429999999998</v>
      </c>
      <c r="AM119" s="27">
        <f t="shared" si="100"/>
        <v>0</v>
      </c>
      <c r="AN119" s="27">
        <f t="shared" si="100"/>
        <v>0</v>
      </c>
      <c r="AO119" s="27">
        <f t="shared" si="100"/>
        <v>10699.679999999998</v>
      </c>
      <c r="AP119" s="27">
        <f t="shared" si="100"/>
        <v>0</v>
      </c>
      <c r="AQ119" s="103"/>
    </row>
    <row r="120" spans="1:43" x14ac:dyDescent="0.25">
      <c r="A120" s="12" t="s">
        <v>16</v>
      </c>
      <c r="B120" s="9"/>
      <c r="C120" s="9"/>
      <c r="D120" s="9"/>
      <c r="E120" s="9"/>
      <c r="F120" s="27"/>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104"/>
    </row>
    <row r="121" spans="1:43" x14ac:dyDescent="0.25">
      <c r="A121" s="12" t="s">
        <v>28</v>
      </c>
      <c r="B121" s="9"/>
      <c r="C121" s="9"/>
      <c r="D121" s="9"/>
      <c r="E121" s="9"/>
      <c r="F121" s="27"/>
      <c r="G121" s="27"/>
      <c r="H121" s="28"/>
      <c r="I121" s="29"/>
      <c r="J121" s="28"/>
      <c r="K121" s="28"/>
      <c r="L121" s="29"/>
      <c r="M121" s="28"/>
      <c r="N121" s="28"/>
      <c r="O121" s="29"/>
      <c r="P121" s="28"/>
      <c r="Q121" s="28"/>
      <c r="R121" s="29"/>
      <c r="S121" s="28"/>
      <c r="T121" s="28"/>
      <c r="U121" s="29"/>
      <c r="V121" s="28"/>
      <c r="W121" s="28"/>
      <c r="X121" s="29"/>
      <c r="Y121" s="28"/>
      <c r="Z121" s="28"/>
      <c r="AA121" s="29"/>
      <c r="AB121" s="28"/>
      <c r="AC121" s="28"/>
      <c r="AD121" s="29"/>
      <c r="AE121" s="28"/>
      <c r="AF121" s="28"/>
      <c r="AG121" s="29"/>
      <c r="AH121" s="28"/>
      <c r="AI121" s="28"/>
      <c r="AJ121" s="29"/>
      <c r="AK121" s="28"/>
      <c r="AL121" s="28"/>
      <c r="AM121" s="29"/>
      <c r="AN121" s="28"/>
      <c r="AO121" s="28"/>
      <c r="AP121" s="28"/>
      <c r="AQ121" s="104"/>
    </row>
    <row r="122" spans="1:43" x14ac:dyDescent="0.25">
      <c r="A122" s="12" t="s">
        <v>15</v>
      </c>
      <c r="B122" s="9">
        <f>H122+K122+N122+Q122+T122+W122+Z122+AC122+AF122+AI122+AL122+AO122</f>
        <v>266444</v>
      </c>
      <c r="C122" s="9">
        <f>C26+C56+C98</f>
        <v>41587.979999999996</v>
      </c>
      <c r="D122" s="9">
        <f>E122</f>
        <v>27851.67</v>
      </c>
      <c r="E122" s="9">
        <f>J122+M122+P122+S122+V122+Y122+AB122+AE122+AH122+AK122+AN122+AP122</f>
        <v>27851.67</v>
      </c>
      <c r="F122" s="26">
        <f t="shared" ref="F122" si="101">E122/B122*100</f>
        <v>10.453104592334599</v>
      </c>
      <c r="G122" s="26">
        <f t="shared" ref="G122" si="102">E122/C122*100</f>
        <v>66.970480412850065</v>
      </c>
      <c r="H122" s="28">
        <f>H26+H56+J98</f>
        <v>18857.21</v>
      </c>
      <c r="I122" s="28">
        <f t="shared" ref="I122" si="103">I26+I56+K98</f>
        <v>198</v>
      </c>
      <c r="J122" s="28">
        <f>J98+J56+J26</f>
        <v>10977.09</v>
      </c>
      <c r="K122" s="28">
        <f>K98+K56+K26</f>
        <v>22730.77</v>
      </c>
      <c r="L122" s="28"/>
      <c r="M122" s="28">
        <f>M98+M56+M26</f>
        <v>16874.579999999998</v>
      </c>
      <c r="N122" s="28">
        <f>N98+N56+N26</f>
        <v>16867.689999999999</v>
      </c>
      <c r="O122" s="28"/>
      <c r="P122" s="28">
        <f>P98+P56+P26</f>
        <v>0</v>
      </c>
      <c r="Q122" s="28">
        <f>Q98+Q56+Q26</f>
        <v>23791.46</v>
      </c>
      <c r="R122" s="28"/>
      <c r="S122" s="28">
        <f>S98+S56+S26</f>
        <v>0</v>
      </c>
      <c r="T122" s="28">
        <f>T98+T56+T26</f>
        <v>17933.469999999998</v>
      </c>
      <c r="U122" s="28"/>
      <c r="V122" s="28">
        <f>V98+V56+V26</f>
        <v>0</v>
      </c>
      <c r="W122" s="28">
        <f>W98+W56+W26</f>
        <v>14989.079999999998</v>
      </c>
      <c r="X122" s="28">
        <f t="shared" ref="X122:AP122" si="104">X98+X56+X26</f>
        <v>0</v>
      </c>
      <c r="Y122" s="28">
        <f t="shared" si="104"/>
        <v>0</v>
      </c>
      <c r="Z122" s="28">
        <f t="shared" si="104"/>
        <v>18645.3</v>
      </c>
      <c r="AA122" s="28">
        <f t="shared" si="104"/>
        <v>0</v>
      </c>
      <c r="AB122" s="28">
        <f t="shared" si="104"/>
        <v>0</v>
      </c>
      <c r="AC122" s="28">
        <f t="shared" si="104"/>
        <v>37119.18</v>
      </c>
      <c r="AD122" s="28">
        <f t="shared" si="104"/>
        <v>0</v>
      </c>
      <c r="AE122" s="28">
        <f t="shared" si="104"/>
        <v>0</v>
      </c>
      <c r="AF122" s="28">
        <f t="shared" si="104"/>
        <v>55711.91</v>
      </c>
      <c r="AG122" s="28">
        <f t="shared" si="104"/>
        <v>0</v>
      </c>
      <c r="AH122" s="28">
        <f t="shared" si="104"/>
        <v>0</v>
      </c>
      <c r="AI122" s="28">
        <f t="shared" si="104"/>
        <v>13630.82</v>
      </c>
      <c r="AJ122" s="28">
        <f t="shared" si="104"/>
        <v>0</v>
      </c>
      <c r="AK122" s="28">
        <f t="shared" si="104"/>
        <v>0</v>
      </c>
      <c r="AL122" s="28">
        <f t="shared" si="104"/>
        <v>15467.429999999998</v>
      </c>
      <c r="AM122" s="28">
        <f t="shared" si="104"/>
        <v>0</v>
      </c>
      <c r="AN122" s="28">
        <f t="shared" si="104"/>
        <v>0</v>
      </c>
      <c r="AO122" s="28">
        <f t="shared" si="104"/>
        <v>10699.679999999998</v>
      </c>
      <c r="AP122" s="28">
        <f t="shared" si="104"/>
        <v>0</v>
      </c>
      <c r="AQ122" s="104"/>
    </row>
    <row r="123" spans="1:43" s="18" customFormat="1" x14ac:dyDescent="0.25">
      <c r="A123" s="13" t="s">
        <v>27</v>
      </c>
      <c r="B123" s="14"/>
      <c r="C123" s="9"/>
      <c r="D123" s="14"/>
      <c r="E123" s="14"/>
      <c r="F123" s="27"/>
      <c r="G123" s="27"/>
      <c r="H123" s="28"/>
      <c r="I123" s="30"/>
      <c r="J123" s="28"/>
      <c r="K123" s="28"/>
      <c r="L123" s="31"/>
      <c r="M123" s="28"/>
      <c r="N123" s="28"/>
      <c r="O123" s="31"/>
      <c r="P123" s="28"/>
      <c r="Q123" s="28"/>
      <c r="R123" s="31"/>
      <c r="S123" s="28"/>
      <c r="T123" s="28"/>
      <c r="U123" s="31"/>
      <c r="V123" s="28"/>
      <c r="W123" s="28"/>
      <c r="X123" s="31"/>
      <c r="Y123" s="28"/>
      <c r="Z123" s="28"/>
      <c r="AA123" s="31"/>
      <c r="AB123" s="28"/>
      <c r="AC123" s="28"/>
      <c r="AD123" s="31"/>
      <c r="AE123" s="28"/>
      <c r="AF123" s="28"/>
      <c r="AG123" s="31"/>
      <c r="AH123" s="28"/>
      <c r="AI123" s="28"/>
      <c r="AJ123" s="31"/>
      <c r="AK123" s="28"/>
      <c r="AL123" s="28"/>
      <c r="AM123" s="31"/>
      <c r="AN123" s="28"/>
      <c r="AO123" s="28"/>
      <c r="AP123" s="28"/>
      <c r="AQ123" s="104"/>
    </row>
    <row r="124" spans="1:43" x14ac:dyDescent="0.25">
      <c r="A124" s="12" t="s">
        <v>23</v>
      </c>
      <c r="B124" s="9"/>
      <c r="C124" s="9"/>
      <c r="D124" s="9"/>
      <c r="E124" s="9"/>
      <c r="F124" s="27"/>
      <c r="G124" s="27"/>
      <c r="H124" s="28"/>
      <c r="I124" s="29"/>
      <c r="J124" s="28"/>
      <c r="K124" s="28"/>
      <c r="L124" s="29"/>
      <c r="M124" s="28"/>
      <c r="N124" s="28"/>
      <c r="O124" s="29"/>
      <c r="P124" s="28"/>
      <c r="Q124" s="28"/>
      <c r="R124" s="29"/>
      <c r="S124" s="28"/>
      <c r="T124" s="28"/>
      <c r="U124" s="29"/>
      <c r="V124" s="28"/>
      <c r="W124" s="28"/>
      <c r="X124" s="29"/>
      <c r="Y124" s="28"/>
      <c r="Z124" s="28"/>
      <c r="AA124" s="29"/>
      <c r="AB124" s="28"/>
      <c r="AC124" s="28"/>
      <c r="AD124" s="29"/>
      <c r="AE124" s="28"/>
      <c r="AF124" s="28"/>
      <c r="AG124" s="29"/>
      <c r="AH124" s="28"/>
      <c r="AI124" s="28"/>
      <c r="AJ124" s="29"/>
      <c r="AK124" s="28"/>
      <c r="AL124" s="28"/>
      <c r="AM124" s="29"/>
      <c r="AN124" s="28"/>
      <c r="AO124" s="28"/>
      <c r="AP124" s="28"/>
      <c r="AQ124" s="105"/>
    </row>
    <row r="125" spans="1:43" ht="16.5" customHeight="1" x14ac:dyDescent="0.25">
      <c r="A125" s="117" t="s">
        <v>37</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9"/>
      <c r="AQ125" s="41"/>
    </row>
    <row r="126" spans="1:43" customFormat="1" ht="20.25" customHeight="1" x14ac:dyDescent="0.25">
      <c r="A126" s="55" t="s">
        <v>67</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7"/>
      <c r="AG126" s="58"/>
      <c r="AH126" s="58"/>
      <c r="AI126" s="58"/>
      <c r="AJ126" s="58"/>
      <c r="AK126" s="58"/>
      <c r="AL126" s="58"/>
      <c r="AM126" s="58"/>
      <c r="AN126" s="58"/>
      <c r="AO126" s="58"/>
      <c r="AP126" s="58"/>
    </row>
    <row r="127" spans="1:43" s="4" customFormat="1" ht="90.75" customHeight="1" x14ac:dyDescent="0.25">
      <c r="A127" s="61" t="s">
        <v>56</v>
      </c>
      <c r="B127" s="60">
        <f>B128+B129+B130+B132</f>
        <v>12076.599999999999</v>
      </c>
      <c r="C127" s="60">
        <f>C128+C129+C130+C132</f>
        <v>679.29</v>
      </c>
      <c r="D127" s="60">
        <f t="shared" ref="D127:E127" si="105">D128+D129+D130+D132</f>
        <v>717.1</v>
      </c>
      <c r="E127" s="60">
        <f t="shared" si="105"/>
        <v>717.1</v>
      </c>
      <c r="F127" s="60">
        <f>E127/B127*100</f>
        <v>5.9379295497077003</v>
      </c>
      <c r="G127" s="60">
        <f>E127/C127*100</f>
        <v>105.5661057869246</v>
      </c>
      <c r="H127" s="60">
        <f>H128+H129+H130+H132</f>
        <v>362.07</v>
      </c>
      <c r="I127" s="60" t="e">
        <f t="shared" ref="I127:AP127" si="106">I128+I129+I130+I132</f>
        <v>#REF!</v>
      </c>
      <c r="J127" s="60">
        <f>J128+J129+J130+J132</f>
        <v>717.1</v>
      </c>
      <c r="K127" s="60">
        <f t="shared" si="106"/>
        <v>317.22000000000003</v>
      </c>
      <c r="L127" s="60">
        <f t="shared" si="106"/>
        <v>0</v>
      </c>
      <c r="M127" s="60">
        <f t="shared" si="106"/>
        <v>0</v>
      </c>
      <c r="N127" s="60">
        <f t="shared" si="106"/>
        <v>926.02</v>
      </c>
      <c r="O127" s="60">
        <f t="shared" si="106"/>
        <v>0</v>
      </c>
      <c r="P127" s="60">
        <f t="shared" si="106"/>
        <v>0</v>
      </c>
      <c r="Q127" s="60">
        <f t="shared" si="106"/>
        <v>583.6</v>
      </c>
      <c r="R127" s="60">
        <f t="shared" si="106"/>
        <v>0</v>
      </c>
      <c r="S127" s="60">
        <f t="shared" si="106"/>
        <v>0</v>
      </c>
      <c r="T127" s="60">
        <f t="shared" si="106"/>
        <v>317.22000000000003</v>
      </c>
      <c r="U127" s="60">
        <f t="shared" si="106"/>
        <v>0</v>
      </c>
      <c r="V127" s="60">
        <f t="shared" si="106"/>
        <v>0</v>
      </c>
      <c r="W127" s="60">
        <f t="shared" si="106"/>
        <v>317.22000000000003</v>
      </c>
      <c r="X127" s="60">
        <f t="shared" si="106"/>
        <v>0</v>
      </c>
      <c r="Y127" s="60">
        <f t="shared" si="106"/>
        <v>0</v>
      </c>
      <c r="Z127" s="60">
        <f t="shared" si="106"/>
        <v>443.13</v>
      </c>
      <c r="AA127" s="60">
        <f t="shared" si="106"/>
        <v>0</v>
      </c>
      <c r="AB127" s="60">
        <f t="shared" si="106"/>
        <v>0</v>
      </c>
      <c r="AC127" s="60">
        <f t="shared" si="106"/>
        <v>317.22000000000003</v>
      </c>
      <c r="AD127" s="60">
        <f t="shared" si="106"/>
        <v>0</v>
      </c>
      <c r="AE127" s="60">
        <f t="shared" si="106"/>
        <v>0</v>
      </c>
      <c r="AF127" s="60">
        <f t="shared" si="106"/>
        <v>5539.12</v>
      </c>
      <c r="AG127" s="60">
        <f t="shared" si="106"/>
        <v>0</v>
      </c>
      <c r="AH127" s="60">
        <f t="shared" si="106"/>
        <v>0</v>
      </c>
      <c r="AI127" s="60">
        <f t="shared" si="106"/>
        <v>317.22000000000003</v>
      </c>
      <c r="AJ127" s="60">
        <f t="shared" si="106"/>
        <v>0</v>
      </c>
      <c r="AK127" s="60">
        <f t="shared" si="106"/>
        <v>0</v>
      </c>
      <c r="AL127" s="60">
        <f t="shared" si="106"/>
        <v>317.22000000000003</v>
      </c>
      <c r="AM127" s="60">
        <f t="shared" si="106"/>
        <v>0</v>
      </c>
      <c r="AN127" s="60">
        <f t="shared" si="106"/>
        <v>0</v>
      </c>
      <c r="AO127" s="60">
        <f t="shared" si="106"/>
        <v>2319.34</v>
      </c>
      <c r="AP127" s="60">
        <f t="shared" si="106"/>
        <v>0</v>
      </c>
      <c r="AQ127" s="103"/>
    </row>
    <row r="128" spans="1:43" s="4" customFormat="1" x14ac:dyDescent="0.25">
      <c r="A128" s="12" t="s">
        <v>16</v>
      </c>
      <c r="B128" s="9"/>
      <c r="C128" s="9"/>
      <c r="D128" s="9"/>
      <c r="E128" s="9"/>
      <c r="F128" s="27"/>
      <c r="G128" s="27"/>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41"/>
      <c r="AQ128" s="104"/>
    </row>
    <row r="129" spans="1:43" s="4" customFormat="1" x14ac:dyDescent="0.25">
      <c r="A129" s="12" t="s">
        <v>28</v>
      </c>
      <c r="B129" s="9"/>
      <c r="C129" s="9"/>
      <c r="D129" s="9"/>
      <c r="E129" s="9"/>
      <c r="F129" s="27"/>
      <c r="G129" s="27"/>
      <c r="H129" s="9"/>
      <c r="I129" s="9" t="e">
        <f>#REF!+I135</f>
        <v>#REF!</v>
      </c>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104"/>
    </row>
    <row r="130" spans="1:43" s="4" customFormat="1" x14ac:dyDescent="0.25">
      <c r="A130" s="12" t="s">
        <v>15</v>
      </c>
      <c r="B130" s="9">
        <f>H130+K130+N130+Q130+T130+W130+Z130+AC130+AF130+AI130+AL130+AO130</f>
        <v>12076.599999999999</v>
      </c>
      <c r="C130" s="9">
        <f>H130+K130</f>
        <v>679.29</v>
      </c>
      <c r="D130" s="9">
        <f>E130</f>
        <v>717.1</v>
      </c>
      <c r="E130" s="9">
        <f>J130+M130+P130+S130+V130+Y130+AB130+AE130+AH130+AK130+AN130+AP130</f>
        <v>717.1</v>
      </c>
      <c r="F130" s="27">
        <f t="shared" ref="F130" si="107">E130/B130*100</f>
        <v>5.9379295497077003</v>
      </c>
      <c r="G130" s="27">
        <f t="shared" ref="G130" si="108">E130/C130*100</f>
        <v>105.5661057869246</v>
      </c>
      <c r="H130" s="9">
        <f>H136+H142</f>
        <v>362.07</v>
      </c>
      <c r="I130" s="9">
        <f t="shared" ref="I130:AP130" si="109">I136+I142</f>
        <v>0</v>
      </c>
      <c r="J130" s="9">
        <f t="shared" si="109"/>
        <v>717.1</v>
      </c>
      <c r="K130" s="9">
        <f>K136+K142</f>
        <v>317.22000000000003</v>
      </c>
      <c r="L130" s="9">
        <f t="shared" si="109"/>
        <v>0</v>
      </c>
      <c r="M130" s="9">
        <f t="shared" si="109"/>
        <v>0</v>
      </c>
      <c r="N130" s="9">
        <f t="shared" si="109"/>
        <v>926.02</v>
      </c>
      <c r="O130" s="9">
        <f t="shared" si="109"/>
        <v>0</v>
      </c>
      <c r="P130" s="9">
        <f t="shared" si="109"/>
        <v>0</v>
      </c>
      <c r="Q130" s="9">
        <f t="shared" si="109"/>
        <v>583.6</v>
      </c>
      <c r="R130" s="9">
        <f t="shared" si="109"/>
        <v>0</v>
      </c>
      <c r="S130" s="9">
        <f t="shared" si="109"/>
        <v>0</v>
      </c>
      <c r="T130" s="9">
        <f t="shared" si="109"/>
        <v>317.22000000000003</v>
      </c>
      <c r="U130" s="9">
        <f t="shared" si="109"/>
        <v>0</v>
      </c>
      <c r="V130" s="9">
        <f t="shared" si="109"/>
        <v>0</v>
      </c>
      <c r="W130" s="9">
        <f t="shared" si="109"/>
        <v>317.22000000000003</v>
      </c>
      <c r="X130" s="9">
        <f t="shared" si="109"/>
        <v>0</v>
      </c>
      <c r="Y130" s="9">
        <f t="shared" si="109"/>
        <v>0</v>
      </c>
      <c r="Z130" s="9">
        <f t="shared" si="109"/>
        <v>443.13</v>
      </c>
      <c r="AA130" s="9">
        <f t="shared" si="109"/>
        <v>0</v>
      </c>
      <c r="AB130" s="9">
        <f t="shared" si="109"/>
        <v>0</v>
      </c>
      <c r="AC130" s="9">
        <f t="shared" si="109"/>
        <v>317.22000000000003</v>
      </c>
      <c r="AD130" s="9">
        <f t="shared" si="109"/>
        <v>0</v>
      </c>
      <c r="AE130" s="9">
        <f t="shared" si="109"/>
        <v>0</v>
      </c>
      <c r="AF130" s="9">
        <f t="shared" si="109"/>
        <v>5539.12</v>
      </c>
      <c r="AG130" s="9">
        <f t="shared" si="109"/>
        <v>0</v>
      </c>
      <c r="AH130" s="9">
        <f t="shared" si="109"/>
        <v>0</v>
      </c>
      <c r="AI130" s="9">
        <f t="shared" si="109"/>
        <v>317.22000000000003</v>
      </c>
      <c r="AJ130" s="9">
        <f t="shared" si="109"/>
        <v>0</v>
      </c>
      <c r="AK130" s="9">
        <f t="shared" si="109"/>
        <v>0</v>
      </c>
      <c r="AL130" s="9">
        <f t="shared" si="109"/>
        <v>317.22000000000003</v>
      </c>
      <c r="AM130" s="9">
        <f t="shared" si="109"/>
        <v>0</v>
      </c>
      <c r="AN130" s="9">
        <f t="shared" si="109"/>
        <v>0</v>
      </c>
      <c r="AO130" s="9">
        <f t="shared" si="109"/>
        <v>2319.34</v>
      </c>
      <c r="AP130" s="9">
        <f t="shared" si="109"/>
        <v>0</v>
      </c>
      <c r="AQ130" s="104"/>
    </row>
    <row r="131" spans="1:43" s="18" customFormat="1" x14ac:dyDescent="0.25">
      <c r="A131" s="13" t="s">
        <v>27</v>
      </c>
      <c r="B131" s="14"/>
      <c r="C131" s="9"/>
      <c r="D131" s="14"/>
      <c r="E131" s="14"/>
      <c r="F131" s="27"/>
      <c r="G131" s="27"/>
      <c r="H131" s="9"/>
      <c r="I131" s="9" t="e">
        <f>#REF!+I137</f>
        <v>#REF!</v>
      </c>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104"/>
    </row>
    <row r="132" spans="1:43" s="4" customFormat="1" x14ac:dyDescent="0.25">
      <c r="A132" s="12" t="s">
        <v>23</v>
      </c>
      <c r="B132" s="9"/>
      <c r="C132" s="9"/>
      <c r="D132" s="9"/>
      <c r="E132" s="9"/>
      <c r="F132" s="27"/>
      <c r="G132" s="27"/>
      <c r="H132" s="9"/>
      <c r="I132" s="10"/>
      <c r="J132" s="41"/>
      <c r="K132" s="9"/>
      <c r="L132" s="11"/>
      <c r="M132" s="11"/>
      <c r="N132" s="9"/>
      <c r="O132" s="11"/>
      <c r="P132" s="11"/>
      <c r="Q132" s="9"/>
      <c r="R132" s="11"/>
      <c r="S132" s="11"/>
      <c r="T132" s="9"/>
      <c r="U132" s="11"/>
      <c r="V132" s="11"/>
      <c r="W132" s="9"/>
      <c r="X132" s="11"/>
      <c r="Y132" s="11"/>
      <c r="Z132" s="9"/>
      <c r="AA132" s="11"/>
      <c r="AB132" s="11"/>
      <c r="AC132" s="9"/>
      <c r="AD132" s="11"/>
      <c r="AE132" s="11"/>
      <c r="AF132" s="9"/>
      <c r="AG132" s="11"/>
      <c r="AH132" s="11"/>
      <c r="AI132" s="9"/>
      <c r="AJ132" s="11"/>
      <c r="AK132" s="11"/>
      <c r="AL132" s="9"/>
      <c r="AM132" s="11"/>
      <c r="AN132" s="11"/>
      <c r="AO132" s="9"/>
      <c r="AP132" s="41"/>
      <c r="AQ132" s="105"/>
    </row>
    <row r="133" spans="1:43" s="4" customFormat="1" ht="69" customHeight="1" x14ac:dyDescent="0.25">
      <c r="A133" s="63" t="s">
        <v>57</v>
      </c>
      <c r="B133" s="64">
        <f>B134+B135+B136+B138</f>
        <v>6854.7000000000016</v>
      </c>
      <c r="C133" s="64">
        <f t="shared" ref="C133:AP133" si="110">C134+C135+C136+C138</f>
        <v>679.29</v>
      </c>
      <c r="D133" s="64">
        <f t="shared" si="110"/>
        <v>358.55</v>
      </c>
      <c r="E133" s="64">
        <f t="shared" si="110"/>
        <v>358.55</v>
      </c>
      <c r="F133" s="64">
        <f>E133/B133*100</f>
        <v>5.2307176098151622</v>
      </c>
      <c r="G133" s="64">
        <f>E133/C133*100</f>
        <v>52.783052893462298</v>
      </c>
      <c r="H133" s="64">
        <f t="shared" si="110"/>
        <v>362.07</v>
      </c>
      <c r="I133" s="64">
        <f t="shared" si="110"/>
        <v>0</v>
      </c>
      <c r="J133" s="64">
        <f t="shared" si="110"/>
        <v>358.55</v>
      </c>
      <c r="K133" s="64">
        <f t="shared" si="110"/>
        <v>317.22000000000003</v>
      </c>
      <c r="L133" s="64">
        <f t="shared" si="110"/>
        <v>0</v>
      </c>
      <c r="M133" s="64">
        <f t="shared" si="110"/>
        <v>0</v>
      </c>
      <c r="N133" s="64">
        <f>N134+N135+N136+N138</f>
        <v>926.02</v>
      </c>
      <c r="O133" s="64">
        <f t="shared" si="110"/>
        <v>0</v>
      </c>
      <c r="P133" s="64">
        <f t="shared" si="110"/>
        <v>0</v>
      </c>
      <c r="Q133" s="64">
        <f t="shared" si="110"/>
        <v>583.6</v>
      </c>
      <c r="R133" s="64">
        <f t="shared" si="110"/>
        <v>0</v>
      </c>
      <c r="S133" s="64">
        <f t="shared" si="110"/>
        <v>0</v>
      </c>
      <c r="T133" s="64">
        <f t="shared" si="110"/>
        <v>317.22000000000003</v>
      </c>
      <c r="U133" s="64">
        <f t="shared" si="110"/>
        <v>0</v>
      </c>
      <c r="V133" s="64">
        <f t="shared" si="110"/>
        <v>0</v>
      </c>
      <c r="W133" s="64">
        <f t="shared" si="110"/>
        <v>317.22000000000003</v>
      </c>
      <c r="X133" s="64">
        <f t="shared" si="110"/>
        <v>0</v>
      </c>
      <c r="Y133" s="64">
        <f t="shared" si="110"/>
        <v>0</v>
      </c>
      <c r="Z133" s="64">
        <f t="shared" si="110"/>
        <v>443.13</v>
      </c>
      <c r="AA133" s="64">
        <f t="shared" si="110"/>
        <v>0</v>
      </c>
      <c r="AB133" s="64">
        <f t="shared" si="110"/>
        <v>0</v>
      </c>
      <c r="AC133" s="64">
        <f t="shared" si="110"/>
        <v>317.22000000000003</v>
      </c>
      <c r="AD133" s="64">
        <f t="shared" si="110"/>
        <v>0</v>
      </c>
      <c r="AE133" s="64">
        <f t="shared" si="110"/>
        <v>0</v>
      </c>
      <c r="AF133" s="64">
        <f t="shared" si="110"/>
        <v>317.22000000000003</v>
      </c>
      <c r="AG133" s="64">
        <f t="shared" si="110"/>
        <v>0</v>
      </c>
      <c r="AH133" s="64">
        <f t="shared" si="110"/>
        <v>0</v>
      </c>
      <c r="AI133" s="64">
        <f t="shared" si="110"/>
        <v>317.22000000000003</v>
      </c>
      <c r="AJ133" s="64">
        <f t="shared" si="110"/>
        <v>0</v>
      </c>
      <c r="AK133" s="64">
        <f t="shared" si="110"/>
        <v>0</v>
      </c>
      <c r="AL133" s="64">
        <f t="shared" si="110"/>
        <v>317.22000000000003</v>
      </c>
      <c r="AM133" s="64">
        <f t="shared" si="110"/>
        <v>0</v>
      </c>
      <c r="AN133" s="64">
        <f t="shared" si="110"/>
        <v>0</v>
      </c>
      <c r="AO133" s="64">
        <f t="shared" si="110"/>
        <v>2319.34</v>
      </c>
      <c r="AP133" s="64">
        <f t="shared" si="110"/>
        <v>0</v>
      </c>
      <c r="AQ133" s="97" t="s">
        <v>62</v>
      </c>
    </row>
    <row r="134" spans="1:43" s="4" customFormat="1" x14ac:dyDescent="0.25">
      <c r="A134" s="12" t="s">
        <v>16</v>
      </c>
      <c r="B134" s="9"/>
      <c r="C134" s="9"/>
      <c r="D134" s="9"/>
      <c r="E134" s="9"/>
      <c r="F134" s="9"/>
      <c r="G134" s="9"/>
      <c r="H134" s="9"/>
      <c r="I134" s="10"/>
      <c r="J134" s="4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41"/>
      <c r="AQ134" s="98"/>
    </row>
    <row r="135" spans="1:43" s="4" customFormat="1" x14ac:dyDescent="0.25">
      <c r="A135" s="12" t="s">
        <v>28</v>
      </c>
      <c r="B135" s="9"/>
      <c r="C135" s="9"/>
      <c r="D135" s="9"/>
      <c r="E135" s="9"/>
      <c r="F135" s="9"/>
      <c r="G135" s="9"/>
      <c r="H135" s="9"/>
      <c r="I135" s="10"/>
      <c r="J135" s="4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41"/>
      <c r="AQ135" s="98"/>
    </row>
    <row r="136" spans="1:43" s="4" customFormat="1" x14ac:dyDescent="0.25">
      <c r="A136" s="12" t="s">
        <v>15</v>
      </c>
      <c r="B136" s="9">
        <f>H136+K136+N136+Q136+T136+W136+Z136+AC136+AF136+AI136+AL136+AO136</f>
        <v>6854.7000000000016</v>
      </c>
      <c r="C136" s="8">
        <f>H136+K136</f>
        <v>679.29</v>
      </c>
      <c r="D136" s="9">
        <f>E136</f>
        <v>358.55</v>
      </c>
      <c r="E136" s="9">
        <f>J136+M136+P136+S136+V136+Y136+AB136+AE136+AH136+AK136+AN136+AP136</f>
        <v>358.55</v>
      </c>
      <c r="F136" s="9">
        <f>E136/B136*100</f>
        <v>5.2307176098151622</v>
      </c>
      <c r="G136" s="9">
        <f>E136/C136*100</f>
        <v>52.783052893462298</v>
      </c>
      <c r="H136" s="9">
        <v>362.07</v>
      </c>
      <c r="I136" s="33"/>
      <c r="J136" s="43">
        <v>358.55</v>
      </c>
      <c r="K136" s="25">
        <v>317.22000000000003</v>
      </c>
      <c r="L136" s="25"/>
      <c r="M136" s="25"/>
      <c r="N136" s="25">
        <v>926.02</v>
      </c>
      <c r="O136" s="25"/>
      <c r="P136" s="25"/>
      <c r="Q136" s="25">
        <v>583.6</v>
      </c>
      <c r="R136" s="25"/>
      <c r="S136" s="25"/>
      <c r="T136" s="25">
        <v>317.22000000000003</v>
      </c>
      <c r="U136" s="25"/>
      <c r="V136" s="25"/>
      <c r="W136" s="25">
        <v>317.22000000000003</v>
      </c>
      <c r="X136" s="25"/>
      <c r="Y136" s="25"/>
      <c r="Z136" s="25">
        <v>443.13</v>
      </c>
      <c r="AA136" s="25"/>
      <c r="AB136" s="25"/>
      <c r="AC136" s="25">
        <v>317.22000000000003</v>
      </c>
      <c r="AD136" s="25"/>
      <c r="AE136" s="25"/>
      <c r="AF136" s="25">
        <v>317.22000000000003</v>
      </c>
      <c r="AG136" s="25"/>
      <c r="AH136" s="25"/>
      <c r="AI136" s="25">
        <v>317.22000000000003</v>
      </c>
      <c r="AJ136" s="25"/>
      <c r="AK136" s="25"/>
      <c r="AL136" s="25">
        <v>317.22000000000003</v>
      </c>
      <c r="AM136" s="25"/>
      <c r="AN136" s="25"/>
      <c r="AO136" s="25">
        <v>2319.34</v>
      </c>
      <c r="AP136" s="43"/>
      <c r="AQ136" s="98"/>
    </row>
    <row r="137" spans="1:43" s="18" customFormat="1" ht="15" x14ac:dyDescent="0.25">
      <c r="A137" s="13" t="s">
        <v>27</v>
      </c>
      <c r="B137" s="14"/>
      <c r="C137" s="14"/>
      <c r="D137" s="14"/>
      <c r="E137" s="14"/>
      <c r="F137" s="14"/>
      <c r="G137" s="14"/>
      <c r="H137" s="15"/>
      <c r="I137" s="16"/>
      <c r="J137" s="42"/>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42"/>
      <c r="AQ137" s="98"/>
    </row>
    <row r="138" spans="1:43" s="4" customFormat="1" x14ac:dyDescent="0.25">
      <c r="A138" s="12" t="s">
        <v>23</v>
      </c>
      <c r="B138" s="9"/>
      <c r="C138" s="9"/>
      <c r="D138" s="9"/>
      <c r="E138" s="9"/>
      <c r="F138" s="9"/>
      <c r="G138" s="9"/>
      <c r="H138" s="9"/>
      <c r="I138" s="10"/>
      <c r="J138" s="4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41"/>
      <c r="AQ138" s="99"/>
    </row>
    <row r="139" spans="1:43" s="69" customFormat="1" ht="87.75" customHeight="1" x14ac:dyDescent="0.25">
      <c r="A139" s="67" t="s">
        <v>81</v>
      </c>
      <c r="B139" s="68">
        <f>B140+B141+B142+B144</f>
        <v>5221.8999999999996</v>
      </c>
      <c r="C139" s="68">
        <f t="shared" ref="C139:E139" si="111">C140+C141+C142+C144</f>
        <v>0</v>
      </c>
      <c r="D139" s="68">
        <f t="shared" si="111"/>
        <v>358.55</v>
      </c>
      <c r="E139" s="68">
        <f t="shared" si="111"/>
        <v>358.55</v>
      </c>
      <c r="F139" s="68">
        <f>E139/B139*100</f>
        <v>6.866274727589575</v>
      </c>
      <c r="G139" s="68" t="e">
        <f>E139/C139*100</f>
        <v>#DIV/0!</v>
      </c>
      <c r="H139" s="68">
        <f t="shared" ref="H139:AP139" si="112">H140+H141+H142+H144</f>
        <v>0</v>
      </c>
      <c r="I139" s="68">
        <f t="shared" si="112"/>
        <v>0</v>
      </c>
      <c r="J139" s="68">
        <f t="shared" si="112"/>
        <v>358.55</v>
      </c>
      <c r="K139" s="68">
        <f t="shared" si="112"/>
        <v>0</v>
      </c>
      <c r="L139" s="68">
        <f t="shared" si="112"/>
        <v>0</v>
      </c>
      <c r="M139" s="68">
        <f t="shared" si="112"/>
        <v>0</v>
      </c>
      <c r="N139" s="68">
        <f t="shared" si="112"/>
        <v>0</v>
      </c>
      <c r="O139" s="68">
        <f t="shared" si="112"/>
        <v>0</v>
      </c>
      <c r="P139" s="68">
        <f t="shared" si="112"/>
        <v>0</v>
      </c>
      <c r="Q139" s="68">
        <f t="shared" si="112"/>
        <v>0</v>
      </c>
      <c r="R139" s="68">
        <f t="shared" si="112"/>
        <v>0</v>
      </c>
      <c r="S139" s="68">
        <f t="shared" si="112"/>
        <v>0</v>
      </c>
      <c r="T139" s="68">
        <f t="shared" si="112"/>
        <v>0</v>
      </c>
      <c r="U139" s="68">
        <f t="shared" si="112"/>
        <v>0</v>
      </c>
      <c r="V139" s="68">
        <f t="shared" si="112"/>
        <v>0</v>
      </c>
      <c r="W139" s="68">
        <f t="shared" si="112"/>
        <v>0</v>
      </c>
      <c r="X139" s="68">
        <f t="shared" si="112"/>
        <v>0</v>
      </c>
      <c r="Y139" s="68">
        <f t="shared" si="112"/>
        <v>0</v>
      </c>
      <c r="Z139" s="68">
        <f t="shared" si="112"/>
        <v>0</v>
      </c>
      <c r="AA139" s="68">
        <f t="shared" si="112"/>
        <v>0</v>
      </c>
      <c r="AB139" s="68">
        <f t="shared" si="112"/>
        <v>0</v>
      </c>
      <c r="AC139" s="68">
        <f t="shared" si="112"/>
        <v>0</v>
      </c>
      <c r="AD139" s="68">
        <f t="shared" si="112"/>
        <v>0</v>
      </c>
      <c r="AE139" s="68">
        <f t="shared" si="112"/>
        <v>0</v>
      </c>
      <c r="AF139" s="68">
        <f t="shared" si="112"/>
        <v>5221.8999999999996</v>
      </c>
      <c r="AG139" s="68">
        <f t="shared" si="112"/>
        <v>0</v>
      </c>
      <c r="AH139" s="68">
        <f t="shared" si="112"/>
        <v>0</v>
      </c>
      <c r="AI139" s="68">
        <f t="shared" si="112"/>
        <v>0</v>
      </c>
      <c r="AJ139" s="68">
        <f t="shared" si="112"/>
        <v>0</v>
      </c>
      <c r="AK139" s="68">
        <f t="shared" si="112"/>
        <v>0</v>
      </c>
      <c r="AL139" s="68">
        <f t="shared" si="112"/>
        <v>0</v>
      </c>
      <c r="AM139" s="68">
        <f t="shared" si="112"/>
        <v>0</v>
      </c>
      <c r="AN139" s="68">
        <f t="shared" si="112"/>
        <v>0</v>
      </c>
      <c r="AO139" s="68">
        <f t="shared" si="112"/>
        <v>0</v>
      </c>
      <c r="AP139" s="68">
        <f t="shared" si="112"/>
        <v>0</v>
      </c>
      <c r="AQ139" s="114" t="s">
        <v>82</v>
      </c>
    </row>
    <row r="140" spans="1:43" s="69" customFormat="1" ht="20.25" customHeight="1" x14ac:dyDescent="0.25">
      <c r="A140" s="70" t="s">
        <v>16</v>
      </c>
      <c r="B140" s="71"/>
      <c r="C140" s="71"/>
      <c r="D140" s="71"/>
      <c r="E140" s="71"/>
      <c r="F140" s="71"/>
      <c r="G140" s="71"/>
      <c r="H140" s="71"/>
      <c r="I140" s="72"/>
      <c r="J140" s="73"/>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3"/>
      <c r="AQ140" s="115"/>
    </row>
    <row r="141" spans="1:43" s="69" customFormat="1" ht="20.25" customHeight="1" x14ac:dyDescent="0.25">
      <c r="A141" s="70" t="s">
        <v>28</v>
      </c>
      <c r="B141" s="71"/>
      <c r="C141" s="71"/>
      <c r="D141" s="71"/>
      <c r="E141" s="71"/>
      <c r="F141" s="71"/>
      <c r="G141" s="71"/>
      <c r="H141" s="71"/>
      <c r="I141" s="72"/>
      <c r="J141" s="73"/>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3"/>
      <c r="AQ141" s="115"/>
    </row>
    <row r="142" spans="1:43" s="69" customFormat="1" ht="20.25" customHeight="1" x14ac:dyDescent="0.25">
      <c r="A142" s="70" t="s">
        <v>15</v>
      </c>
      <c r="B142" s="71">
        <f>H142+K142+N142+Q142+T142+W142+Z142+AC142+AF142+AI142+AL142+AO142</f>
        <v>5221.8999999999996</v>
      </c>
      <c r="C142" s="75">
        <f>H142+K142</f>
        <v>0</v>
      </c>
      <c r="D142" s="71">
        <f>E142</f>
        <v>358.55</v>
      </c>
      <c r="E142" s="71">
        <f>J142+M142+P142+S142+V142+Y142+AB142+AE142+AH142+AK142+AN142+AP142</f>
        <v>358.55</v>
      </c>
      <c r="F142" s="71">
        <f>E142/B142*100</f>
        <v>6.866274727589575</v>
      </c>
      <c r="G142" s="71" t="e">
        <f>E142/C142*100</f>
        <v>#DIV/0!</v>
      </c>
      <c r="H142" s="71"/>
      <c r="I142" s="76"/>
      <c r="J142" s="77">
        <v>358.55</v>
      </c>
      <c r="K142" s="78"/>
      <c r="L142" s="78"/>
      <c r="M142" s="78"/>
      <c r="N142" s="78"/>
      <c r="O142" s="78"/>
      <c r="P142" s="78"/>
      <c r="Q142" s="78"/>
      <c r="R142" s="78"/>
      <c r="S142" s="78"/>
      <c r="T142" s="78"/>
      <c r="U142" s="78"/>
      <c r="V142" s="78"/>
      <c r="W142" s="78"/>
      <c r="X142" s="78"/>
      <c r="Y142" s="78"/>
      <c r="Z142" s="78"/>
      <c r="AA142" s="78"/>
      <c r="AB142" s="78"/>
      <c r="AC142" s="78"/>
      <c r="AD142" s="78"/>
      <c r="AE142" s="78"/>
      <c r="AF142" s="78">
        <v>5221.8999999999996</v>
      </c>
      <c r="AG142" s="78"/>
      <c r="AH142" s="78"/>
      <c r="AI142" s="78"/>
      <c r="AJ142" s="78"/>
      <c r="AK142" s="78"/>
      <c r="AL142" s="78"/>
      <c r="AM142" s="78"/>
      <c r="AN142" s="78"/>
      <c r="AO142" s="78"/>
      <c r="AP142" s="77"/>
      <c r="AQ142" s="115"/>
    </row>
    <row r="143" spans="1:43" s="85" customFormat="1" ht="20.25" customHeight="1" x14ac:dyDescent="0.25">
      <c r="A143" s="79" t="s">
        <v>27</v>
      </c>
      <c r="B143" s="80"/>
      <c r="C143" s="80"/>
      <c r="D143" s="80"/>
      <c r="E143" s="80"/>
      <c r="F143" s="80"/>
      <c r="G143" s="80"/>
      <c r="H143" s="81"/>
      <c r="I143" s="82"/>
      <c r="J143" s="83"/>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3"/>
      <c r="AQ143" s="115"/>
    </row>
    <row r="144" spans="1:43" s="69" customFormat="1" ht="20.25" customHeight="1" x14ac:dyDescent="0.25">
      <c r="A144" s="70" t="s">
        <v>23</v>
      </c>
      <c r="B144" s="71"/>
      <c r="C144" s="71"/>
      <c r="D144" s="71"/>
      <c r="E144" s="71"/>
      <c r="F144" s="71"/>
      <c r="G144" s="71"/>
      <c r="H144" s="71"/>
      <c r="I144" s="72"/>
      <c r="J144" s="73"/>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3"/>
      <c r="AQ144" s="116"/>
    </row>
    <row r="145" spans="1:43" x14ac:dyDescent="0.25">
      <c r="A145" s="21" t="s">
        <v>38</v>
      </c>
      <c r="B145" s="34">
        <f>B146+B147+B148+B150</f>
        <v>12076.599999999999</v>
      </c>
      <c r="C145" s="34">
        <f t="shared" ref="C145:AP145" si="113">C146+C147+C148+C150</f>
        <v>679.29</v>
      </c>
      <c r="D145" s="34">
        <f t="shared" si="113"/>
        <v>717.1</v>
      </c>
      <c r="E145" s="34">
        <f t="shared" si="113"/>
        <v>717.1</v>
      </c>
      <c r="F145" s="34">
        <f t="shared" si="113"/>
        <v>0</v>
      </c>
      <c r="G145" s="34">
        <f t="shared" si="113"/>
        <v>0</v>
      </c>
      <c r="H145" s="34">
        <f t="shared" si="113"/>
        <v>362.07</v>
      </c>
      <c r="I145" s="34">
        <f t="shared" si="113"/>
        <v>0</v>
      </c>
      <c r="J145" s="34">
        <f t="shared" si="113"/>
        <v>717.1</v>
      </c>
      <c r="K145" s="34">
        <f t="shared" si="113"/>
        <v>317.22000000000003</v>
      </c>
      <c r="L145" s="34">
        <f t="shared" si="113"/>
        <v>0</v>
      </c>
      <c r="M145" s="34">
        <f t="shared" si="113"/>
        <v>0</v>
      </c>
      <c r="N145" s="34">
        <f t="shared" si="113"/>
        <v>926.02</v>
      </c>
      <c r="O145" s="34">
        <f t="shared" si="113"/>
        <v>0</v>
      </c>
      <c r="P145" s="34">
        <f t="shared" si="113"/>
        <v>0</v>
      </c>
      <c r="Q145" s="34">
        <f t="shared" si="113"/>
        <v>583.6</v>
      </c>
      <c r="R145" s="34">
        <f t="shared" si="113"/>
        <v>0</v>
      </c>
      <c r="S145" s="34">
        <f t="shared" si="113"/>
        <v>0</v>
      </c>
      <c r="T145" s="34">
        <f t="shared" si="113"/>
        <v>317.22000000000003</v>
      </c>
      <c r="U145" s="34">
        <f t="shared" si="113"/>
        <v>0</v>
      </c>
      <c r="V145" s="34">
        <f t="shared" si="113"/>
        <v>0</v>
      </c>
      <c r="W145" s="34">
        <f t="shared" si="113"/>
        <v>317.22000000000003</v>
      </c>
      <c r="X145" s="34">
        <f t="shared" si="113"/>
        <v>0</v>
      </c>
      <c r="Y145" s="34">
        <f t="shared" si="113"/>
        <v>0</v>
      </c>
      <c r="Z145" s="34">
        <f t="shared" si="113"/>
        <v>443.13</v>
      </c>
      <c r="AA145" s="34">
        <f t="shared" si="113"/>
        <v>0</v>
      </c>
      <c r="AB145" s="34">
        <f t="shared" si="113"/>
        <v>0</v>
      </c>
      <c r="AC145" s="34">
        <f t="shared" si="113"/>
        <v>317.22000000000003</v>
      </c>
      <c r="AD145" s="34">
        <f t="shared" si="113"/>
        <v>0</v>
      </c>
      <c r="AE145" s="34">
        <f t="shared" si="113"/>
        <v>0</v>
      </c>
      <c r="AF145" s="34">
        <f t="shared" si="113"/>
        <v>5539.12</v>
      </c>
      <c r="AG145" s="34">
        <f t="shared" si="113"/>
        <v>0</v>
      </c>
      <c r="AH145" s="34">
        <f t="shared" si="113"/>
        <v>0</v>
      </c>
      <c r="AI145" s="34">
        <f t="shared" si="113"/>
        <v>317.22000000000003</v>
      </c>
      <c r="AJ145" s="34">
        <f t="shared" si="113"/>
        <v>0</v>
      </c>
      <c r="AK145" s="34">
        <f t="shared" si="113"/>
        <v>0</v>
      </c>
      <c r="AL145" s="34">
        <f t="shared" si="113"/>
        <v>317.22000000000003</v>
      </c>
      <c r="AM145" s="34">
        <f t="shared" si="113"/>
        <v>0</v>
      </c>
      <c r="AN145" s="34">
        <f t="shared" si="113"/>
        <v>0</v>
      </c>
      <c r="AO145" s="34">
        <f t="shared" si="113"/>
        <v>2319.34</v>
      </c>
      <c r="AP145" s="34">
        <f t="shared" si="113"/>
        <v>0</v>
      </c>
      <c r="AQ145" s="103"/>
    </row>
    <row r="146" spans="1:43" x14ac:dyDescent="0.25">
      <c r="A146" s="7" t="s">
        <v>16</v>
      </c>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104"/>
    </row>
    <row r="147" spans="1:43" x14ac:dyDescent="0.25">
      <c r="A147" s="12" t="s">
        <v>28</v>
      </c>
      <c r="B147" s="9">
        <f t="shared" ref="B147:B149" si="114">H147+K147+N147+Q147+T147+W147+Z147+AC147+AF147+AI147+AL147+AO147</f>
        <v>0</v>
      </c>
      <c r="C147" s="9">
        <f>C129</f>
        <v>0</v>
      </c>
      <c r="D147" s="9">
        <f t="shared" ref="D147:D149" si="115">E147</f>
        <v>0</v>
      </c>
      <c r="E147" s="9">
        <f t="shared" ref="E147:E149" si="116">J147+M147+P147+S147+V147+Y147+AB147+AE147+AH147+AK147+AN147+AP147</f>
        <v>0</v>
      </c>
      <c r="F147" s="9">
        <f t="shared" ref="F147:G149" si="117">F128</f>
        <v>0</v>
      </c>
      <c r="G147" s="9">
        <f t="shared" si="117"/>
        <v>0</v>
      </c>
      <c r="H147" s="9">
        <f>H135+H141</f>
        <v>0</v>
      </c>
      <c r="I147" s="9">
        <f t="shared" ref="I147:AP149" si="118">I135+I141</f>
        <v>0</v>
      </c>
      <c r="J147" s="9">
        <f t="shared" si="118"/>
        <v>0</v>
      </c>
      <c r="K147" s="9">
        <f t="shared" si="118"/>
        <v>0</v>
      </c>
      <c r="L147" s="9">
        <f t="shared" si="118"/>
        <v>0</v>
      </c>
      <c r="M147" s="9">
        <f t="shared" si="118"/>
        <v>0</v>
      </c>
      <c r="N147" s="9">
        <f t="shared" si="118"/>
        <v>0</v>
      </c>
      <c r="O147" s="9">
        <f t="shared" si="118"/>
        <v>0</v>
      </c>
      <c r="P147" s="9">
        <f t="shared" si="118"/>
        <v>0</v>
      </c>
      <c r="Q147" s="9">
        <f t="shared" si="118"/>
        <v>0</v>
      </c>
      <c r="R147" s="9">
        <f t="shared" si="118"/>
        <v>0</v>
      </c>
      <c r="S147" s="9">
        <f t="shared" si="118"/>
        <v>0</v>
      </c>
      <c r="T147" s="9">
        <f t="shared" si="118"/>
        <v>0</v>
      </c>
      <c r="U147" s="9">
        <f t="shared" si="118"/>
        <v>0</v>
      </c>
      <c r="V147" s="9">
        <f t="shared" si="118"/>
        <v>0</v>
      </c>
      <c r="W147" s="9">
        <f t="shared" si="118"/>
        <v>0</v>
      </c>
      <c r="X147" s="9">
        <f t="shared" si="118"/>
        <v>0</v>
      </c>
      <c r="Y147" s="9">
        <f t="shared" si="118"/>
        <v>0</v>
      </c>
      <c r="Z147" s="9">
        <f t="shared" si="118"/>
        <v>0</v>
      </c>
      <c r="AA147" s="9">
        <f t="shared" si="118"/>
        <v>0</v>
      </c>
      <c r="AB147" s="9">
        <f t="shared" si="118"/>
        <v>0</v>
      </c>
      <c r="AC147" s="9">
        <f t="shared" si="118"/>
        <v>0</v>
      </c>
      <c r="AD147" s="9">
        <f t="shared" si="118"/>
        <v>0</v>
      </c>
      <c r="AE147" s="9">
        <f t="shared" si="118"/>
        <v>0</v>
      </c>
      <c r="AF147" s="9">
        <f t="shared" si="118"/>
        <v>0</v>
      </c>
      <c r="AG147" s="9">
        <f t="shared" si="118"/>
        <v>0</v>
      </c>
      <c r="AH147" s="9">
        <f t="shared" si="118"/>
        <v>0</v>
      </c>
      <c r="AI147" s="9">
        <f t="shared" si="118"/>
        <v>0</v>
      </c>
      <c r="AJ147" s="9">
        <f t="shared" si="118"/>
        <v>0</v>
      </c>
      <c r="AK147" s="9">
        <f t="shared" si="118"/>
        <v>0</v>
      </c>
      <c r="AL147" s="9">
        <f t="shared" si="118"/>
        <v>0</v>
      </c>
      <c r="AM147" s="9">
        <f t="shared" si="118"/>
        <v>0</v>
      </c>
      <c r="AN147" s="9">
        <f t="shared" si="118"/>
        <v>0</v>
      </c>
      <c r="AO147" s="9">
        <f t="shared" si="118"/>
        <v>0</v>
      </c>
      <c r="AP147" s="9">
        <f t="shared" si="118"/>
        <v>0</v>
      </c>
      <c r="AQ147" s="104"/>
    </row>
    <row r="148" spans="1:43" x14ac:dyDescent="0.25">
      <c r="A148" s="12" t="s">
        <v>39</v>
      </c>
      <c r="B148" s="9">
        <f>H148+K148+N148+Q148+T148+W148+Z148+AC148+AF148+AI148+AL148+AO148</f>
        <v>12076.599999999999</v>
      </c>
      <c r="C148" s="9">
        <f>C130</f>
        <v>679.29</v>
      </c>
      <c r="D148" s="9">
        <f>E148</f>
        <v>717.1</v>
      </c>
      <c r="E148" s="9">
        <f>J148+M148+P148+S148+V148+Y148+AB148+AE148+AH148+AK148+AN148+AP148</f>
        <v>717.1</v>
      </c>
      <c r="F148" s="9">
        <f t="shared" si="117"/>
        <v>0</v>
      </c>
      <c r="G148" s="9">
        <f t="shared" si="117"/>
        <v>0</v>
      </c>
      <c r="H148" s="9">
        <f>H136+H142</f>
        <v>362.07</v>
      </c>
      <c r="I148" s="9">
        <f t="shared" si="118"/>
        <v>0</v>
      </c>
      <c r="J148" s="9">
        <f t="shared" si="118"/>
        <v>717.1</v>
      </c>
      <c r="K148" s="9">
        <f t="shared" si="118"/>
        <v>317.22000000000003</v>
      </c>
      <c r="L148" s="9">
        <f t="shared" si="118"/>
        <v>0</v>
      </c>
      <c r="M148" s="9">
        <f t="shared" si="118"/>
        <v>0</v>
      </c>
      <c r="N148" s="9">
        <f t="shared" si="118"/>
        <v>926.02</v>
      </c>
      <c r="O148" s="9">
        <f t="shared" si="118"/>
        <v>0</v>
      </c>
      <c r="P148" s="9">
        <f t="shared" si="118"/>
        <v>0</v>
      </c>
      <c r="Q148" s="9">
        <f t="shared" si="118"/>
        <v>583.6</v>
      </c>
      <c r="R148" s="9">
        <f t="shared" si="118"/>
        <v>0</v>
      </c>
      <c r="S148" s="9">
        <f t="shared" si="118"/>
        <v>0</v>
      </c>
      <c r="T148" s="9">
        <f t="shared" si="118"/>
        <v>317.22000000000003</v>
      </c>
      <c r="U148" s="9">
        <f t="shared" si="118"/>
        <v>0</v>
      </c>
      <c r="V148" s="9">
        <f t="shared" si="118"/>
        <v>0</v>
      </c>
      <c r="W148" s="9">
        <f t="shared" si="118"/>
        <v>317.22000000000003</v>
      </c>
      <c r="X148" s="9">
        <f t="shared" si="118"/>
        <v>0</v>
      </c>
      <c r="Y148" s="9">
        <f t="shared" si="118"/>
        <v>0</v>
      </c>
      <c r="Z148" s="9">
        <f t="shared" si="118"/>
        <v>443.13</v>
      </c>
      <c r="AA148" s="9">
        <f t="shared" si="118"/>
        <v>0</v>
      </c>
      <c r="AB148" s="9">
        <f t="shared" si="118"/>
        <v>0</v>
      </c>
      <c r="AC148" s="9">
        <f t="shared" si="118"/>
        <v>317.22000000000003</v>
      </c>
      <c r="AD148" s="9">
        <f t="shared" si="118"/>
        <v>0</v>
      </c>
      <c r="AE148" s="9">
        <f t="shared" si="118"/>
        <v>0</v>
      </c>
      <c r="AF148" s="9">
        <f t="shared" si="118"/>
        <v>5539.12</v>
      </c>
      <c r="AG148" s="9">
        <f t="shared" si="118"/>
        <v>0</v>
      </c>
      <c r="AH148" s="9">
        <f t="shared" si="118"/>
        <v>0</v>
      </c>
      <c r="AI148" s="9">
        <f t="shared" si="118"/>
        <v>317.22000000000003</v>
      </c>
      <c r="AJ148" s="9">
        <f t="shared" si="118"/>
        <v>0</v>
      </c>
      <c r="AK148" s="9">
        <f t="shared" si="118"/>
        <v>0</v>
      </c>
      <c r="AL148" s="9">
        <f t="shared" si="118"/>
        <v>317.22000000000003</v>
      </c>
      <c r="AM148" s="9">
        <f t="shared" si="118"/>
        <v>0</v>
      </c>
      <c r="AN148" s="9">
        <f t="shared" si="118"/>
        <v>0</v>
      </c>
      <c r="AO148" s="9">
        <f t="shared" si="118"/>
        <v>2319.34</v>
      </c>
      <c r="AP148" s="9">
        <f t="shared" si="118"/>
        <v>0</v>
      </c>
      <c r="AQ148" s="104"/>
    </row>
    <row r="149" spans="1:43" s="18" customFormat="1" x14ac:dyDescent="0.25">
      <c r="A149" s="13" t="s">
        <v>27</v>
      </c>
      <c r="B149" s="14">
        <f t="shared" si="114"/>
        <v>0</v>
      </c>
      <c r="C149" s="9">
        <f>C131</f>
        <v>0</v>
      </c>
      <c r="D149" s="9">
        <f t="shared" si="115"/>
        <v>0</v>
      </c>
      <c r="E149" s="9">
        <f t="shared" si="116"/>
        <v>0</v>
      </c>
      <c r="F149" s="9">
        <f t="shared" si="117"/>
        <v>5.9379295497077003</v>
      </c>
      <c r="G149" s="9">
        <f t="shared" si="117"/>
        <v>105.5661057869246</v>
      </c>
      <c r="H149" s="9">
        <f>H137+H143</f>
        <v>0</v>
      </c>
      <c r="I149" s="9">
        <f t="shared" si="118"/>
        <v>0</v>
      </c>
      <c r="J149" s="9">
        <f t="shared" si="118"/>
        <v>0</v>
      </c>
      <c r="K149" s="9">
        <f t="shared" si="118"/>
        <v>0</v>
      </c>
      <c r="L149" s="9">
        <f t="shared" si="118"/>
        <v>0</v>
      </c>
      <c r="M149" s="9">
        <f t="shared" si="118"/>
        <v>0</v>
      </c>
      <c r="N149" s="9">
        <f t="shared" si="118"/>
        <v>0</v>
      </c>
      <c r="O149" s="9">
        <f t="shared" si="118"/>
        <v>0</v>
      </c>
      <c r="P149" s="9">
        <f t="shared" si="118"/>
        <v>0</v>
      </c>
      <c r="Q149" s="9">
        <f t="shared" si="118"/>
        <v>0</v>
      </c>
      <c r="R149" s="9">
        <f t="shared" si="118"/>
        <v>0</v>
      </c>
      <c r="S149" s="9">
        <f t="shared" si="118"/>
        <v>0</v>
      </c>
      <c r="T149" s="9">
        <f t="shared" si="118"/>
        <v>0</v>
      </c>
      <c r="U149" s="9">
        <f t="shared" si="118"/>
        <v>0</v>
      </c>
      <c r="V149" s="9">
        <f t="shared" si="118"/>
        <v>0</v>
      </c>
      <c r="W149" s="9">
        <f t="shared" si="118"/>
        <v>0</v>
      </c>
      <c r="X149" s="9">
        <f t="shared" si="118"/>
        <v>0</v>
      </c>
      <c r="Y149" s="9">
        <f t="shared" si="118"/>
        <v>0</v>
      </c>
      <c r="Z149" s="9">
        <f t="shared" si="118"/>
        <v>0</v>
      </c>
      <c r="AA149" s="9">
        <f t="shared" si="118"/>
        <v>0</v>
      </c>
      <c r="AB149" s="9">
        <f t="shared" si="118"/>
        <v>0</v>
      </c>
      <c r="AC149" s="9">
        <f t="shared" si="118"/>
        <v>0</v>
      </c>
      <c r="AD149" s="9">
        <f t="shared" si="118"/>
        <v>0</v>
      </c>
      <c r="AE149" s="9">
        <f t="shared" si="118"/>
        <v>0</v>
      </c>
      <c r="AF149" s="9">
        <f t="shared" si="118"/>
        <v>0</v>
      </c>
      <c r="AG149" s="9">
        <f t="shared" si="118"/>
        <v>0</v>
      </c>
      <c r="AH149" s="9">
        <f t="shared" si="118"/>
        <v>0</v>
      </c>
      <c r="AI149" s="9">
        <f t="shared" si="118"/>
        <v>0</v>
      </c>
      <c r="AJ149" s="9">
        <f t="shared" si="118"/>
        <v>0</v>
      </c>
      <c r="AK149" s="9">
        <f t="shared" si="118"/>
        <v>0</v>
      </c>
      <c r="AL149" s="9">
        <f t="shared" si="118"/>
        <v>0</v>
      </c>
      <c r="AM149" s="9">
        <f t="shared" si="118"/>
        <v>0</v>
      </c>
      <c r="AN149" s="9">
        <f t="shared" si="118"/>
        <v>0</v>
      </c>
      <c r="AO149" s="9">
        <f t="shared" si="118"/>
        <v>0</v>
      </c>
      <c r="AP149" s="9">
        <f t="shared" si="118"/>
        <v>0</v>
      </c>
      <c r="AQ149" s="104"/>
    </row>
    <row r="150" spans="1:43" ht="18.75" customHeight="1" x14ac:dyDescent="0.25">
      <c r="A150" s="12" t="s">
        <v>23</v>
      </c>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104"/>
    </row>
    <row r="151" spans="1:43" x14ac:dyDescent="0.25">
      <c r="A151" s="21" t="s">
        <v>18</v>
      </c>
      <c r="B151" s="32">
        <f>B152+B153+B154+B156</f>
        <v>299596.00000000006</v>
      </c>
      <c r="C151" s="32">
        <f>C152+C153+C154+C156</f>
        <v>45820.86</v>
      </c>
      <c r="D151" s="32">
        <f t="shared" ref="D151:E151" si="119">D152+D153+D154+D156</f>
        <v>32122.36</v>
      </c>
      <c r="E151" s="32">
        <f t="shared" si="119"/>
        <v>32122.36</v>
      </c>
      <c r="F151" s="32">
        <f>E151/B151*100</f>
        <v>10.721892148092763</v>
      </c>
      <c r="G151" s="32">
        <f>E151/C151*100</f>
        <v>70.104227637805138</v>
      </c>
      <c r="H151" s="32">
        <f>H152+H153+H154+H156</f>
        <v>20983.62</v>
      </c>
      <c r="I151" s="32">
        <f t="shared" ref="I151:AP151" si="120">I152+I153+I154+I156</f>
        <v>198</v>
      </c>
      <c r="J151" s="32">
        <f t="shared" si="120"/>
        <v>13458.53</v>
      </c>
      <c r="K151" s="32">
        <f t="shared" si="120"/>
        <v>24837.24</v>
      </c>
      <c r="L151" s="32">
        <f t="shared" si="120"/>
        <v>0</v>
      </c>
      <c r="M151" s="32">
        <f t="shared" si="120"/>
        <v>18663.829999999998</v>
      </c>
      <c r="N151" s="32">
        <f t="shared" si="120"/>
        <v>19409.78</v>
      </c>
      <c r="O151" s="32">
        <f t="shared" si="120"/>
        <v>0</v>
      </c>
      <c r="P151" s="32">
        <f t="shared" si="120"/>
        <v>0</v>
      </c>
      <c r="Q151" s="32">
        <f t="shared" si="120"/>
        <v>26164.309999999998</v>
      </c>
      <c r="R151" s="32">
        <f t="shared" si="120"/>
        <v>0</v>
      </c>
      <c r="S151" s="32">
        <f t="shared" si="120"/>
        <v>0</v>
      </c>
      <c r="T151" s="32">
        <f t="shared" si="120"/>
        <v>19982.18</v>
      </c>
      <c r="U151" s="32">
        <f t="shared" si="120"/>
        <v>0</v>
      </c>
      <c r="V151" s="32">
        <f t="shared" si="120"/>
        <v>0</v>
      </c>
      <c r="W151" s="32">
        <f t="shared" si="120"/>
        <v>17095.54</v>
      </c>
      <c r="X151" s="32">
        <f t="shared" si="120"/>
        <v>0</v>
      </c>
      <c r="Y151" s="32">
        <f t="shared" si="120"/>
        <v>0</v>
      </c>
      <c r="Z151" s="32">
        <f t="shared" si="120"/>
        <v>20830.310000000001</v>
      </c>
      <c r="AA151" s="32">
        <f t="shared" si="120"/>
        <v>0</v>
      </c>
      <c r="AB151" s="32">
        <f t="shared" si="120"/>
        <v>0</v>
      </c>
      <c r="AC151" s="32">
        <f t="shared" si="120"/>
        <v>39238.61</v>
      </c>
      <c r="AD151" s="32">
        <f t="shared" si="120"/>
        <v>0</v>
      </c>
      <c r="AE151" s="32">
        <f t="shared" si="120"/>
        <v>0</v>
      </c>
      <c r="AF151" s="32">
        <f t="shared" si="120"/>
        <v>63050.670000000006</v>
      </c>
      <c r="AG151" s="32">
        <f t="shared" si="120"/>
        <v>0</v>
      </c>
      <c r="AH151" s="32">
        <f t="shared" si="120"/>
        <v>0</v>
      </c>
      <c r="AI151" s="32">
        <f t="shared" si="120"/>
        <v>15679.529999999999</v>
      </c>
      <c r="AJ151" s="32">
        <f t="shared" si="120"/>
        <v>0</v>
      </c>
      <c r="AK151" s="32">
        <f t="shared" si="120"/>
        <v>0</v>
      </c>
      <c r="AL151" s="32">
        <f t="shared" si="120"/>
        <v>17573.900000000001</v>
      </c>
      <c r="AM151" s="32">
        <f t="shared" si="120"/>
        <v>0</v>
      </c>
      <c r="AN151" s="32">
        <f t="shared" si="120"/>
        <v>0</v>
      </c>
      <c r="AO151" s="32">
        <f t="shared" si="120"/>
        <v>14750.309999999998</v>
      </c>
      <c r="AP151" s="32">
        <f t="shared" si="120"/>
        <v>0</v>
      </c>
      <c r="AQ151" s="104"/>
    </row>
    <row r="152" spans="1:43" x14ac:dyDescent="0.25">
      <c r="A152" s="12" t="s">
        <v>16</v>
      </c>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104"/>
    </row>
    <row r="153" spans="1:43" x14ac:dyDescent="0.25">
      <c r="A153" s="12" t="s">
        <v>28</v>
      </c>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104"/>
    </row>
    <row r="154" spans="1:43" x14ac:dyDescent="0.25">
      <c r="A154" s="12" t="s">
        <v>15</v>
      </c>
      <c r="B154" s="9">
        <f>H154+K154+N154+Q154+T154+W154+Z154+AC154+AF154+AI154+AL154+AO154</f>
        <v>299596.00000000006</v>
      </c>
      <c r="C154" s="9">
        <f>H154+K154</f>
        <v>45820.86</v>
      </c>
      <c r="D154" s="9">
        <f t="shared" ref="D154" si="121">E154</f>
        <v>32122.36</v>
      </c>
      <c r="E154" s="9">
        <f>J154+M154+P154+S154+V154+Y154+AB154+AE154+AH154+AK154+AN154+AP154</f>
        <v>32122.36</v>
      </c>
      <c r="F154" s="9">
        <f t="shared" ref="F154" si="122">E154/B154*100</f>
        <v>10.721892148092763</v>
      </c>
      <c r="G154" s="9">
        <f t="shared" ref="G154" si="123">E154/C154*100</f>
        <v>70.104227637805138</v>
      </c>
      <c r="H154" s="9">
        <f t="shared" ref="H154:AP154" si="124">H18+H122+H148</f>
        <v>20983.62</v>
      </c>
      <c r="I154" s="9">
        <f t="shared" si="124"/>
        <v>198</v>
      </c>
      <c r="J154" s="9">
        <f t="shared" si="124"/>
        <v>13458.53</v>
      </c>
      <c r="K154" s="9">
        <f t="shared" si="124"/>
        <v>24837.24</v>
      </c>
      <c r="L154" s="9">
        <f t="shared" si="124"/>
        <v>0</v>
      </c>
      <c r="M154" s="9">
        <f t="shared" si="124"/>
        <v>18663.829999999998</v>
      </c>
      <c r="N154" s="9">
        <f t="shared" si="124"/>
        <v>19409.78</v>
      </c>
      <c r="O154" s="9">
        <f t="shared" si="124"/>
        <v>0</v>
      </c>
      <c r="P154" s="9">
        <f t="shared" si="124"/>
        <v>0</v>
      </c>
      <c r="Q154" s="9">
        <f t="shared" si="124"/>
        <v>26164.309999999998</v>
      </c>
      <c r="R154" s="9">
        <f t="shared" si="124"/>
        <v>0</v>
      </c>
      <c r="S154" s="9">
        <f t="shared" si="124"/>
        <v>0</v>
      </c>
      <c r="T154" s="9">
        <f t="shared" si="124"/>
        <v>19982.18</v>
      </c>
      <c r="U154" s="9">
        <f t="shared" si="124"/>
        <v>0</v>
      </c>
      <c r="V154" s="9">
        <f t="shared" si="124"/>
        <v>0</v>
      </c>
      <c r="W154" s="9">
        <f t="shared" si="124"/>
        <v>17095.54</v>
      </c>
      <c r="X154" s="9">
        <f t="shared" si="124"/>
        <v>0</v>
      </c>
      <c r="Y154" s="9">
        <f t="shared" si="124"/>
        <v>0</v>
      </c>
      <c r="Z154" s="9">
        <f t="shared" si="124"/>
        <v>20830.310000000001</v>
      </c>
      <c r="AA154" s="9">
        <f t="shared" si="124"/>
        <v>0</v>
      </c>
      <c r="AB154" s="9">
        <f t="shared" si="124"/>
        <v>0</v>
      </c>
      <c r="AC154" s="9">
        <f t="shared" si="124"/>
        <v>39238.61</v>
      </c>
      <c r="AD154" s="9">
        <f t="shared" si="124"/>
        <v>0</v>
      </c>
      <c r="AE154" s="9">
        <f t="shared" si="124"/>
        <v>0</v>
      </c>
      <c r="AF154" s="9">
        <f t="shared" si="124"/>
        <v>63050.670000000006</v>
      </c>
      <c r="AG154" s="9">
        <f t="shared" si="124"/>
        <v>0</v>
      </c>
      <c r="AH154" s="9">
        <f t="shared" si="124"/>
        <v>0</v>
      </c>
      <c r="AI154" s="9">
        <f t="shared" si="124"/>
        <v>15679.529999999999</v>
      </c>
      <c r="AJ154" s="9">
        <f t="shared" si="124"/>
        <v>0</v>
      </c>
      <c r="AK154" s="9">
        <f t="shared" si="124"/>
        <v>0</v>
      </c>
      <c r="AL154" s="9">
        <f t="shared" si="124"/>
        <v>17573.900000000001</v>
      </c>
      <c r="AM154" s="9">
        <f t="shared" si="124"/>
        <v>0</v>
      </c>
      <c r="AN154" s="9">
        <f t="shared" si="124"/>
        <v>0</v>
      </c>
      <c r="AO154" s="9">
        <f t="shared" si="124"/>
        <v>14750.309999999998</v>
      </c>
      <c r="AP154" s="9">
        <f t="shared" si="124"/>
        <v>0</v>
      </c>
      <c r="AQ154" s="104"/>
    </row>
    <row r="155" spans="1:43" s="18" customFormat="1" x14ac:dyDescent="0.25">
      <c r="A155" s="13" t="s">
        <v>27</v>
      </c>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104"/>
    </row>
    <row r="156" spans="1:43" x14ac:dyDescent="0.25">
      <c r="A156" s="12" t="s">
        <v>23</v>
      </c>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105"/>
    </row>
    <row r="157" spans="1:43" hidden="1" x14ac:dyDescent="0.25">
      <c r="A157" s="37" t="s">
        <v>26</v>
      </c>
      <c r="B157" s="36"/>
      <c r="C157" s="36"/>
      <c r="D157" s="36"/>
      <c r="E157" s="36"/>
      <c r="F157" s="36"/>
      <c r="G157" s="36"/>
      <c r="H157" s="9">
        <f>H21+H125+H151</f>
        <v>20983.62</v>
      </c>
      <c r="I157" s="36"/>
      <c r="J157" s="36"/>
      <c r="K157" s="36"/>
      <c r="L157" s="36"/>
      <c r="M157" s="36"/>
      <c r="N157" s="36"/>
      <c r="O157" s="36"/>
      <c r="P157" s="36"/>
      <c r="Q157" s="36"/>
      <c r="R157" s="36"/>
      <c r="S157" s="36"/>
      <c r="T157" s="36"/>
      <c r="U157" s="36"/>
      <c r="V157" s="36"/>
      <c r="W157" s="36"/>
      <c r="X157" s="36"/>
      <c r="Y157" s="9">
        <f>Y21+Y125+Y151</f>
        <v>0</v>
      </c>
      <c r="Z157" s="36"/>
      <c r="AA157" s="36"/>
      <c r="AB157" s="36"/>
      <c r="AC157" s="36"/>
      <c r="AD157" s="36"/>
      <c r="AE157" s="36"/>
      <c r="AF157" s="36"/>
      <c r="AG157" s="36"/>
      <c r="AH157" s="36"/>
      <c r="AI157" s="36"/>
      <c r="AJ157" s="36"/>
      <c r="AK157" s="36"/>
      <c r="AL157" s="36"/>
      <c r="AM157" s="36"/>
      <c r="AN157" s="36"/>
      <c r="AO157" s="36"/>
    </row>
    <row r="158" spans="1:43" hidden="1" x14ac:dyDescent="0.25">
      <c r="A158" s="37" t="s">
        <v>40</v>
      </c>
      <c r="B158" s="36"/>
      <c r="C158" s="36"/>
      <c r="D158" s="36"/>
      <c r="E158" s="36"/>
      <c r="F158" s="36"/>
      <c r="G158" s="36"/>
      <c r="H158" s="9" t="e">
        <f>#REF!+#REF!+H152</f>
        <v>#REF!</v>
      </c>
      <c r="I158" s="36"/>
      <c r="J158" s="36"/>
      <c r="K158" s="36"/>
      <c r="L158" s="36"/>
      <c r="M158" s="36"/>
      <c r="N158" s="36"/>
      <c r="O158" s="36"/>
      <c r="P158" s="36"/>
      <c r="Q158" s="36"/>
      <c r="R158" s="36"/>
      <c r="S158" s="36"/>
      <c r="T158" s="36"/>
      <c r="U158" s="36"/>
      <c r="V158" s="36"/>
      <c r="W158" s="36"/>
      <c r="X158" s="36"/>
      <c r="Y158" s="9">
        <f t="shared" ref="Y158:Y163" si="125">Y23+Y127+Y152</f>
        <v>0</v>
      </c>
      <c r="Z158" s="36"/>
      <c r="AA158" s="36"/>
      <c r="AB158" s="36"/>
      <c r="AC158" s="36"/>
      <c r="AD158" s="36"/>
      <c r="AE158" s="36"/>
      <c r="AF158" s="36"/>
      <c r="AG158" s="36"/>
      <c r="AH158" s="36"/>
      <c r="AI158" s="36"/>
      <c r="AJ158" s="36"/>
      <c r="AK158" s="36"/>
      <c r="AL158" s="36"/>
      <c r="AM158" s="36"/>
      <c r="AN158" s="36"/>
      <c r="AO158" s="36"/>
    </row>
    <row r="159" spans="1:43" hidden="1" x14ac:dyDescent="0.25">
      <c r="A159" s="12" t="s">
        <v>16</v>
      </c>
      <c r="B159" s="36"/>
      <c r="C159" s="36"/>
      <c r="D159" s="36"/>
      <c r="E159" s="36"/>
      <c r="F159" s="36"/>
      <c r="G159" s="36"/>
      <c r="H159" s="9">
        <f t="shared" ref="H159:H170" si="126">H23+H127+H153</f>
        <v>362.07</v>
      </c>
      <c r="I159" s="36"/>
      <c r="J159" s="36"/>
      <c r="K159" s="36"/>
      <c r="L159" s="36"/>
      <c r="M159" s="36"/>
      <c r="N159" s="36"/>
      <c r="O159" s="36"/>
      <c r="P159" s="36"/>
      <c r="Q159" s="36"/>
      <c r="R159" s="36"/>
      <c r="S159" s="36"/>
      <c r="T159" s="36"/>
      <c r="U159" s="36"/>
      <c r="V159" s="36"/>
      <c r="W159" s="36"/>
      <c r="X159" s="36"/>
      <c r="Y159" s="9">
        <f t="shared" si="125"/>
        <v>0</v>
      </c>
      <c r="Z159" s="36"/>
      <c r="AA159" s="36"/>
      <c r="AB159" s="36"/>
      <c r="AC159" s="36"/>
      <c r="AD159" s="36"/>
      <c r="AE159" s="36"/>
      <c r="AF159" s="36"/>
      <c r="AG159" s="36"/>
      <c r="AH159" s="36"/>
      <c r="AI159" s="36"/>
      <c r="AJ159" s="36"/>
      <c r="AK159" s="36"/>
      <c r="AL159" s="36"/>
      <c r="AM159" s="36"/>
      <c r="AN159" s="36"/>
      <c r="AO159" s="36"/>
    </row>
    <row r="160" spans="1:43" hidden="1" x14ac:dyDescent="0.25">
      <c r="A160" s="12" t="s">
        <v>28</v>
      </c>
      <c r="B160" s="36"/>
      <c r="C160" s="36"/>
      <c r="D160" s="36"/>
      <c r="E160" s="36"/>
      <c r="F160" s="36"/>
      <c r="G160" s="36"/>
      <c r="H160" s="9">
        <f t="shared" si="126"/>
        <v>20983.62</v>
      </c>
      <c r="I160" s="36"/>
      <c r="J160" s="36"/>
      <c r="K160" s="36"/>
      <c r="L160" s="36"/>
      <c r="M160" s="36"/>
      <c r="N160" s="36"/>
      <c r="O160" s="36"/>
      <c r="P160" s="36"/>
      <c r="Q160" s="36"/>
      <c r="R160" s="36"/>
      <c r="S160" s="36"/>
      <c r="T160" s="36"/>
      <c r="U160" s="36"/>
      <c r="V160" s="36"/>
      <c r="W160" s="36"/>
      <c r="X160" s="36"/>
      <c r="Y160" s="9">
        <f t="shared" si="125"/>
        <v>0</v>
      </c>
      <c r="Z160" s="36"/>
      <c r="AA160" s="36"/>
      <c r="AB160" s="36"/>
      <c r="AC160" s="36"/>
      <c r="AD160" s="36"/>
      <c r="AE160" s="36"/>
      <c r="AF160" s="36"/>
      <c r="AG160" s="36"/>
      <c r="AH160" s="36"/>
      <c r="AI160" s="36"/>
      <c r="AJ160" s="36"/>
      <c r="AK160" s="36"/>
      <c r="AL160" s="36"/>
      <c r="AM160" s="36"/>
      <c r="AN160" s="36"/>
      <c r="AO160" s="36"/>
    </row>
    <row r="161" spans="1:42" hidden="1" x14ac:dyDescent="0.25">
      <c r="A161" s="12" t="s">
        <v>15</v>
      </c>
      <c r="B161" s="36"/>
      <c r="C161" s="36"/>
      <c r="D161" s="36"/>
      <c r="E161" s="36"/>
      <c r="F161" s="36"/>
      <c r="G161" s="36"/>
      <c r="H161" s="9">
        <f t="shared" si="126"/>
        <v>0</v>
      </c>
      <c r="I161" s="36"/>
      <c r="J161" s="36"/>
      <c r="K161" s="36"/>
      <c r="L161" s="36"/>
      <c r="M161" s="36"/>
      <c r="N161" s="36"/>
      <c r="O161" s="36"/>
      <c r="P161" s="36"/>
      <c r="Q161" s="36"/>
      <c r="R161" s="36"/>
      <c r="S161" s="36"/>
      <c r="T161" s="36"/>
      <c r="U161" s="36"/>
      <c r="V161" s="36"/>
      <c r="W161" s="36"/>
      <c r="X161" s="36"/>
      <c r="Y161" s="9">
        <f t="shared" si="125"/>
        <v>0</v>
      </c>
      <c r="Z161" s="36"/>
      <c r="AA161" s="36"/>
      <c r="AB161" s="36"/>
      <c r="AC161" s="36"/>
      <c r="AD161" s="36"/>
      <c r="AE161" s="36"/>
      <c r="AF161" s="36"/>
      <c r="AG161" s="36"/>
      <c r="AH161" s="36"/>
      <c r="AI161" s="36"/>
      <c r="AJ161" s="36"/>
      <c r="AK161" s="36"/>
      <c r="AL161" s="36"/>
      <c r="AM161" s="36"/>
      <c r="AN161" s="36"/>
      <c r="AO161" s="36"/>
    </row>
    <row r="162" spans="1:42" hidden="1" x14ac:dyDescent="0.25">
      <c r="A162" s="38" t="s">
        <v>27</v>
      </c>
      <c r="B162" s="36"/>
      <c r="C162" s="36"/>
      <c r="D162" s="36"/>
      <c r="E162" s="36"/>
      <c r="F162" s="36"/>
      <c r="G162" s="36"/>
      <c r="H162" s="9">
        <f t="shared" si="126"/>
        <v>362.07</v>
      </c>
      <c r="I162" s="36"/>
      <c r="J162" s="36"/>
      <c r="K162" s="36"/>
      <c r="L162" s="36"/>
      <c r="M162" s="36"/>
      <c r="N162" s="36"/>
      <c r="O162" s="36"/>
      <c r="P162" s="36"/>
      <c r="Q162" s="36"/>
      <c r="R162" s="36"/>
      <c r="S162" s="36"/>
      <c r="T162" s="36"/>
      <c r="U162" s="36"/>
      <c r="V162" s="36"/>
      <c r="W162" s="36"/>
      <c r="X162" s="36"/>
      <c r="Y162" s="9">
        <f t="shared" si="125"/>
        <v>0</v>
      </c>
      <c r="Z162" s="36"/>
      <c r="AA162" s="36"/>
      <c r="AB162" s="36"/>
      <c r="AC162" s="36"/>
      <c r="AD162" s="36"/>
      <c r="AE162" s="36"/>
      <c r="AF162" s="36"/>
      <c r="AG162" s="36"/>
      <c r="AH162" s="36"/>
      <c r="AI162" s="36"/>
      <c r="AJ162" s="36"/>
      <c r="AK162" s="36"/>
      <c r="AL162" s="36"/>
      <c r="AM162" s="36"/>
      <c r="AN162" s="36"/>
      <c r="AO162" s="36"/>
    </row>
    <row r="163" spans="1:42" hidden="1" x14ac:dyDescent="0.25">
      <c r="A163" s="12" t="s">
        <v>23</v>
      </c>
      <c r="B163" s="36"/>
      <c r="C163" s="36"/>
      <c r="D163" s="36"/>
      <c r="E163" s="36"/>
      <c r="F163" s="36"/>
      <c r="G163" s="36"/>
      <c r="H163" s="9">
        <f t="shared" si="126"/>
        <v>20983.62</v>
      </c>
      <c r="I163" s="36"/>
      <c r="J163" s="36"/>
      <c r="K163" s="36"/>
      <c r="L163" s="36"/>
      <c r="M163" s="36"/>
      <c r="N163" s="36"/>
      <c r="O163" s="36"/>
      <c r="P163" s="36"/>
      <c r="Q163" s="36"/>
      <c r="R163" s="36"/>
      <c r="S163" s="36"/>
      <c r="T163" s="36"/>
      <c r="U163" s="36"/>
      <c r="V163" s="36"/>
      <c r="W163" s="36"/>
      <c r="X163" s="36"/>
      <c r="Y163" s="9">
        <f t="shared" si="125"/>
        <v>0</v>
      </c>
      <c r="Z163" s="36"/>
      <c r="AA163" s="36"/>
      <c r="AB163" s="36"/>
      <c r="AC163" s="36"/>
      <c r="AD163" s="36"/>
      <c r="AE163" s="36"/>
      <c r="AF163" s="36"/>
      <c r="AG163" s="36"/>
      <c r="AH163" s="36"/>
      <c r="AI163" s="36"/>
      <c r="AJ163" s="36"/>
      <c r="AK163" s="36"/>
      <c r="AL163" s="36"/>
      <c r="AM163" s="36"/>
      <c r="AN163" s="36"/>
      <c r="AO163" s="36"/>
    </row>
    <row r="164" spans="1:42" ht="32.65" hidden="1" customHeight="1" x14ac:dyDescent="0.25">
      <c r="A164" s="39" t="s">
        <v>41</v>
      </c>
      <c r="B164" s="36"/>
      <c r="C164" s="36"/>
      <c r="D164" s="36"/>
      <c r="E164" s="36"/>
      <c r="F164" s="36"/>
      <c r="G164" s="36"/>
      <c r="H164" s="9" t="e">
        <f t="shared" si="126"/>
        <v>#REF!</v>
      </c>
      <c r="I164" s="36"/>
      <c r="J164" s="36"/>
      <c r="K164" s="36"/>
      <c r="L164" s="36"/>
      <c r="M164" s="36"/>
      <c r="N164" s="36"/>
      <c r="O164" s="36"/>
      <c r="P164" s="36"/>
      <c r="Q164" s="36"/>
      <c r="R164" s="36"/>
      <c r="S164" s="36"/>
      <c r="T164" s="36"/>
      <c r="U164" s="36"/>
      <c r="V164" s="36"/>
      <c r="W164" s="36"/>
      <c r="X164" s="36"/>
      <c r="Y164" s="9" t="e">
        <f>Y29+#REF!+Y158</f>
        <v>#REF!</v>
      </c>
      <c r="Z164" s="36"/>
      <c r="AA164" s="36"/>
      <c r="AB164" s="36"/>
      <c r="AC164" s="36"/>
      <c r="AD164" s="36"/>
      <c r="AE164" s="36"/>
      <c r="AF164" s="36"/>
      <c r="AG164" s="36"/>
      <c r="AH164" s="36"/>
      <c r="AI164" s="36"/>
      <c r="AJ164" s="36"/>
      <c r="AK164" s="36"/>
      <c r="AL164" s="36"/>
      <c r="AM164" s="36"/>
      <c r="AN164" s="36"/>
      <c r="AO164" s="36"/>
    </row>
    <row r="165" spans="1:42" hidden="1" x14ac:dyDescent="0.25">
      <c r="A165" s="12" t="s">
        <v>16</v>
      </c>
      <c r="B165" s="36"/>
      <c r="C165" s="36"/>
      <c r="D165" s="36"/>
      <c r="E165" s="36"/>
      <c r="F165" s="36"/>
      <c r="G165" s="36"/>
      <c r="H165" s="9">
        <f t="shared" si="126"/>
        <v>724.14</v>
      </c>
      <c r="I165" s="36"/>
      <c r="J165" s="36"/>
      <c r="K165" s="36"/>
      <c r="L165" s="36"/>
      <c r="M165" s="36"/>
      <c r="N165" s="36"/>
      <c r="O165" s="36"/>
      <c r="P165" s="36"/>
      <c r="Q165" s="36"/>
      <c r="R165" s="36"/>
      <c r="S165" s="36"/>
      <c r="T165" s="36"/>
      <c r="U165" s="36"/>
      <c r="V165" s="36"/>
      <c r="W165" s="36"/>
      <c r="X165" s="36"/>
      <c r="Y165" s="9" t="e">
        <f>Y30+#REF!+Y159</f>
        <v>#REF!</v>
      </c>
      <c r="Z165" s="36"/>
      <c r="AA165" s="36"/>
      <c r="AB165" s="36"/>
      <c r="AC165" s="36"/>
      <c r="AD165" s="36"/>
      <c r="AE165" s="36"/>
      <c r="AF165" s="36"/>
      <c r="AG165" s="36"/>
      <c r="AH165" s="36"/>
      <c r="AI165" s="36"/>
      <c r="AJ165" s="36"/>
      <c r="AK165" s="36"/>
      <c r="AL165" s="36"/>
      <c r="AM165" s="36"/>
      <c r="AN165" s="36"/>
      <c r="AO165" s="36"/>
    </row>
    <row r="166" spans="1:42" hidden="1" x14ac:dyDescent="0.25">
      <c r="A166" s="12" t="s">
        <v>28</v>
      </c>
      <c r="B166" s="36"/>
      <c r="C166" s="36"/>
      <c r="D166" s="36"/>
      <c r="E166" s="36"/>
      <c r="F166" s="36"/>
      <c r="G166" s="36"/>
      <c r="H166" s="9">
        <f t="shared" si="126"/>
        <v>20983.62</v>
      </c>
      <c r="I166" s="36"/>
      <c r="J166" s="36"/>
      <c r="K166" s="36"/>
      <c r="L166" s="36"/>
      <c r="M166" s="36"/>
      <c r="N166" s="36"/>
      <c r="O166" s="36"/>
      <c r="P166" s="36"/>
      <c r="Q166" s="36"/>
      <c r="R166" s="36"/>
      <c r="S166" s="36"/>
      <c r="T166" s="36"/>
      <c r="U166" s="36"/>
      <c r="V166" s="36"/>
      <c r="W166" s="36"/>
      <c r="X166" s="36"/>
      <c r="Y166" s="9" t="e">
        <f>Y31+#REF!+Y160</f>
        <v>#REF!</v>
      </c>
      <c r="Z166" s="36"/>
      <c r="AA166" s="36"/>
      <c r="AB166" s="36"/>
      <c r="AC166" s="36"/>
      <c r="AD166" s="36"/>
      <c r="AE166" s="36"/>
      <c r="AF166" s="36"/>
      <c r="AG166" s="36"/>
      <c r="AH166" s="36"/>
      <c r="AI166" s="36"/>
      <c r="AJ166" s="36"/>
      <c r="AK166" s="36"/>
      <c r="AL166" s="36"/>
      <c r="AM166" s="36"/>
      <c r="AN166" s="36"/>
      <c r="AO166" s="36"/>
    </row>
    <row r="167" spans="1:42" hidden="1" x14ac:dyDescent="0.25">
      <c r="A167" s="12" t="s">
        <v>15</v>
      </c>
      <c r="B167" s="36"/>
      <c r="C167" s="36"/>
      <c r="D167" s="36"/>
      <c r="E167" s="36"/>
      <c r="F167" s="36"/>
      <c r="G167" s="36"/>
      <c r="H167" s="9">
        <f t="shared" si="126"/>
        <v>0</v>
      </c>
      <c r="I167" s="36"/>
      <c r="J167" s="36"/>
      <c r="K167" s="36"/>
      <c r="L167" s="36"/>
      <c r="M167" s="36"/>
      <c r="N167" s="36"/>
      <c r="O167" s="36"/>
      <c r="P167" s="36"/>
      <c r="Q167" s="36"/>
      <c r="R167" s="36"/>
      <c r="S167" s="36"/>
      <c r="T167" s="36"/>
      <c r="U167" s="36"/>
      <c r="V167" s="36"/>
      <c r="W167" s="36"/>
      <c r="X167" s="36"/>
      <c r="Y167" s="9" t="e">
        <f>Y32+#REF!+Y161</f>
        <v>#REF!</v>
      </c>
      <c r="Z167" s="36"/>
      <c r="AA167" s="36"/>
      <c r="AB167" s="36"/>
      <c r="AC167" s="36"/>
      <c r="AD167" s="36"/>
      <c r="AE167" s="36"/>
      <c r="AF167" s="36"/>
      <c r="AG167" s="36"/>
      <c r="AH167" s="36"/>
      <c r="AI167" s="36"/>
      <c r="AJ167" s="36"/>
      <c r="AK167" s="36"/>
      <c r="AL167" s="36"/>
      <c r="AM167" s="36"/>
      <c r="AN167" s="36"/>
      <c r="AO167" s="36"/>
    </row>
    <row r="168" spans="1:42" hidden="1" x14ac:dyDescent="0.25">
      <c r="A168" s="38" t="s">
        <v>27</v>
      </c>
      <c r="B168" s="36"/>
      <c r="C168" s="36"/>
      <c r="D168" s="36"/>
      <c r="E168" s="36"/>
      <c r="F168" s="36"/>
      <c r="G168" s="36"/>
      <c r="H168" s="9">
        <f t="shared" si="126"/>
        <v>724.14</v>
      </c>
      <c r="I168" s="36"/>
      <c r="J168" s="36"/>
      <c r="K168" s="36"/>
      <c r="L168" s="36"/>
      <c r="M168" s="36"/>
      <c r="N168" s="36"/>
      <c r="O168" s="36"/>
      <c r="P168" s="36"/>
      <c r="Q168" s="36"/>
      <c r="R168" s="36"/>
      <c r="S168" s="36"/>
      <c r="T168" s="36"/>
      <c r="U168" s="36"/>
      <c r="V168" s="36"/>
      <c r="W168" s="36"/>
      <c r="X168" s="36"/>
      <c r="Y168" s="9" t="e">
        <f>Y33+#REF!+Y162</f>
        <v>#REF!</v>
      </c>
      <c r="Z168" s="36"/>
      <c r="AA168" s="36"/>
      <c r="AB168" s="36"/>
      <c r="AC168" s="36"/>
      <c r="AD168" s="36"/>
      <c r="AE168" s="36"/>
      <c r="AF168" s="36"/>
      <c r="AG168" s="36"/>
      <c r="AH168" s="36"/>
      <c r="AI168" s="36"/>
      <c r="AJ168" s="36"/>
      <c r="AK168" s="36"/>
      <c r="AL168" s="36"/>
      <c r="AM168" s="36"/>
      <c r="AN168" s="36"/>
      <c r="AO168" s="36"/>
    </row>
    <row r="169" spans="1:42" hidden="1" x14ac:dyDescent="0.25">
      <c r="A169" s="12" t="s">
        <v>23</v>
      </c>
      <c r="B169" s="36"/>
      <c r="C169" s="36"/>
      <c r="D169" s="36"/>
      <c r="E169" s="36"/>
      <c r="F169" s="36"/>
      <c r="G169" s="36"/>
      <c r="H169" s="9">
        <f t="shared" si="126"/>
        <v>20983.62</v>
      </c>
      <c r="I169" s="36"/>
      <c r="J169" s="36"/>
      <c r="K169" s="36"/>
      <c r="L169" s="36"/>
      <c r="M169" s="36"/>
      <c r="N169" s="36"/>
      <c r="O169" s="36"/>
      <c r="P169" s="36"/>
      <c r="Q169" s="36"/>
      <c r="R169" s="36"/>
      <c r="S169" s="36"/>
      <c r="T169" s="36"/>
      <c r="U169" s="36"/>
      <c r="V169" s="36"/>
      <c r="W169" s="36"/>
      <c r="X169" s="36"/>
      <c r="Y169" s="9" t="e">
        <f>Y34+#REF!+Y163</f>
        <v>#REF!</v>
      </c>
      <c r="Z169" s="36"/>
      <c r="AA169" s="36"/>
      <c r="AB169" s="36"/>
      <c r="AC169" s="36"/>
      <c r="AD169" s="36"/>
      <c r="AE169" s="36"/>
      <c r="AF169" s="36"/>
      <c r="AG169" s="36"/>
      <c r="AH169" s="36"/>
      <c r="AI169" s="36"/>
      <c r="AJ169" s="36"/>
      <c r="AK169" s="36"/>
      <c r="AL169" s="36"/>
      <c r="AM169" s="36"/>
      <c r="AN169" s="36"/>
      <c r="AO169" s="36"/>
    </row>
    <row r="170" spans="1:42" hidden="1" x14ac:dyDescent="0.25">
      <c r="A170" s="35" t="s">
        <v>42</v>
      </c>
      <c r="H170" s="9" t="e">
        <f t="shared" si="126"/>
        <v>#REF!</v>
      </c>
      <c r="Y170" s="9" t="e">
        <f t="shared" ref="Y170:Y175" si="127">Y35+Y133+Y164</f>
        <v>#REF!</v>
      </c>
    </row>
    <row r="171" spans="1:42" hidden="1" x14ac:dyDescent="0.25">
      <c r="A171" s="12" t="s">
        <v>16</v>
      </c>
      <c r="H171" s="9">
        <f>H35+H145+H165</f>
        <v>1086.21</v>
      </c>
      <c r="Y171" s="9" t="e">
        <f t="shared" si="127"/>
        <v>#REF!</v>
      </c>
    </row>
    <row r="172" spans="1:42" hidden="1" x14ac:dyDescent="0.25">
      <c r="A172" s="12" t="s">
        <v>28</v>
      </c>
      <c r="H172" s="9">
        <f>H36+H146+H166</f>
        <v>20983.62</v>
      </c>
      <c r="Y172" s="9" t="e">
        <f t="shared" si="127"/>
        <v>#REF!</v>
      </c>
    </row>
    <row r="173" spans="1:42" hidden="1" x14ac:dyDescent="0.25">
      <c r="A173" s="12" t="s">
        <v>15</v>
      </c>
      <c r="H173" s="9">
        <f>H37+H147+H167</f>
        <v>0</v>
      </c>
      <c r="Y173" s="9" t="e">
        <f t="shared" si="127"/>
        <v>#REF!</v>
      </c>
    </row>
    <row r="174" spans="1:42" hidden="1" x14ac:dyDescent="0.25">
      <c r="A174" s="38" t="s">
        <v>27</v>
      </c>
      <c r="H174" s="9">
        <f>H38+H148+H168</f>
        <v>1086.21</v>
      </c>
      <c r="Y174" s="9" t="e">
        <f t="shared" si="127"/>
        <v>#REF!</v>
      </c>
    </row>
    <row r="175" spans="1:42" hidden="1" x14ac:dyDescent="0.25">
      <c r="A175" s="12" t="s">
        <v>23</v>
      </c>
      <c r="H175" s="9">
        <f>H39+H149+H169</f>
        <v>20983.62</v>
      </c>
      <c r="Y175" s="9" t="e">
        <f t="shared" si="127"/>
        <v>#REF!</v>
      </c>
    </row>
    <row r="176" spans="1:42" ht="33" x14ac:dyDescent="0.25">
      <c r="A176" s="86" t="s">
        <v>83</v>
      </c>
      <c r="B176" s="87">
        <f>B177+B178+B179+B181</f>
        <v>299596</v>
      </c>
      <c r="C176" s="87">
        <f>C177+C178+C179+C181</f>
        <v>45820.859999999993</v>
      </c>
      <c r="D176" s="87">
        <f>D177+D178+D179+D181</f>
        <v>32122.359999999997</v>
      </c>
      <c r="E176" s="87">
        <f t="shared" ref="E176" si="128">E177+E178+E179+E181</f>
        <v>32122.359999999997</v>
      </c>
      <c r="F176" s="87">
        <f t="shared" ref="F176" si="129">IFERROR(E176/B176%,0)</f>
        <v>10.721892148092763</v>
      </c>
      <c r="G176" s="87">
        <f t="shared" ref="G176" si="130">IFERROR(E176/C176%,0)</f>
        <v>70.104227637805138</v>
      </c>
      <c r="H176" s="87">
        <f>H177+H178+H179+H181</f>
        <v>20983.62</v>
      </c>
      <c r="I176" s="87">
        <f t="shared" ref="I176:AP176" si="131">I177+I178+I179+I181</f>
        <v>198</v>
      </c>
      <c r="J176" s="87">
        <f t="shared" si="131"/>
        <v>13458.53</v>
      </c>
      <c r="K176" s="87">
        <f t="shared" si="131"/>
        <v>24837.24</v>
      </c>
      <c r="L176" s="87">
        <f t="shared" si="131"/>
        <v>0</v>
      </c>
      <c r="M176" s="87">
        <f t="shared" si="131"/>
        <v>18663.829999999998</v>
      </c>
      <c r="N176" s="87">
        <f t="shared" si="131"/>
        <v>19409.78</v>
      </c>
      <c r="O176" s="87">
        <f t="shared" si="131"/>
        <v>0</v>
      </c>
      <c r="P176" s="87">
        <f t="shared" si="131"/>
        <v>0</v>
      </c>
      <c r="Q176" s="87">
        <f t="shared" si="131"/>
        <v>26164.309999999998</v>
      </c>
      <c r="R176" s="87">
        <f t="shared" si="131"/>
        <v>0</v>
      </c>
      <c r="S176" s="87">
        <f t="shared" si="131"/>
        <v>0</v>
      </c>
      <c r="T176" s="87">
        <f t="shared" si="131"/>
        <v>19982.18</v>
      </c>
      <c r="U176" s="87">
        <f t="shared" si="131"/>
        <v>0</v>
      </c>
      <c r="V176" s="87">
        <f t="shared" si="131"/>
        <v>0</v>
      </c>
      <c r="W176" s="87">
        <f t="shared" si="131"/>
        <v>17095.54</v>
      </c>
      <c r="X176" s="87">
        <f t="shared" si="131"/>
        <v>0</v>
      </c>
      <c r="Y176" s="87">
        <f t="shared" si="131"/>
        <v>0</v>
      </c>
      <c r="Z176" s="87">
        <f t="shared" si="131"/>
        <v>20830.310000000001</v>
      </c>
      <c r="AA176" s="87">
        <f t="shared" si="131"/>
        <v>0</v>
      </c>
      <c r="AB176" s="87">
        <f t="shared" si="131"/>
        <v>0</v>
      </c>
      <c r="AC176" s="87">
        <f t="shared" si="131"/>
        <v>39238.61</v>
      </c>
      <c r="AD176" s="87">
        <f t="shared" si="131"/>
        <v>0</v>
      </c>
      <c r="AE176" s="87">
        <f t="shared" si="131"/>
        <v>0</v>
      </c>
      <c r="AF176" s="87">
        <f t="shared" si="131"/>
        <v>63050.670000000006</v>
      </c>
      <c r="AG176" s="87">
        <f t="shared" si="131"/>
        <v>0</v>
      </c>
      <c r="AH176" s="87">
        <f t="shared" si="131"/>
        <v>0</v>
      </c>
      <c r="AI176" s="87">
        <f t="shared" si="131"/>
        <v>15679.529999999999</v>
      </c>
      <c r="AJ176" s="87">
        <f t="shared" si="131"/>
        <v>0</v>
      </c>
      <c r="AK176" s="87">
        <f t="shared" si="131"/>
        <v>0</v>
      </c>
      <c r="AL176" s="87">
        <f t="shared" si="131"/>
        <v>17573.900000000001</v>
      </c>
      <c r="AM176" s="87">
        <f t="shared" si="131"/>
        <v>0</v>
      </c>
      <c r="AN176" s="87">
        <f t="shared" si="131"/>
        <v>0</v>
      </c>
      <c r="AO176" s="87">
        <f t="shared" si="131"/>
        <v>14750.309999999998</v>
      </c>
      <c r="AP176" s="87">
        <f t="shared" si="131"/>
        <v>0</v>
      </c>
    </row>
    <row r="177" spans="1:43" x14ac:dyDescent="0.25">
      <c r="A177" s="12" t="s">
        <v>16</v>
      </c>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3" x14ac:dyDescent="0.25">
      <c r="A178" s="12" t="s">
        <v>28</v>
      </c>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3" x14ac:dyDescent="0.25">
      <c r="A179" s="12" t="s">
        <v>15</v>
      </c>
      <c r="B179" s="9">
        <f>SUM(B18,B122,B148)</f>
        <v>299596</v>
      </c>
      <c r="C179" s="9">
        <f>SUM(C18,C122,C148)</f>
        <v>45820.859999999993</v>
      </c>
      <c r="D179" s="9">
        <f>SUM(D18,D122,D145)</f>
        <v>32122.359999999997</v>
      </c>
      <c r="E179" s="9">
        <f>SUM(E18,E122,E145)</f>
        <v>32122.359999999997</v>
      </c>
      <c r="F179" s="62">
        <f t="shared" ref="F179" si="132">IFERROR(E179/B179%,0)</f>
        <v>10.721892148092763</v>
      </c>
      <c r="G179" s="62">
        <f t="shared" ref="G179" si="133">IFERROR(E179/C179%,0)</f>
        <v>70.104227637805138</v>
      </c>
      <c r="H179" s="9">
        <f t="shared" ref="H179:AP179" si="134">SUM(H18,H122,H145)</f>
        <v>20983.62</v>
      </c>
      <c r="I179" s="9">
        <f t="shared" si="134"/>
        <v>198</v>
      </c>
      <c r="J179" s="9">
        <f t="shared" si="134"/>
        <v>13458.53</v>
      </c>
      <c r="K179" s="9">
        <f t="shared" si="134"/>
        <v>24837.24</v>
      </c>
      <c r="L179" s="9">
        <f t="shared" si="134"/>
        <v>0</v>
      </c>
      <c r="M179" s="9">
        <f t="shared" si="134"/>
        <v>18663.829999999998</v>
      </c>
      <c r="N179" s="9">
        <f t="shared" si="134"/>
        <v>19409.78</v>
      </c>
      <c r="O179" s="9">
        <f t="shared" si="134"/>
        <v>0</v>
      </c>
      <c r="P179" s="9">
        <f t="shared" si="134"/>
        <v>0</v>
      </c>
      <c r="Q179" s="9">
        <f t="shared" si="134"/>
        <v>26164.309999999998</v>
      </c>
      <c r="R179" s="9">
        <f t="shared" si="134"/>
        <v>0</v>
      </c>
      <c r="S179" s="9">
        <f t="shared" si="134"/>
        <v>0</v>
      </c>
      <c r="T179" s="9">
        <f t="shared" si="134"/>
        <v>19982.18</v>
      </c>
      <c r="U179" s="9">
        <f t="shared" si="134"/>
        <v>0</v>
      </c>
      <c r="V179" s="9">
        <f t="shared" si="134"/>
        <v>0</v>
      </c>
      <c r="W179" s="9">
        <f t="shared" si="134"/>
        <v>17095.54</v>
      </c>
      <c r="X179" s="9">
        <f t="shared" si="134"/>
        <v>0</v>
      </c>
      <c r="Y179" s="9">
        <f t="shared" si="134"/>
        <v>0</v>
      </c>
      <c r="Z179" s="9">
        <f t="shared" si="134"/>
        <v>20830.310000000001</v>
      </c>
      <c r="AA179" s="9">
        <f t="shared" si="134"/>
        <v>0</v>
      </c>
      <c r="AB179" s="9">
        <f t="shared" si="134"/>
        <v>0</v>
      </c>
      <c r="AC179" s="9">
        <f t="shared" si="134"/>
        <v>39238.61</v>
      </c>
      <c r="AD179" s="9">
        <f t="shared" si="134"/>
        <v>0</v>
      </c>
      <c r="AE179" s="9">
        <f t="shared" si="134"/>
        <v>0</v>
      </c>
      <c r="AF179" s="9">
        <f t="shared" si="134"/>
        <v>63050.670000000006</v>
      </c>
      <c r="AG179" s="9">
        <f t="shared" si="134"/>
        <v>0</v>
      </c>
      <c r="AH179" s="9">
        <f t="shared" si="134"/>
        <v>0</v>
      </c>
      <c r="AI179" s="9">
        <f t="shared" si="134"/>
        <v>15679.529999999999</v>
      </c>
      <c r="AJ179" s="9">
        <f t="shared" si="134"/>
        <v>0</v>
      </c>
      <c r="AK179" s="9">
        <f t="shared" si="134"/>
        <v>0</v>
      </c>
      <c r="AL179" s="9">
        <f t="shared" si="134"/>
        <v>17573.900000000001</v>
      </c>
      <c r="AM179" s="9">
        <f t="shared" si="134"/>
        <v>0</v>
      </c>
      <c r="AN179" s="9">
        <f t="shared" si="134"/>
        <v>0</v>
      </c>
      <c r="AO179" s="9">
        <f t="shared" si="134"/>
        <v>14750.309999999998</v>
      </c>
      <c r="AP179" s="9">
        <f t="shared" si="134"/>
        <v>0</v>
      </c>
    </row>
    <row r="180" spans="1:43" s="18" customFormat="1" x14ac:dyDescent="0.25">
      <c r="A180" s="13" t="s">
        <v>27</v>
      </c>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1"/>
    </row>
    <row r="181" spans="1:43" x14ac:dyDescent="0.25">
      <c r="A181" s="12" t="s">
        <v>23</v>
      </c>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3" x14ac:dyDescent="0.25">
      <c r="A182" s="40"/>
    </row>
    <row r="184" spans="1:43" x14ac:dyDescent="0.25">
      <c r="A184" s="46" t="s">
        <v>44</v>
      </c>
      <c r="B184" s="46"/>
      <c r="C184" s="46"/>
      <c r="D184" s="46"/>
      <c r="E184" s="46"/>
      <c r="F184" s="101" t="s">
        <v>24</v>
      </c>
      <c r="G184" s="101"/>
      <c r="H184" s="101"/>
      <c r="I184" s="101"/>
      <c r="J184" s="101"/>
      <c r="K184" s="101"/>
      <c r="L184" s="101"/>
      <c r="M184" s="101"/>
      <c r="N184" s="46"/>
      <c r="W184" s="46"/>
      <c r="X184" s="46"/>
      <c r="Y184" s="46"/>
      <c r="Z184" s="46"/>
      <c r="AA184" s="46"/>
      <c r="AB184" s="46"/>
      <c r="AC184" s="46"/>
      <c r="AD184" s="46"/>
      <c r="AE184" s="46"/>
      <c r="AF184" s="46"/>
      <c r="AG184" s="46"/>
      <c r="AH184" s="46"/>
      <c r="AI184" s="46"/>
    </row>
    <row r="187" spans="1:43" x14ac:dyDescent="0.25">
      <c r="A187" s="47"/>
      <c r="B187" s="101" t="s">
        <v>58</v>
      </c>
      <c r="C187" s="101"/>
      <c r="F187" s="102"/>
      <c r="G187" s="102"/>
      <c r="H187" s="101" t="s">
        <v>43</v>
      </c>
      <c r="I187" s="101"/>
      <c r="J187" s="101"/>
      <c r="K187" s="101"/>
      <c r="L187" s="101"/>
      <c r="M187" s="101"/>
      <c r="N187" s="101"/>
    </row>
  </sheetData>
  <mergeCells count="48">
    <mergeCell ref="A1:AO1"/>
    <mergeCell ref="A3:A4"/>
    <mergeCell ref="B3:B4"/>
    <mergeCell ref="C3:C4"/>
    <mergeCell ref="D3:D4"/>
    <mergeCell ref="E3:E4"/>
    <mergeCell ref="F3:G3"/>
    <mergeCell ref="H3:J3"/>
    <mergeCell ref="K3:M3"/>
    <mergeCell ref="N3:P3"/>
    <mergeCell ref="A21:AP21"/>
    <mergeCell ref="Q3:S3"/>
    <mergeCell ref="T3:V3"/>
    <mergeCell ref="W3:Y3"/>
    <mergeCell ref="Z3:AB3"/>
    <mergeCell ref="AC3:AE3"/>
    <mergeCell ref="AF3:AH3"/>
    <mergeCell ref="AI3:AK3"/>
    <mergeCell ref="AL3:AN3"/>
    <mergeCell ref="AO3:AP3"/>
    <mergeCell ref="A6:AP6"/>
    <mergeCell ref="AQ8:AQ20"/>
    <mergeCell ref="AQ89:AQ94"/>
    <mergeCell ref="AQ23:AQ28"/>
    <mergeCell ref="AQ29:AQ34"/>
    <mergeCell ref="AQ35:AQ40"/>
    <mergeCell ref="AQ41:AQ46"/>
    <mergeCell ref="AQ47:AQ52"/>
    <mergeCell ref="AQ53:AQ58"/>
    <mergeCell ref="AQ59:AQ64"/>
    <mergeCell ref="AQ65:AQ70"/>
    <mergeCell ref="AQ71:AQ76"/>
    <mergeCell ref="AQ77:AQ82"/>
    <mergeCell ref="AQ83:AQ88"/>
    <mergeCell ref="B187:C187"/>
    <mergeCell ref="F187:G187"/>
    <mergeCell ref="H187:N187"/>
    <mergeCell ref="AQ95:AQ100"/>
    <mergeCell ref="AQ101:AQ106"/>
    <mergeCell ref="AQ107:AQ112"/>
    <mergeCell ref="AQ113:AQ118"/>
    <mergeCell ref="AQ119:AQ124"/>
    <mergeCell ref="A125:AP125"/>
    <mergeCell ref="AQ127:AQ132"/>
    <mergeCell ref="AQ133:AQ138"/>
    <mergeCell ref="AQ139:AQ144"/>
    <mergeCell ref="AQ145:AQ156"/>
    <mergeCell ref="F184:M18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01.03.2022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2022-03-14T03:46:53Z</dcterms:modified>
</cp:coreProperties>
</file>