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90" windowHeight="10305"/>
  </bookViews>
  <sheets>
    <sheet name="МП СЭР" sheetId="5" r:id="rId1"/>
  </sheets>
  <definedNames>
    <definedName name="_xlnm.Print_Area" localSheetId="0">'МП СЭР'!$A$1:$AF$232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7" i="5" l="1"/>
  <c r="Z76" i="5"/>
  <c r="Z75" i="5"/>
  <c r="C110" i="5"/>
  <c r="C111" i="5"/>
  <c r="C112" i="5"/>
  <c r="C113" i="5"/>
  <c r="C109" i="5"/>
  <c r="C103" i="5"/>
  <c r="C104" i="5"/>
  <c r="C105" i="5"/>
  <c r="C106" i="5"/>
  <c r="C102" i="5"/>
  <c r="C88" i="5" s="1"/>
  <c r="C96" i="5"/>
  <c r="C97" i="5"/>
  <c r="C98" i="5"/>
  <c r="C99" i="5"/>
  <c r="C95" i="5"/>
  <c r="C82" i="5"/>
  <c r="C83" i="5"/>
  <c r="C84" i="5"/>
  <c r="C85" i="5"/>
  <c r="C81" i="5"/>
  <c r="C68" i="5"/>
  <c r="C69" i="5"/>
  <c r="C70" i="5"/>
  <c r="C71" i="5"/>
  <c r="C67" i="5"/>
  <c r="C38" i="5"/>
  <c r="C37" i="5"/>
  <c r="C34" i="5"/>
  <c r="C33" i="5"/>
  <c r="C30" i="5"/>
  <c r="C29" i="5"/>
  <c r="C22" i="5"/>
  <c r="C21" i="5"/>
  <c r="C13" i="5"/>
  <c r="C12" i="5"/>
  <c r="C207" i="5" l="1"/>
  <c r="C184" i="5"/>
  <c r="C183" i="5"/>
  <c r="C182" i="5"/>
  <c r="C181" i="5"/>
  <c r="C180" i="5"/>
  <c r="C169" i="5"/>
  <c r="C168" i="5"/>
  <c r="C167" i="5"/>
  <c r="C166" i="5"/>
  <c r="C165" i="5"/>
  <c r="C162" i="5"/>
  <c r="C161" i="5"/>
  <c r="C160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77" i="5"/>
  <c r="C75" i="5"/>
  <c r="C74" i="5"/>
  <c r="C76" i="5"/>
  <c r="C78" i="5"/>
  <c r="C26" i="5"/>
  <c r="C25" i="5"/>
  <c r="C11" i="5"/>
  <c r="B68" i="5" l="1"/>
  <c r="B69" i="5"/>
  <c r="Z55" i="5"/>
  <c r="Z52" i="5"/>
  <c r="C173" i="5" l="1"/>
  <c r="C60" i="5"/>
  <c r="C55" i="5"/>
  <c r="C49" i="5"/>
  <c r="C42" i="5"/>
  <c r="C18" i="5"/>
  <c r="C187" i="5" l="1"/>
  <c r="C201" i="5"/>
  <c r="C194" i="5"/>
  <c r="C213" i="5" s="1"/>
  <c r="C62" i="5"/>
  <c r="D74" i="5"/>
  <c r="E74" i="5"/>
  <c r="B78" i="5"/>
  <c r="B74" i="5"/>
  <c r="C54" i="5"/>
  <c r="C50" i="5"/>
  <c r="C219" i="5" l="1"/>
  <c r="C43" i="5"/>
  <c r="C40" i="5" s="1"/>
  <c r="C89" i="5"/>
  <c r="W17" i="5"/>
  <c r="C94" i="5"/>
  <c r="C17" i="5" l="1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AI50" i="5" s="1"/>
  <c r="H50" i="5"/>
  <c r="AH50" i="5" s="1"/>
  <c r="AE49" i="5"/>
  <c r="AE47" i="5" s="1"/>
  <c r="AD49" i="5"/>
  <c r="AC49" i="5"/>
  <c r="AB49" i="5"/>
  <c r="AA49" i="5"/>
  <c r="Z49" i="5"/>
  <c r="Y49" i="5"/>
  <c r="X49" i="5"/>
  <c r="W49" i="5"/>
  <c r="W47" i="5" s="1"/>
  <c r="V49" i="5"/>
  <c r="U49" i="5"/>
  <c r="T49" i="5"/>
  <c r="S49" i="5"/>
  <c r="R49" i="5"/>
  <c r="Q49" i="5"/>
  <c r="P49" i="5"/>
  <c r="O49" i="5"/>
  <c r="O47" i="5" s="1"/>
  <c r="N49" i="5"/>
  <c r="M49" i="5"/>
  <c r="L49" i="5"/>
  <c r="K49" i="5"/>
  <c r="J49" i="5"/>
  <c r="I49" i="5"/>
  <c r="AI49" i="5" s="1"/>
  <c r="H49" i="5"/>
  <c r="AH49" i="5" s="1"/>
  <c r="B49" i="5"/>
  <c r="AJ48" i="5"/>
  <c r="AI48" i="5"/>
  <c r="AH48" i="5"/>
  <c r="AG48" i="5"/>
  <c r="G48" i="5"/>
  <c r="F48" i="5"/>
  <c r="AA47" i="5"/>
  <c r="S47" i="5"/>
  <c r="K47" i="5"/>
  <c r="J47" i="5" l="1"/>
  <c r="L47" i="5"/>
  <c r="N47" i="5"/>
  <c r="P47" i="5"/>
  <c r="R47" i="5"/>
  <c r="T47" i="5"/>
  <c r="V47" i="5"/>
  <c r="X47" i="5"/>
  <c r="Z47" i="5"/>
  <c r="AB47" i="5"/>
  <c r="AD47" i="5"/>
  <c r="M47" i="5"/>
  <c r="Q47" i="5"/>
  <c r="U47" i="5"/>
  <c r="Y47" i="5"/>
  <c r="AC47" i="5"/>
  <c r="I47" i="5"/>
  <c r="H47" i="5"/>
  <c r="AH47" i="5" s="1"/>
  <c r="AG49" i="5"/>
  <c r="AG50" i="5"/>
  <c r="AI47" i="5" l="1"/>
  <c r="AG47" i="5"/>
  <c r="AD43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E43" i="5"/>
  <c r="I43" i="5"/>
  <c r="I42" i="5"/>
  <c r="H43" i="5"/>
  <c r="H42" i="5"/>
  <c r="B21" i="5"/>
  <c r="E13" i="5" l="1"/>
  <c r="E12" i="5"/>
  <c r="B13" i="5"/>
  <c r="B22" i="5"/>
  <c r="AI13" i="5"/>
  <c r="AH13" i="5"/>
  <c r="AG13" i="5"/>
  <c r="AI12" i="5"/>
  <c r="AH12" i="5"/>
  <c r="AG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I11" i="5" s="1"/>
  <c r="H11" i="5"/>
  <c r="AH11" i="5" s="1"/>
  <c r="B11" i="5"/>
  <c r="B50" i="5" l="1"/>
  <c r="B47" i="5" s="1"/>
  <c r="E50" i="5"/>
  <c r="F50" i="5" s="1"/>
  <c r="E11" i="5"/>
  <c r="F11" i="5" s="1"/>
  <c r="E49" i="5"/>
  <c r="G50" i="5"/>
  <c r="F12" i="5"/>
  <c r="AJ13" i="5"/>
  <c r="F13" i="5"/>
  <c r="AJ11" i="5"/>
  <c r="C47" i="5"/>
  <c r="D12" i="5"/>
  <c r="D13" i="5"/>
  <c r="AJ12" i="5"/>
  <c r="AG11" i="5"/>
  <c r="G12" i="5"/>
  <c r="G13" i="5"/>
  <c r="AJ50" i="5" l="1"/>
  <c r="D50" i="5"/>
  <c r="G11" i="5"/>
  <c r="D49" i="5"/>
  <c r="D47" i="5" s="1"/>
  <c r="D11" i="5"/>
  <c r="AJ49" i="5"/>
  <c r="E47" i="5"/>
  <c r="F49" i="5"/>
  <c r="G49" i="5"/>
  <c r="B102" i="5"/>
  <c r="B95" i="5"/>
  <c r="J88" i="5"/>
  <c r="H88" i="5"/>
  <c r="I88" i="5"/>
  <c r="H89" i="5"/>
  <c r="I89" i="5"/>
  <c r="H90" i="5"/>
  <c r="I90" i="5"/>
  <c r="H91" i="5"/>
  <c r="I91" i="5"/>
  <c r="H92" i="5"/>
  <c r="I92" i="5"/>
  <c r="B82" i="5"/>
  <c r="B75" i="5" s="1"/>
  <c r="E81" i="5"/>
  <c r="D81" i="5" s="1"/>
  <c r="C90" i="5" l="1"/>
  <c r="C92" i="5"/>
  <c r="AJ47" i="5"/>
  <c r="G47" i="5"/>
  <c r="F47" i="5"/>
  <c r="C91" i="5"/>
  <c r="R66" i="5"/>
  <c r="S73" i="5"/>
  <c r="C87" i="5" l="1"/>
  <c r="C20" i="5"/>
  <c r="Z78" i="5" l="1"/>
  <c r="Z74" i="5"/>
  <c r="Z73" i="5" s="1"/>
  <c r="R78" i="5"/>
  <c r="R80" i="5" l="1"/>
  <c r="Z80" i="5"/>
  <c r="R75" i="5"/>
  <c r="P136" i="5"/>
  <c r="R136" i="5"/>
  <c r="P122" i="5"/>
  <c r="R122" i="5"/>
  <c r="P115" i="5"/>
  <c r="R115" i="5"/>
  <c r="P108" i="5"/>
  <c r="R108" i="5"/>
  <c r="P101" i="5"/>
  <c r="R101" i="5"/>
  <c r="P92" i="5"/>
  <c r="P91" i="5"/>
  <c r="P90" i="5"/>
  <c r="P89" i="5"/>
  <c r="P88" i="5"/>
  <c r="P94" i="5"/>
  <c r="R94" i="5"/>
  <c r="R92" i="5"/>
  <c r="R91" i="5"/>
  <c r="R90" i="5"/>
  <c r="R89" i="5"/>
  <c r="R88" i="5"/>
  <c r="R76" i="5"/>
  <c r="P80" i="5"/>
  <c r="P73" i="5"/>
  <c r="R77" i="5"/>
  <c r="R74" i="5"/>
  <c r="P66" i="5"/>
  <c r="P164" i="5"/>
  <c r="T164" i="5"/>
  <c r="P157" i="5"/>
  <c r="T157" i="5"/>
  <c r="P150" i="5"/>
  <c r="T150" i="5"/>
  <c r="P143" i="5"/>
  <c r="T143" i="5"/>
  <c r="R73" i="5" l="1"/>
  <c r="P87" i="5"/>
  <c r="R87" i="5"/>
  <c r="C176" i="5" l="1"/>
  <c r="C174" i="5"/>
  <c r="C202" i="5" s="1"/>
  <c r="C175" i="5"/>
  <c r="C177" i="5"/>
  <c r="C129" i="5"/>
  <c r="C203" i="5" l="1"/>
  <c r="C221" i="5" s="1"/>
  <c r="K88" i="5" l="1"/>
  <c r="L88" i="5"/>
  <c r="M88" i="5"/>
  <c r="N88" i="5"/>
  <c r="O88" i="5"/>
  <c r="Q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J89" i="5"/>
  <c r="K89" i="5"/>
  <c r="L89" i="5"/>
  <c r="M89" i="5"/>
  <c r="N89" i="5"/>
  <c r="O89" i="5"/>
  <c r="Q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J90" i="5"/>
  <c r="K90" i="5"/>
  <c r="L90" i="5"/>
  <c r="M90" i="5"/>
  <c r="N90" i="5"/>
  <c r="O90" i="5"/>
  <c r="Q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J91" i="5"/>
  <c r="K91" i="5"/>
  <c r="L91" i="5"/>
  <c r="M91" i="5"/>
  <c r="N91" i="5"/>
  <c r="O91" i="5"/>
  <c r="Q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J92" i="5"/>
  <c r="K92" i="5"/>
  <c r="L92" i="5"/>
  <c r="M92" i="5"/>
  <c r="N92" i="5"/>
  <c r="O92" i="5"/>
  <c r="Q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B165" i="5"/>
  <c r="AI169" i="5"/>
  <c r="AH169" i="5"/>
  <c r="AG169" i="5"/>
  <c r="E169" i="5"/>
  <c r="D169" i="5" s="1"/>
  <c r="B169" i="5"/>
  <c r="AI168" i="5"/>
  <c r="AH168" i="5"/>
  <c r="AG168" i="5"/>
  <c r="E168" i="5"/>
  <c r="AJ168" i="5" s="1"/>
  <c r="B168" i="5"/>
  <c r="AI167" i="5"/>
  <c r="AH167" i="5"/>
  <c r="AG167" i="5"/>
  <c r="E167" i="5"/>
  <c r="B167" i="5"/>
  <c r="AI166" i="5"/>
  <c r="AH166" i="5"/>
  <c r="AG166" i="5"/>
  <c r="E166" i="5"/>
  <c r="AJ166" i="5" s="1"/>
  <c r="B166" i="5"/>
  <c r="AI165" i="5"/>
  <c r="AH165" i="5"/>
  <c r="AG165" i="5"/>
  <c r="E165" i="5"/>
  <c r="AJ165" i="5" s="1"/>
  <c r="AE164" i="5"/>
  <c r="AD164" i="5"/>
  <c r="AC164" i="5"/>
  <c r="AB164" i="5"/>
  <c r="AA164" i="5"/>
  <c r="Z164" i="5"/>
  <c r="Y164" i="5"/>
  <c r="X164" i="5"/>
  <c r="W164" i="5"/>
  <c r="V164" i="5"/>
  <c r="U164" i="5"/>
  <c r="S164" i="5"/>
  <c r="R164" i="5"/>
  <c r="Q164" i="5"/>
  <c r="O164" i="5"/>
  <c r="N164" i="5"/>
  <c r="M164" i="5"/>
  <c r="L164" i="5"/>
  <c r="K164" i="5"/>
  <c r="J164" i="5"/>
  <c r="I164" i="5"/>
  <c r="H164" i="5"/>
  <c r="AJ163" i="5"/>
  <c r="AI163" i="5"/>
  <c r="AH163" i="5"/>
  <c r="AG163" i="5"/>
  <c r="AA60" i="5"/>
  <c r="AB60" i="5"/>
  <c r="AC60" i="5"/>
  <c r="AD60" i="5"/>
  <c r="AE60" i="5"/>
  <c r="AA61" i="5"/>
  <c r="AA195" i="5" s="1"/>
  <c r="AA214" i="5" s="1"/>
  <c r="AB61" i="5"/>
  <c r="AB195" i="5" s="1"/>
  <c r="AB214" i="5" s="1"/>
  <c r="AC61" i="5"/>
  <c r="AC195" i="5" s="1"/>
  <c r="AC214" i="5" s="1"/>
  <c r="AD61" i="5"/>
  <c r="AE61" i="5"/>
  <c r="AE195" i="5" s="1"/>
  <c r="AE214" i="5" s="1"/>
  <c r="AA62" i="5"/>
  <c r="AA196" i="5" s="1"/>
  <c r="AA215" i="5" s="1"/>
  <c r="AB62" i="5"/>
  <c r="AB196" i="5" s="1"/>
  <c r="AB215" i="5" s="1"/>
  <c r="AC62" i="5"/>
  <c r="AC196" i="5" s="1"/>
  <c r="AC215" i="5" s="1"/>
  <c r="AD62" i="5"/>
  <c r="AD196" i="5" s="1"/>
  <c r="AD215" i="5" s="1"/>
  <c r="AE62" i="5"/>
  <c r="AA63" i="5"/>
  <c r="AB63" i="5"/>
  <c r="AC63" i="5"/>
  <c r="AD63" i="5"/>
  <c r="AE63" i="5"/>
  <c r="AA64" i="5"/>
  <c r="AB64" i="5"/>
  <c r="AC64" i="5"/>
  <c r="AD64" i="5"/>
  <c r="AE64" i="5"/>
  <c r="I60" i="5"/>
  <c r="J60" i="5"/>
  <c r="K60" i="5"/>
  <c r="L60" i="5"/>
  <c r="M60" i="5"/>
  <c r="N60" i="5"/>
  <c r="O60" i="5"/>
  <c r="Q60" i="5"/>
  <c r="R60" i="5"/>
  <c r="S60" i="5"/>
  <c r="T60" i="5"/>
  <c r="U60" i="5"/>
  <c r="V60" i="5"/>
  <c r="W60" i="5"/>
  <c r="X60" i="5"/>
  <c r="Y60" i="5"/>
  <c r="Z60" i="5"/>
  <c r="I61" i="5"/>
  <c r="J61" i="5"/>
  <c r="J195" i="5" s="1"/>
  <c r="J214" i="5" s="1"/>
  <c r="K61" i="5"/>
  <c r="K195" i="5" s="1"/>
  <c r="K214" i="5" s="1"/>
  <c r="L61" i="5"/>
  <c r="L195" i="5" s="1"/>
  <c r="L214" i="5" s="1"/>
  <c r="M61" i="5"/>
  <c r="M195" i="5" s="1"/>
  <c r="M214" i="5" s="1"/>
  <c r="N61" i="5"/>
  <c r="N195" i="5" s="1"/>
  <c r="N214" i="5" s="1"/>
  <c r="O61" i="5"/>
  <c r="O195" i="5" s="1"/>
  <c r="O214" i="5" s="1"/>
  <c r="Q61" i="5"/>
  <c r="Q195" i="5" s="1"/>
  <c r="Q214" i="5" s="1"/>
  <c r="R61" i="5"/>
  <c r="R195" i="5" s="1"/>
  <c r="R214" i="5" s="1"/>
  <c r="S61" i="5"/>
  <c r="S195" i="5" s="1"/>
  <c r="S214" i="5" s="1"/>
  <c r="T61" i="5"/>
  <c r="U61" i="5"/>
  <c r="U195" i="5" s="1"/>
  <c r="U214" i="5" s="1"/>
  <c r="V61" i="5"/>
  <c r="V195" i="5" s="1"/>
  <c r="V214" i="5" s="1"/>
  <c r="W61" i="5"/>
  <c r="W195" i="5" s="1"/>
  <c r="W214" i="5" s="1"/>
  <c r="X61" i="5"/>
  <c r="X195" i="5" s="1"/>
  <c r="X214" i="5" s="1"/>
  <c r="Y61" i="5"/>
  <c r="Y195" i="5" s="1"/>
  <c r="Y214" i="5" s="1"/>
  <c r="Z61" i="5"/>
  <c r="Z195" i="5" s="1"/>
  <c r="Z214" i="5" s="1"/>
  <c r="I62" i="5"/>
  <c r="J62" i="5"/>
  <c r="J196" i="5" s="1"/>
  <c r="J215" i="5" s="1"/>
  <c r="K62" i="5"/>
  <c r="K196" i="5" s="1"/>
  <c r="K215" i="5" s="1"/>
  <c r="L62" i="5"/>
  <c r="L196" i="5" s="1"/>
  <c r="L215" i="5" s="1"/>
  <c r="M62" i="5"/>
  <c r="M196" i="5" s="1"/>
  <c r="M215" i="5" s="1"/>
  <c r="N62" i="5"/>
  <c r="N196" i="5" s="1"/>
  <c r="N215" i="5" s="1"/>
  <c r="O62" i="5"/>
  <c r="O196" i="5" s="1"/>
  <c r="O215" i="5" s="1"/>
  <c r="Q62" i="5"/>
  <c r="Q196" i="5" s="1"/>
  <c r="Q215" i="5" s="1"/>
  <c r="R62" i="5"/>
  <c r="R196" i="5" s="1"/>
  <c r="R215" i="5" s="1"/>
  <c r="S62" i="5"/>
  <c r="S196" i="5" s="1"/>
  <c r="S215" i="5" s="1"/>
  <c r="T62" i="5"/>
  <c r="T196" i="5" s="1"/>
  <c r="T215" i="5" s="1"/>
  <c r="U62" i="5"/>
  <c r="U196" i="5" s="1"/>
  <c r="U215" i="5" s="1"/>
  <c r="V62" i="5"/>
  <c r="V196" i="5" s="1"/>
  <c r="V215" i="5" s="1"/>
  <c r="W62" i="5"/>
  <c r="W196" i="5" s="1"/>
  <c r="W215" i="5" s="1"/>
  <c r="X62" i="5"/>
  <c r="X196" i="5" s="1"/>
  <c r="X215" i="5" s="1"/>
  <c r="Y62" i="5"/>
  <c r="Y196" i="5" s="1"/>
  <c r="Y215" i="5" s="1"/>
  <c r="Z62" i="5"/>
  <c r="Z196" i="5" s="1"/>
  <c r="Z215" i="5" s="1"/>
  <c r="I63" i="5"/>
  <c r="J63" i="5"/>
  <c r="K63" i="5"/>
  <c r="L63" i="5"/>
  <c r="M63" i="5"/>
  <c r="N63" i="5"/>
  <c r="O63" i="5"/>
  <c r="Q63" i="5"/>
  <c r="R63" i="5"/>
  <c r="S63" i="5"/>
  <c r="T63" i="5"/>
  <c r="U63" i="5"/>
  <c r="V63" i="5"/>
  <c r="W63" i="5"/>
  <c r="X63" i="5"/>
  <c r="Y63" i="5"/>
  <c r="Z63" i="5"/>
  <c r="I64" i="5"/>
  <c r="J64" i="5"/>
  <c r="K64" i="5"/>
  <c r="L64" i="5"/>
  <c r="M64" i="5"/>
  <c r="N64" i="5"/>
  <c r="O64" i="5"/>
  <c r="Q64" i="5"/>
  <c r="R64" i="5"/>
  <c r="S64" i="5"/>
  <c r="T64" i="5"/>
  <c r="U64" i="5"/>
  <c r="V64" i="5"/>
  <c r="W64" i="5"/>
  <c r="X64" i="5"/>
  <c r="Y64" i="5"/>
  <c r="Z64" i="5"/>
  <c r="H64" i="5"/>
  <c r="H63" i="5"/>
  <c r="H62" i="5"/>
  <c r="H61" i="5"/>
  <c r="H60" i="5"/>
  <c r="P61" i="5"/>
  <c r="P195" i="5" s="1"/>
  <c r="P214" i="5" s="1"/>
  <c r="AG76" i="5"/>
  <c r="P63" i="5"/>
  <c r="AG78" i="5"/>
  <c r="AI85" i="5"/>
  <c r="AH85" i="5"/>
  <c r="AG85" i="5"/>
  <c r="E85" i="5"/>
  <c r="AJ85" i="5" s="1"/>
  <c r="B85" i="5"/>
  <c r="AI84" i="5"/>
  <c r="AH84" i="5"/>
  <c r="AG84" i="5"/>
  <c r="E84" i="5"/>
  <c r="B84" i="5"/>
  <c r="B77" i="5" s="1"/>
  <c r="AI83" i="5"/>
  <c r="AH83" i="5"/>
  <c r="AG83" i="5"/>
  <c r="E83" i="5"/>
  <c r="AJ83" i="5" s="1"/>
  <c r="B83" i="5"/>
  <c r="B76" i="5" s="1"/>
  <c r="B73" i="5" s="1"/>
  <c r="AI82" i="5"/>
  <c r="AH82" i="5"/>
  <c r="AG82" i="5"/>
  <c r="E82" i="5"/>
  <c r="D82" i="5" s="1"/>
  <c r="AI81" i="5"/>
  <c r="AH81" i="5"/>
  <c r="AG81" i="5"/>
  <c r="B81" i="5"/>
  <c r="AE80" i="5"/>
  <c r="AD80" i="5"/>
  <c r="AC80" i="5"/>
  <c r="AB80" i="5"/>
  <c r="AA80" i="5"/>
  <c r="Y80" i="5"/>
  <c r="X80" i="5"/>
  <c r="W80" i="5"/>
  <c r="V80" i="5"/>
  <c r="U80" i="5"/>
  <c r="T80" i="5"/>
  <c r="S80" i="5"/>
  <c r="Q80" i="5"/>
  <c r="O80" i="5"/>
  <c r="N80" i="5"/>
  <c r="M80" i="5"/>
  <c r="L80" i="5"/>
  <c r="K80" i="5"/>
  <c r="J80" i="5"/>
  <c r="I80" i="5"/>
  <c r="H80" i="5"/>
  <c r="AH80" i="5" s="1"/>
  <c r="AJ79" i="5"/>
  <c r="AI79" i="5"/>
  <c r="AH79" i="5"/>
  <c r="AG79" i="5"/>
  <c r="AI78" i="5"/>
  <c r="AH78" i="5"/>
  <c r="E78" i="5"/>
  <c r="D78" i="5" s="1"/>
  <c r="AI77" i="5"/>
  <c r="AH77" i="5"/>
  <c r="AG77" i="5"/>
  <c r="E77" i="5"/>
  <c r="D77" i="5" s="1"/>
  <c r="AI76" i="5"/>
  <c r="AH76" i="5"/>
  <c r="E76" i="5"/>
  <c r="D76" i="5" s="1"/>
  <c r="AI75" i="5"/>
  <c r="E75" i="5"/>
  <c r="D75" i="5" s="1"/>
  <c r="AI74" i="5"/>
  <c r="AE73" i="5"/>
  <c r="AD73" i="5"/>
  <c r="AC73" i="5"/>
  <c r="AB73" i="5"/>
  <c r="AA73" i="5"/>
  <c r="Y73" i="5"/>
  <c r="X73" i="5"/>
  <c r="W73" i="5"/>
  <c r="V73" i="5"/>
  <c r="U73" i="5"/>
  <c r="T73" i="5"/>
  <c r="Q73" i="5"/>
  <c r="O73" i="5"/>
  <c r="N73" i="5"/>
  <c r="M73" i="5"/>
  <c r="L73" i="5"/>
  <c r="K73" i="5"/>
  <c r="J73" i="5"/>
  <c r="I73" i="5"/>
  <c r="H73" i="5"/>
  <c r="AJ72" i="5"/>
  <c r="AI72" i="5"/>
  <c r="AH72" i="5"/>
  <c r="AG72" i="5"/>
  <c r="H18" i="5"/>
  <c r="T195" i="5" l="1"/>
  <c r="T214" i="5" s="1"/>
  <c r="AE196" i="5"/>
  <c r="AE215" i="5" s="1"/>
  <c r="AD195" i="5"/>
  <c r="AD214" i="5" s="1"/>
  <c r="AI80" i="5"/>
  <c r="AI164" i="5"/>
  <c r="F81" i="5"/>
  <c r="AI73" i="5"/>
  <c r="AH164" i="5"/>
  <c r="F165" i="5"/>
  <c r="F169" i="5"/>
  <c r="C32" i="5"/>
  <c r="AJ81" i="5"/>
  <c r="F82" i="5"/>
  <c r="AJ84" i="5"/>
  <c r="F85" i="5"/>
  <c r="F167" i="5"/>
  <c r="AG75" i="5"/>
  <c r="AH75" i="5"/>
  <c r="C80" i="5"/>
  <c r="C61" i="5"/>
  <c r="D83" i="5"/>
  <c r="AJ78" i="5"/>
  <c r="C164" i="5"/>
  <c r="AJ167" i="5"/>
  <c r="AJ74" i="5"/>
  <c r="D73" i="5"/>
  <c r="AG74" i="5"/>
  <c r="F84" i="5"/>
  <c r="F78" i="5"/>
  <c r="D165" i="5"/>
  <c r="D167" i="5"/>
  <c r="C63" i="5"/>
  <c r="E73" i="5"/>
  <c r="AH74" i="5"/>
  <c r="E80" i="5"/>
  <c r="AJ80" i="5" s="1"/>
  <c r="AJ82" i="5"/>
  <c r="F83" i="5"/>
  <c r="D85" i="5"/>
  <c r="F74" i="5"/>
  <c r="F75" i="5"/>
  <c r="P64" i="5"/>
  <c r="P62" i="5"/>
  <c r="P196" i="5" s="1"/>
  <c r="P215" i="5" s="1"/>
  <c r="P60" i="5"/>
  <c r="E164" i="5"/>
  <c r="F166" i="5"/>
  <c r="F168" i="5"/>
  <c r="AJ169" i="5"/>
  <c r="B80" i="5"/>
  <c r="D84" i="5"/>
  <c r="F76" i="5"/>
  <c r="B164" i="5"/>
  <c r="D166" i="5"/>
  <c r="D168" i="5"/>
  <c r="AG164" i="5"/>
  <c r="F77" i="5"/>
  <c r="AJ77" i="5"/>
  <c r="G165" i="5"/>
  <c r="G166" i="5"/>
  <c r="G167" i="5"/>
  <c r="G168" i="5"/>
  <c r="G169" i="5"/>
  <c r="AJ76" i="5"/>
  <c r="AH73" i="5"/>
  <c r="AG80" i="5"/>
  <c r="G81" i="5"/>
  <c r="G82" i="5"/>
  <c r="G83" i="5"/>
  <c r="G84" i="5"/>
  <c r="G85" i="5"/>
  <c r="AG73" i="5"/>
  <c r="G74" i="5"/>
  <c r="G76" i="5"/>
  <c r="G77" i="5"/>
  <c r="G78" i="5"/>
  <c r="B30" i="5"/>
  <c r="C195" i="5" l="1"/>
  <c r="C188" i="5"/>
  <c r="C214" i="5"/>
  <c r="AJ164" i="5"/>
  <c r="G80" i="5"/>
  <c r="G164" i="5"/>
  <c r="G75" i="5"/>
  <c r="AJ75" i="5"/>
  <c r="C73" i="5"/>
  <c r="G73" i="5" s="1"/>
  <c r="F164" i="5"/>
  <c r="C64" i="5"/>
  <c r="C191" i="5" s="1"/>
  <c r="F80" i="5"/>
  <c r="F73" i="5"/>
  <c r="D80" i="5"/>
  <c r="D164" i="5"/>
  <c r="J36" i="5"/>
  <c r="C59" i="5" l="1"/>
  <c r="AJ73" i="5"/>
  <c r="B67" i="5"/>
  <c r="B60" i="5" s="1"/>
  <c r="AD18" i="5"/>
  <c r="E22" i="5"/>
  <c r="E21" i="5"/>
  <c r="E38" i="5"/>
  <c r="B38" i="5"/>
  <c r="E37" i="5"/>
  <c r="D37" i="5" s="1"/>
  <c r="B37" i="5"/>
  <c r="E34" i="5"/>
  <c r="B34" i="5"/>
  <c r="E33" i="5"/>
  <c r="D33" i="5" s="1"/>
  <c r="B33" i="5"/>
  <c r="E30" i="5"/>
  <c r="E29" i="5"/>
  <c r="D29" i="5" s="1"/>
  <c r="B29" i="5"/>
  <c r="E26" i="5"/>
  <c r="D26" i="5" s="1"/>
  <c r="B26" i="5"/>
  <c r="E25" i="5"/>
  <c r="D25" i="5" s="1"/>
  <c r="B25" i="5"/>
  <c r="AE55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AA55" i="5"/>
  <c r="AB55" i="5"/>
  <c r="AC55" i="5"/>
  <c r="AD55" i="5"/>
  <c r="I54" i="5"/>
  <c r="I55" i="5"/>
  <c r="H55" i="5"/>
  <c r="H54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X17" i="5"/>
  <c r="Y17" i="5"/>
  <c r="Z17" i="5"/>
  <c r="AA17" i="5"/>
  <c r="AB17" i="5"/>
  <c r="AC17" i="5"/>
  <c r="AD17" i="5"/>
  <c r="AE17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W16" i="5" s="1"/>
  <c r="X18" i="5"/>
  <c r="Y18" i="5"/>
  <c r="Z18" i="5"/>
  <c r="AA18" i="5"/>
  <c r="AB18" i="5"/>
  <c r="AC18" i="5"/>
  <c r="AE18" i="5"/>
  <c r="I18" i="5"/>
  <c r="I17" i="5"/>
  <c r="H17" i="5"/>
  <c r="E184" i="5"/>
  <c r="B184" i="5"/>
  <c r="B177" i="5" s="1"/>
  <c r="E183" i="5"/>
  <c r="B183" i="5"/>
  <c r="B176" i="5" s="1"/>
  <c r="E182" i="5"/>
  <c r="B182" i="5"/>
  <c r="B175" i="5" s="1"/>
  <c r="E181" i="5"/>
  <c r="B181" i="5"/>
  <c r="B174" i="5" s="1"/>
  <c r="E180" i="5"/>
  <c r="B180" i="5"/>
  <c r="B173" i="5" s="1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Z187" i="5" s="1"/>
  <c r="AA173" i="5"/>
  <c r="AB173" i="5"/>
  <c r="AC173" i="5"/>
  <c r="AD173" i="5"/>
  <c r="AE173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Z188" i="5" s="1"/>
  <c r="AA174" i="5"/>
  <c r="AB174" i="5"/>
  <c r="AC174" i="5"/>
  <c r="AD174" i="5"/>
  <c r="AE174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Z189" i="5" s="1"/>
  <c r="AA175" i="5"/>
  <c r="AB175" i="5"/>
  <c r="AC175" i="5"/>
  <c r="AD175" i="5"/>
  <c r="AE175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Z190" i="5" s="1"/>
  <c r="AA176" i="5"/>
  <c r="AB176" i="5"/>
  <c r="AC176" i="5"/>
  <c r="AD176" i="5"/>
  <c r="AE176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Z191" i="5" s="1"/>
  <c r="AA177" i="5"/>
  <c r="AB177" i="5"/>
  <c r="AC177" i="5"/>
  <c r="AD177" i="5"/>
  <c r="AE177" i="5"/>
  <c r="E162" i="5"/>
  <c r="B162" i="5"/>
  <c r="E161" i="5"/>
  <c r="B161" i="5"/>
  <c r="E160" i="5"/>
  <c r="B160" i="5"/>
  <c r="E159" i="5"/>
  <c r="B159" i="5"/>
  <c r="E158" i="5"/>
  <c r="B158" i="5"/>
  <c r="E155" i="5"/>
  <c r="B155" i="5"/>
  <c r="E154" i="5"/>
  <c r="B154" i="5"/>
  <c r="E153" i="5"/>
  <c r="G153" i="5" s="1"/>
  <c r="B153" i="5"/>
  <c r="E152" i="5"/>
  <c r="B152" i="5"/>
  <c r="E151" i="5"/>
  <c r="B151" i="5"/>
  <c r="E148" i="5"/>
  <c r="D148" i="5" s="1"/>
  <c r="B148" i="5"/>
  <c r="E147" i="5"/>
  <c r="D147" i="5" s="1"/>
  <c r="B147" i="5"/>
  <c r="E146" i="5"/>
  <c r="D146" i="5" s="1"/>
  <c r="B146" i="5"/>
  <c r="E145" i="5"/>
  <c r="D145" i="5" s="1"/>
  <c r="B145" i="5"/>
  <c r="E144" i="5"/>
  <c r="D144" i="5" s="1"/>
  <c r="B144" i="5"/>
  <c r="E141" i="5"/>
  <c r="D141" i="5" s="1"/>
  <c r="B141" i="5"/>
  <c r="E140" i="5"/>
  <c r="D140" i="5" s="1"/>
  <c r="B140" i="5"/>
  <c r="E139" i="5"/>
  <c r="D139" i="5" s="1"/>
  <c r="B139" i="5"/>
  <c r="E138" i="5"/>
  <c r="D138" i="5" s="1"/>
  <c r="B138" i="5"/>
  <c r="E137" i="5"/>
  <c r="D137" i="5" s="1"/>
  <c r="B137" i="5"/>
  <c r="E134" i="5"/>
  <c r="D134" i="5" s="1"/>
  <c r="B134" i="5"/>
  <c r="E133" i="5"/>
  <c r="D133" i="5" s="1"/>
  <c r="B133" i="5"/>
  <c r="E132" i="5"/>
  <c r="D132" i="5" s="1"/>
  <c r="B132" i="5"/>
  <c r="E131" i="5"/>
  <c r="D131" i="5" s="1"/>
  <c r="B131" i="5"/>
  <c r="E130" i="5"/>
  <c r="D130" i="5" s="1"/>
  <c r="B130" i="5"/>
  <c r="E127" i="5"/>
  <c r="B127" i="5"/>
  <c r="E126" i="5"/>
  <c r="B126" i="5"/>
  <c r="E125" i="5"/>
  <c r="B125" i="5"/>
  <c r="E124" i="5"/>
  <c r="B124" i="5"/>
  <c r="E123" i="5"/>
  <c r="D123" i="5" s="1"/>
  <c r="B123" i="5"/>
  <c r="E120" i="5"/>
  <c r="B120" i="5"/>
  <c r="E119" i="5"/>
  <c r="B119" i="5"/>
  <c r="E118" i="5"/>
  <c r="B118" i="5"/>
  <c r="E117" i="5"/>
  <c r="B117" i="5"/>
  <c r="E116" i="5"/>
  <c r="B116" i="5"/>
  <c r="E113" i="5"/>
  <c r="B113" i="5"/>
  <c r="E112" i="5"/>
  <c r="B112" i="5"/>
  <c r="E111" i="5"/>
  <c r="D111" i="5" s="1"/>
  <c r="B111" i="5"/>
  <c r="E110" i="5"/>
  <c r="B110" i="5"/>
  <c r="E109" i="5"/>
  <c r="B109" i="5"/>
  <c r="E106" i="5"/>
  <c r="B106" i="5"/>
  <c r="E105" i="5"/>
  <c r="B105" i="5"/>
  <c r="E104" i="5"/>
  <c r="B104" i="5"/>
  <c r="E103" i="5"/>
  <c r="B103" i="5"/>
  <c r="E102" i="5"/>
  <c r="E99" i="5"/>
  <c r="B99" i="5"/>
  <c r="E98" i="5"/>
  <c r="B98" i="5"/>
  <c r="E97" i="5"/>
  <c r="B97" i="5"/>
  <c r="E96" i="5"/>
  <c r="B96" i="5"/>
  <c r="E95" i="5"/>
  <c r="E71" i="5"/>
  <c r="B71" i="5"/>
  <c r="B64" i="5" s="1"/>
  <c r="E70" i="5"/>
  <c r="B70" i="5"/>
  <c r="B63" i="5" s="1"/>
  <c r="E69" i="5"/>
  <c r="B62" i="5"/>
  <c r="E68" i="5"/>
  <c r="D68" i="5" s="1"/>
  <c r="D61" i="5" s="1"/>
  <c r="B61" i="5"/>
  <c r="E67" i="5"/>
  <c r="F111" i="5" l="1"/>
  <c r="B89" i="5"/>
  <c r="F123" i="5"/>
  <c r="F133" i="5"/>
  <c r="F145" i="5"/>
  <c r="B42" i="5"/>
  <c r="D95" i="5"/>
  <c r="E88" i="5"/>
  <c r="E89" i="5"/>
  <c r="E90" i="5"/>
  <c r="E91" i="5"/>
  <c r="E92" i="5"/>
  <c r="Z186" i="5"/>
  <c r="E42" i="5"/>
  <c r="D21" i="5"/>
  <c r="D42" i="5" s="1"/>
  <c r="B43" i="5"/>
  <c r="B40" i="5" s="1"/>
  <c r="B18" i="5"/>
  <c r="E43" i="5"/>
  <c r="D22" i="5"/>
  <c r="G22" i="5"/>
  <c r="D104" i="5"/>
  <c r="G25" i="5"/>
  <c r="D34" i="5"/>
  <c r="D96" i="5"/>
  <c r="D99" i="5"/>
  <c r="F105" i="5"/>
  <c r="D106" i="5"/>
  <c r="F110" i="5"/>
  <c r="F117" i="5"/>
  <c r="D118" i="5"/>
  <c r="F120" i="5"/>
  <c r="F127" i="5"/>
  <c r="F132" i="5"/>
  <c r="F139" i="5"/>
  <c r="F144" i="5"/>
  <c r="D38" i="5"/>
  <c r="E64" i="5"/>
  <c r="D116" i="5"/>
  <c r="G21" i="5"/>
  <c r="E61" i="5"/>
  <c r="E63" i="5"/>
  <c r="D98" i="5"/>
  <c r="D103" i="5"/>
  <c r="D105" i="5"/>
  <c r="D110" i="5"/>
  <c r="D113" i="5"/>
  <c r="D117" i="5"/>
  <c r="D120" i="5"/>
  <c r="D125" i="5"/>
  <c r="D127" i="5"/>
  <c r="F25" i="5"/>
  <c r="G29" i="5"/>
  <c r="G33" i="5"/>
  <c r="E62" i="5"/>
  <c r="F62" i="5" s="1"/>
  <c r="F102" i="5"/>
  <c r="D109" i="5"/>
  <c r="D119" i="5"/>
  <c r="D126" i="5"/>
  <c r="D102" i="5"/>
  <c r="F104" i="5"/>
  <c r="D112" i="5"/>
  <c r="F116" i="5"/>
  <c r="D124" i="5"/>
  <c r="F126" i="5"/>
  <c r="F138" i="5"/>
  <c r="F148" i="5"/>
  <c r="E175" i="5"/>
  <c r="F175" i="5" s="1"/>
  <c r="G26" i="5"/>
  <c r="G37" i="5"/>
  <c r="F95" i="5"/>
  <c r="B88" i="5"/>
  <c r="B194" i="5" s="1"/>
  <c r="B17" i="5"/>
  <c r="G151" i="5"/>
  <c r="G155" i="5"/>
  <c r="F103" i="5"/>
  <c r="F109" i="5"/>
  <c r="F113" i="5"/>
  <c r="F119" i="5"/>
  <c r="F125" i="5"/>
  <c r="F131" i="5"/>
  <c r="F137" i="5"/>
  <c r="F141" i="5"/>
  <c r="F147" i="5"/>
  <c r="J16" i="5"/>
  <c r="E17" i="5"/>
  <c r="F99" i="5"/>
  <c r="B92" i="5"/>
  <c r="C198" i="5"/>
  <c r="C217" i="5" s="1"/>
  <c r="D67" i="5"/>
  <c r="D60" i="5" s="1"/>
  <c r="E60" i="5"/>
  <c r="D97" i="5"/>
  <c r="F106" i="5"/>
  <c r="F112" i="5"/>
  <c r="F118" i="5"/>
  <c r="F124" i="5"/>
  <c r="F130" i="5"/>
  <c r="F134" i="5"/>
  <c r="F140" i="5"/>
  <c r="F146" i="5"/>
  <c r="F29" i="5"/>
  <c r="B54" i="5"/>
  <c r="B59" i="5"/>
  <c r="F96" i="5"/>
  <c r="F98" i="5"/>
  <c r="B91" i="5"/>
  <c r="B190" i="5" s="1"/>
  <c r="F97" i="5"/>
  <c r="B90" i="5"/>
  <c r="E18" i="5"/>
  <c r="F38" i="5"/>
  <c r="F34" i="5"/>
  <c r="F30" i="5"/>
  <c r="D30" i="5"/>
  <c r="G38" i="5"/>
  <c r="G34" i="5"/>
  <c r="G30" i="5"/>
  <c r="B55" i="5"/>
  <c r="F21" i="5"/>
  <c r="F22" i="5"/>
  <c r="F37" i="5"/>
  <c r="F33" i="5"/>
  <c r="F26" i="5"/>
  <c r="E55" i="5"/>
  <c r="G68" i="5"/>
  <c r="G69" i="5"/>
  <c r="G71" i="5"/>
  <c r="D71" i="5"/>
  <c r="D64" i="5" s="1"/>
  <c r="G159" i="5"/>
  <c r="D159" i="5"/>
  <c r="G161" i="5"/>
  <c r="D161" i="5"/>
  <c r="G181" i="5"/>
  <c r="D181" i="5"/>
  <c r="D174" i="5" s="1"/>
  <c r="E174" i="5"/>
  <c r="G174" i="5" s="1"/>
  <c r="G183" i="5"/>
  <c r="D183" i="5"/>
  <c r="D176" i="5" s="1"/>
  <c r="G67" i="5"/>
  <c r="F68" i="5"/>
  <c r="F69" i="5"/>
  <c r="D69" i="5"/>
  <c r="D62" i="5" s="1"/>
  <c r="G70" i="5"/>
  <c r="D70" i="5"/>
  <c r="D63" i="5" s="1"/>
  <c r="G158" i="5"/>
  <c r="D158" i="5"/>
  <c r="G160" i="5"/>
  <c r="D160" i="5"/>
  <c r="G162" i="5"/>
  <c r="D162" i="5"/>
  <c r="E176" i="5"/>
  <c r="G176" i="5" s="1"/>
  <c r="G180" i="5"/>
  <c r="D180" i="5"/>
  <c r="D173" i="5" s="1"/>
  <c r="D201" i="5" s="1"/>
  <c r="E173" i="5"/>
  <c r="G173" i="5" s="1"/>
  <c r="G182" i="5"/>
  <c r="D182" i="5"/>
  <c r="D175" i="5" s="1"/>
  <c r="G184" i="5"/>
  <c r="D184" i="5"/>
  <c r="D177" i="5" s="1"/>
  <c r="E177" i="5"/>
  <c r="F177" i="5" s="1"/>
  <c r="F70" i="5"/>
  <c r="F71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4" i="5"/>
  <c r="G145" i="5"/>
  <c r="G146" i="5"/>
  <c r="G147" i="5"/>
  <c r="G148" i="5"/>
  <c r="G152" i="5"/>
  <c r="G154" i="5"/>
  <c r="F158" i="5"/>
  <c r="F159" i="5"/>
  <c r="F160" i="5"/>
  <c r="F161" i="5"/>
  <c r="F162" i="5"/>
  <c r="F181" i="5"/>
  <c r="F183" i="5"/>
  <c r="F180" i="5"/>
  <c r="F182" i="5"/>
  <c r="F184" i="5"/>
  <c r="F176" i="5"/>
  <c r="D151" i="5"/>
  <c r="F151" i="5"/>
  <c r="D152" i="5"/>
  <c r="F152" i="5"/>
  <c r="D153" i="5"/>
  <c r="F153" i="5"/>
  <c r="D154" i="5"/>
  <c r="F154" i="5"/>
  <c r="D155" i="5"/>
  <c r="F155" i="5"/>
  <c r="F67" i="5"/>
  <c r="F43" i="5" l="1"/>
  <c r="F173" i="5"/>
  <c r="G43" i="5"/>
  <c r="F89" i="5"/>
  <c r="D90" i="5"/>
  <c r="D91" i="5"/>
  <c r="D89" i="5"/>
  <c r="G175" i="5"/>
  <c r="F90" i="5"/>
  <c r="F91" i="5"/>
  <c r="F92" i="5"/>
  <c r="F88" i="5"/>
  <c r="D92" i="5"/>
  <c r="D88" i="5"/>
  <c r="D43" i="5"/>
  <c r="D40" i="5" s="1"/>
  <c r="G92" i="5"/>
  <c r="G90" i="5"/>
  <c r="G91" i="5"/>
  <c r="G89" i="5"/>
  <c r="G88" i="5"/>
  <c r="D18" i="5"/>
  <c r="D17" i="5"/>
  <c r="F17" i="5"/>
  <c r="G17" i="5"/>
  <c r="F174" i="5"/>
  <c r="F18" i="5"/>
  <c r="G18" i="5"/>
  <c r="D55" i="5"/>
  <c r="D54" i="5"/>
  <c r="G177" i="5"/>
  <c r="S66" i="5"/>
  <c r="R36" i="5"/>
  <c r="C36" i="5"/>
  <c r="C16" i="5" l="1"/>
  <c r="S59" i="5"/>
  <c r="X157" i="5"/>
  <c r="R157" i="5"/>
  <c r="X150" i="5"/>
  <c r="R150" i="5"/>
  <c r="R143" i="5"/>
  <c r="Z122" i="5"/>
  <c r="AB122" i="5"/>
  <c r="AB115" i="5"/>
  <c r="AB108" i="5"/>
  <c r="AB101" i="5"/>
  <c r="AB94" i="5"/>
  <c r="AB66" i="5"/>
  <c r="N36" i="5" l="1"/>
  <c r="C172" i="5" l="1"/>
  <c r="G205" i="5"/>
  <c r="F205" i="5"/>
  <c r="C205" i="5"/>
  <c r="C200" i="5" s="1"/>
  <c r="G204" i="5"/>
  <c r="F204" i="5"/>
  <c r="C204" i="5"/>
  <c r="G203" i="5"/>
  <c r="F203" i="5"/>
  <c r="G202" i="5"/>
  <c r="F202" i="5"/>
  <c r="C220" i="5"/>
  <c r="G201" i="5"/>
  <c r="F201" i="5"/>
  <c r="AI184" i="5"/>
  <c r="AH184" i="5"/>
  <c r="AG184" i="5"/>
  <c r="AJ184" i="5"/>
  <c r="AI183" i="5"/>
  <c r="AH183" i="5"/>
  <c r="AG183" i="5"/>
  <c r="AJ183" i="5"/>
  <c r="D204" i="5"/>
  <c r="D222" i="5" s="1"/>
  <c r="AI182" i="5"/>
  <c r="AH182" i="5"/>
  <c r="AG182" i="5"/>
  <c r="AJ182" i="5"/>
  <c r="AI181" i="5"/>
  <c r="AH181" i="5"/>
  <c r="AG181" i="5"/>
  <c r="AJ181" i="5"/>
  <c r="D202" i="5"/>
  <c r="AI180" i="5"/>
  <c r="AH180" i="5"/>
  <c r="AG180" i="5"/>
  <c r="AJ180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E179" i="5"/>
  <c r="C179" i="5"/>
  <c r="B179" i="5"/>
  <c r="AJ178" i="5"/>
  <c r="AI178" i="5"/>
  <c r="AH178" i="5"/>
  <c r="AG178" i="5"/>
  <c r="AE205" i="5"/>
  <c r="AE223" i="5" s="1"/>
  <c r="AC205" i="5"/>
  <c r="AC223" i="5" s="1"/>
  <c r="AB205" i="5"/>
  <c r="AB223" i="5" s="1"/>
  <c r="AA205" i="5"/>
  <c r="AA223" i="5" s="1"/>
  <c r="Y205" i="5"/>
  <c r="Y223" i="5" s="1"/>
  <c r="W205" i="5"/>
  <c r="W223" i="5" s="1"/>
  <c r="V205" i="5"/>
  <c r="V223" i="5" s="1"/>
  <c r="U205" i="5"/>
  <c r="U223" i="5" s="1"/>
  <c r="S205" i="5"/>
  <c r="S223" i="5" s="1"/>
  <c r="R205" i="5"/>
  <c r="R223" i="5" s="1"/>
  <c r="Q205" i="5"/>
  <c r="Q223" i="5" s="1"/>
  <c r="O205" i="5"/>
  <c r="O223" i="5" s="1"/>
  <c r="N205" i="5"/>
  <c r="N223" i="5" s="1"/>
  <c r="M205" i="5"/>
  <c r="M223" i="5" s="1"/>
  <c r="K205" i="5"/>
  <c r="K223" i="5" s="1"/>
  <c r="J205" i="5"/>
  <c r="J223" i="5" s="1"/>
  <c r="I205" i="5"/>
  <c r="E205" i="5"/>
  <c r="B205" i="5"/>
  <c r="B223" i="5" s="1"/>
  <c r="AE204" i="5"/>
  <c r="AE222" i="5" s="1"/>
  <c r="AD204" i="5"/>
  <c r="AD222" i="5" s="1"/>
  <c r="AC204" i="5"/>
  <c r="AC222" i="5" s="1"/>
  <c r="AB204" i="5"/>
  <c r="AB222" i="5" s="1"/>
  <c r="AA204" i="5"/>
  <c r="AA222" i="5" s="1"/>
  <c r="Z204" i="5"/>
  <c r="Z222" i="5" s="1"/>
  <c r="Y204" i="5"/>
  <c r="Y222" i="5" s="1"/>
  <c r="X204" i="5"/>
  <c r="X222" i="5" s="1"/>
  <c r="W204" i="5"/>
  <c r="W222" i="5" s="1"/>
  <c r="V204" i="5"/>
  <c r="V222" i="5" s="1"/>
  <c r="U204" i="5"/>
  <c r="U222" i="5" s="1"/>
  <c r="T204" i="5"/>
  <c r="T222" i="5" s="1"/>
  <c r="S204" i="5"/>
  <c r="S222" i="5" s="1"/>
  <c r="R204" i="5"/>
  <c r="R222" i="5" s="1"/>
  <c r="Q204" i="5"/>
  <c r="Q222" i="5" s="1"/>
  <c r="P204" i="5"/>
  <c r="P222" i="5" s="1"/>
  <c r="O204" i="5"/>
  <c r="O222" i="5" s="1"/>
  <c r="N204" i="5"/>
  <c r="N222" i="5" s="1"/>
  <c r="M204" i="5"/>
  <c r="M222" i="5" s="1"/>
  <c r="L204" i="5"/>
  <c r="L222" i="5" s="1"/>
  <c r="K204" i="5"/>
  <c r="K222" i="5" s="1"/>
  <c r="J204" i="5"/>
  <c r="J222" i="5" s="1"/>
  <c r="AI176" i="5"/>
  <c r="E204" i="5"/>
  <c r="B204" i="5"/>
  <c r="B222" i="5" s="1"/>
  <c r="AE203" i="5"/>
  <c r="AD203" i="5"/>
  <c r="AC203" i="5"/>
  <c r="AA203" i="5"/>
  <c r="Z203" i="5"/>
  <c r="Y203" i="5"/>
  <c r="W203" i="5"/>
  <c r="V203" i="5"/>
  <c r="U203" i="5"/>
  <c r="S203" i="5"/>
  <c r="S221" i="5" s="1"/>
  <c r="R203" i="5"/>
  <c r="Q203" i="5"/>
  <c r="O203" i="5"/>
  <c r="N203" i="5"/>
  <c r="M203" i="5"/>
  <c r="K203" i="5"/>
  <c r="J203" i="5"/>
  <c r="AI175" i="5"/>
  <c r="E203" i="5"/>
  <c r="B203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AI174" i="5"/>
  <c r="E202" i="5"/>
  <c r="B202" i="5"/>
  <c r="AE201" i="5"/>
  <c r="AC172" i="5"/>
  <c r="AA201" i="5"/>
  <c r="Y201" i="5"/>
  <c r="W201" i="5"/>
  <c r="U201" i="5"/>
  <c r="S201" i="5"/>
  <c r="Q172" i="5"/>
  <c r="O201" i="5"/>
  <c r="M172" i="5"/>
  <c r="K201" i="5"/>
  <c r="I201" i="5"/>
  <c r="E201" i="5"/>
  <c r="B201" i="5"/>
  <c r="B219" i="5" s="1"/>
  <c r="AE172" i="5"/>
  <c r="AA172" i="5"/>
  <c r="W172" i="5"/>
  <c r="S172" i="5"/>
  <c r="O172" i="5"/>
  <c r="K172" i="5"/>
  <c r="E172" i="5"/>
  <c r="B172" i="5"/>
  <c r="AI162" i="5"/>
  <c r="AH162" i="5"/>
  <c r="AG162" i="5"/>
  <c r="AJ162" i="5"/>
  <c r="AI161" i="5"/>
  <c r="AH161" i="5"/>
  <c r="AG161" i="5"/>
  <c r="AJ161" i="5"/>
  <c r="AI160" i="5"/>
  <c r="AH160" i="5"/>
  <c r="AG160" i="5"/>
  <c r="AJ160" i="5"/>
  <c r="AI159" i="5"/>
  <c r="AH159" i="5"/>
  <c r="AG159" i="5"/>
  <c r="AJ159" i="5"/>
  <c r="AI158" i="5"/>
  <c r="AH158" i="5"/>
  <c r="AG158" i="5"/>
  <c r="AJ158" i="5"/>
  <c r="AE157" i="5"/>
  <c r="AD157" i="5"/>
  <c r="AC157" i="5"/>
  <c r="AB157" i="5"/>
  <c r="AA157" i="5"/>
  <c r="Z157" i="5"/>
  <c r="Y157" i="5"/>
  <c r="W157" i="5"/>
  <c r="V157" i="5"/>
  <c r="U157" i="5"/>
  <c r="S157" i="5"/>
  <c r="Q157" i="5"/>
  <c r="O157" i="5"/>
  <c r="N157" i="5"/>
  <c r="M157" i="5"/>
  <c r="L157" i="5"/>
  <c r="K157" i="5"/>
  <c r="J157" i="5"/>
  <c r="I157" i="5"/>
  <c r="H157" i="5"/>
  <c r="E157" i="5"/>
  <c r="C157" i="5"/>
  <c r="AJ156" i="5"/>
  <c r="AI156" i="5"/>
  <c r="AH156" i="5"/>
  <c r="AG156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D150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S150" i="5"/>
  <c r="Q150" i="5"/>
  <c r="O150" i="5"/>
  <c r="N150" i="5"/>
  <c r="M150" i="5"/>
  <c r="L150" i="5"/>
  <c r="K150" i="5"/>
  <c r="J150" i="5"/>
  <c r="I150" i="5"/>
  <c r="H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AI144" i="5"/>
  <c r="AH144" i="5"/>
  <c r="AG144" i="5"/>
  <c r="AJ144" i="5"/>
  <c r="B143" i="5"/>
  <c r="AE143" i="5"/>
  <c r="AD143" i="5"/>
  <c r="AC143" i="5"/>
  <c r="AB143" i="5"/>
  <c r="AA143" i="5"/>
  <c r="Z143" i="5"/>
  <c r="Y143" i="5"/>
  <c r="X143" i="5"/>
  <c r="W143" i="5"/>
  <c r="V143" i="5"/>
  <c r="U143" i="5"/>
  <c r="S143" i="5"/>
  <c r="Q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Q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I124" i="5"/>
  <c r="AH124" i="5"/>
  <c r="AG124" i="5"/>
  <c r="AJ124" i="5"/>
  <c r="AI123" i="5"/>
  <c r="AH123" i="5"/>
  <c r="AG123" i="5"/>
  <c r="AJ123" i="5"/>
  <c r="AE122" i="5"/>
  <c r="AD122" i="5"/>
  <c r="AC122" i="5"/>
  <c r="AA122" i="5"/>
  <c r="Y122" i="5"/>
  <c r="X122" i="5"/>
  <c r="W122" i="5"/>
  <c r="V122" i="5"/>
  <c r="U122" i="5"/>
  <c r="T122" i="5"/>
  <c r="S122" i="5"/>
  <c r="Q122" i="5"/>
  <c r="O122" i="5"/>
  <c r="N122" i="5"/>
  <c r="M122" i="5"/>
  <c r="L122" i="5"/>
  <c r="K122" i="5"/>
  <c r="J122" i="5"/>
  <c r="I122" i="5"/>
  <c r="H122" i="5"/>
  <c r="C122" i="5"/>
  <c r="AJ121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7" i="5"/>
  <c r="AH117" i="5"/>
  <c r="AG117" i="5"/>
  <c r="B115" i="5"/>
  <c r="AI116" i="5"/>
  <c r="AH116" i="5"/>
  <c r="AG116" i="5"/>
  <c r="E115" i="5"/>
  <c r="AE115" i="5"/>
  <c r="AD115" i="5"/>
  <c r="AC115" i="5"/>
  <c r="AA115" i="5"/>
  <c r="Z115" i="5"/>
  <c r="Y115" i="5"/>
  <c r="X115" i="5"/>
  <c r="W115" i="5"/>
  <c r="V115" i="5"/>
  <c r="U115" i="5"/>
  <c r="T115" i="5"/>
  <c r="S115" i="5"/>
  <c r="Q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E108" i="5"/>
  <c r="B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J103" i="5"/>
  <c r="AI102" i="5"/>
  <c r="AH102" i="5"/>
  <c r="AG102" i="5"/>
  <c r="AJ102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J99" i="5"/>
  <c r="AI98" i="5"/>
  <c r="AH98" i="5"/>
  <c r="AG98" i="5"/>
  <c r="AJ98" i="5"/>
  <c r="AI97" i="5"/>
  <c r="AH97" i="5"/>
  <c r="AG97" i="5"/>
  <c r="AJ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AJ93" i="5"/>
  <c r="AI93" i="5"/>
  <c r="AH93" i="5"/>
  <c r="AG93" i="5"/>
  <c r="AI92" i="5"/>
  <c r="AI89" i="5"/>
  <c r="AE87" i="5"/>
  <c r="AC87" i="5"/>
  <c r="AA87" i="5"/>
  <c r="Y87" i="5"/>
  <c r="W87" i="5"/>
  <c r="U87" i="5"/>
  <c r="T87" i="5"/>
  <c r="O87" i="5"/>
  <c r="N87" i="5"/>
  <c r="M87" i="5"/>
  <c r="AD87" i="5"/>
  <c r="AJ86" i="5"/>
  <c r="AI86" i="5"/>
  <c r="AH86" i="5"/>
  <c r="AG86" i="5"/>
  <c r="AI71" i="5"/>
  <c r="AH71" i="5"/>
  <c r="AG71" i="5"/>
  <c r="AJ71" i="5"/>
  <c r="AI70" i="5"/>
  <c r="AH70" i="5"/>
  <c r="AG70" i="5"/>
  <c r="AJ70" i="5"/>
  <c r="AI69" i="5"/>
  <c r="AH69" i="5"/>
  <c r="AG69" i="5"/>
  <c r="AJ69" i="5"/>
  <c r="AI68" i="5"/>
  <c r="AH68" i="5"/>
  <c r="AG68" i="5"/>
  <c r="AJ68" i="5"/>
  <c r="AI67" i="5"/>
  <c r="AH67" i="5"/>
  <c r="AG67" i="5"/>
  <c r="AJ67" i="5"/>
  <c r="AE66" i="5"/>
  <c r="AD66" i="5"/>
  <c r="AC66" i="5"/>
  <c r="AA66" i="5"/>
  <c r="Z66" i="5"/>
  <c r="Y66" i="5"/>
  <c r="X66" i="5"/>
  <c r="W66" i="5"/>
  <c r="V66" i="5"/>
  <c r="U66" i="5"/>
  <c r="T66" i="5"/>
  <c r="Q66" i="5"/>
  <c r="O66" i="5"/>
  <c r="N66" i="5"/>
  <c r="M66" i="5"/>
  <c r="L66" i="5"/>
  <c r="K66" i="5"/>
  <c r="J66" i="5"/>
  <c r="I66" i="5"/>
  <c r="H66" i="5"/>
  <c r="C66" i="5"/>
  <c r="AJ65" i="5"/>
  <c r="AI65" i="5"/>
  <c r="AH65" i="5"/>
  <c r="AG65" i="5"/>
  <c r="AJ58" i="5"/>
  <c r="AI58" i="5"/>
  <c r="AH58" i="5"/>
  <c r="AG58" i="5"/>
  <c r="AA221" i="5"/>
  <c r="K221" i="5"/>
  <c r="AG55" i="5"/>
  <c r="AB52" i="5"/>
  <c r="X52" i="5"/>
  <c r="V52" i="5"/>
  <c r="T52" i="5"/>
  <c r="P52" i="5"/>
  <c r="N52" i="5"/>
  <c r="L52" i="5"/>
  <c r="AH54" i="5"/>
  <c r="AJ53" i="5"/>
  <c r="AI53" i="5"/>
  <c r="AH53" i="5"/>
  <c r="AG53" i="5"/>
  <c r="G53" i="5"/>
  <c r="F53" i="5"/>
  <c r="AJ45" i="5"/>
  <c r="AI45" i="5"/>
  <c r="AH45" i="5"/>
  <c r="AG45" i="5"/>
  <c r="G45" i="5"/>
  <c r="F45" i="5"/>
  <c r="AJ44" i="5"/>
  <c r="AI44" i="5"/>
  <c r="AH44" i="5"/>
  <c r="AG44" i="5"/>
  <c r="G44" i="5"/>
  <c r="F44" i="5"/>
  <c r="AB40" i="5"/>
  <c r="V40" i="5"/>
  <c r="T40" i="5"/>
  <c r="R40" i="5"/>
  <c r="Q40" i="5"/>
  <c r="N40" i="5"/>
  <c r="L40" i="5"/>
  <c r="J40" i="5"/>
  <c r="AJ41" i="5"/>
  <c r="AI41" i="5"/>
  <c r="AH41" i="5"/>
  <c r="AG41" i="5"/>
  <c r="G41" i="5"/>
  <c r="F41" i="5"/>
  <c r="AJ39" i="5"/>
  <c r="AI39" i="5"/>
  <c r="AH39" i="5"/>
  <c r="AG39" i="5"/>
  <c r="AI38" i="5"/>
  <c r="AH38" i="5"/>
  <c r="AG38" i="5"/>
  <c r="B36" i="5"/>
  <c r="AI37" i="5"/>
  <c r="AH37" i="5"/>
  <c r="AG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P36" i="5"/>
  <c r="O36" i="5"/>
  <c r="M36" i="5"/>
  <c r="L36" i="5"/>
  <c r="K36" i="5"/>
  <c r="I36" i="5"/>
  <c r="H36" i="5"/>
  <c r="AJ35" i="5"/>
  <c r="AI35" i="5"/>
  <c r="AH35" i="5"/>
  <c r="AG35" i="5"/>
  <c r="AI34" i="5"/>
  <c r="AH34" i="5"/>
  <c r="AG34" i="5"/>
  <c r="E32" i="5"/>
  <c r="B32" i="5"/>
  <c r="AI33" i="5"/>
  <c r="AH33" i="5"/>
  <c r="AG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AJ31" i="5"/>
  <c r="AI31" i="5"/>
  <c r="AH31" i="5"/>
  <c r="AG31" i="5"/>
  <c r="AI30" i="5"/>
  <c r="AH30" i="5"/>
  <c r="AG30" i="5"/>
  <c r="E28" i="5"/>
  <c r="C28" i="5"/>
  <c r="B28" i="5"/>
  <c r="AI29" i="5"/>
  <c r="AH29" i="5"/>
  <c r="A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J27" i="5"/>
  <c r="AI27" i="5"/>
  <c r="AH27" i="5"/>
  <c r="AG27" i="5"/>
  <c r="AI26" i="5"/>
  <c r="AH26" i="5"/>
  <c r="AG26" i="5"/>
  <c r="AI25" i="5"/>
  <c r="AH25" i="5"/>
  <c r="A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24" i="5"/>
  <c r="B24" i="5"/>
  <c r="AI22" i="5"/>
  <c r="AH22" i="5"/>
  <c r="AG22" i="5"/>
  <c r="AI21" i="5"/>
  <c r="AH21" i="5"/>
  <c r="AG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B20" i="5"/>
  <c r="AJ19" i="5"/>
  <c r="AI19" i="5"/>
  <c r="AH19" i="5"/>
  <c r="AG19" i="5"/>
  <c r="AE16" i="5"/>
  <c r="AD16" i="5"/>
  <c r="AB16" i="5"/>
  <c r="AA16" i="5"/>
  <c r="Z16" i="5"/>
  <c r="X16" i="5"/>
  <c r="V16" i="5"/>
  <c r="T16" i="5"/>
  <c r="S16" i="5"/>
  <c r="R16" i="5"/>
  <c r="Q16" i="5"/>
  <c r="P16" i="5"/>
  <c r="N16" i="5"/>
  <c r="L16" i="5"/>
  <c r="K16" i="5"/>
  <c r="AH18" i="5"/>
  <c r="AI17" i="5"/>
  <c r="AH17" i="5"/>
  <c r="AG17" i="5"/>
  <c r="AC16" i="5"/>
  <c r="Y16" i="5"/>
  <c r="U16" i="5"/>
  <c r="M16" i="5"/>
  <c r="I16" i="5"/>
  <c r="AI129" i="5" l="1"/>
  <c r="C223" i="5"/>
  <c r="AJ172" i="5"/>
  <c r="C222" i="5"/>
  <c r="AI24" i="5"/>
  <c r="AI143" i="5"/>
  <c r="AH179" i="5"/>
  <c r="AG28" i="5"/>
  <c r="AH129" i="5"/>
  <c r="F179" i="5"/>
  <c r="AI179" i="5"/>
  <c r="AI91" i="5"/>
  <c r="AJ21" i="5"/>
  <c r="E54" i="5"/>
  <c r="Q87" i="5"/>
  <c r="AI90" i="5"/>
  <c r="U188" i="5"/>
  <c r="U208" i="5" s="1"/>
  <c r="K189" i="5"/>
  <c r="K209" i="5" s="1"/>
  <c r="W191" i="5"/>
  <c r="W211" i="5" s="1"/>
  <c r="J52" i="5"/>
  <c r="R52" i="5"/>
  <c r="AH150" i="5"/>
  <c r="R220" i="5"/>
  <c r="F172" i="5"/>
  <c r="AJ203" i="5"/>
  <c r="B220" i="5"/>
  <c r="K220" i="5"/>
  <c r="O220" i="5"/>
  <c r="Q220" i="5"/>
  <c r="S220" i="5"/>
  <c r="W220" i="5"/>
  <c r="Y220" i="5"/>
  <c r="AA220" i="5"/>
  <c r="AE220" i="5"/>
  <c r="O221" i="5"/>
  <c r="W221" i="5"/>
  <c r="AE221" i="5"/>
  <c r="AA189" i="5"/>
  <c r="AA209" i="5" s="1"/>
  <c r="Y190" i="5"/>
  <c r="Y210" i="5" s="1"/>
  <c r="H87" i="5"/>
  <c r="AG115" i="5"/>
  <c r="AH108" i="5"/>
  <c r="T194" i="5"/>
  <c r="T213" i="5" s="1"/>
  <c r="AD194" i="5"/>
  <c r="AD213" i="5" s="1"/>
  <c r="H196" i="5"/>
  <c r="H215" i="5" s="1"/>
  <c r="H197" i="5"/>
  <c r="H216" i="5" s="1"/>
  <c r="J197" i="5"/>
  <c r="J216" i="5" s="1"/>
  <c r="L197" i="5"/>
  <c r="L216" i="5" s="1"/>
  <c r="N197" i="5"/>
  <c r="N216" i="5" s="1"/>
  <c r="P197" i="5"/>
  <c r="P216" i="5" s="1"/>
  <c r="T198" i="5"/>
  <c r="T217" i="5" s="1"/>
  <c r="V198" i="5"/>
  <c r="V217" i="5" s="1"/>
  <c r="X198" i="5"/>
  <c r="X217" i="5" s="1"/>
  <c r="Z198" i="5"/>
  <c r="Z217" i="5" s="1"/>
  <c r="AD198" i="5"/>
  <c r="AD217" i="5" s="1"/>
  <c r="J87" i="5"/>
  <c r="L87" i="5"/>
  <c r="V87" i="5"/>
  <c r="X87" i="5"/>
  <c r="Z87" i="5"/>
  <c r="J187" i="5"/>
  <c r="J207" i="5" s="1"/>
  <c r="L194" i="5"/>
  <c r="L213" i="5" s="1"/>
  <c r="P194" i="5"/>
  <c r="P213" i="5" s="1"/>
  <c r="V189" i="5"/>
  <c r="V209" i="5" s="1"/>
  <c r="X197" i="5"/>
  <c r="X216" i="5" s="1"/>
  <c r="H198" i="5"/>
  <c r="H217" i="5" s="1"/>
  <c r="L198" i="5"/>
  <c r="L217" i="5" s="1"/>
  <c r="N198" i="5"/>
  <c r="N217" i="5" s="1"/>
  <c r="P198" i="5"/>
  <c r="P217" i="5" s="1"/>
  <c r="AG94" i="5"/>
  <c r="AD59" i="5"/>
  <c r="U59" i="5"/>
  <c r="Y59" i="5"/>
  <c r="AC59" i="5"/>
  <c r="L59" i="5"/>
  <c r="AE59" i="5"/>
  <c r="AI66" i="5"/>
  <c r="K59" i="5"/>
  <c r="O59" i="5"/>
  <c r="X59" i="5"/>
  <c r="H40" i="5"/>
  <c r="Z40" i="5"/>
  <c r="AH36" i="5"/>
  <c r="H52" i="5"/>
  <c r="X40" i="5"/>
  <c r="N189" i="5"/>
  <c r="N209" i="5" s="1"/>
  <c r="AH43" i="5"/>
  <c r="AG60" i="5"/>
  <c r="H194" i="5"/>
  <c r="H213" i="5" s="1"/>
  <c r="H195" i="5"/>
  <c r="H214" i="5" s="1"/>
  <c r="H188" i="5"/>
  <c r="H208" i="5" s="1"/>
  <c r="L188" i="5"/>
  <c r="L208" i="5" s="1"/>
  <c r="P188" i="5"/>
  <c r="P208" i="5" s="1"/>
  <c r="T197" i="5"/>
  <c r="T216" i="5" s="1"/>
  <c r="T190" i="5"/>
  <c r="T210" i="5" s="1"/>
  <c r="J198" i="5"/>
  <c r="J217" i="5" s="1"/>
  <c r="J191" i="5"/>
  <c r="J211" i="5" s="1"/>
  <c r="B66" i="5"/>
  <c r="T188" i="5"/>
  <c r="T208" i="5" s="1"/>
  <c r="H59" i="5"/>
  <c r="P59" i="5"/>
  <c r="I59" i="5"/>
  <c r="M59" i="5"/>
  <c r="Q59" i="5"/>
  <c r="V194" i="5"/>
  <c r="V59" i="5"/>
  <c r="Z59" i="5"/>
  <c r="Z194" i="5"/>
  <c r="Z213" i="5" s="1"/>
  <c r="Z207" i="5"/>
  <c r="AH89" i="5"/>
  <c r="U219" i="5"/>
  <c r="U200" i="5"/>
  <c r="Y219" i="5"/>
  <c r="Y200" i="5"/>
  <c r="AI18" i="5"/>
  <c r="AJ29" i="5"/>
  <c r="AH42" i="5"/>
  <c r="T59" i="5"/>
  <c r="N59" i="5"/>
  <c r="R59" i="5"/>
  <c r="W59" i="5"/>
  <c r="AA59" i="5"/>
  <c r="AG66" i="5"/>
  <c r="AH66" i="5"/>
  <c r="K87" i="5"/>
  <c r="AI88" i="5"/>
  <c r="AH90" i="5"/>
  <c r="AH91" i="5"/>
  <c r="R191" i="5"/>
  <c r="R211" i="5" s="1"/>
  <c r="H190" i="5"/>
  <c r="H210" i="5" s="1"/>
  <c r="N194" i="5"/>
  <c r="M201" i="5"/>
  <c r="AC201" i="5"/>
  <c r="I202" i="5"/>
  <c r="AI202" i="5" s="1"/>
  <c r="AG88" i="5"/>
  <c r="X194" i="5"/>
  <c r="X213" i="5" s="1"/>
  <c r="AB194" i="5"/>
  <c r="AB213" i="5" s="1"/>
  <c r="AI94" i="5"/>
  <c r="AG101" i="5"/>
  <c r="AG122" i="5"/>
  <c r="AH136" i="5"/>
  <c r="AH157" i="5"/>
  <c r="U172" i="5"/>
  <c r="J220" i="5"/>
  <c r="Z220" i="5"/>
  <c r="L190" i="5"/>
  <c r="L210" i="5" s="1"/>
  <c r="Q201" i="5"/>
  <c r="I203" i="5"/>
  <c r="I221" i="5" s="1"/>
  <c r="AH20" i="5"/>
  <c r="AI28" i="5"/>
  <c r="AG32" i="5"/>
  <c r="AH32" i="5"/>
  <c r="AD40" i="5"/>
  <c r="M221" i="5"/>
  <c r="Q221" i="5"/>
  <c r="U221" i="5"/>
  <c r="Y221" i="5"/>
  <c r="AC221" i="5"/>
  <c r="AG89" i="5"/>
  <c r="AG90" i="5"/>
  <c r="AG91" i="5"/>
  <c r="X190" i="5"/>
  <c r="X210" i="5" s="1"/>
  <c r="AG92" i="5"/>
  <c r="AH94" i="5"/>
  <c r="AG108" i="5"/>
  <c r="AH115" i="5"/>
  <c r="AH122" i="5"/>
  <c r="D129" i="5"/>
  <c r="AH143" i="5"/>
  <c r="AI150" i="5"/>
  <c r="D203" i="5"/>
  <c r="D221" i="5" s="1"/>
  <c r="D205" i="5"/>
  <c r="D223" i="5" s="1"/>
  <c r="P190" i="5"/>
  <c r="P210" i="5" s="1"/>
  <c r="J194" i="5"/>
  <c r="I204" i="5"/>
  <c r="AI204" i="5" s="1"/>
  <c r="AI20" i="5"/>
  <c r="AG24" i="5"/>
  <c r="AH24" i="5"/>
  <c r="AH28" i="5"/>
  <c r="AI32" i="5"/>
  <c r="AJ33" i="5"/>
  <c r="P40" i="5"/>
  <c r="AH55" i="5"/>
  <c r="AD52" i="5"/>
  <c r="J59" i="5"/>
  <c r="V197" i="5"/>
  <c r="V216" i="5" s="1"/>
  <c r="Z197" i="5"/>
  <c r="Z216" i="5" s="1"/>
  <c r="AD197" i="5"/>
  <c r="AD216" i="5" s="1"/>
  <c r="R187" i="5"/>
  <c r="R207" i="5" s="1"/>
  <c r="E94" i="5"/>
  <c r="AJ94" i="5" s="1"/>
  <c r="B94" i="5"/>
  <c r="AH101" i="5"/>
  <c r="B101" i="5"/>
  <c r="AI108" i="5"/>
  <c r="E129" i="5"/>
  <c r="AJ129" i="5" s="1"/>
  <c r="B136" i="5"/>
  <c r="AI136" i="5"/>
  <c r="E150" i="5"/>
  <c r="G150" i="5" s="1"/>
  <c r="AI157" i="5"/>
  <c r="B157" i="5"/>
  <c r="F157" i="5" s="1"/>
  <c r="I172" i="5"/>
  <c r="Y172" i="5"/>
  <c r="AI173" i="5"/>
  <c r="AI177" i="5"/>
  <c r="AD189" i="5"/>
  <c r="AD209" i="5" s="1"/>
  <c r="E143" i="5"/>
  <c r="F143" i="5" s="1"/>
  <c r="E136" i="5"/>
  <c r="S87" i="5"/>
  <c r="E122" i="5"/>
  <c r="AJ122" i="5" s="1"/>
  <c r="AI122" i="5"/>
  <c r="AI115" i="5"/>
  <c r="AI101" i="5"/>
  <c r="G60" i="5"/>
  <c r="G61" i="5"/>
  <c r="AJ63" i="5"/>
  <c r="G64" i="5"/>
  <c r="E66" i="5"/>
  <c r="AJ66" i="5" s="1"/>
  <c r="B16" i="5"/>
  <c r="F28" i="5"/>
  <c r="R197" i="5"/>
  <c r="R216" i="5" s="1"/>
  <c r="X188" i="5"/>
  <c r="X208" i="5" s="1"/>
  <c r="B150" i="5"/>
  <c r="F150" i="5" s="1"/>
  <c r="AB197" i="5"/>
  <c r="AB216" i="5" s="1"/>
  <c r="AB198" i="5"/>
  <c r="AB217" i="5" s="1"/>
  <c r="AB87" i="5"/>
  <c r="AH88" i="5"/>
  <c r="AH92" i="5"/>
  <c r="R194" i="5"/>
  <c r="R213" i="5" s="1"/>
  <c r="R198" i="5"/>
  <c r="R217" i="5" s="1"/>
  <c r="AB190" i="5"/>
  <c r="AB210" i="5" s="1"/>
  <c r="AB59" i="5"/>
  <c r="AB188" i="5"/>
  <c r="AB208" i="5" s="1"/>
  <c r="AB191" i="5"/>
  <c r="AB211" i="5" s="1"/>
  <c r="AH62" i="5"/>
  <c r="AH60" i="5"/>
  <c r="AH61" i="5"/>
  <c r="AH63" i="5"/>
  <c r="AH64" i="5"/>
  <c r="AJ179" i="5"/>
  <c r="AJ157" i="5"/>
  <c r="AJ150" i="5"/>
  <c r="C52" i="5"/>
  <c r="G32" i="5"/>
  <c r="AJ34" i="5"/>
  <c r="O16" i="5"/>
  <c r="AI16" i="5" s="1"/>
  <c r="AI36" i="5"/>
  <c r="AG36" i="5"/>
  <c r="AG18" i="5"/>
  <c r="AJ22" i="5"/>
  <c r="D24" i="5"/>
  <c r="AJ30" i="5"/>
  <c r="AI55" i="5"/>
  <c r="H16" i="5"/>
  <c r="AG20" i="5"/>
  <c r="E20" i="5"/>
  <c r="D20" i="5"/>
  <c r="E24" i="5"/>
  <c r="AJ25" i="5"/>
  <c r="AJ26" i="5"/>
  <c r="G28" i="5"/>
  <c r="AJ28" i="5"/>
  <c r="D28" i="5"/>
  <c r="AJ32" i="5"/>
  <c r="F32" i="5"/>
  <c r="AJ37" i="5"/>
  <c r="E36" i="5"/>
  <c r="D36" i="5"/>
  <c r="AJ38" i="5"/>
  <c r="AI42" i="5"/>
  <c r="I40" i="5"/>
  <c r="K40" i="5"/>
  <c r="M40" i="5"/>
  <c r="O40" i="5"/>
  <c r="S40" i="5"/>
  <c r="U40" i="5"/>
  <c r="W40" i="5"/>
  <c r="Y40" i="5"/>
  <c r="AA40" i="5"/>
  <c r="AC40" i="5"/>
  <c r="AE40" i="5"/>
  <c r="I52" i="5"/>
  <c r="K52" i="5"/>
  <c r="M52" i="5"/>
  <c r="O52" i="5"/>
  <c r="Q52" i="5"/>
  <c r="S52" i="5"/>
  <c r="U52" i="5"/>
  <c r="W52" i="5"/>
  <c r="Y52" i="5"/>
  <c r="AA52" i="5"/>
  <c r="AC52" i="5"/>
  <c r="AE52" i="5"/>
  <c r="U189" i="5"/>
  <c r="U209" i="5" s="1"/>
  <c r="I194" i="5"/>
  <c r="I187" i="5"/>
  <c r="AI60" i="5"/>
  <c r="K194" i="5"/>
  <c r="K187" i="5"/>
  <c r="M194" i="5"/>
  <c r="M187" i="5"/>
  <c r="O194" i="5"/>
  <c r="O187" i="5"/>
  <c r="Q194" i="5"/>
  <c r="Q187" i="5"/>
  <c r="S194" i="5"/>
  <c r="S187" i="5"/>
  <c r="U194" i="5"/>
  <c r="U187" i="5"/>
  <c r="W194" i="5"/>
  <c r="W187" i="5"/>
  <c r="Y194" i="5"/>
  <c r="Y187" i="5"/>
  <c r="AA194" i="5"/>
  <c r="AA187" i="5"/>
  <c r="AC194" i="5"/>
  <c r="AC187" i="5"/>
  <c r="AE194" i="5"/>
  <c r="AE187" i="5"/>
  <c r="I188" i="5"/>
  <c r="AI61" i="5"/>
  <c r="I195" i="5"/>
  <c r="I214" i="5" s="1"/>
  <c r="K188" i="5"/>
  <c r="K208" i="5" s="1"/>
  <c r="M188" i="5"/>
  <c r="M208" i="5" s="1"/>
  <c r="O188" i="5"/>
  <c r="O208" i="5" s="1"/>
  <c r="Q188" i="5"/>
  <c r="Q208" i="5" s="1"/>
  <c r="S188" i="5"/>
  <c r="S208" i="5" s="1"/>
  <c r="W188" i="5"/>
  <c r="W208" i="5" s="1"/>
  <c r="Y188" i="5"/>
  <c r="Y208" i="5" s="1"/>
  <c r="AA188" i="5"/>
  <c r="AA208" i="5" s="1"/>
  <c r="AC188" i="5"/>
  <c r="AC208" i="5" s="1"/>
  <c r="AE188" i="5"/>
  <c r="AE208" i="5" s="1"/>
  <c r="C189" i="5"/>
  <c r="C186" i="5" s="1"/>
  <c r="C196" i="5"/>
  <c r="G62" i="5"/>
  <c r="I196" i="5"/>
  <c r="I215" i="5" s="1"/>
  <c r="I189" i="5"/>
  <c r="I209" i="5" s="1"/>
  <c r="AI62" i="5"/>
  <c r="M189" i="5"/>
  <c r="M209" i="5" s="1"/>
  <c r="O189" i="5"/>
  <c r="O209" i="5" s="1"/>
  <c r="Q189" i="5"/>
  <c r="Q209" i="5" s="1"/>
  <c r="S189" i="5"/>
  <c r="S209" i="5" s="1"/>
  <c r="W189" i="5"/>
  <c r="W209" i="5" s="1"/>
  <c r="Y189" i="5"/>
  <c r="Y209" i="5" s="1"/>
  <c r="AC189" i="5"/>
  <c r="AC209" i="5" s="1"/>
  <c r="AE189" i="5"/>
  <c r="AE209" i="5" s="1"/>
  <c r="AJ62" i="5"/>
  <c r="C197" i="5"/>
  <c r="C216" i="5" s="1"/>
  <c r="C190" i="5"/>
  <c r="I190" i="5"/>
  <c r="AI63" i="5"/>
  <c r="K197" i="5"/>
  <c r="K216" i="5" s="1"/>
  <c r="K190" i="5"/>
  <c r="K210" i="5" s="1"/>
  <c r="M190" i="5"/>
  <c r="M210" i="5" s="1"/>
  <c r="M197" i="5"/>
  <c r="M216" i="5" s="1"/>
  <c r="O197" i="5"/>
  <c r="O216" i="5" s="1"/>
  <c r="O190" i="5"/>
  <c r="O210" i="5" s="1"/>
  <c r="Q190" i="5"/>
  <c r="Q210" i="5" s="1"/>
  <c r="Q197" i="5"/>
  <c r="Q216" i="5" s="1"/>
  <c r="S197" i="5"/>
  <c r="S216" i="5" s="1"/>
  <c r="S190" i="5"/>
  <c r="S210" i="5" s="1"/>
  <c r="U190" i="5"/>
  <c r="U210" i="5" s="1"/>
  <c r="U197" i="5"/>
  <c r="U216" i="5" s="1"/>
  <c r="W197" i="5"/>
  <c r="W216" i="5" s="1"/>
  <c r="W190" i="5"/>
  <c r="W210" i="5" s="1"/>
  <c r="AA197" i="5"/>
  <c r="AA216" i="5" s="1"/>
  <c r="AA190" i="5"/>
  <c r="AA210" i="5" s="1"/>
  <c r="AC190" i="5"/>
  <c r="AC210" i="5" s="1"/>
  <c r="AC197" i="5"/>
  <c r="AC216" i="5" s="1"/>
  <c r="AE197" i="5"/>
  <c r="AE216" i="5" s="1"/>
  <c r="AE190" i="5"/>
  <c r="AE210" i="5" s="1"/>
  <c r="I198" i="5"/>
  <c r="I191" i="5"/>
  <c r="AI64" i="5"/>
  <c r="K191" i="5"/>
  <c r="K211" i="5" s="1"/>
  <c r="K198" i="5"/>
  <c r="K217" i="5" s="1"/>
  <c r="M198" i="5"/>
  <c r="M217" i="5" s="1"/>
  <c r="M191" i="5"/>
  <c r="M211" i="5" s="1"/>
  <c r="O191" i="5"/>
  <c r="O211" i="5" s="1"/>
  <c r="O198" i="5"/>
  <c r="O217" i="5" s="1"/>
  <c r="Q198" i="5"/>
  <c r="Q217" i="5" s="1"/>
  <c r="Q191" i="5"/>
  <c r="Q211" i="5" s="1"/>
  <c r="S191" i="5"/>
  <c r="S211" i="5" s="1"/>
  <c r="S198" i="5"/>
  <c r="S217" i="5" s="1"/>
  <c r="U198" i="5"/>
  <c r="U217" i="5" s="1"/>
  <c r="U191" i="5"/>
  <c r="U211" i="5" s="1"/>
  <c r="Y198" i="5"/>
  <c r="Y217" i="5" s="1"/>
  <c r="Y191" i="5"/>
  <c r="Y211" i="5" s="1"/>
  <c r="AA191" i="5"/>
  <c r="AA211" i="5" s="1"/>
  <c r="AA198" i="5"/>
  <c r="AA217" i="5" s="1"/>
  <c r="AC198" i="5"/>
  <c r="AC217" i="5" s="1"/>
  <c r="AC191" i="5"/>
  <c r="AC211" i="5" s="1"/>
  <c r="AE191" i="5"/>
  <c r="AE211" i="5" s="1"/>
  <c r="AE198" i="5"/>
  <c r="AE217" i="5" s="1"/>
  <c r="AJ105" i="5"/>
  <c r="AJ106" i="5"/>
  <c r="F108" i="5"/>
  <c r="AJ108" i="5"/>
  <c r="G108" i="5"/>
  <c r="AJ109" i="5"/>
  <c r="AJ110" i="5"/>
  <c r="AJ111" i="5"/>
  <c r="AJ112" i="5"/>
  <c r="AJ113" i="5"/>
  <c r="F115" i="5"/>
  <c r="AJ115" i="5"/>
  <c r="G115" i="5"/>
  <c r="AJ116" i="5"/>
  <c r="AJ117" i="5"/>
  <c r="AJ118" i="5"/>
  <c r="AJ119" i="5"/>
  <c r="AJ120" i="5"/>
  <c r="AG143" i="5"/>
  <c r="E219" i="5"/>
  <c r="AJ201" i="5"/>
  <c r="E223" i="5"/>
  <c r="AJ205" i="5"/>
  <c r="Y197" i="5"/>
  <c r="Y216" i="5" s="1"/>
  <c r="E200" i="5"/>
  <c r="D32" i="5"/>
  <c r="AI43" i="5"/>
  <c r="AI54" i="5"/>
  <c r="M220" i="5"/>
  <c r="U220" i="5"/>
  <c r="AC220" i="5"/>
  <c r="I87" i="5"/>
  <c r="E196" i="5"/>
  <c r="E215" i="5" s="1"/>
  <c r="E101" i="5"/>
  <c r="AJ104" i="5"/>
  <c r="AG129" i="5"/>
  <c r="B129" i="5"/>
  <c r="AG157" i="5"/>
  <c r="H201" i="5"/>
  <c r="AH173" i="5"/>
  <c r="H187" i="5"/>
  <c r="H172" i="5"/>
  <c r="J201" i="5"/>
  <c r="J172" i="5"/>
  <c r="L201" i="5"/>
  <c r="L187" i="5"/>
  <c r="L172" i="5"/>
  <c r="N201" i="5"/>
  <c r="N172" i="5"/>
  <c r="P201" i="5"/>
  <c r="P187" i="5"/>
  <c r="P172" i="5"/>
  <c r="R201" i="5"/>
  <c r="R172" i="5"/>
  <c r="T201" i="5"/>
  <c r="T187" i="5"/>
  <c r="T172" i="5"/>
  <c r="V201" i="5"/>
  <c r="V172" i="5"/>
  <c r="X201" i="5"/>
  <c r="X187" i="5"/>
  <c r="X172" i="5"/>
  <c r="Z201" i="5"/>
  <c r="Z172" i="5"/>
  <c r="AB201" i="5"/>
  <c r="AB187" i="5"/>
  <c r="AB172" i="5"/>
  <c r="AD201" i="5"/>
  <c r="AD172" i="5"/>
  <c r="AG173" i="5"/>
  <c r="H203" i="5"/>
  <c r="AH175" i="5"/>
  <c r="H189" i="5"/>
  <c r="L203" i="5"/>
  <c r="L221" i="5" s="1"/>
  <c r="L189" i="5"/>
  <c r="L209" i="5" s="1"/>
  <c r="P203" i="5"/>
  <c r="P221" i="5" s="1"/>
  <c r="P189" i="5"/>
  <c r="P209" i="5" s="1"/>
  <c r="T203" i="5"/>
  <c r="T221" i="5" s="1"/>
  <c r="T189" i="5"/>
  <c r="T209" i="5" s="1"/>
  <c r="X203" i="5"/>
  <c r="X221" i="5" s="1"/>
  <c r="X189" i="5"/>
  <c r="X209" i="5" s="1"/>
  <c r="AB203" i="5"/>
  <c r="AB221" i="5" s="1"/>
  <c r="AB189" i="5"/>
  <c r="AB209" i="5" s="1"/>
  <c r="AG175" i="5"/>
  <c r="H205" i="5"/>
  <c r="AH177" i="5"/>
  <c r="H191" i="5"/>
  <c r="L205" i="5"/>
  <c r="L223" i="5" s="1"/>
  <c r="L191" i="5"/>
  <c r="L211" i="5" s="1"/>
  <c r="P205" i="5"/>
  <c r="P223" i="5" s="1"/>
  <c r="P191" i="5"/>
  <c r="P211" i="5" s="1"/>
  <c r="T205" i="5"/>
  <c r="T223" i="5" s="1"/>
  <c r="T191" i="5"/>
  <c r="T211" i="5" s="1"/>
  <c r="C211" i="5" s="1"/>
  <c r="X205" i="5"/>
  <c r="X223" i="5" s="1"/>
  <c r="X191" i="5"/>
  <c r="X211" i="5" s="1"/>
  <c r="Z205" i="5"/>
  <c r="Z223" i="5" s="1"/>
  <c r="Z211" i="5"/>
  <c r="AD205" i="5"/>
  <c r="AD223" i="5" s="1"/>
  <c r="AD191" i="5"/>
  <c r="AD211" i="5" s="1"/>
  <c r="AG177" i="5"/>
  <c r="N187" i="5"/>
  <c r="V187" i="5"/>
  <c r="AD187" i="5"/>
  <c r="J189" i="5"/>
  <c r="J209" i="5" s="1"/>
  <c r="R189" i="5"/>
  <c r="R209" i="5" s="1"/>
  <c r="Z209" i="5"/>
  <c r="N191" i="5"/>
  <c r="N211" i="5" s="1"/>
  <c r="V191" i="5"/>
  <c r="V211" i="5" s="1"/>
  <c r="I197" i="5"/>
  <c r="W198" i="5"/>
  <c r="W217" i="5" s="1"/>
  <c r="AJ125" i="5"/>
  <c r="B122" i="5"/>
  <c r="B191" i="5"/>
  <c r="AG136" i="5"/>
  <c r="AG150" i="5"/>
  <c r="B200" i="5"/>
  <c r="K219" i="5"/>
  <c r="K200" i="5"/>
  <c r="O219" i="5"/>
  <c r="O200" i="5"/>
  <c r="S219" i="5"/>
  <c r="S200" i="5"/>
  <c r="W219" i="5"/>
  <c r="W200" i="5"/>
  <c r="AA219" i="5"/>
  <c r="AA200" i="5"/>
  <c r="AE219" i="5"/>
  <c r="AE200" i="5"/>
  <c r="AJ202" i="5"/>
  <c r="H202" i="5"/>
  <c r="H220" i="5" s="1"/>
  <c r="AH174" i="5"/>
  <c r="AG174" i="5"/>
  <c r="E222" i="5"/>
  <c r="AJ204" i="5"/>
  <c r="H204" i="5"/>
  <c r="AH176" i="5"/>
  <c r="AG176" i="5"/>
  <c r="AG179" i="5"/>
  <c r="J188" i="5"/>
  <c r="N188" i="5"/>
  <c r="N208" i="5" s="1"/>
  <c r="R188" i="5"/>
  <c r="R208" i="5" s="1"/>
  <c r="V188" i="5"/>
  <c r="V208" i="5" s="1"/>
  <c r="Z208" i="5"/>
  <c r="AD188" i="5"/>
  <c r="AD208" i="5" s="1"/>
  <c r="J190" i="5"/>
  <c r="J210" i="5" s="1"/>
  <c r="N190" i="5"/>
  <c r="N210" i="5" s="1"/>
  <c r="R190" i="5"/>
  <c r="R210" i="5" s="1"/>
  <c r="V190" i="5"/>
  <c r="V210" i="5" s="1"/>
  <c r="Z210" i="5"/>
  <c r="AD190" i="5"/>
  <c r="AD210" i="5" s="1"/>
  <c r="I219" i="5"/>
  <c r="I223" i="5"/>
  <c r="AI223" i="5" s="1"/>
  <c r="AI205" i="5"/>
  <c r="AG42" i="5"/>
  <c r="AG43" i="5"/>
  <c r="D220" i="5"/>
  <c r="L220" i="5"/>
  <c r="N220" i="5"/>
  <c r="P220" i="5"/>
  <c r="T220" i="5"/>
  <c r="V220" i="5"/>
  <c r="X220" i="5"/>
  <c r="AB220" i="5"/>
  <c r="AD220" i="5"/>
  <c r="AG54" i="5"/>
  <c r="J221" i="5"/>
  <c r="N221" i="5"/>
  <c r="R221" i="5"/>
  <c r="V221" i="5"/>
  <c r="Z221" i="5"/>
  <c r="AD221" i="5"/>
  <c r="AG61" i="5"/>
  <c r="AG62" i="5"/>
  <c r="AG63" i="5"/>
  <c r="AG64" i="5"/>
  <c r="G157" i="5"/>
  <c r="G172" i="5"/>
  <c r="AJ173" i="5"/>
  <c r="AJ174" i="5"/>
  <c r="AJ175" i="5"/>
  <c r="AJ176" i="5"/>
  <c r="AJ177" i="5"/>
  <c r="G179" i="5"/>
  <c r="C210" i="5" l="1"/>
  <c r="C208" i="5"/>
  <c r="B208" i="5"/>
  <c r="C209" i="5"/>
  <c r="B209" i="5"/>
  <c r="C215" i="5"/>
  <c r="C212" i="5" s="1"/>
  <c r="C193" i="5"/>
  <c r="I222" i="5"/>
  <c r="AI222" i="5" s="1"/>
  <c r="AA218" i="5"/>
  <c r="C218" i="5"/>
  <c r="G94" i="5"/>
  <c r="AI203" i="5"/>
  <c r="K218" i="5"/>
  <c r="G143" i="5"/>
  <c r="B189" i="5"/>
  <c r="B87" i="5"/>
  <c r="AH40" i="5"/>
  <c r="AH52" i="5"/>
  <c r="AE218" i="5"/>
  <c r="W218" i="5"/>
  <c r="S218" i="5"/>
  <c r="O218" i="5"/>
  <c r="AJ17" i="5"/>
  <c r="I220" i="5"/>
  <c r="AI220" i="5" s="1"/>
  <c r="AJ143" i="5"/>
  <c r="F136" i="5"/>
  <c r="F94" i="5"/>
  <c r="F129" i="5"/>
  <c r="AG52" i="5"/>
  <c r="AI201" i="5"/>
  <c r="AI172" i="5"/>
  <c r="I200" i="5"/>
  <c r="G136" i="5"/>
  <c r="G129" i="5"/>
  <c r="G122" i="5"/>
  <c r="P212" i="5"/>
  <c r="AJ91" i="5"/>
  <c r="L212" i="5"/>
  <c r="T212" i="5"/>
  <c r="AH197" i="5"/>
  <c r="AH87" i="5"/>
  <c r="F63" i="5"/>
  <c r="F61" i="5"/>
  <c r="G63" i="5"/>
  <c r="H193" i="5"/>
  <c r="F66" i="5"/>
  <c r="AH214" i="5"/>
  <c r="T193" i="5"/>
  <c r="P193" i="5"/>
  <c r="L193" i="5"/>
  <c r="AJ61" i="5"/>
  <c r="Z212" i="5"/>
  <c r="AG40" i="5"/>
  <c r="U218" i="5"/>
  <c r="AI221" i="5"/>
  <c r="Y218" i="5"/>
  <c r="J213" i="5"/>
  <c r="J212" i="5" s="1"/>
  <c r="J193" i="5"/>
  <c r="N213" i="5"/>
  <c r="N212" i="5" s="1"/>
  <c r="N193" i="5"/>
  <c r="V213" i="5"/>
  <c r="V212" i="5" s="1"/>
  <c r="V193" i="5"/>
  <c r="AG59" i="5"/>
  <c r="Q219" i="5"/>
  <c r="Q218" i="5" s="1"/>
  <c r="Q200" i="5"/>
  <c r="X212" i="5"/>
  <c r="AJ89" i="5"/>
  <c r="F64" i="5"/>
  <c r="E188" i="5"/>
  <c r="AC219" i="5"/>
  <c r="AC218" i="5" s="1"/>
  <c r="AC200" i="5"/>
  <c r="AD193" i="5"/>
  <c r="D179" i="5"/>
  <c r="F122" i="5"/>
  <c r="E195" i="5"/>
  <c r="E214" i="5" s="1"/>
  <c r="AJ64" i="5"/>
  <c r="Z193" i="5"/>
  <c r="E59" i="5"/>
  <c r="M219" i="5"/>
  <c r="M218" i="5" s="1"/>
  <c r="M200" i="5"/>
  <c r="AH59" i="5"/>
  <c r="AD212" i="5"/>
  <c r="AI59" i="5"/>
  <c r="D157" i="5"/>
  <c r="D143" i="5"/>
  <c r="AJ136" i="5"/>
  <c r="D136" i="5"/>
  <c r="AI87" i="5"/>
  <c r="E197" i="5"/>
  <c r="G197" i="5" s="1"/>
  <c r="E190" i="5"/>
  <c r="G190" i="5" s="1"/>
  <c r="F60" i="5"/>
  <c r="G66" i="5"/>
  <c r="AJ60" i="5"/>
  <c r="AH196" i="5"/>
  <c r="X193" i="5"/>
  <c r="B196" i="5"/>
  <c r="B215" i="5" s="1"/>
  <c r="AG87" i="5"/>
  <c r="AG196" i="5"/>
  <c r="B198" i="5"/>
  <c r="B217" i="5" s="1"/>
  <c r="AG197" i="5"/>
  <c r="AB193" i="5"/>
  <c r="AG195" i="5"/>
  <c r="AH195" i="5"/>
  <c r="AB212" i="5"/>
  <c r="AH198" i="5"/>
  <c r="AG198" i="5"/>
  <c r="R212" i="5"/>
  <c r="R193" i="5"/>
  <c r="AG194" i="5"/>
  <c r="AH194" i="5"/>
  <c r="AH188" i="5"/>
  <c r="AG217" i="5"/>
  <c r="AH217" i="5"/>
  <c r="AG216" i="5"/>
  <c r="AH216" i="5"/>
  <c r="AG215" i="5"/>
  <c r="AH215" i="5"/>
  <c r="D122" i="5"/>
  <c r="AI197" i="5"/>
  <c r="I216" i="5"/>
  <c r="AI216" i="5" s="1"/>
  <c r="AH190" i="5"/>
  <c r="V207" i="5"/>
  <c r="V206" i="5" s="1"/>
  <c r="V186" i="5"/>
  <c r="AH189" i="5"/>
  <c r="AG189" i="5"/>
  <c r="AG203" i="5"/>
  <c r="H221" i="5"/>
  <c r="AH203" i="5"/>
  <c r="AD219" i="5"/>
  <c r="AD218" i="5" s="1"/>
  <c r="AD200" i="5"/>
  <c r="AB207" i="5"/>
  <c r="AB206" i="5" s="1"/>
  <c r="AB186" i="5"/>
  <c r="X219" i="5"/>
  <c r="X218" i="5" s="1"/>
  <c r="X200" i="5"/>
  <c r="V219" i="5"/>
  <c r="V218" i="5" s="1"/>
  <c r="V200" i="5"/>
  <c r="T207" i="5"/>
  <c r="T206" i="5" s="1"/>
  <c r="T186" i="5"/>
  <c r="P219" i="5"/>
  <c r="P218" i="5" s="1"/>
  <c r="P200" i="5"/>
  <c r="N219" i="5"/>
  <c r="N218" i="5" s="1"/>
  <c r="N200" i="5"/>
  <c r="L207" i="5"/>
  <c r="L206" i="5" s="1"/>
  <c r="L186" i="5"/>
  <c r="AH172" i="5"/>
  <c r="AG172" i="5"/>
  <c r="B187" i="5"/>
  <c r="D94" i="5"/>
  <c r="AJ92" i="5"/>
  <c r="AJ88" i="5"/>
  <c r="E87" i="5"/>
  <c r="D66" i="5"/>
  <c r="E198" i="5"/>
  <c r="G196" i="5"/>
  <c r="AJ196" i="5"/>
  <c r="E194" i="5"/>
  <c r="AI209" i="5"/>
  <c r="E209" i="5"/>
  <c r="AG188" i="5"/>
  <c r="R186" i="5"/>
  <c r="J186" i="5"/>
  <c r="D108" i="5"/>
  <c r="I217" i="5"/>
  <c r="AI217" i="5" s="1"/>
  <c r="AI198" i="5"/>
  <c r="I210" i="5"/>
  <c r="AI190" i="5"/>
  <c r="AI189" i="5"/>
  <c r="AI195" i="5"/>
  <c r="AI214" i="5"/>
  <c r="AI188" i="5"/>
  <c r="AE207" i="5"/>
  <c r="AE206" i="5" s="1"/>
  <c r="AE186" i="5"/>
  <c r="AC186" i="5"/>
  <c r="AC207" i="5"/>
  <c r="AC206" i="5" s="1"/>
  <c r="AA207" i="5"/>
  <c r="AA206" i="5" s="1"/>
  <c r="AA186" i="5"/>
  <c r="Y186" i="5"/>
  <c r="Y207" i="5"/>
  <c r="Y206" i="5" s="1"/>
  <c r="W207" i="5"/>
  <c r="W206" i="5" s="1"/>
  <c r="W186" i="5"/>
  <c r="U186" i="5"/>
  <c r="U207" i="5"/>
  <c r="U206" i="5" s="1"/>
  <c r="S207" i="5"/>
  <c r="S206" i="5" s="1"/>
  <c r="S186" i="5"/>
  <c r="Q186" i="5"/>
  <c r="Q207" i="5"/>
  <c r="Q206" i="5" s="1"/>
  <c r="O207" i="5"/>
  <c r="O206" i="5" s="1"/>
  <c r="O186" i="5"/>
  <c r="M186" i="5"/>
  <c r="M207" i="5"/>
  <c r="M206" i="5" s="1"/>
  <c r="K207" i="5"/>
  <c r="K206" i="5" s="1"/>
  <c r="K186" i="5"/>
  <c r="I213" i="5"/>
  <c r="I193" i="5"/>
  <c r="AI194" i="5"/>
  <c r="AI40" i="5"/>
  <c r="I208" i="5"/>
  <c r="F36" i="5"/>
  <c r="AJ36" i="5"/>
  <c r="G36" i="5"/>
  <c r="AJ18" i="5"/>
  <c r="E16" i="5"/>
  <c r="AJ20" i="5"/>
  <c r="G20" i="5"/>
  <c r="F20" i="5"/>
  <c r="F42" i="5"/>
  <c r="AJ42" i="5"/>
  <c r="G42" i="5"/>
  <c r="E40" i="5"/>
  <c r="AH16" i="5"/>
  <c r="AG16" i="5"/>
  <c r="B197" i="5"/>
  <c r="B216" i="5" s="1"/>
  <c r="AH220" i="5"/>
  <c r="AG220" i="5"/>
  <c r="H209" i="5"/>
  <c r="J208" i="5"/>
  <c r="AG208" i="5" s="1"/>
  <c r="H222" i="5"/>
  <c r="AG204" i="5"/>
  <c r="AH204" i="5"/>
  <c r="AJ222" i="5"/>
  <c r="G222" i="5"/>
  <c r="F222" i="5"/>
  <c r="AG202" i="5"/>
  <c r="AH202" i="5"/>
  <c r="AG190" i="5"/>
  <c r="AG210" i="5"/>
  <c r="B210" i="5"/>
  <c r="AH210" i="5"/>
  <c r="AD207" i="5"/>
  <c r="AD206" i="5" s="1"/>
  <c r="AD186" i="5"/>
  <c r="N207" i="5"/>
  <c r="N206" i="5" s="1"/>
  <c r="N186" i="5"/>
  <c r="H211" i="5"/>
  <c r="AH191" i="5"/>
  <c r="AG191" i="5"/>
  <c r="H223" i="5"/>
  <c r="AG205" i="5"/>
  <c r="AH205" i="5"/>
  <c r="AB200" i="5"/>
  <c r="AB219" i="5"/>
  <c r="AB218" i="5" s="1"/>
  <c r="Z219" i="5"/>
  <c r="Z218" i="5" s="1"/>
  <c r="Z200" i="5"/>
  <c r="X207" i="5"/>
  <c r="X206" i="5" s="1"/>
  <c r="X186" i="5"/>
  <c r="T200" i="5"/>
  <c r="T219" i="5"/>
  <c r="T218" i="5" s="1"/>
  <c r="R219" i="5"/>
  <c r="R218" i="5" s="1"/>
  <c r="R200" i="5"/>
  <c r="P207" i="5"/>
  <c r="P206" i="5" s="1"/>
  <c r="P186" i="5"/>
  <c r="L200" i="5"/>
  <c r="L219" i="5"/>
  <c r="L218" i="5" s="1"/>
  <c r="J219" i="5"/>
  <c r="J218" i="5" s="1"/>
  <c r="J200" i="5"/>
  <c r="H207" i="5"/>
  <c r="AH187" i="5"/>
  <c r="AG187" i="5"/>
  <c r="H186" i="5"/>
  <c r="H219" i="5"/>
  <c r="AG201" i="5"/>
  <c r="H200" i="5"/>
  <c r="AH201" i="5"/>
  <c r="B195" i="5"/>
  <c r="B214" i="5" s="1"/>
  <c r="B188" i="5"/>
  <c r="D101" i="5"/>
  <c r="F101" i="5"/>
  <c r="AJ101" i="5"/>
  <c r="G101" i="5"/>
  <c r="AJ90" i="5"/>
  <c r="E191" i="5"/>
  <c r="E189" i="5"/>
  <c r="E187" i="5"/>
  <c r="B221" i="5"/>
  <c r="B218" i="5" s="1"/>
  <c r="B52" i="5"/>
  <c r="F200" i="5"/>
  <c r="AJ200" i="5"/>
  <c r="G200" i="5"/>
  <c r="Z206" i="5"/>
  <c r="R206" i="5"/>
  <c r="AJ223" i="5"/>
  <c r="G223" i="5"/>
  <c r="F223" i="5"/>
  <c r="AJ219" i="5"/>
  <c r="G219" i="5"/>
  <c r="F219" i="5"/>
  <c r="D115" i="5"/>
  <c r="AI191" i="5"/>
  <c r="I211" i="5"/>
  <c r="AI215" i="5"/>
  <c r="AI196" i="5"/>
  <c r="AE213" i="5"/>
  <c r="AE212" i="5" s="1"/>
  <c r="AE193" i="5"/>
  <c r="AC213" i="5"/>
  <c r="AC212" i="5" s="1"/>
  <c r="AC193" i="5"/>
  <c r="AA193" i="5"/>
  <c r="AA213" i="5"/>
  <c r="AA212" i="5" s="1"/>
  <c r="Y213" i="5"/>
  <c r="Y212" i="5" s="1"/>
  <c r="Y193" i="5"/>
  <c r="W213" i="5"/>
  <c r="W212" i="5" s="1"/>
  <c r="W193" i="5"/>
  <c r="U213" i="5"/>
  <c r="U212" i="5" s="1"/>
  <c r="U193" i="5"/>
  <c r="S193" i="5"/>
  <c r="S213" i="5"/>
  <c r="S212" i="5" s="1"/>
  <c r="Q213" i="5"/>
  <c r="Q212" i="5" s="1"/>
  <c r="Q193" i="5"/>
  <c r="O213" i="5"/>
  <c r="O212" i="5" s="1"/>
  <c r="O193" i="5"/>
  <c r="M213" i="5"/>
  <c r="M212" i="5" s="1"/>
  <c r="M193" i="5"/>
  <c r="K193" i="5"/>
  <c r="K213" i="5"/>
  <c r="K212" i="5" s="1"/>
  <c r="I186" i="5"/>
  <c r="I207" i="5"/>
  <c r="AI187" i="5"/>
  <c r="E220" i="5"/>
  <c r="F54" i="5"/>
  <c r="AJ54" i="5"/>
  <c r="G54" i="5"/>
  <c r="E52" i="5"/>
  <c r="AI52" i="5"/>
  <c r="F24" i="5"/>
  <c r="G24" i="5"/>
  <c r="AJ24" i="5"/>
  <c r="D16" i="5"/>
  <c r="E221" i="5"/>
  <c r="F55" i="5"/>
  <c r="AJ55" i="5"/>
  <c r="G55" i="5"/>
  <c r="AJ43" i="5"/>
  <c r="I218" i="5" l="1"/>
  <c r="C206" i="5"/>
  <c r="AJ214" i="5"/>
  <c r="AJ188" i="5"/>
  <c r="J206" i="5"/>
  <c r="G59" i="5"/>
  <c r="B193" i="5"/>
  <c r="B186" i="5"/>
  <c r="AG214" i="5"/>
  <c r="AI200" i="5"/>
  <c r="AJ195" i="5"/>
  <c r="AJ197" i="5"/>
  <c r="F188" i="5"/>
  <c r="G188" i="5"/>
  <c r="H212" i="5"/>
  <c r="AH212" i="5" s="1"/>
  <c r="F196" i="5"/>
  <c r="G195" i="5"/>
  <c r="F195" i="5"/>
  <c r="AH213" i="5"/>
  <c r="AG213" i="5"/>
  <c r="AJ190" i="5"/>
  <c r="AI218" i="5"/>
  <c r="D172" i="5"/>
  <c r="AI219" i="5"/>
  <c r="F59" i="5"/>
  <c r="AJ59" i="5"/>
  <c r="D87" i="5"/>
  <c r="F190" i="5"/>
  <c r="E216" i="5"/>
  <c r="AJ216" i="5" s="1"/>
  <c r="AI186" i="5"/>
  <c r="AG193" i="5"/>
  <c r="AH193" i="5"/>
  <c r="F197" i="5"/>
  <c r="AJ221" i="5"/>
  <c r="G221" i="5"/>
  <c r="F221" i="5"/>
  <c r="D52" i="5"/>
  <c r="AJ187" i="5"/>
  <c r="G187" i="5"/>
  <c r="E186" i="5"/>
  <c r="F187" i="5"/>
  <c r="AG200" i="5"/>
  <c r="AH200" i="5"/>
  <c r="AH219" i="5"/>
  <c r="H218" i="5"/>
  <c r="AG219" i="5"/>
  <c r="AG207" i="5"/>
  <c r="B207" i="5"/>
  <c r="H206" i="5"/>
  <c r="AH207" i="5"/>
  <c r="AG211" i="5"/>
  <c r="AH211" i="5"/>
  <c r="B211" i="5"/>
  <c r="B206" i="5" s="1"/>
  <c r="AH222" i="5"/>
  <c r="AG222" i="5"/>
  <c r="AG209" i="5"/>
  <c r="F209" i="5"/>
  <c r="AH209" i="5"/>
  <c r="F40" i="5"/>
  <c r="AJ40" i="5"/>
  <c r="G40" i="5"/>
  <c r="AJ16" i="5"/>
  <c r="G16" i="5"/>
  <c r="F16" i="5"/>
  <c r="AI208" i="5"/>
  <c r="E208" i="5"/>
  <c r="AI213" i="5"/>
  <c r="I212" i="5"/>
  <c r="AI212" i="5" s="1"/>
  <c r="AI210" i="5"/>
  <c r="E210" i="5"/>
  <c r="D209" i="5"/>
  <c r="AJ209" i="5"/>
  <c r="G209" i="5"/>
  <c r="F215" i="5"/>
  <c r="AJ215" i="5"/>
  <c r="G215" i="5"/>
  <c r="D59" i="5"/>
  <c r="D194" i="5"/>
  <c r="D213" i="5" s="1"/>
  <c r="D187" i="5"/>
  <c r="D195" i="5"/>
  <c r="D214" i="5" s="1"/>
  <c r="D188" i="5"/>
  <c r="D197" i="5"/>
  <c r="D216" i="5" s="1"/>
  <c r="D190" i="5"/>
  <c r="B213" i="5"/>
  <c r="B212" i="5" s="1"/>
  <c r="F52" i="5"/>
  <c r="AJ52" i="5"/>
  <c r="G52" i="5"/>
  <c r="AJ220" i="5"/>
  <c r="G220" i="5"/>
  <c r="F220" i="5"/>
  <c r="AI207" i="5"/>
  <c r="I206" i="5"/>
  <c r="AI206" i="5" s="1"/>
  <c r="E207" i="5"/>
  <c r="AI211" i="5"/>
  <c r="E211" i="5"/>
  <c r="E218" i="5"/>
  <c r="AJ189" i="5"/>
  <c r="G189" i="5"/>
  <c r="F189" i="5"/>
  <c r="AJ191" i="5"/>
  <c r="G191" i="5"/>
  <c r="F191" i="5"/>
  <c r="AH186" i="5"/>
  <c r="AG186" i="5"/>
  <c r="AH223" i="5"/>
  <c r="AG223" i="5"/>
  <c r="AI193" i="5"/>
  <c r="E213" i="5"/>
  <c r="AJ194" i="5"/>
  <c r="G194" i="5"/>
  <c r="E193" i="5"/>
  <c r="F194" i="5"/>
  <c r="E217" i="5"/>
  <c r="F198" i="5"/>
  <c r="AJ198" i="5"/>
  <c r="G198" i="5"/>
  <c r="D196" i="5"/>
  <c r="D215" i="5" s="1"/>
  <c r="D189" i="5"/>
  <c r="D198" i="5"/>
  <c r="D217" i="5" s="1"/>
  <c r="D191" i="5"/>
  <c r="F87" i="5"/>
  <c r="AJ87" i="5"/>
  <c r="G87" i="5"/>
  <c r="AH221" i="5"/>
  <c r="AG221" i="5"/>
  <c r="AH208" i="5"/>
  <c r="G214" i="5" l="1"/>
  <c r="F214" i="5"/>
  <c r="AG212" i="5"/>
  <c r="D219" i="5"/>
  <c r="D218" i="5" s="1"/>
  <c r="D200" i="5"/>
  <c r="F216" i="5"/>
  <c r="G216" i="5"/>
  <c r="F217" i="5"/>
  <c r="G217" i="5"/>
  <c r="AJ217" i="5"/>
  <c r="AJ193" i="5"/>
  <c r="G193" i="5"/>
  <c r="F193" i="5"/>
  <c r="F218" i="5"/>
  <c r="AJ218" i="5"/>
  <c r="G218" i="5"/>
  <c r="D186" i="5"/>
  <c r="F210" i="5"/>
  <c r="D210" i="5"/>
  <c r="G210" i="5"/>
  <c r="AJ210" i="5"/>
  <c r="F208" i="5"/>
  <c r="D208" i="5"/>
  <c r="AJ208" i="5"/>
  <c r="G208" i="5"/>
  <c r="AG206" i="5"/>
  <c r="AH206" i="5"/>
  <c r="AG218" i="5"/>
  <c r="AH218" i="5"/>
  <c r="AJ186" i="5"/>
  <c r="G186" i="5"/>
  <c r="F186" i="5"/>
  <c r="F213" i="5"/>
  <c r="G213" i="5"/>
  <c r="AJ213" i="5"/>
  <c r="E212" i="5"/>
  <c r="F211" i="5"/>
  <c r="D211" i="5"/>
  <c r="AJ211" i="5"/>
  <c r="G211" i="5"/>
  <c r="F207" i="5"/>
  <c r="D207" i="5"/>
  <c r="AJ207" i="5"/>
  <c r="G207" i="5"/>
  <c r="E206" i="5"/>
  <c r="D212" i="5"/>
  <c r="D193" i="5"/>
  <c r="D206" i="5" l="1"/>
  <c r="F206" i="5"/>
  <c r="G206" i="5"/>
  <c r="AJ206" i="5"/>
  <c r="F212" i="5"/>
  <c r="AJ212" i="5"/>
  <c r="G212" i="5"/>
</calcChain>
</file>

<file path=xl/sharedStrings.xml><?xml version="1.0" encoding="utf-8"?>
<sst xmlns="http://schemas.openxmlformats.org/spreadsheetml/2006/main" count="297" uniqueCount="98">
  <si>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</si>
  <si>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</si>
  <si>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</si>
  <si>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</si>
  <si>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</si>
  <si>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</si>
  <si>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</si>
  <si>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</si>
  <si>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</si>
  <si>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</si>
  <si>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</si>
  <si>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</si>
  <si>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</si>
  <si>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</si>
  <si>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</si>
  <si>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</si>
  <si>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</si>
  <si>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</si>
  <si>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</si>
  <si>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</si>
  <si>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</si>
  <si>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</si>
  <si>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</si>
  <si>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</si>
  <si>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</si>
  <si>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</si>
  <si>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</si>
  <si>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</si>
  <si>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</si>
  <si>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</si>
  <si>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</si>
  <si>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</si>
  <si>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</si>
  <si>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</si>
  <si>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</si>
  <si>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</si>
  <si>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</si>
  <si>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</si>
  <si>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</si>
  <si>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</si>
  <si>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</si>
  <si>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</si>
  <si>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</si>
  <si>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</si>
  <si>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</si>
  <si>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</si>
  <si>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</si>
  <si>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</si>
  <si>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</si>
  <si>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</si>
  <si>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</si>
  <si>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</si>
  <si>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</si>
  <si>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</si>
  <si>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</si>
  <si>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</si>
  <si>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</si>
  <si>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</si>
  <si>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</si>
  <si>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</si>
  <si>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</si>
  <si>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</si>
  <si>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</si>
  <si>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</si>
  <si>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</si>
  <si>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</si>
  <si>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</si>
  <si>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</si>
  <si>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</si>
  <si>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</si>
  <si>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</si>
  <si>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</si>
  <si>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</si>
  <si>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</si>
  <si>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</si>
  <si>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</si>
  <si>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</si>
  <si>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</si>
  <si>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</si>
  <si>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</si>
  <si>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Получателями финансовой поддержки являются 11 субъектов малого и среднего предпринимательства</t>
  </si>
  <si>
    <t>Получателями финансовой поддержки являются 9 субъектов малого и среднего предпринимательства</t>
  </si>
  <si>
    <t>Получателями финансовой поддержки являются 20 субъектов малого и среднего предпринимательства и 1 гражданин являющийся плательщиком налога на профессиональный доход</t>
  </si>
  <si>
    <t xml:space="preserve">Получателями финансовой поддержки являются 8 субъектов малого и среднего предпринимательства </t>
  </si>
  <si>
    <t>ПК.1.1. Проект города Когалыма «Актуализация Стратегии социально-экономического развития города Когалыма до 2030 года» (7)</t>
  </si>
  <si>
    <t>Проектная часть подпрограммы 1</t>
  </si>
  <si>
    <t>Финансовая поддержка предоставлена 5 начинающим предпринимателям (впервые зарегистрированному и действующему менее 1 года), осуществляющему социально значимые (приоритетные) виды деятельности в городе Когалыме, в виде возмещения части затрат, связанных с началом предпринимательской деятельности</t>
  </si>
  <si>
    <t>Получателями финансовой поддержки являются 31 субъект малого и среднего предпринимательства</t>
  </si>
  <si>
    <t>Получателями финансовой поддержки являются 14 субъектов малого и среднего предпринимательства</t>
  </si>
  <si>
    <t>Получателям грантовой поддержки являются 2  индивидуальных предпринимателя (сумма гранта составляет 500,00 тыс. рублей каждому). Гранты предоставлены на реализацию следующих проектов: «Туристический центр «Йети» (На байдарке 86)»; «Открытие мастерской гончарного дела».</t>
  </si>
  <si>
    <t xml:space="preserve">Получателями грантовой поддержки признаны 2 индивидуальных предпринимателя (сумма гранта по 300,00 тыс. рублей каждому). Гранты предоставлены на реализацию следующих проектов: «Собственное производство одежды. Создание и реализация бренда в г. Когалыме»; «Мини-сад «Бонифаций».
</t>
  </si>
  <si>
    <t>Получателем грантовой поддержки признан 1 индивидуальный предприниматель с проектом «Открытие детской школы  программирования и дизайна CODDY»</t>
  </si>
  <si>
    <t>Получателям финансовой поддержки является 1 субъект малого и среднего предпринимательства. Учитывая объем фактически произведенных затрат индивидуального предпринимателя, общая сумма финансовой поддержки составила 92 800 руб., остаток сресдств по данному мероприятию составил 6 480 руб. - бюджет ХМАО-Югры, 720 руб. - бюджет г.Когалыма</t>
  </si>
  <si>
    <t xml:space="preserve">Исполнение к плану на отчетную дату - 99,8%. </t>
  </si>
  <si>
    <t>Исполнение к плану на отчетную дату - 99,7%.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</si>
  <si>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Исполнение к плану на отчетную дату - 99,2%.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</si>
  <si>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Исполнение к плану на отчетную дату - 99,5%.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</si>
  <si>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Выполнена работа по актуализации Стратегии СЭР города Когалыма до 2036 года, утверждена решением Думы города Когалыма 20.12.2023 №353-ГД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</si>
</sst>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  <numFmt numFmtId="171" formatCode="#,##0.000_ ;[Red]\-#,##0.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62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>
      <alignment horizontal="right" vertical="center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>
      <alignment horizontal="center" wrapText="1"/>
    </xf>
    <xf numFmtId="167" fontId="5" fillId="4" borderId="9" xfId="0" applyNumberFormat="1" applyFont="1" applyFill="1" applyBorder="1" applyAlignment="1">
      <alignment horizontal="center"/>
    </xf>
    <xf numFmtId="0" fontId="5" fillId="4" borderId="9" xfId="3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justify" vertical="center" wrapText="1"/>
    </xf>
    <xf numFmtId="169" fontId="14" fillId="2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7" fontId="14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165" fontId="12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4" fillId="2" borderId="1" xfId="3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left" vertical="top" wrapText="1"/>
    </xf>
    <xf numFmtId="166" fontId="5" fillId="3" borderId="9" xfId="0" applyNumberFormat="1" applyFont="1" applyFill="1" applyBorder="1" applyAlignment="1">
      <alignment horizontal="left" vertical="top" wrapText="1"/>
    </xf>
    <xf numFmtId="165" fontId="5" fillId="0" borderId="9" xfId="3" applyNumberFormat="1" applyFont="1" applyFill="1" applyBorder="1" applyAlignment="1" applyProtection="1">
      <alignment horizontal="left" vertical="top" wrapText="1"/>
    </xf>
    <xf numFmtId="167" fontId="5" fillId="3" borderId="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7" fontId="5" fillId="0" borderId="8" xfId="0" applyNumberFormat="1" applyFont="1" applyFill="1" applyBorder="1" applyAlignment="1">
      <alignment horizontal="left" vertical="top"/>
    </xf>
    <xf numFmtId="167" fontId="5" fillId="0" borderId="9" xfId="0" applyNumberFormat="1" applyFont="1" applyFill="1" applyBorder="1" applyAlignment="1">
      <alignment horizontal="left" vertical="top"/>
    </xf>
    <xf numFmtId="167" fontId="5" fillId="0" borderId="9" xfId="2" applyNumberFormat="1" applyFont="1" applyFill="1" applyBorder="1" applyAlignment="1">
      <alignment horizontal="left" vertical="top"/>
    </xf>
    <xf numFmtId="167" fontId="5" fillId="4" borderId="9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Alignment="1">
      <alignment horizontal="left" vertical="top" wrapText="1"/>
    </xf>
    <xf numFmtId="171" fontId="12" fillId="0" borderId="0" xfId="0" applyNumberFormat="1" applyFont="1" applyFill="1" applyAlignment="1">
      <alignment horizontal="justify" vertical="center" wrapText="1"/>
    </xf>
    <xf numFmtId="0" fontId="5" fillId="0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167" fontId="5" fillId="0" borderId="9" xfId="0" applyNumberFormat="1" applyFont="1" applyFill="1" applyBorder="1" applyAlignment="1">
      <alignment horizontal="left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FFCC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6"/>
  <sheetViews>
    <sheetView tabSelected="1" zoomScale="70" zoomScaleNormal="70" zoomScaleSheetLayoutView="55" workbookViewId="0">
      <pane xSplit="5" ySplit="6" topLeftCell="U54" activePane="bottomRight" state="frozen"/>
      <selection pane="topRight" activeCell="F1" sqref="F1"/>
      <selection pane="bottomLeft" activeCell="A7" sqref="A7"/>
      <selection pane="bottomRight" activeCell="J193" sqref="J193"/>
    </sheetView>
  </sheetViews>
  <sheetFormatPr defaultRowHeight="18.75" x14ac:dyDescent="0.25"/>
  <cols>
    <col min="1" max="1" width="43.5703125" style="77" customWidth="1"/>
    <col min="2" max="2" width="14.28515625" style="7" customWidth="1"/>
    <col min="3" max="3" width="13.5703125" style="7" customWidth="1"/>
    <col min="4" max="4" width="13.7109375" style="93" customWidth="1"/>
    <col min="5" max="5" width="14.7109375" style="7" customWidth="1"/>
    <col min="6" max="6" width="18.7109375" style="7" customWidth="1"/>
    <col min="7" max="7" width="15.85546875" style="7" customWidth="1"/>
    <col min="8" max="18" width="14.7109375" style="6" customWidth="1"/>
    <col min="19" max="19" width="14.7109375" style="96" customWidth="1"/>
    <col min="20" max="30" width="14.7109375" style="17" customWidth="1"/>
    <col min="31" max="31" width="14.7109375" style="6" customWidth="1"/>
    <col min="32" max="32" width="109.28515625" style="108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D1" s="121"/>
      <c r="AB1" s="83"/>
      <c r="AC1" s="83"/>
      <c r="AD1" s="83"/>
      <c r="AG1" s="84" t="s">
        <v>0</v>
      </c>
    </row>
    <row r="2" spans="1:38" ht="39.75" customHeight="1" x14ac:dyDescent="0.2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85"/>
      <c r="S2" s="101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109"/>
    </row>
    <row r="3" spans="1:38" ht="37.5" customHeight="1" x14ac:dyDescent="0.2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86"/>
      <c r="S3" s="102"/>
      <c r="T3" s="86"/>
      <c r="U3" s="86"/>
      <c r="V3" s="86"/>
      <c r="W3" s="86"/>
      <c r="X3" s="86"/>
      <c r="Y3" s="86"/>
      <c r="Z3" s="86"/>
      <c r="AA3" s="86"/>
      <c r="AB3" s="39"/>
      <c r="AC3" s="39"/>
      <c r="AD3" s="39"/>
      <c r="AE3" s="39" t="s">
        <v>3</v>
      </c>
      <c r="AF3" s="110"/>
    </row>
    <row r="4" spans="1:38" s="19" customFormat="1" ht="36.75" customHeight="1" x14ac:dyDescent="0.25">
      <c r="A4" s="155" t="s">
        <v>4</v>
      </c>
      <c r="B4" s="158" t="s">
        <v>5</v>
      </c>
      <c r="C4" s="158" t="s">
        <v>5</v>
      </c>
      <c r="D4" s="158" t="s">
        <v>6</v>
      </c>
      <c r="E4" s="160" t="s">
        <v>7</v>
      </c>
      <c r="F4" s="144" t="s">
        <v>8</v>
      </c>
      <c r="G4" s="145"/>
      <c r="H4" s="144" t="s">
        <v>9</v>
      </c>
      <c r="I4" s="145"/>
      <c r="J4" s="144" t="s">
        <v>10</v>
      </c>
      <c r="K4" s="145"/>
      <c r="L4" s="144" t="s">
        <v>11</v>
      </c>
      <c r="M4" s="145"/>
      <c r="N4" s="144" t="s">
        <v>12</v>
      </c>
      <c r="O4" s="145"/>
      <c r="P4" s="144" t="s">
        <v>13</v>
      </c>
      <c r="Q4" s="145"/>
      <c r="R4" s="144" t="s">
        <v>14</v>
      </c>
      <c r="S4" s="145"/>
      <c r="T4" s="144" t="s">
        <v>15</v>
      </c>
      <c r="U4" s="145"/>
      <c r="V4" s="144" t="s">
        <v>16</v>
      </c>
      <c r="W4" s="145"/>
      <c r="X4" s="144" t="s">
        <v>17</v>
      </c>
      <c r="Y4" s="145"/>
      <c r="Z4" s="144" t="s">
        <v>18</v>
      </c>
      <c r="AA4" s="145"/>
      <c r="AB4" s="144" t="s">
        <v>19</v>
      </c>
      <c r="AC4" s="145"/>
      <c r="AD4" s="144" t="s">
        <v>20</v>
      </c>
      <c r="AE4" s="145"/>
      <c r="AF4" s="150" t="s">
        <v>21</v>
      </c>
    </row>
    <row r="5" spans="1:38" s="20" customFormat="1" ht="37.5" customHeight="1" x14ac:dyDescent="0.25">
      <c r="A5" s="156"/>
      <c r="B5" s="159"/>
      <c r="C5" s="159"/>
      <c r="D5" s="159"/>
      <c r="E5" s="161"/>
      <c r="F5" s="146"/>
      <c r="G5" s="147"/>
      <c r="H5" s="146"/>
      <c r="I5" s="147"/>
      <c r="J5" s="146"/>
      <c r="K5" s="147"/>
      <c r="L5" s="146"/>
      <c r="M5" s="147"/>
      <c r="N5" s="146"/>
      <c r="O5" s="147"/>
      <c r="P5" s="146"/>
      <c r="Q5" s="147"/>
      <c r="R5" s="146"/>
      <c r="S5" s="147"/>
      <c r="T5" s="146"/>
      <c r="U5" s="147"/>
      <c r="V5" s="146"/>
      <c r="W5" s="147"/>
      <c r="X5" s="146"/>
      <c r="Y5" s="147"/>
      <c r="Z5" s="146"/>
      <c r="AA5" s="147"/>
      <c r="AB5" s="146"/>
      <c r="AC5" s="147"/>
      <c r="AD5" s="146"/>
      <c r="AE5" s="147"/>
      <c r="AF5" s="151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57"/>
      <c r="B6" s="1">
        <v>2023</v>
      </c>
      <c r="C6" s="2">
        <v>45292</v>
      </c>
      <c r="D6" s="2">
        <v>45292</v>
      </c>
      <c r="E6" s="2">
        <v>45292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52"/>
    </row>
    <row r="7" spans="1:38" s="5" customFormat="1" ht="17.25" customHeight="1" x14ac:dyDescent="0.25">
      <c r="A7" s="4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111">
        <v>32</v>
      </c>
    </row>
    <row r="8" spans="1:38" s="42" customFormat="1" ht="28.5" customHeight="1" x14ac:dyDescent="0.25">
      <c r="A8" s="139" t="s">
        <v>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  <c r="AF8" s="112"/>
    </row>
    <row r="9" spans="1:38" s="125" customFormat="1" ht="24.75" customHeight="1" x14ac:dyDescent="0.3">
      <c r="A9" s="43" t="s">
        <v>54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123"/>
      <c r="AG9" s="124"/>
      <c r="AH9" s="124"/>
      <c r="AI9" s="124"/>
      <c r="AJ9" s="124"/>
    </row>
    <row r="10" spans="1:38" s="125" customFormat="1" ht="27.75" customHeight="1" x14ac:dyDescent="0.25">
      <c r="A10" s="136" t="s">
        <v>84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26"/>
      <c r="AG10" s="124"/>
      <c r="AH10" s="124"/>
      <c r="AI10" s="124"/>
      <c r="AJ10" s="124"/>
    </row>
    <row r="11" spans="1:38" s="125" customFormat="1" x14ac:dyDescent="0.3">
      <c r="A11" s="127" t="s">
        <v>34</v>
      </c>
      <c r="B11" s="36">
        <f>SUM(B12:B13)</f>
        <v>2600</v>
      </c>
      <c r="C11" s="36">
        <f>SUM(C12:C13)</f>
        <v>2600</v>
      </c>
      <c r="D11" s="36">
        <f>SUM(D12:D13)</f>
        <v>2600</v>
      </c>
      <c r="E11" s="36">
        <f>SUM(E12:E13)</f>
        <v>2600</v>
      </c>
      <c r="F11" s="36">
        <f>IFERROR(E11/B11*100,0)</f>
        <v>100</v>
      </c>
      <c r="G11" s="36">
        <f>IFERROR(E11/C11*100,0)</f>
        <v>100</v>
      </c>
      <c r="H11" s="36">
        <f t="shared" ref="H11:AE11" si="0">SUM(H12:H13)</f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>SUM(AD12:AD13)</f>
        <v>2600</v>
      </c>
      <c r="AE11" s="36">
        <f t="shared" si="0"/>
        <v>2600</v>
      </c>
      <c r="AF11" s="133" t="s">
        <v>97</v>
      </c>
      <c r="AG11" s="124">
        <f>H11+J11+L11+N11+P11+R11+T11+V11+X11+Z11+AB11+AD11</f>
        <v>2600</v>
      </c>
      <c r="AH11" s="124">
        <f>H11+J11+L11+N11+P11+R11+T11+V11+X11</f>
        <v>0</v>
      </c>
      <c r="AI11" s="124">
        <f>I11+K11+M11+O11+Q11+S11+U11+W11+Y11+AA11+AC11+AE11</f>
        <v>2600</v>
      </c>
      <c r="AJ11" s="124">
        <f>E11-C11</f>
        <v>0</v>
      </c>
    </row>
    <row r="12" spans="1:38" s="125" customFormat="1" x14ac:dyDescent="0.3">
      <c r="A12" s="127" t="s">
        <v>36</v>
      </c>
      <c r="B12" s="36">
        <v>0</v>
      </c>
      <c r="C12" s="38">
        <f>SUM(H12+J12+L12+N12+P12+R12+T12+V12+X12+Z12+AB12+AD12)</f>
        <v>0</v>
      </c>
      <c r="D12" s="38">
        <f>E12</f>
        <v>0</v>
      </c>
      <c r="E12" s="38">
        <f>SUM(I12,K12,M12,O12,Q12,S12,U12,W12,Y12,AA12,AC12,AE12)</f>
        <v>0</v>
      </c>
      <c r="F12" s="36">
        <f>IFERROR(E12/B12*100,0)</f>
        <v>0</v>
      </c>
      <c r="G12" s="36">
        <f>IFERROR(E12/C12*100,0)</f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134"/>
      <c r="AG12" s="124">
        <f>H12+J12+L12+N12+P12+R12+T12+V12+X12+Z12+AB12+AD12</f>
        <v>0</v>
      </c>
      <c r="AH12" s="124">
        <f>H12+J12+L12+N12+P12+R12+T12+V12+X12</f>
        <v>0</v>
      </c>
      <c r="AI12" s="124">
        <f>I12+K12+M12+O12+Q12+S12+U12+W12+Y12+AA12+AC12+AE12</f>
        <v>0</v>
      </c>
      <c r="AJ12" s="124">
        <f>E12-C12</f>
        <v>0</v>
      </c>
    </row>
    <row r="13" spans="1:38" s="125" customFormat="1" x14ac:dyDescent="0.3">
      <c r="A13" s="127" t="s">
        <v>31</v>
      </c>
      <c r="B13" s="38">
        <f>SUM(H13,J13,L13,N13,P13,R13,T13,V13,X13,Z13,AB13,AD13)</f>
        <v>2600</v>
      </c>
      <c r="C13" s="38">
        <f>SUM(H13+J13+L13+N13+P13+R13+T13+V13+X13+Z13+AB13+AD13)</f>
        <v>2600</v>
      </c>
      <c r="D13" s="38">
        <f>E13</f>
        <v>2600</v>
      </c>
      <c r="E13" s="38">
        <f>SUM(I13,K13,M13,O13,Q13,S13,U13,W13,Y13,AA13,AC13,AE13)</f>
        <v>2600</v>
      </c>
      <c r="F13" s="36">
        <f>IFERROR(E13/B13*100,0)</f>
        <v>100</v>
      </c>
      <c r="G13" s="36">
        <f>IFERROR(E13/C13*100,0)</f>
        <v>100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6">
        <v>0</v>
      </c>
      <c r="AC13" s="38">
        <v>0</v>
      </c>
      <c r="AD13" s="38">
        <v>2600</v>
      </c>
      <c r="AE13" s="38">
        <v>2600</v>
      </c>
      <c r="AF13" s="134"/>
      <c r="AG13" s="124" t="e">
        <f>H13+J13+L13+N13+P13+R13+T13+V13+X13+Z13+AD13+#REF!</f>
        <v>#REF!</v>
      </c>
      <c r="AH13" s="124">
        <f>H13+J13+L13+N13+P13+R13+T13+V13+X13</f>
        <v>0</v>
      </c>
      <c r="AI13" s="124">
        <f>I13+K13+M13+O13+Q13+S13+U13+W13+Y13+AA13+AC13+AE13</f>
        <v>2600</v>
      </c>
      <c r="AJ13" s="124">
        <f>E13-C13</f>
        <v>0</v>
      </c>
    </row>
    <row r="14" spans="1:38" s="47" customFormat="1" ht="24.75" customHeight="1" x14ac:dyDescent="0.3">
      <c r="A14" s="43" t="s">
        <v>51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135"/>
      <c r="AG14" s="46"/>
      <c r="AH14" s="46"/>
      <c r="AI14" s="46"/>
      <c r="AJ14" s="46"/>
    </row>
    <row r="15" spans="1:38" s="47" customFormat="1" ht="30.75" customHeight="1" x14ac:dyDescent="0.25">
      <c r="A15" s="136" t="s">
        <v>63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107"/>
      <c r="AG15" s="46"/>
      <c r="AH15" s="46"/>
      <c r="AI15" s="46"/>
      <c r="AJ15" s="46"/>
    </row>
    <row r="16" spans="1:38" s="47" customFormat="1" x14ac:dyDescent="0.3">
      <c r="A16" s="35" t="s">
        <v>34</v>
      </c>
      <c r="B16" s="36">
        <f>SUM(B17:B18)</f>
        <v>52041.280000000006</v>
      </c>
      <c r="C16" s="36">
        <f>SUM(C17:C18)</f>
        <v>52041.280000000006</v>
      </c>
      <c r="D16" s="36">
        <f>SUM(D17:D18)</f>
        <v>51737.154999999999</v>
      </c>
      <c r="E16" s="36">
        <f>SUM(E17:E18)</f>
        <v>51737.154999999999</v>
      </c>
      <c r="F16" s="36">
        <f>IFERROR(E16/B16*100,0)</f>
        <v>99.415608147993268</v>
      </c>
      <c r="G16" s="36">
        <f>IFERROR(E16/C16*100,0)</f>
        <v>99.415608147993268</v>
      </c>
      <c r="H16" s="36">
        <f t="shared" ref="H16:AE16" si="1">SUM(H17:H18)</f>
        <v>6266.89</v>
      </c>
      <c r="I16" s="36">
        <f t="shared" si="1"/>
        <v>3496.67</v>
      </c>
      <c r="J16" s="36">
        <f>SUM(J17:J18)</f>
        <v>3165.451</v>
      </c>
      <c r="K16" s="36">
        <f t="shared" si="1"/>
        <v>3793.04</v>
      </c>
      <c r="L16" s="36">
        <f t="shared" si="1"/>
        <v>2161.509</v>
      </c>
      <c r="M16" s="36">
        <f t="shared" si="1"/>
        <v>2196.84</v>
      </c>
      <c r="N16" s="36">
        <f t="shared" si="1"/>
        <v>4337.2960000000003</v>
      </c>
      <c r="O16" s="36">
        <f t="shared" si="1"/>
        <v>2736.768</v>
      </c>
      <c r="P16" s="36">
        <f t="shared" si="1"/>
        <v>3846.739</v>
      </c>
      <c r="Q16" s="36">
        <f t="shared" si="1"/>
        <v>3391.8630000000003</v>
      </c>
      <c r="R16" s="36">
        <f t="shared" si="1"/>
        <v>3493.83</v>
      </c>
      <c r="S16" s="36">
        <f t="shared" si="1"/>
        <v>4768.8780000000006</v>
      </c>
      <c r="T16" s="36">
        <f t="shared" si="1"/>
        <v>4751.348</v>
      </c>
      <c r="U16" s="36">
        <f t="shared" si="1"/>
        <v>4955.3580000000002</v>
      </c>
      <c r="V16" s="36">
        <f t="shared" si="1"/>
        <v>4350.2619999999997</v>
      </c>
      <c r="W16" s="36">
        <f>SUM(W17:W18)</f>
        <v>4558.5689999999995</v>
      </c>
      <c r="X16" s="36">
        <f t="shared" si="1"/>
        <v>7238.7420000000002</v>
      </c>
      <c r="Y16" s="36">
        <f t="shared" si="1"/>
        <v>6119.6639999999998</v>
      </c>
      <c r="Z16" s="36">
        <f t="shared" si="1"/>
        <v>3489.915</v>
      </c>
      <c r="AA16" s="36">
        <f t="shared" si="1"/>
        <v>3812.7039999999997</v>
      </c>
      <c r="AB16" s="36">
        <f t="shared" si="1"/>
        <v>3576.8550000000005</v>
      </c>
      <c r="AC16" s="36">
        <f t="shared" si="1"/>
        <v>3220.99</v>
      </c>
      <c r="AD16" s="36">
        <f t="shared" si="1"/>
        <v>5362.4429999999993</v>
      </c>
      <c r="AE16" s="36">
        <f t="shared" si="1"/>
        <v>8685.8109999999979</v>
      </c>
      <c r="AF16" s="107"/>
      <c r="AG16" s="46">
        <f t="shared" ref="AG16:AG22" si="2">H16+J16+L16+N16+P16+R16+T16+V16+X16+Z16+AB16+AD16</f>
        <v>52041.280000000006</v>
      </c>
      <c r="AH16" s="46">
        <f t="shared" ref="AH16:AH22" si="3">H16+J16+L16+N16+P16+R16+T16+V16+X16</f>
        <v>39612.067000000003</v>
      </c>
      <c r="AI16" s="46">
        <f t="shared" ref="AI16:AI22" si="4">I16+K16+M16+O16+Q16+S16+U16+W16+Y16+AA16+AC16+AE16</f>
        <v>51737.154999999999</v>
      </c>
      <c r="AJ16" s="46">
        <f t="shared" ref="AJ16:AJ22" si="5">E16-C16</f>
        <v>-304.12500000000728</v>
      </c>
      <c r="AL16" s="46"/>
    </row>
    <row r="17" spans="1:38" s="47" customFormat="1" x14ac:dyDescent="0.3">
      <c r="A17" s="35" t="s">
        <v>36</v>
      </c>
      <c r="B17" s="38">
        <f t="shared" ref="B17:E18" si="6">SUM(B21,B25,B29,B33,B37)</f>
        <v>0</v>
      </c>
      <c r="C17" s="38">
        <f>SUM(C21,C25,C29,C33,C37)</f>
        <v>0</v>
      </c>
      <c r="D17" s="38">
        <f t="shared" si="6"/>
        <v>0</v>
      </c>
      <c r="E17" s="38">
        <f t="shared" si="6"/>
        <v>0</v>
      </c>
      <c r="F17" s="36">
        <f>IFERROR(E17/B17*100,0)</f>
        <v>0</v>
      </c>
      <c r="G17" s="36">
        <f>IFERROR(E17/C17*100,0)</f>
        <v>0</v>
      </c>
      <c r="H17" s="38">
        <f>SUM(H21,H25,H29,H33,H37)</f>
        <v>0</v>
      </c>
      <c r="I17" s="38">
        <f>SUM(I21,I25,I29,I33,I37)</f>
        <v>0</v>
      </c>
      <c r="J17" s="38">
        <f t="shared" ref="J17:AE17" si="7">SUM(J21,J25,J29,J33,J37)</f>
        <v>0</v>
      </c>
      <c r="K17" s="38">
        <f t="shared" si="7"/>
        <v>0</v>
      </c>
      <c r="L17" s="38">
        <f t="shared" si="7"/>
        <v>0</v>
      </c>
      <c r="M17" s="38">
        <f t="shared" si="7"/>
        <v>0</v>
      </c>
      <c r="N17" s="38">
        <f t="shared" si="7"/>
        <v>0</v>
      </c>
      <c r="O17" s="38">
        <f t="shared" si="7"/>
        <v>0</v>
      </c>
      <c r="P17" s="38">
        <f t="shared" si="7"/>
        <v>0</v>
      </c>
      <c r="Q17" s="38">
        <f t="shared" si="7"/>
        <v>0</v>
      </c>
      <c r="R17" s="38">
        <f t="shared" si="7"/>
        <v>0</v>
      </c>
      <c r="S17" s="38">
        <f t="shared" si="7"/>
        <v>0</v>
      </c>
      <c r="T17" s="38">
        <f t="shared" si="7"/>
        <v>0</v>
      </c>
      <c r="U17" s="38">
        <f t="shared" si="7"/>
        <v>0</v>
      </c>
      <c r="V17" s="38">
        <f t="shared" si="7"/>
        <v>0</v>
      </c>
      <c r="W17" s="38">
        <f>SUM(W21,W25,W29,W33,W37)</f>
        <v>0</v>
      </c>
      <c r="X17" s="38">
        <f t="shared" si="7"/>
        <v>0</v>
      </c>
      <c r="Y17" s="38">
        <f t="shared" si="7"/>
        <v>0</v>
      </c>
      <c r="Z17" s="38">
        <f t="shared" si="7"/>
        <v>0</v>
      </c>
      <c r="AA17" s="38">
        <f t="shared" si="7"/>
        <v>0</v>
      </c>
      <c r="AB17" s="38">
        <f t="shared" si="7"/>
        <v>0</v>
      </c>
      <c r="AC17" s="38">
        <f t="shared" si="7"/>
        <v>0</v>
      </c>
      <c r="AD17" s="38">
        <f t="shared" si="7"/>
        <v>0</v>
      </c>
      <c r="AE17" s="38">
        <f t="shared" si="7"/>
        <v>0</v>
      </c>
      <c r="AF17" s="107"/>
      <c r="AG17" s="46">
        <f t="shared" si="2"/>
        <v>0</v>
      </c>
      <c r="AH17" s="46">
        <f t="shared" si="3"/>
        <v>0</v>
      </c>
      <c r="AI17" s="46">
        <f t="shared" si="4"/>
        <v>0</v>
      </c>
      <c r="AJ17" s="46">
        <f t="shared" si="5"/>
        <v>0</v>
      </c>
      <c r="AL17" s="46"/>
    </row>
    <row r="18" spans="1:38" s="47" customFormat="1" x14ac:dyDescent="0.3">
      <c r="A18" s="35" t="s">
        <v>31</v>
      </c>
      <c r="B18" s="38">
        <f>SUM(B22,B26,B30,B34,B38)</f>
        <v>52041.280000000006</v>
      </c>
      <c r="C18" s="38">
        <f>SUM(C22,C26,C30,C34,C38)</f>
        <v>52041.280000000006</v>
      </c>
      <c r="D18" s="38">
        <f>SUM(D22,D26,D30,D34,D38)</f>
        <v>51737.154999999999</v>
      </c>
      <c r="E18" s="38">
        <f t="shared" si="6"/>
        <v>51737.154999999999</v>
      </c>
      <c r="F18" s="36">
        <f>IFERROR(E18/B18*100,0)</f>
        <v>99.415608147993268</v>
      </c>
      <c r="G18" s="36">
        <f>IFERROR(E18/C18*100,0)</f>
        <v>99.415608147993268</v>
      </c>
      <c r="H18" s="38">
        <f>SUM(H22,H26,H30,H34,H38)</f>
        <v>6266.89</v>
      </c>
      <c r="I18" s="38">
        <f>SUM(I22,I26,I30,I34,I38)</f>
        <v>3496.67</v>
      </c>
      <c r="J18" s="38">
        <f t="shared" ref="J18:AE18" si="8">SUM(J22,J26,J30,J34,J38)</f>
        <v>3165.451</v>
      </c>
      <c r="K18" s="38">
        <f t="shared" si="8"/>
        <v>3793.04</v>
      </c>
      <c r="L18" s="38">
        <f t="shared" si="8"/>
        <v>2161.509</v>
      </c>
      <c r="M18" s="38">
        <f t="shared" si="8"/>
        <v>2196.84</v>
      </c>
      <c r="N18" s="38">
        <f t="shared" si="8"/>
        <v>4337.2960000000003</v>
      </c>
      <c r="O18" s="38">
        <f t="shared" si="8"/>
        <v>2736.768</v>
      </c>
      <c r="P18" s="38">
        <f t="shared" si="8"/>
        <v>3846.739</v>
      </c>
      <c r="Q18" s="38">
        <f t="shared" si="8"/>
        <v>3391.8630000000003</v>
      </c>
      <c r="R18" s="38">
        <f t="shared" si="8"/>
        <v>3493.83</v>
      </c>
      <c r="S18" s="38">
        <f t="shared" si="8"/>
        <v>4768.8780000000006</v>
      </c>
      <c r="T18" s="38">
        <f t="shared" si="8"/>
        <v>4751.348</v>
      </c>
      <c r="U18" s="38">
        <f t="shared" si="8"/>
        <v>4955.3580000000002</v>
      </c>
      <c r="V18" s="38">
        <f t="shared" si="8"/>
        <v>4350.2619999999997</v>
      </c>
      <c r="W18" s="38">
        <f t="shared" si="8"/>
        <v>4558.5689999999995</v>
      </c>
      <c r="X18" s="38">
        <f t="shared" si="8"/>
        <v>7238.7420000000002</v>
      </c>
      <c r="Y18" s="38">
        <f t="shared" si="8"/>
        <v>6119.6639999999998</v>
      </c>
      <c r="Z18" s="38">
        <f t="shared" si="8"/>
        <v>3489.915</v>
      </c>
      <c r="AA18" s="38">
        <f t="shared" si="8"/>
        <v>3812.7039999999997</v>
      </c>
      <c r="AB18" s="38">
        <f t="shared" si="8"/>
        <v>3576.8550000000005</v>
      </c>
      <c r="AC18" s="38">
        <f t="shared" si="8"/>
        <v>3220.99</v>
      </c>
      <c r="AD18" s="38">
        <f>SUM(AD22,AD26,AD30,AD34,AD38)</f>
        <v>5362.4429999999993</v>
      </c>
      <c r="AE18" s="38">
        <f t="shared" si="8"/>
        <v>8685.8109999999979</v>
      </c>
      <c r="AF18" s="107"/>
      <c r="AG18" s="46">
        <f t="shared" si="2"/>
        <v>52041.280000000006</v>
      </c>
      <c r="AH18" s="46">
        <f t="shared" si="3"/>
        <v>39612.067000000003</v>
      </c>
      <c r="AI18" s="46">
        <f t="shared" si="4"/>
        <v>51737.154999999999</v>
      </c>
      <c r="AJ18" s="46">
        <f t="shared" si="5"/>
        <v>-304.12500000000728</v>
      </c>
      <c r="AL18" s="46"/>
    </row>
    <row r="19" spans="1:38" s="47" customFormat="1" ht="33" customHeight="1" x14ac:dyDescent="0.25">
      <c r="A19" s="136" t="s">
        <v>35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133" t="s">
        <v>93</v>
      </c>
      <c r="AG19" s="46">
        <f t="shared" si="2"/>
        <v>0</v>
      </c>
      <c r="AH19" s="46">
        <f t="shared" si="3"/>
        <v>0</v>
      </c>
      <c r="AI19" s="46">
        <f t="shared" si="4"/>
        <v>0</v>
      </c>
      <c r="AJ19" s="46">
        <f t="shared" si="5"/>
        <v>0</v>
      </c>
      <c r="AL19" s="46"/>
    </row>
    <row r="20" spans="1:38" s="47" customFormat="1" x14ac:dyDescent="0.3">
      <c r="A20" s="35" t="s">
        <v>34</v>
      </c>
      <c r="B20" s="36">
        <f>SUM(B21:B22)</f>
        <v>114.99999999999999</v>
      </c>
      <c r="C20" s="36">
        <f>SUM(C21:C22)</f>
        <v>114.99999999999999</v>
      </c>
      <c r="D20" s="36">
        <f>SUM(D21:D22)</f>
        <v>114.762</v>
      </c>
      <c r="E20" s="36">
        <f>SUM(E21:E22)</f>
        <v>114.762</v>
      </c>
      <c r="F20" s="36">
        <f>IFERROR(E20/B20*100,0)</f>
        <v>99.793043478260884</v>
      </c>
      <c r="G20" s="36">
        <f>IFERROR(E20/C20*100,0)</f>
        <v>99.793043478260884</v>
      </c>
      <c r="H20" s="36">
        <f t="shared" ref="H20:AE20" si="9">SUM(H21:H22)</f>
        <v>0</v>
      </c>
      <c r="I20" s="36">
        <f t="shared" si="9"/>
        <v>0</v>
      </c>
      <c r="J20" s="36">
        <f t="shared" si="9"/>
        <v>0</v>
      </c>
      <c r="K20" s="36">
        <f t="shared" si="9"/>
        <v>0</v>
      </c>
      <c r="L20" s="36">
        <f t="shared" si="9"/>
        <v>21.992999999999999</v>
      </c>
      <c r="M20" s="36">
        <f t="shared" si="9"/>
        <v>21.99</v>
      </c>
      <c r="N20" s="36">
        <f t="shared" si="9"/>
        <v>9.8819999999999997</v>
      </c>
      <c r="O20" s="36">
        <f t="shared" si="9"/>
        <v>8.1639999999999997</v>
      </c>
      <c r="P20" s="36">
        <f t="shared" si="9"/>
        <v>9.3919999999999995</v>
      </c>
      <c r="Q20" s="36">
        <f t="shared" si="9"/>
        <v>9.3960000000000008</v>
      </c>
      <c r="R20" s="36">
        <f t="shared" si="9"/>
        <v>10.266</v>
      </c>
      <c r="S20" s="36">
        <f t="shared" si="9"/>
        <v>10.262</v>
      </c>
      <c r="T20" s="36">
        <f t="shared" si="9"/>
        <v>9.9909999999999997</v>
      </c>
      <c r="U20" s="36">
        <f t="shared" si="9"/>
        <v>9.9909999999999997</v>
      </c>
      <c r="V20" s="36">
        <f t="shared" si="9"/>
        <v>11.385</v>
      </c>
      <c r="W20" s="36">
        <f t="shared" si="9"/>
        <v>11.388</v>
      </c>
      <c r="X20" s="36">
        <f t="shared" si="9"/>
        <v>10.648</v>
      </c>
      <c r="Y20" s="36">
        <f t="shared" si="9"/>
        <v>10.646000000000001</v>
      </c>
      <c r="Z20" s="36">
        <f t="shared" si="9"/>
        <v>10.209</v>
      </c>
      <c r="AA20" s="36">
        <f t="shared" si="9"/>
        <v>11.926</v>
      </c>
      <c r="AB20" s="36">
        <f t="shared" si="9"/>
        <v>11.651</v>
      </c>
      <c r="AC20" s="36">
        <f t="shared" si="9"/>
        <v>11.586</v>
      </c>
      <c r="AD20" s="36">
        <f t="shared" si="9"/>
        <v>9.5830000000000002</v>
      </c>
      <c r="AE20" s="36">
        <f t="shared" si="9"/>
        <v>9.4130000000000003</v>
      </c>
      <c r="AF20" s="134"/>
      <c r="AG20" s="46">
        <f t="shared" si="2"/>
        <v>114.99999999999999</v>
      </c>
      <c r="AH20" s="46">
        <f t="shared" si="3"/>
        <v>83.556999999999988</v>
      </c>
      <c r="AI20" s="46">
        <f t="shared" si="4"/>
        <v>114.762</v>
      </c>
      <c r="AJ20" s="46">
        <f t="shared" si="5"/>
        <v>-0.23799999999998533</v>
      </c>
      <c r="AL20" s="46"/>
    </row>
    <row r="21" spans="1:38" s="47" customFormat="1" x14ac:dyDescent="0.3">
      <c r="A21" s="35" t="s">
        <v>36</v>
      </c>
      <c r="B21" s="38">
        <f>SUM(H21,J21,L21,N21,P21,R21,T21,V21,X21,Z21,AB21,AD21)</f>
        <v>0</v>
      </c>
      <c r="C21" s="38">
        <f>SUM(H21+J21+L21+N21+P21+R21+T21+V21+X21+Z21+AB21+AD21)</f>
        <v>0</v>
      </c>
      <c r="D21" s="38">
        <f>E21</f>
        <v>0</v>
      </c>
      <c r="E21" s="38">
        <f>SUM(I21,K21,M21,O21,Q21,S21,U21,W21,Y21,AA21,AC21,AE21)</f>
        <v>0</v>
      </c>
      <c r="F21" s="36">
        <f t="shared" ref="F21:F22" si="10">IFERROR(E21/B21*100,0)</f>
        <v>0</v>
      </c>
      <c r="G21" s="36">
        <f t="shared" ref="G21" si="11">IFERROR(E21/C21*100,0)</f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34"/>
      <c r="AG21" s="46">
        <f t="shared" si="2"/>
        <v>0</v>
      </c>
      <c r="AH21" s="46">
        <f t="shared" si="3"/>
        <v>0</v>
      </c>
      <c r="AI21" s="46">
        <f t="shared" si="4"/>
        <v>0</v>
      </c>
      <c r="AJ21" s="46">
        <f t="shared" si="5"/>
        <v>0</v>
      </c>
      <c r="AL21" s="46"/>
    </row>
    <row r="22" spans="1:38" s="47" customFormat="1" x14ac:dyDescent="0.3">
      <c r="A22" s="35" t="s">
        <v>31</v>
      </c>
      <c r="B22" s="38">
        <f>SUM(H22,J22,L22,N22,P22,R22,T22,V22,X22,Z22,AB22,AD22)</f>
        <v>114.99999999999999</v>
      </c>
      <c r="C22" s="38">
        <f>SUM(H22+J22+L22+N22+P22+R22+T22+V22+X22+Z22+AB22+AD22)</f>
        <v>114.99999999999999</v>
      </c>
      <c r="D22" s="38">
        <f>E22</f>
        <v>114.762</v>
      </c>
      <c r="E22" s="38">
        <f>SUM(I22,K22,M22,O22,Q22,S22,U22,W22,Y22,AA22,AC22,AE22)</f>
        <v>114.762</v>
      </c>
      <c r="F22" s="36">
        <f t="shared" si="10"/>
        <v>99.793043478260884</v>
      </c>
      <c r="G22" s="36">
        <f>IFERROR(E22/C22*100,0)</f>
        <v>99.793043478260884</v>
      </c>
      <c r="H22" s="36">
        <v>0</v>
      </c>
      <c r="I22" s="36">
        <v>0</v>
      </c>
      <c r="J22" s="36">
        <v>0</v>
      </c>
      <c r="K22" s="36">
        <v>0</v>
      </c>
      <c r="L22" s="90">
        <v>21.992999999999999</v>
      </c>
      <c r="M22" s="36">
        <v>21.99</v>
      </c>
      <c r="N22" s="36">
        <v>9.8819999999999997</v>
      </c>
      <c r="O22" s="36">
        <v>8.1639999999999997</v>
      </c>
      <c r="P22" s="36">
        <v>9.3919999999999995</v>
      </c>
      <c r="Q22" s="36">
        <v>9.3960000000000008</v>
      </c>
      <c r="R22" s="36">
        <v>10.266</v>
      </c>
      <c r="S22" s="36">
        <v>10.262</v>
      </c>
      <c r="T22" s="36">
        <v>9.9909999999999997</v>
      </c>
      <c r="U22" s="36">
        <v>9.9909999999999997</v>
      </c>
      <c r="V22" s="36">
        <v>11.385</v>
      </c>
      <c r="W22" s="36">
        <v>11.388</v>
      </c>
      <c r="X22" s="36">
        <v>10.648</v>
      </c>
      <c r="Y22" s="36">
        <v>10.646000000000001</v>
      </c>
      <c r="Z22" s="36">
        <v>10.209</v>
      </c>
      <c r="AA22" s="36">
        <v>11.926</v>
      </c>
      <c r="AB22" s="36">
        <v>11.651</v>
      </c>
      <c r="AC22" s="36">
        <v>11.586</v>
      </c>
      <c r="AD22" s="36">
        <v>9.5830000000000002</v>
      </c>
      <c r="AE22" s="36">
        <v>9.4130000000000003</v>
      </c>
      <c r="AF22" s="135"/>
      <c r="AG22" s="46">
        <f t="shared" si="2"/>
        <v>114.99999999999999</v>
      </c>
      <c r="AH22" s="46">
        <f t="shared" si="3"/>
        <v>83.556999999999988</v>
      </c>
      <c r="AI22" s="46">
        <f t="shared" si="4"/>
        <v>114.762</v>
      </c>
      <c r="AJ22" s="46">
        <f t="shared" si="5"/>
        <v>-0.23799999999998533</v>
      </c>
      <c r="AL22" s="46"/>
    </row>
    <row r="23" spans="1:38" s="47" customFormat="1" ht="28.5" customHeight="1" x14ac:dyDescent="0.25">
      <c r="A23" s="136" t="s">
        <v>37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F23" s="107"/>
      <c r="AG23" s="46"/>
      <c r="AH23" s="46"/>
      <c r="AI23" s="46"/>
      <c r="AJ23" s="46"/>
      <c r="AL23" s="46"/>
    </row>
    <row r="24" spans="1:38" s="47" customFormat="1" x14ac:dyDescent="0.3">
      <c r="A24" s="35" t="s">
        <v>34</v>
      </c>
      <c r="B24" s="36">
        <f>SUM(B25:B26)</f>
        <v>0</v>
      </c>
      <c r="C24" s="36">
        <f>SUM(C25:C26)</f>
        <v>0</v>
      </c>
      <c r="D24" s="36">
        <f>SUM(D25:D26)</f>
        <v>0</v>
      </c>
      <c r="E24" s="36">
        <f>SUM(E25:E26)</f>
        <v>0</v>
      </c>
      <c r="F24" s="36">
        <f>IFERROR(E24/B24*100,0)</f>
        <v>0</v>
      </c>
      <c r="G24" s="36">
        <f>IFERROR(E24/C24*100,0)</f>
        <v>0</v>
      </c>
      <c r="H24" s="36">
        <f t="shared" ref="H24:AE24" si="12">SUM(H25:H26)</f>
        <v>0</v>
      </c>
      <c r="I24" s="36">
        <f t="shared" si="12"/>
        <v>0</v>
      </c>
      <c r="J24" s="36">
        <f t="shared" si="12"/>
        <v>0</v>
      </c>
      <c r="K24" s="36">
        <f t="shared" si="12"/>
        <v>0</v>
      </c>
      <c r="L24" s="36">
        <f t="shared" si="12"/>
        <v>0</v>
      </c>
      <c r="M24" s="36">
        <f t="shared" si="12"/>
        <v>0</v>
      </c>
      <c r="N24" s="36">
        <f t="shared" si="12"/>
        <v>0</v>
      </c>
      <c r="O24" s="36">
        <f t="shared" si="12"/>
        <v>0</v>
      </c>
      <c r="P24" s="36">
        <f t="shared" si="12"/>
        <v>0</v>
      </c>
      <c r="Q24" s="36">
        <f t="shared" si="12"/>
        <v>0</v>
      </c>
      <c r="R24" s="36">
        <f t="shared" si="12"/>
        <v>0</v>
      </c>
      <c r="S24" s="36">
        <f t="shared" si="12"/>
        <v>0</v>
      </c>
      <c r="T24" s="36">
        <f t="shared" si="12"/>
        <v>0</v>
      </c>
      <c r="U24" s="36">
        <f t="shared" si="12"/>
        <v>0</v>
      </c>
      <c r="V24" s="36">
        <f t="shared" si="12"/>
        <v>0</v>
      </c>
      <c r="W24" s="36">
        <f t="shared" si="12"/>
        <v>0</v>
      </c>
      <c r="X24" s="36">
        <f t="shared" si="12"/>
        <v>0</v>
      </c>
      <c r="Y24" s="36">
        <f t="shared" si="12"/>
        <v>0</v>
      </c>
      <c r="Z24" s="36">
        <f t="shared" si="12"/>
        <v>0</v>
      </c>
      <c r="AA24" s="36">
        <f t="shared" si="12"/>
        <v>0</v>
      </c>
      <c r="AB24" s="36">
        <f t="shared" si="12"/>
        <v>0</v>
      </c>
      <c r="AC24" s="36">
        <f t="shared" si="12"/>
        <v>0</v>
      </c>
      <c r="AD24" s="36">
        <f t="shared" si="12"/>
        <v>0</v>
      </c>
      <c r="AE24" s="36">
        <f t="shared" si="12"/>
        <v>0</v>
      </c>
      <c r="AF24" s="107"/>
      <c r="AG24" s="46">
        <f t="shared" ref="AG24:AG38" si="13">H24+J24+L24+N24+P24+R24+T24+V24+X24+Z24+AB24+AD24</f>
        <v>0</v>
      </c>
      <c r="AH24" s="46">
        <f t="shared" ref="AH24:AH38" si="14">H24+J24+L24+N24+P24+R24+T24+V24+X24</f>
        <v>0</v>
      </c>
      <c r="AI24" s="46">
        <f t="shared" ref="AI24:AI38" si="15">I24+K24+M24+O24+Q24+S24+U24+W24+Y24+AA24+AC24+AE24</f>
        <v>0</v>
      </c>
      <c r="AJ24" s="46">
        <f t="shared" ref="AJ24:AJ38" si="16">E24-C24</f>
        <v>0</v>
      </c>
      <c r="AL24" s="46"/>
    </row>
    <row r="25" spans="1:38" s="47" customFormat="1" x14ac:dyDescent="0.3">
      <c r="A25" s="35" t="s">
        <v>36</v>
      </c>
      <c r="B25" s="38">
        <f>SUM(H25,J25,L25,N25,P25,R25,T25,V25,X25,Z25,AB25,AD25)</f>
        <v>0</v>
      </c>
      <c r="C25" s="38">
        <f>SUM(H25+J25+L25+N25+P25+R25+T25+V25+X25+Z25+AB25)</f>
        <v>0</v>
      </c>
      <c r="D25" s="38">
        <f>E25</f>
        <v>0</v>
      </c>
      <c r="E25" s="38">
        <f>SUM(I25,K25,M25,O25,Q25,S25,U25,W25,Y25,AA25,AC25,AE25)</f>
        <v>0</v>
      </c>
      <c r="F25" s="36">
        <f t="shared" ref="F25:F26" si="17">IFERROR(E25/B25*100,0)</f>
        <v>0</v>
      </c>
      <c r="G25" s="36">
        <f t="shared" ref="G25:G26" si="18">IFERROR(E25/C25*100,0)</f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07"/>
      <c r="AG25" s="46">
        <f t="shared" si="13"/>
        <v>0</v>
      </c>
      <c r="AH25" s="46">
        <f t="shared" si="14"/>
        <v>0</v>
      </c>
      <c r="AI25" s="46">
        <f t="shared" si="15"/>
        <v>0</v>
      </c>
      <c r="AJ25" s="46">
        <f t="shared" si="16"/>
        <v>0</v>
      </c>
      <c r="AL25" s="46"/>
    </row>
    <row r="26" spans="1:38" s="47" customFormat="1" x14ac:dyDescent="0.3">
      <c r="A26" s="35" t="s">
        <v>31</v>
      </c>
      <c r="B26" s="38">
        <f>SUM(H26,J26,L26,N26,P26,R26,T26,V26,X26,Z26,AB26,AD26)</f>
        <v>0</v>
      </c>
      <c r="C26" s="38">
        <f>SUM(H26+J26+L26+N26+P26+R26+T26+V26+X26+Z26+AB26)</f>
        <v>0</v>
      </c>
      <c r="D26" s="38">
        <f>E26</f>
        <v>0</v>
      </c>
      <c r="E26" s="38">
        <f>SUM(I26,K26,M26,O26,Q26,S26,U26,W26,Y26,AA26,AC26,AE26)</f>
        <v>0</v>
      </c>
      <c r="F26" s="36">
        <f t="shared" si="17"/>
        <v>0</v>
      </c>
      <c r="G26" s="36">
        <f t="shared" si="18"/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107"/>
      <c r="AG26" s="46">
        <f t="shared" si="13"/>
        <v>0</v>
      </c>
      <c r="AH26" s="46">
        <f t="shared" si="14"/>
        <v>0</v>
      </c>
      <c r="AI26" s="46">
        <f t="shared" si="15"/>
        <v>0</v>
      </c>
      <c r="AJ26" s="46">
        <f t="shared" si="16"/>
        <v>0</v>
      </c>
      <c r="AL26" s="46"/>
    </row>
    <row r="27" spans="1:38" s="47" customFormat="1" ht="26.25" customHeight="1" x14ac:dyDescent="0.25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8"/>
      <c r="AF27" s="133" t="s">
        <v>95</v>
      </c>
      <c r="AG27" s="46">
        <f t="shared" si="13"/>
        <v>0</v>
      </c>
      <c r="AH27" s="46">
        <f t="shared" si="14"/>
        <v>0</v>
      </c>
      <c r="AI27" s="46">
        <f t="shared" si="15"/>
        <v>0</v>
      </c>
      <c r="AJ27" s="46">
        <f t="shared" si="16"/>
        <v>0</v>
      </c>
      <c r="AL27" s="46"/>
    </row>
    <row r="28" spans="1:38" s="47" customFormat="1" x14ac:dyDescent="0.3">
      <c r="A28" s="35" t="s">
        <v>34</v>
      </c>
      <c r="B28" s="36">
        <f>SUM(B29:B30)</f>
        <v>25508.890000000003</v>
      </c>
      <c r="C28" s="36">
        <f>SUM(C29:C30)</f>
        <v>25508.890000000003</v>
      </c>
      <c r="D28" s="36">
        <f>SUM(D29:D30)</f>
        <v>25313.530999999999</v>
      </c>
      <c r="E28" s="36">
        <f>SUM(E29:E30)</f>
        <v>25313.530999999999</v>
      </c>
      <c r="F28" s="36">
        <f>IFERROR(E28/B28*100,0)</f>
        <v>99.234153269703214</v>
      </c>
      <c r="G28" s="36">
        <f>IFERROR(E28/C28*100,0)</f>
        <v>99.234153269703214</v>
      </c>
      <c r="H28" s="36">
        <f t="shared" ref="H28:AE28" si="19">SUM(H29:H30)</f>
        <v>3114.3090000000002</v>
      </c>
      <c r="I28" s="36">
        <f t="shared" si="19"/>
        <v>1639.45</v>
      </c>
      <c r="J28" s="36">
        <f t="shared" si="19"/>
        <v>1463.223</v>
      </c>
      <c r="K28" s="36">
        <f t="shared" si="19"/>
        <v>1957.67</v>
      </c>
      <c r="L28" s="36">
        <f t="shared" si="19"/>
        <v>1050.269</v>
      </c>
      <c r="M28" s="36">
        <f t="shared" si="19"/>
        <v>1239.6300000000001</v>
      </c>
      <c r="N28" s="36">
        <f t="shared" si="19"/>
        <v>2165.98</v>
      </c>
      <c r="O28" s="36">
        <f t="shared" si="19"/>
        <v>1341.684</v>
      </c>
      <c r="P28" s="36">
        <f t="shared" si="19"/>
        <v>1923.76</v>
      </c>
      <c r="Q28" s="36">
        <f t="shared" si="19"/>
        <v>1588.912</v>
      </c>
      <c r="R28" s="36">
        <f t="shared" si="19"/>
        <v>1740.13</v>
      </c>
      <c r="S28" s="36">
        <f t="shared" si="19"/>
        <v>2184.7730000000001</v>
      </c>
      <c r="T28" s="36">
        <f t="shared" si="19"/>
        <v>2413.2939999999999</v>
      </c>
      <c r="U28" s="36">
        <f t="shared" si="19"/>
        <v>2989.1709999999998</v>
      </c>
      <c r="V28" s="36">
        <f t="shared" si="19"/>
        <v>2170.9499999999998</v>
      </c>
      <c r="W28" s="36">
        <f t="shared" si="19"/>
        <v>2092.721</v>
      </c>
      <c r="X28" s="36">
        <f t="shared" si="19"/>
        <v>3640.7289999999998</v>
      </c>
      <c r="Y28" s="36">
        <f t="shared" si="19"/>
        <v>2896.6080000000002</v>
      </c>
      <c r="Z28" s="36">
        <f t="shared" si="19"/>
        <v>1740.13</v>
      </c>
      <c r="AA28" s="36">
        <f t="shared" si="19"/>
        <v>1622.2059999999999</v>
      </c>
      <c r="AB28" s="36">
        <f t="shared" si="19"/>
        <v>1747.63</v>
      </c>
      <c r="AC28" s="36">
        <f t="shared" si="19"/>
        <v>1477.221</v>
      </c>
      <c r="AD28" s="36">
        <f t="shared" si="19"/>
        <v>2338.4859999999999</v>
      </c>
      <c r="AE28" s="36">
        <f t="shared" si="19"/>
        <v>4283.4849999999997</v>
      </c>
      <c r="AF28" s="134"/>
      <c r="AG28" s="46">
        <f t="shared" si="13"/>
        <v>25508.890000000003</v>
      </c>
      <c r="AH28" s="46">
        <f t="shared" si="14"/>
        <v>19682.644</v>
      </c>
      <c r="AI28" s="46">
        <f t="shared" si="15"/>
        <v>25313.530999999999</v>
      </c>
      <c r="AJ28" s="46">
        <f t="shared" si="16"/>
        <v>-195.35900000000402</v>
      </c>
      <c r="AL28" s="46"/>
    </row>
    <row r="29" spans="1:38" s="47" customFormat="1" x14ac:dyDescent="0.3">
      <c r="A29" s="35" t="s">
        <v>36</v>
      </c>
      <c r="B29" s="38">
        <f>SUM(H29,J29,L29,N29,P29,R29,T29,V29,X29,Z29,AB29,AD29)</f>
        <v>0</v>
      </c>
      <c r="C29" s="38">
        <f>SUM(H29+J29+L29+N29+P29+R29+T29+V29+X29+Z29+AB29+AD29)</f>
        <v>0</v>
      </c>
      <c r="D29" s="38">
        <f>E29</f>
        <v>0</v>
      </c>
      <c r="E29" s="38">
        <f>SUM(I29,K29,M29,O29,Q29,S29,U29,W29,Y29,AA29,AC29,AE29)</f>
        <v>0</v>
      </c>
      <c r="F29" s="36">
        <f t="shared" ref="F29:F30" si="20">IFERROR(E29/B29*100,0)</f>
        <v>0</v>
      </c>
      <c r="G29" s="36">
        <f t="shared" ref="G29:G30" si="21">IFERROR(E29/C29*100,0)</f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134"/>
      <c r="AG29" s="46">
        <f t="shared" si="13"/>
        <v>0</v>
      </c>
      <c r="AH29" s="46">
        <f t="shared" si="14"/>
        <v>0</v>
      </c>
      <c r="AI29" s="46">
        <f t="shared" si="15"/>
        <v>0</v>
      </c>
      <c r="AJ29" s="46">
        <f t="shared" si="16"/>
        <v>0</v>
      </c>
      <c r="AL29" s="46"/>
    </row>
    <row r="30" spans="1:38" s="47" customFormat="1" x14ac:dyDescent="0.3">
      <c r="A30" s="35" t="s">
        <v>31</v>
      </c>
      <c r="B30" s="38">
        <f>SUM(H30,J30,L30,N30,P30,R30,T30,V30,X30,Z30,AB30,AD30)</f>
        <v>25508.890000000003</v>
      </c>
      <c r="C30" s="38">
        <f>SUM(H30+J30+L30+N30+P30+R30+T30+V30+X30+Z30+AB30+AD30)</f>
        <v>25508.890000000003</v>
      </c>
      <c r="D30" s="38">
        <f>E30</f>
        <v>25313.530999999999</v>
      </c>
      <c r="E30" s="38">
        <f>SUM(I30,K30,M30,O30,Q30,S30,U30,W30,Y30,AA30,AC30,AE30)</f>
        <v>25313.530999999999</v>
      </c>
      <c r="F30" s="36">
        <f t="shared" si="20"/>
        <v>99.234153269703214</v>
      </c>
      <c r="G30" s="36">
        <f t="shared" si="21"/>
        <v>99.234153269703214</v>
      </c>
      <c r="H30" s="36">
        <v>3114.3090000000002</v>
      </c>
      <c r="I30" s="36">
        <v>1639.45</v>
      </c>
      <c r="J30" s="36">
        <v>1463.223</v>
      </c>
      <c r="K30" s="36">
        <v>1957.67</v>
      </c>
      <c r="L30" s="36">
        <v>1050.269</v>
      </c>
      <c r="M30" s="36">
        <v>1239.6300000000001</v>
      </c>
      <c r="N30" s="36">
        <v>2165.98</v>
      </c>
      <c r="O30" s="36">
        <v>1341.684</v>
      </c>
      <c r="P30" s="36">
        <v>1923.76</v>
      </c>
      <c r="Q30" s="36">
        <v>1588.912</v>
      </c>
      <c r="R30" s="36">
        <v>1740.13</v>
      </c>
      <c r="S30" s="36">
        <v>2184.7730000000001</v>
      </c>
      <c r="T30" s="36">
        <v>2413.2939999999999</v>
      </c>
      <c r="U30" s="36">
        <v>2989.1709999999998</v>
      </c>
      <c r="V30" s="36">
        <v>2170.9499999999998</v>
      </c>
      <c r="W30" s="36">
        <v>2092.721</v>
      </c>
      <c r="X30" s="36">
        <v>3640.7289999999998</v>
      </c>
      <c r="Y30" s="36">
        <v>2896.6080000000002</v>
      </c>
      <c r="Z30" s="36">
        <v>1740.13</v>
      </c>
      <c r="AA30" s="36">
        <v>1622.2059999999999</v>
      </c>
      <c r="AB30" s="36">
        <v>1747.63</v>
      </c>
      <c r="AC30" s="36">
        <v>1477.221</v>
      </c>
      <c r="AD30" s="36">
        <v>2338.4859999999999</v>
      </c>
      <c r="AE30" s="36">
        <v>4283.4849999999997</v>
      </c>
      <c r="AF30" s="135"/>
      <c r="AG30" s="46">
        <f t="shared" si="13"/>
        <v>25508.890000000003</v>
      </c>
      <c r="AH30" s="46">
        <f t="shared" si="14"/>
        <v>19682.644</v>
      </c>
      <c r="AI30" s="46">
        <f t="shared" si="15"/>
        <v>25313.530999999999</v>
      </c>
      <c r="AJ30" s="46">
        <f t="shared" si="16"/>
        <v>-195.35900000000402</v>
      </c>
      <c r="AL30" s="46"/>
    </row>
    <row r="31" spans="1:38" s="47" customFormat="1" ht="22.5" customHeight="1" x14ac:dyDescent="0.25">
      <c r="A31" s="136" t="s">
        <v>39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8"/>
      <c r="AF31" s="133" t="s">
        <v>94</v>
      </c>
      <c r="AG31" s="46">
        <f t="shared" si="13"/>
        <v>0</v>
      </c>
      <c r="AH31" s="46">
        <f t="shared" si="14"/>
        <v>0</v>
      </c>
      <c r="AI31" s="46">
        <f t="shared" si="15"/>
        <v>0</v>
      </c>
      <c r="AJ31" s="46">
        <f t="shared" si="16"/>
        <v>0</v>
      </c>
      <c r="AL31" s="46"/>
    </row>
    <row r="32" spans="1:38" s="47" customFormat="1" x14ac:dyDescent="0.3">
      <c r="A32" s="35" t="s">
        <v>34</v>
      </c>
      <c r="B32" s="36">
        <f>SUM(B33:B34)</f>
        <v>18686.769999999997</v>
      </c>
      <c r="C32" s="36">
        <f>SUM(C33:C34)</f>
        <v>18686.769999999997</v>
      </c>
      <c r="D32" s="36">
        <f>SUM(D33:D34)</f>
        <v>18620.582999999999</v>
      </c>
      <c r="E32" s="36">
        <f>SUM(E33:E34)</f>
        <v>18620.582999999999</v>
      </c>
      <c r="F32" s="36">
        <f>IFERROR(E32/B32*100,0)</f>
        <v>99.645808237592703</v>
      </c>
      <c r="G32" s="36">
        <f>IFERROR(E32/C32*100,0)</f>
        <v>99.645808237592703</v>
      </c>
      <c r="H32" s="36">
        <f t="shared" ref="H32:AE32" si="22">SUM(H33:H34)</f>
        <v>2163.1480000000001</v>
      </c>
      <c r="I32" s="36">
        <f t="shared" si="22"/>
        <v>1339.7</v>
      </c>
      <c r="J32" s="36">
        <f t="shared" si="22"/>
        <v>1188.3620000000001</v>
      </c>
      <c r="K32" s="36">
        <f t="shared" si="22"/>
        <v>1320.81</v>
      </c>
      <c r="L32" s="36">
        <f t="shared" si="22"/>
        <v>772.67499999999995</v>
      </c>
      <c r="M32" s="36">
        <f t="shared" si="22"/>
        <v>633.64</v>
      </c>
      <c r="N32" s="36">
        <f t="shared" si="22"/>
        <v>1537.9059999999999</v>
      </c>
      <c r="O32" s="36">
        <f t="shared" si="22"/>
        <v>1022.927</v>
      </c>
      <c r="P32" s="36">
        <f t="shared" si="22"/>
        <v>1349.9780000000001</v>
      </c>
      <c r="Q32" s="36">
        <f t="shared" si="22"/>
        <v>1158.7239999999999</v>
      </c>
      <c r="R32" s="36">
        <f t="shared" si="22"/>
        <v>1221.47</v>
      </c>
      <c r="S32" s="36">
        <f t="shared" si="22"/>
        <v>1534.7260000000001</v>
      </c>
      <c r="T32" s="36">
        <f t="shared" si="22"/>
        <v>1646.991</v>
      </c>
      <c r="U32" s="36">
        <f t="shared" si="22"/>
        <v>1567.0350000000001</v>
      </c>
      <c r="V32" s="36">
        <f t="shared" si="22"/>
        <v>1525.748</v>
      </c>
      <c r="W32" s="36">
        <f t="shared" si="22"/>
        <v>1755.2860000000001</v>
      </c>
      <c r="X32" s="36">
        <f t="shared" si="22"/>
        <v>2561.5619999999999</v>
      </c>
      <c r="Y32" s="36">
        <f t="shared" si="22"/>
        <v>2323.3620000000001</v>
      </c>
      <c r="Z32" s="36">
        <f t="shared" si="22"/>
        <v>1221.47</v>
      </c>
      <c r="AA32" s="36">
        <f t="shared" si="22"/>
        <v>1693.116</v>
      </c>
      <c r="AB32" s="36">
        <f t="shared" si="22"/>
        <v>1299.47</v>
      </c>
      <c r="AC32" s="36">
        <f t="shared" si="22"/>
        <v>1235.5360000000001</v>
      </c>
      <c r="AD32" s="36">
        <f t="shared" si="22"/>
        <v>2197.9899999999998</v>
      </c>
      <c r="AE32" s="36">
        <f t="shared" si="22"/>
        <v>3035.721</v>
      </c>
      <c r="AF32" s="134"/>
      <c r="AG32" s="46">
        <f t="shared" si="13"/>
        <v>18686.769999999997</v>
      </c>
      <c r="AH32" s="46">
        <f t="shared" si="14"/>
        <v>13967.84</v>
      </c>
      <c r="AI32" s="46">
        <f t="shared" si="15"/>
        <v>18620.582999999999</v>
      </c>
      <c r="AJ32" s="46">
        <f t="shared" si="16"/>
        <v>-66.186999999998079</v>
      </c>
      <c r="AL32" s="46"/>
    </row>
    <row r="33" spans="1:38" s="47" customFormat="1" x14ac:dyDescent="0.3">
      <c r="A33" s="35" t="s">
        <v>36</v>
      </c>
      <c r="B33" s="38">
        <f>SUM(H33,J33,L33,N33,P33,R33,T33,V33,X33,Z33,AB33,AD33)</f>
        <v>0</v>
      </c>
      <c r="C33" s="38">
        <f>SUM(H33+J33+L33+N33+P33+R33+T33+V33+X33+Z33+AB33+AD33)</f>
        <v>0</v>
      </c>
      <c r="D33" s="38">
        <f>E33</f>
        <v>0</v>
      </c>
      <c r="E33" s="38">
        <f>SUM(I33,K33,M33,O33,Q33,S33,U33,W33,Y33,AA33,AC33,AE33)</f>
        <v>0</v>
      </c>
      <c r="F33" s="36">
        <f t="shared" ref="F33:F34" si="23">IFERROR(E33/B33*100,0)</f>
        <v>0</v>
      </c>
      <c r="G33" s="36">
        <f t="shared" ref="G33:G34" si="24">IFERROR(E33/C33*100,0)</f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134"/>
      <c r="AG33" s="46">
        <f t="shared" si="13"/>
        <v>0</v>
      </c>
      <c r="AH33" s="46">
        <f t="shared" si="14"/>
        <v>0</v>
      </c>
      <c r="AI33" s="46">
        <f t="shared" si="15"/>
        <v>0</v>
      </c>
      <c r="AJ33" s="46">
        <f t="shared" si="16"/>
        <v>0</v>
      </c>
      <c r="AL33" s="46"/>
    </row>
    <row r="34" spans="1:38" s="47" customFormat="1" x14ac:dyDescent="0.3">
      <c r="A34" s="35" t="s">
        <v>31</v>
      </c>
      <c r="B34" s="38">
        <f>SUM(H34,J34,L34,N34,P34,R34,T34,V34,X34,Z34,AB34,AD34)</f>
        <v>18686.769999999997</v>
      </c>
      <c r="C34" s="38">
        <f>SUM(H34+J34+L34+N34+P34+R34+T34+V34+X34+Z34+AB34+AD34)</f>
        <v>18686.769999999997</v>
      </c>
      <c r="D34" s="38">
        <f>E34</f>
        <v>18620.582999999999</v>
      </c>
      <c r="E34" s="38">
        <f>SUM(I34,K34,M34,O34,Q34,S34,U34,W34,Y34,AA34,AC34,AE34)</f>
        <v>18620.582999999999</v>
      </c>
      <c r="F34" s="36">
        <f t="shared" si="23"/>
        <v>99.645808237592703</v>
      </c>
      <c r="G34" s="36">
        <f t="shared" si="24"/>
        <v>99.645808237592703</v>
      </c>
      <c r="H34" s="36">
        <v>2163.1480000000001</v>
      </c>
      <c r="I34" s="36">
        <v>1339.7</v>
      </c>
      <c r="J34" s="36">
        <v>1188.3620000000001</v>
      </c>
      <c r="K34" s="36">
        <v>1320.81</v>
      </c>
      <c r="L34" s="36">
        <v>772.67499999999995</v>
      </c>
      <c r="M34" s="36">
        <v>633.64</v>
      </c>
      <c r="N34" s="36">
        <v>1537.9059999999999</v>
      </c>
      <c r="O34" s="36">
        <v>1022.927</v>
      </c>
      <c r="P34" s="36">
        <v>1349.9780000000001</v>
      </c>
      <c r="Q34" s="36">
        <v>1158.7239999999999</v>
      </c>
      <c r="R34" s="36">
        <v>1221.47</v>
      </c>
      <c r="S34" s="36">
        <v>1534.7260000000001</v>
      </c>
      <c r="T34" s="36">
        <v>1646.991</v>
      </c>
      <c r="U34" s="36">
        <v>1567.0350000000001</v>
      </c>
      <c r="V34" s="36">
        <v>1525.748</v>
      </c>
      <c r="W34" s="36">
        <v>1755.2860000000001</v>
      </c>
      <c r="X34" s="36">
        <v>2561.5619999999999</v>
      </c>
      <c r="Y34" s="36">
        <v>2323.3620000000001</v>
      </c>
      <c r="Z34" s="36">
        <v>1221.47</v>
      </c>
      <c r="AA34" s="36">
        <v>1693.116</v>
      </c>
      <c r="AB34" s="36">
        <v>1299.47</v>
      </c>
      <c r="AC34" s="36">
        <v>1235.5360000000001</v>
      </c>
      <c r="AD34" s="36">
        <v>2197.9899999999998</v>
      </c>
      <c r="AE34" s="36">
        <v>3035.721</v>
      </c>
      <c r="AF34" s="135"/>
      <c r="AG34" s="46">
        <f t="shared" si="13"/>
        <v>18686.769999999997</v>
      </c>
      <c r="AH34" s="46">
        <f t="shared" si="14"/>
        <v>13967.84</v>
      </c>
      <c r="AI34" s="46">
        <f t="shared" si="15"/>
        <v>18620.582999999999</v>
      </c>
      <c r="AJ34" s="46">
        <f t="shared" si="16"/>
        <v>-66.186999999998079</v>
      </c>
      <c r="AL34" s="46"/>
    </row>
    <row r="35" spans="1:38" s="47" customFormat="1" ht="24.75" customHeight="1" x14ac:dyDescent="0.25">
      <c r="A35" s="136" t="s">
        <v>40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8"/>
      <c r="AF35" s="133" t="s">
        <v>96</v>
      </c>
      <c r="AG35" s="46">
        <f t="shared" si="13"/>
        <v>0</v>
      </c>
      <c r="AH35" s="46">
        <f t="shared" si="14"/>
        <v>0</v>
      </c>
      <c r="AI35" s="46">
        <f t="shared" si="15"/>
        <v>0</v>
      </c>
      <c r="AJ35" s="46">
        <f t="shared" si="16"/>
        <v>0</v>
      </c>
      <c r="AL35" s="46"/>
    </row>
    <row r="36" spans="1:38" s="47" customFormat="1" x14ac:dyDescent="0.3">
      <c r="A36" s="35" t="s">
        <v>34</v>
      </c>
      <c r="B36" s="36">
        <f>SUM(B37:B38)</f>
        <v>7730.62</v>
      </c>
      <c r="C36" s="36">
        <f>SUM(C37:C38)</f>
        <v>7730.62</v>
      </c>
      <c r="D36" s="36">
        <f>SUM(D37:D38)</f>
        <v>7688.2789999999995</v>
      </c>
      <c r="E36" s="36">
        <f>SUM(E37:E38)</f>
        <v>7688.2789999999995</v>
      </c>
      <c r="F36" s="36">
        <f>IFERROR(E36/B36*100,0)</f>
        <v>99.452294900020959</v>
      </c>
      <c r="G36" s="36">
        <f>IFERROR(E36/C36*100,0)</f>
        <v>99.452294900020959</v>
      </c>
      <c r="H36" s="36">
        <f t="shared" ref="H36:AE36" si="25">SUM(H37:H38)</f>
        <v>989.43299999999999</v>
      </c>
      <c r="I36" s="36">
        <f t="shared" si="25"/>
        <v>517.52</v>
      </c>
      <c r="J36" s="36">
        <f>SUM(J37:J38)</f>
        <v>513.86599999999999</v>
      </c>
      <c r="K36" s="36">
        <f t="shared" si="25"/>
        <v>514.55999999999995</v>
      </c>
      <c r="L36" s="36">
        <f t="shared" si="25"/>
        <v>316.572</v>
      </c>
      <c r="M36" s="36">
        <f t="shared" si="25"/>
        <v>301.58</v>
      </c>
      <c r="N36" s="36">
        <f t="shared" si="25"/>
        <v>623.52800000000002</v>
      </c>
      <c r="O36" s="36">
        <f t="shared" si="25"/>
        <v>363.99299999999999</v>
      </c>
      <c r="P36" s="36">
        <f t="shared" si="25"/>
        <v>563.60900000000004</v>
      </c>
      <c r="Q36" s="36">
        <f t="shared" si="25"/>
        <v>634.83100000000002</v>
      </c>
      <c r="R36" s="36">
        <f>SUM(R37:R38)</f>
        <v>521.96400000000006</v>
      </c>
      <c r="S36" s="36">
        <f t="shared" si="25"/>
        <v>1039.117</v>
      </c>
      <c r="T36" s="36">
        <f t="shared" si="25"/>
        <v>681.072</v>
      </c>
      <c r="U36" s="36">
        <f t="shared" si="25"/>
        <v>389.161</v>
      </c>
      <c r="V36" s="36">
        <f t="shared" si="25"/>
        <v>642.17899999999997</v>
      </c>
      <c r="W36" s="36">
        <f t="shared" si="25"/>
        <v>699.17399999999998</v>
      </c>
      <c r="X36" s="36">
        <f t="shared" si="25"/>
        <v>1025.8030000000001</v>
      </c>
      <c r="Y36" s="36">
        <f t="shared" si="25"/>
        <v>889.048</v>
      </c>
      <c r="Z36" s="36">
        <f t="shared" si="25"/>
        <v>518.10599999999999</v>
      </c>
      <c r="AA36" s="36">
        <f t="shared" si="25"/>
        <v>485.45600000000002</v>
      </c>
      <c r="AB36" s="36">
        <f t="shared" si="25"/>
        <v>518.10400000000004</v>
      </c>
      <c r="AC36" s="36">
        <f t="shared" si="25"/>
        <v>496.64699999999999</v>
      </c>
      <c r="AD36" s="36">
        <f t="shared" si="25"/>
        <v>816.38400000000001</v>
      </c>
      <c r="AE36" s="36">
        <f t="shared" si="25"/>
        <v>1357.192</v>
      </c>
      <c r="AF36" s="134"/>
      <c r="AG36" s="46">
        <f t="shared" si="13"/>
        <v>7730.62</v>
      </c>
      <c r="AH36" s="46">
        <f t="shared" si="14"/>
        <v>5878.0259999999998</v>
      </c>
      <c r="AI36" s="46">
        <f t="shared" si="15"/>
        <v>7688.2789999999995</v>
      </c>
      <c r="AJ36" s="46">
        <f t="shared" si="16"/>
        <v>-42.341000000000349</v>
      </c>
      <c r="AL36" s="46"/>
    </row>
    <row r="37" spans="1:38" s="47" customFormat="1" x14ac:dyDescent="0.3">
      <c r="A37" s="35" t="s">
        <v>36</v>
      </c>
      <c r="B37" s="38">
        <f>SUM(H37,J37,L37,N37,P37,R37,T37,V37,X37,Z37,AB37,AD37)</f>
        <v>0</v>
      </c>
      <c r="C37" s="38">
        <f>SUM(H37+J37+L37+N37+P37+R37+T37+V37+X37+Z37+AB37+AD37)</f>
        <v>0</v>
      </c>
      <c r="D37" s="38">
        <f>E37</f>
        <v>0</v>
      </c>
      <c r="E37" s="38">
        <f>SUM(I37,K37,M37,O37,Q37,S37,U37,W37,Y37,AA37,AC37,AE37)</f>
        <v>0</v>
      </c>
      <c r="F37" s="36">
        <f t="shared" ref="F37:F38" si="26">IFERROR(E37/B37*100,0)</f>
        <v>0</v>
      </c>
      <c r="G37" s="36">
        <f t="shared" ref="G37:G38" si="27">IFERROR(E37/C37*100,0)</f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34"/>
      <c r="AG37" s="46">
        <f t="shared" si="13"/>
        <v>0</v>
      </c>
      <c r="AH37" s="46">
        <f t="shared" si="14"/>
        <v>0</v>
      </c>
      <c r="AI37" s="46">
        <f t="shared" si="15"/>
        <v>0</v>
      </c>
      <c r="AJ37" s="46">
        <f t="shared" si="16"/>
        <v>0</v>
      </c>
      <c r="AL37" s="46"/>
    </row>
    <row r="38" spans="1:38" s="47" customFormat="1" x14ac:dyDescent="0.3">
      <c r="A38" s="35" t="s">
        <v>31</v>
      </c>
      <c r="B38" s="38">
        <f>SUM(H38,J38,L38,N38,P38,R38,T38,V38,X38,Z38,AB38,AD38)</f>
        <v>7730.62</v>
      </c>
      <c r="C38" s="38">
        <f>SUM(H38+J38+L38+N38+P38+R38+T38+V38+X38+Z38+AB38+AD38)</f>
        <v>7730.62</v>
      </c>
      <c r="D38" s="38">
        <f>E38</f>
        <v>7688.2789999999995</v>
      </c>
      <c r="E38" s="38">
        <f>SUM(I38,K38,M38,O38,Q38,S38,U38,W38,Y38,AA38,AC38,AE38)</f>
        <v>7688.2789999999995</v>
      </c>
      <c r="F38" s="36">
        <f t="shared" si="26"/>
        <v>99.452294900020959</v>
      </c>
      <c r="G38" s="36">
        <f t="shared" si="27"/>
        <v>99.452294900020959</v>
      </c>
      <c r="H38" s="36">
        <v>989.43299999999999</v>
      </c>
      <c r="I38" s="36">
        <v>517.52</v>
      </c>
      <c r="J38" s="36">
        <v>513.86599999999999</v>
      </c>
      <c r="K38" s="36">
        <v>514.55999999999995</v>
      </c>
      <c r="L38" s="36">
        <v>316.572</v>
      </c>
      <c r="M38" s="36">
        <v>301.58</v>
      </c>
      <c r="N38" s="36">
        <v>623.52800000000002</v>
      </c>
      <c r="O38" s="36">
        <v>363.99299999999999</v>
      </c>
      <c r="P38" s="36">
        <v>563.60900000000004</v>
      </c>
      <c r="Q38" s="36">
        <v>634.83100000000002</v>
      </c>
      <c r="R38" s="36">
        <v>521.96400000000006</v>
      </c>
      <c r="S38" s="36">
        <v>1039.117</v>
      </c>
      <c r="T38" s="36">
        <v>681.072</v>
      </c>
      <c r="U38" s="36">
        <v>389.161</v>
      </c>
      <c r="V38" s="36">
        <v>642.17899999999997</v>
      </c>
      <c r="W38" s="36">
        <v>699.17399999999998</v>
      </c>
      <c r="X38" s="36">
        <v>1025.8030000000001</v>
      </c>
      <c r="Y38" s="36">
        <v>889.048</v>
      </c>
      <c r="Z38" s="36">
        <v>518.10599999999999</v>
      </c>
      <c r="AA38" s="36">
        <v>485.45600000000002</v>
      </c>
      <c r="AB38" s="36">
        <v>518.10400000000004</v>
      </c>
      <c r="AC38" s="36">
        <v>496.64699999999999</v>
      </c>
      <c r="AD38" s="36">
        <v>816.38400000000001</v>
      </c>
      <c r="AE38" s="36">
        <v>1357.192</v>
      </c>
      <c r="AF38" s="135"/>
      <c r="AG38" s="46">
        <f t="shared" si="13"/>
        <v>7730.62</v>
      </c>
      <c r="AH38" s="46">
        <f t="shared" si="14"/>
        <v>5878.0259999999998</v>
      </c>
      <c r="AI38" s="46">
        <f t="shared" si="15"/>
        <v>7688.2789999999995</v>
      </c>
      <c r="AJ38" s="46">
        <f t="shared" si="16"/>
        <v>-42.341000000000349</v>
      </c>
      <c r="AL38" s="46"/>
    </row>
    <row r="39" spans="1:38" s="47" customFormat="1" ht="18" customHeight="1" x14ac:dyDescent="0.3">
      <c r="A39" s="48" t="s">
        <v>52</v>
      </c>
      <c r="B39" s="49"/>
      <c r="C39" s="49"/>
      <c r="D39" s="49"/>
      <c r="E39" s="49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107"/>
      <c r="AG39" s="46">
        <f t="shared" ref="AG39:AG45" si="28">H39+J39+L39+N39+P39+R39+T39+V39+X39+Z39+AB39+AD39</f>
        <v>0</v>
      </c>
      <c r="AH39" s="46">
        <f t="shared" ref="AH39:AH45" si="29">H39+J39+L39+N39+P39+R39+T39+V39+X39</f>
        <v>0</v>
      </c>
      <c r="AI39" s="46">
        <f t="shared" ref="AI39:AI45" si="30">I39+K39+M39+O39+Q39+S39+U39+W39+Y39+AA39+AC39+AE39</f>
        <v>0</v>
      </c>
      <c r="AJ39" s="46">
        <f t="shared" ref="AJ39:AJ45" si="31">E39-C39</f>
        <v>0</v>
      </c>
      <c r="AL39" s="46"/>
    </row>
    <row r="40" spans="1:38" s="47" customFormat="1" ht="18" customHeight="1" x14ac:dyDescent="0.25">
      <c r="A40" s="51" t="s">
        <v>34</v>
      </c>
      <c r="B40" s="49">
        <f>SUM(B41:B43)</f>
        <v>54641.280000000006</v>
      </c>
      <c r="C40" s="49">
        <f>SUM(C41:C43)</f>
        <v>54641.280000000006</v>
      </c>
      <c r="D40" s="49">
        <f>SUM(D41:D43)</f>
        <v>54337.154999999999</v>
      </c>
      <c r="E40" s="49">
        <f>SUM(E41:E43)</f>
        <v>54340.154999999999</v>
      </c>
      <c r="F40" s="50">
        <f t="shared" ref="F40" si="32">IFERROR(E40/B40*100,0)</f>
        <v>99.448905662532056</v>
      </c>
      <c r="G40" s="50">
        <f t="shared" ref="G40" si="33">IFERROR(E40/C40*100,0)</f>
        <v>99.448905662532056</v>
      </c>
      <c r="H40" s="49">
        <f t="shared" ref="H40:AE40" si="34">SUM(H41:H43)</f>
        <v>6266.89</v>
      </c>
      <c r="I40" s="49">
        <f t="shared" si="34"/>
        <v>3496.67</v>
      </c>
      <c r="J40" s="49">
        <f t="shared" si="34"/>
        <v>3165.451</v>
      </c>
      <c r="K40" s="49">
        <f t="shared" si="34"/>
        <v>3793.04</v>
      </c>
      <c r="L40" s="49">
        <f t="shared" si="34"/>
        <v>2161.509</v>
      </c>
      <c r="M40" s="49">
        <f t="shared" si="34"/>
        <v>2196.84</v>
      </c>
      <c r="N40" s="49">
        <f t="shared" si="34"/>
        <v>4337.2960000000003</v>
      </c>
      <c r="O40" s="49">
        <f t="shared" si="34"/>
        <v>2736.768</v>
      </c>
      <c r="P40" s="49">
        <f t="shared" si="34"/>
        <v>3846.739</v>
      </c>
      <c r="Q40" s="49">
        <f>SUM(Q41:Q43)</f>
        <v>3391.8630000000003</v>
      </c>
      <c r="R40" s="49">
        <f t="shared" si="34"/>
        <v>3493.83</v>
      </c>
      <c r="S40" s="49">
        <f t="shared" si="34"/>
        <v>4768.8780000000006</v>
      </c>
      <c r="T40" s="49">
        <f t="shared" si="34"/>
        <v>4751.348</v>
      </c>
      <c r="U40" s="49">
        <f t="shared" si="34"/>
        <v>4955.3580000000002</v>
      </c>
      <c r="V40" s="49">
        <f t="shared" si="34"/>
        <v>4350.2619999999997</v>
      </c>
      <c r="W40" s="49">
        <f t="shared" si="34"/>
        <v>4558.5689999999995</v>
      </c>
      <c r="X40" s="49">
        <f t="shared" si="34"/>
        <v>7238.7420000000002</v>
      </c>
      <c r="Y40" s="49">
        <f t="shared" si="34"/>
        <v>6119.6639999999998</v>
      </c>
      <c r="Z40" s="49">
        <f t="shared" si="34"/>
        <v>3489.915</v>
      </c>
      <c r="AA40" s="49">
        <f t="shared" si="34"/>
        <v>3812.7039999999997</v>
      </c>
      <c r="AB40" s="49">
        <f t="shared" si="34"/>
        <v>3576.8550000000005</v>
      </c>
      <c r="AC40" s="49">
        <f t="shared" si="34"/>
        <v>3220.99</v>
      </c>
      <c r="AD40" s="49">
        <f t="shared" si="34"/>
        <v>7962.4429999999993</v>
      </c>
      <c r="AE40" s="49">
        <f t="shared" si="34"/>
        <v>11285.810999999998</v>
      </c>
      <c r="AF40" s="107"/>
      <c r="AG40" s="46">
        <f t="shared" si="28"/>
        <v>54641.280000000006</v>
      </c>
      <c r="AH40" s="46">
        <f t="shared" si="29"/>
        <v>39612.067000000003</v>
      </c>
      <c r="AI40" s="46">
        <f t="shared" si="30"/>
        <v>54337.154999999999</v>
      </c>
      <c r="AJ40" s="46">
        <f t="shared" si="31"/>
        <v>-301.12500000000728</v>
      </c>
      <c r="AL40" s="46"/>
    </row>
    <row r="41" spans="1:38" s="47" customFormat="1" ht="20.25" customHeight="1" x14ac:dyDescent="0.3">
      <c r="A41" s="52" t="s">
        <v>30</v>
      </c>
      <c r="B41" s="36">
        <v>0</v>
      </c>
      <c r="C41" s="36">
        <v>0</v>
      </c>
      <c r="D41" s="36">
        <v>0</v>
      </c>
      <c r="E41" s="36">
        <v>3</v>
      </c>
      <c r="F41" s="36">
        <f>IFERROR(E41/B41*100,0)</f>
        <v>0</v>
      </c>
      <c r="G41" s="36">
        <f>IFERROR(E41/C41*100,0)</f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107"/>
      <c r="AG41" s="46">
        <f t="shared" si="28"/>
        <v>0</v>
      </c>
      <c r="AH41" s="46">
        <f t="shared" si="29"/>
        <v>0</v>
      </c>
      <c r="AI41" s="46">
        <f t="shared" si="30"/>
        <v>0</v>
      </c>
      <c r="AJ41" s="46">
        <f t="shared" si="31"/>
        <v>3</v>
      </c>
      <c r="AL41" s="46"/>
    </row>
    <row r="42" spans="1:38" s="47" customFormat="1" x14ac:dyDescent="0.3">
      <c r="A42" s="52" t="s">
        <v>36</v>
      </c>
      <c r="B42" s="37">
        <f t="shared" ref="B42:E43" si="35">B12+B21+B25+B29+B33+B37</f>
        <v>0</v>
      </c>
      <c r="C42" s="37">
        <f>C12+C21+C25+C29+C33+C37</f>
        <v>0</v>
      </c>
      <c r="D42" s="37">
        <f t="shared" si="35"/>
        <v>0</v>
      </c>
      <c r="E42" s="37">
        <f t="shared" si="35"/>
        <v>0</v>
      </c>
      <c r="F42" s="37">
        <f>IFERROR(E42/B42*100,0)</f>
        <v>0</v>
      </c>
      <c r="G42" s="37">
        <f t="shared" ref="G42:G45" si="36">IFERROR(E42/C42*100,0)</f>
        <v>0</v>
      </c>
      <c r="H42" s="37">
        <f t="shared" ref="H42:AE42" si="37">H12+H21+H25+H29+H33+H37</f>
        <v>0</v>
      </c>
      <c r="I42" s="37">
        <f t="shared" si="37"/>
        <v>0</v>
      </c>
      <c r="J42" s="37">
        <f t="shared" si="37"/>
        <v>0</v>
      </c>
      <c r="K42" s="37">
        <f t="shared" si="37"/>
        <v>0</v>
      </c>
      <c r="L42" s="37">
        <f t="shared" si="37"/>
        <v>0</v>
      </c>
      <c r="M42" s="37">
        <f t="shared" si="37"/>
        <v>0</v>
      </c>
      <c r="N42" s="37">
        <f t="shared" si="37"/>
        <v>0</v>
      </c>
      <c r="O42" s="37">
        <f t="shared" si="37"/>
        <v>0</v>
      </c>
      <c r="P42" s="37">
        <f t="shared" si="37"/>
        <v>0</v>
      </c>
      <c r="Q42" s="37">
        <f t="shared" si="37"/>
        <v>0</v>
      </c>
      <c r="R42" s="37">
        <f t="shared" si="37"/>
        <v>0</v>
      </c>
      <c r="S42" s="37">
        <f t="shared" si="37"/>
        <v>0</v>
      </c>
      <c r="T42" s="37">
        <f t="shared" si="37"/>
        <v>0</v>
      </c>
      <c r="U42" s="37">
        <f t="shared" si="37"/>
        <v>0</v>
      </c>
      <c r="V42" s="37">
        <f t="shared" si="37"/>
        <v>0</v>
      </c>
      <c r="W42" s="37">
        <f t="shared" si="37"/>
        <v>0</v>
      </c>
      <c r="X42" s="37">
        <f t="shared" si="37"/>
        <v>0</v>
      </c>
      <c r="Y42" s="37">
        <f t="shared" si="37"/>
        <v>0</v>
      </c>
      <c r="Z42" s="37">
        <f t="shared" si="37"/>
        <v>0</v>
      </c>
      <c r="AA42" s="37">
        <f t="shared" si="37"/>
        <v>0</v>
      </c>
      <c r="AB42" s="37">
        <f t="shared" si="37"/>
        <v>0</v>
      </c>
      <c r="AC42" s="37">
        <f t="shared" si="37"/>
        <v>0</v>
      </c>
      <c r="AD42" s="37">
        <f t="shared" si="37"/>
        <v>0</v>
      </c>
      <c r="AE42" s="37">
        <f t="shared" si="37"/>
        <v>0</v>
      </c>
      <c r="AF42" s="107"/>
      <c r="AG42" s="46">
        <f t="shared" si="28"/>
        <v>0</v>
      </c>
      <c r="AH42" s="46">
        <f t="shared" si="29"/>
        <v>0</v>
      </c>
      <c r="AI42" s="46">
        <f t="shared" si="30"/>
        <v>0</v>
      </c>
      <c r="AJ42" s="46">
        <f t="shared" si="31"/>
        <v>0</v>
      </c>
      <c r="AL42" s="46"/>
    </row>
    <row r="43" spans="1:38" s="47" customFormat="1" x14ac:dyDescent="0.3">
      <c r="A43" s="52" t="s">
        <v>31</v>
      </c>
      <c r="B43" s="37">
        <f t="shared" si="35"/>
        <v>54641.280000000006</v>
      </c>
      <c r="C43" s="37">
        <f>C13+C22+C26+C30+C34+C38</f>
        <v>54641.280000000006</v>
      </c>
      <c r="D43" s="37">
        <f t="shared" si="35"/>
        <v>54337.154999999999</v>
      </c>
      <c r="E43" s="37">
        <f t="shared" si="35"/>
        <v>54337.154999999999</v>
      </c>
      <c r="F43" s="37">
        <f>IFERROR(E43/B43*100,0)</f>
        <v>99.443415307986911</v>
      </c>
      <c r="G43" s="37">
        <f>IFERROR(E43/C43*100,0)</f>
        <v>99.443415307986911</v>
      </c>
      <c r="H43" s="37">
        <f t="shared" ref="H43:AE43" si="38">H13+H22+H26+H30+H34+H38</f>
        <v>6266.89</v>
      </c>
      <c r="I43" s="37">
        <f t="shared" si="38"/>
        <v>3496.67</v>
      </c>
      <c r="J43" s="37">
        <f t="shared" si="38"/>
        <v>3165.451</v>
      </c>
      <c r="K43" s="37">
        <f t="shared" si="38"/>
        <v>3793.04</v>
      </c>
      <c r="L43" s="37">
        <f t="shared" si="38"/>
        <v>2161.509</v>
      </c>
      <c r="M43" s="37">
        <f t="shared" si="38"/>
        <v>2196.84</v>
      </c>
      <c r="N43" s="37">
        <f t="shared" si="38"/>
        <v>4337.2960000000003</v>
      </c>
      <c r="O43" s="37">
        <f t="shared" si="38"/>
        <v>2736.768</v>
      </c>
      <c r="P43" s="37">
        <f t="shared" si="38"/>
        <v>3846.739</v>
      </c>
      <c r="Q43" s="37">
        <f t="shared" si="38"/>
        <v>3391.8630000000003</v>
      </c>
      <c r="R43" s="37">
        <f t="shared" si="38"/>
        <v>3493.83</v>
      </c>
      <c r="S43" s="37">
        <f t="shared" si="38"/>
        <v>4768.8780000000006</v>
      </c>
      <c r="T43" s="37">
        <f t="shared" si="38"/>
        <v>4751.348</v>
      </c>
      <c r="U43" s="37">
        <f t="shared" si="38"/>
        <v>4955.3580000000002</v>
      </c>
      <c r="V43" s="37">
        <f t="shared" si="38"/>
        <v>4350.2619999999997</v>
      </c>
      <c r="W43" s="37">
        <f t="shared" si="38"/>
        <v>4558.5689999999995</v>
      </c>
      <c r="X43" s="37">
        <f t="shared" si="38"/>
        <v>7238.7420000000002</v>
      </c>
      <c r="Y43" s="37">
        <f t="shared" si="38"/>
        <v>6119.6639999999998</v>
      </c>
      <c r="Z43" s="37">
        <f t="shared" si="38"/>
        <v>3489.915</v>
      </c>
      <c r="AA43" s="37">
        <f t="shared" si="38"/>
        <v>3812.7039999999997</v>
      </c>
      <c r="AB43" s="37">
        <f t="shared" si="38"/>
        <v>3576.8550000000005</v>
      </c>
      <c r="AC43" s="37">
        <f t="shared" si="38"/>
        <v>3220.99</v>
      </c>
      <c r="AD43" s="37">
        <f t="shared" si="38"/>
        <v>7962.4429999999993</v>
      </c>
      <c r="AE43" s="37">
        <f t="shared" si="38"/>
        <v>11285.810999999998</v>
      </c>
      <c r="AF43" s="107"/>
      <c r="AG43" s="46">
        <f t="shared" si="28"/>
        <v>54641.280000000006</v>
      </c>
      <c r="AH43" s="46">
        <f t="shared" si="29"/>
        <v>39612.067000000003</v>
      </c>
      <c r="AI43" s="46">
        <f t="shared" si="30"/>
        <v>54337.154999999999</v>
      </c>
      <c r="AJ43" s="46">
        <f t="shared" si="31"/>
        <v>-304.12500000000728</v>
      </c>
      <c r="AL43" s="46"/>
    </row>
    <row r="44" spans="1:38" s="47" customFormat="1" ht="37.5" x14ac:dyDescent="0.3">
      <c r="A44" s="52" t="s">
        <v>32</v>
      </c>
      <c r="B44" s="36">
        <v>0</v>
      </c>
      <c r="C44" s="36">
        <v>0</v>
      </c>
      <c r="D44" s="36">
        <v>0</v>
      </c>
      <c r="E44" s="36">
        <v>0</v>
      </c>
      <c r="F44" s="37">
        <f t="shared" ref="F44:F45" si="39">IFERROR(E44/B44*100,0)</f>
        <v>0</v>
      </c>
      <c r="G44" s="37">
        <f t="shared" si="36"/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107"/>
      <c r="AG44" s="46">
        <f t="shared" si="28"/>
        <v>0</v>
      </c>
      <c r="AH44" s="46">
        <f t="shared" si="29"/>
        <v>0</v>
      </c>
      <c r="AI44" s="46">
        <f t="shared" si="30"/>
        <v>0</v>
      </c>
      <c r="AJ44" s="46">
        <f t="shared" si="31"/>
        <v>0</v>
      </c>
      <c r="AL44" s="46"/>
    </row>
    <row r="45" spans="1:38" s="47" customFormat="1" x14ac:dyDescent="0.3">
      <c r="A45" s="52" t="s">
        <v>33</v>
      </c>
      <c r="B45" s="36">
        <v>0</v>
      </c>
      <c r="C45" s="36">
        <v>0</v>
      </c>
      <c r="D45" s="36">
        <v>0</v>
      </c>
      <c r="E45" s="36">
        <v>0</v>
      </c>
      <c r="F45" s="36">
        <f t="shared" si="39"/>
        <v>0</v>
      </c>
      <c r="G45" s="36">
        <f t="shared" si="36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07"/>
      <c r="AG45" s="46">
        <f t="shared" si="28"/>
        <v>0</v>
      </c>
      <c r="AH45" s="46">
        <f t="shared" si="29"/>
        <v>0</v>
      </c>
      <c r="AI45" s="46">
        <f t="shared" si="30"/>
        <v>0</v>
      </c>
      <c r="AJ45" s="46">
        <f t="shared" si="31"/>
        <v>0</v>
      </c>
      <c r="AL45" s="46"/>
    </row>
    <row r="46" spans="1:38" s="129" customFormat="1" x14ac:dyDescent="0.3">
      <c r="A46" s="53" t="s">
        <v>85</v>
      </c>
      <c r="B46" s="54"/>
      <c r="C46" s="54"/>
      <c r="D46" s="54"/>
      <c r="E46" s="54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128"/>
    </row>
    <row r="47" spans="1:38" s="47" customFormat="1" ht="18" customHeight="1" x14ac:dyDescent="0.25">
      <c r="A47" s="56" t="s">
        <v>34</v>
      </c>
      <c r="B47" s="49">
        <f>SUM(B48:B50)</f>
        <v>2600</v>
      </c>
      <c r="C47" s="49">
        <f>SUM(C48:C50)</f>
        <v>2600</v>
      </c>
      <c r="D47" s="49">
        <f>SUM(D48:D50)</f>
        <v>2600</v>
      </c>
      <c r="E47" s="49">
        <f>SUM(E48:E50)</f>
        <v>2600</v>
      </c>
      <c r="F47" s="50">
        <f t="shared" ref="F47:F49" si="40">IFERROR(E47/B47*100,0)</f>
        <v>100</v>
      </c>
      <c r="G47" s="50">
        <f t="shared" ref="G47:G50" si="41">IFERROR(E47/C47*100,0)</f>
        <v>100</v>
      </c>
      <c r="H47" s="49">
        <f t="shared" ref="H47:AE47" si="42">SUM(H48:H50)</f>
        <v>0</v>
      </c>
      <c r="I47" s="49">
        <f t="shared" si="42"/>
        <v>0</v>
      </c>
      <c r="J47" s="49">
        <f t="shared" si="42"/>
        <v>0</v>
      </c>
      <c r="K47" s="49">
        <f t="shared" si="42"/>
        <v>0</v>
      </c>
      <c r="L47" s="49">
        <f t="shared" si="42"/>
        <v>0</v>
      </c>
      <c r="M47" s="49">
        <f t="shared" si="42"/>
        <v>0</v>
      </c>
      <c r="N47" s="49">
        <f t="shared" si="42"/>
        <v>0</v>
      </c>
      <c r="O47" s="49">
        <f t="shared" si="42"/>
        <v>0</v>
      </c>
      <c r="P47" s="49">
        <f t="shared" si="42"/>
        <v>0</v>
      </c>
      <c r="Q47" s="49">
        <f t="shared" si="42"/>
        <v>0</v>
      </c>
      <c r="R47" s="49">
        <f t="shared" si="42"/>
        <v>0</v>
      </c>
      <c r="S47" s="49">
        <f t="shared" si="42"/>
        <v>0</v>
      </c>
      <c r="T47" s="49">
        <f t="shared" si="42"/>
        <v>0</v>
      </c>
      <c r="U47" s="49">
        <f t="shared" si="42"/>
        <v>0</v>
      </c>
      <c r="V47" s="49">
        <f t="shared" si="42"/>
        <v>0</v>
      </c>
      <c r="W47" s="49">
        <f t="shared" si="42"/>
        <v>0</v>
      </c>
      <c r="X47" s="49">
        <f t="shared" si="42"/>
        <v>0</v>
      </c>
      <c r="Y47" s="49">
        <f t="shared" si="42"/>
        <v>0</v>
      </c>
      <c r="Z47" s="49">
        <f t="shared" si="42"/>
        <v>0</v>
      </c>
      <c r="AA47" s="49">
        <f t="shared" si="42"/>
        <v>0</v>
      </c>
      <c r="AB47" s="49">
        <f t="shared" si="42"/>
        <v>0</v>
      </c>
      <c r="AC47" s="49">
        <f t="shared" si="42"/>
        <v>0</v>
      </c>
      <c r="AD47" s="49">
        <f t="shared" si="42"/>
        <v>2600</v>
      </c>
      <c r="AE47" s="49">
        <f t="shared" si="42"/>
        <v>2600</v>
      </c>
      <c r="AF47" s="122"/>
      <c r="AG47" s="46">
        <f t="shared" ref="AG47:AG50" si="43">H47+J47+L47+N47+P47+R47+T47+V47+X47+Z47+AB47+AD47</f>
        <v>2600</v>
      </c>
      <c r="AH47" s="46">
        <f t="shared" ref="AH47:AH50" si="44">H47+J47+L47+N47+P47+R47+T47+V47+X47</f>
        <v>0</v>
      </c>
      <c r="AI47" s="46">
        <f t="shared" ref="AI47:AI50" si="45">I47+K47+M47+O47+Q47+S47+U47+W47+Y47+AA47+AC47+AE47</f>
        <v>2600</v>
      </c>
      <c r="AJ47" s="46">
        <f t="shared" ref="AJ47:AJ50" si="46">E47-C47</f>
        <v>0</v>
      </c>
    </row>
    <row r="48" spans="1:38" s="47" customFormat="1" ht="20.25" customHeight="1" x14ac:dyDescent="0.3">
      <c r="A48" s="35" t="s">
        <v>30</v>
      </c>
      <c r="B48" s="36">
        <v>0</v>
      </c>
      <c r="C48" s="36">
        <v>0</v>
      </c>
      <c r="D48" s="36">
        <v>0</v>
      </c>
      <c r="E48" s="36">
        <v>0</v>
      </c>
      <c r="F48" s="36">
        <f t="shared" si="40"/>
        <v>0</v>
      </c>
      <c r="G48" s="36">
        <f t="shared" si="41"/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122"/>
      <c r="AG48" s="46">
        <f t="shared" si="43"/>
        <v>0</v>
      </c>
      <c r="AH48" s="46">
        <f t="shared" si="44"/>
        <v>0</v>
      </c>
      <c r="AI48" s="46">
        <f t="shared" si="45"/>
        <v>0</v>
      </c>
      <c r="AJ48" s="46">
        <f t="shared" si="46"/>
        <v>0</v>
      </c>
    </row>
    <row r="49" spans="1:38" s="47" customFormat="1" x14ac:dyDescent="0.3">
      <c r="A49" s="35" t="s">
        <v>36</v>
      </c>
      <c r="B49" s="36">
        <f t="shared" ref="B49:E50" si="47">B12</f>
        <v>0</v>
      </c>
      <c r="C49" s="36">
        <f>C12</f>
        <v>0</v>
      </c>
      <c r="D49" s="36">
        <f t="shared" si="47"/>
        <v>0</v>
      </c>
      <c r="E49" s="36">
        <f t="shared" si="47"/>
        <v>0</v>
      </c>
      <c r="F49" s="37">
        <f t="shared" si="40"/>
        <v>0</v>
      </c>
      <c r="G49" s="37">
        <f t="shared" si="41"/>
        <v>0</v>
      </c>
      <c r="H49" s="36">
        <f>H12</f>
        <v>0</v>
      </c>
      <c r="I49" s="36">
        <f t="shared" ref="I49:AE50" si="48">I12</f>
        <v>0</v>
      </c>
      <c r="J49" s="36">
        <f t="shared" si="48"/>
        <v>0</v>
      </c>
      <c r="K49" s="36">
        <f t="shared" si="48"/>
        <v>0</v>
      </c>
      <c r="L49" s="36">
        <f t="shared" si="48"/>
        <v>0</v>
      </c>
      <c r="M49" s="36">
        <f t="shared" si="48"/>
        <v>0</v>
      </c>
      <c r="N49" s="36">
        <f t="shared" si="48"/>
        <v>0</v>
      </c>
      <c r="O49" s="36">
        <f t="shared" si="48"/>
        <v>0</v>
      </c>
      <c r="P49" s="36">
        <f t="shared" si="48"/>
        <v>0</v>
      </c>
      <c r="Q49" s="36">
        <f t="shared" si="48"/>
        <v>0</v>
      </c>
      <c r="R49" s="36">
        <f t="shared" si="48"/>
        <v>0</v>
      </c>
      <c r="S49" s="36">
        <f t="shared" si="48"/>
        <v>0</v>
      </c>
      <c r="T49" s="36">
        <f t="shared" si="48"/>
        <v>0</v>
      </c>
      <c r="U49" s="36">
        <f t="shared" si="48"/>
        <v>0</v>
      </c>
      <c r="V49" s="36">
        <f t="shared" si="48"/>
        <v>0</v>
      </c>
      <c r="W49" s="36">
        <f t="shared" si="48"/>
        <v>0</v>
      </c>
      <c r="X49" s="36">
        <f t="shared" si="48"/>
        <v>0</v>
      </c>
      <c r="Y49" s="36">
        <f t="shared" si="48"/>
        <v>0</v>
      </c>
      <c r="Z49" s="36">
        <f t="shared" si="48"/>
        <v>0</v>
      </c>
      <c r="AA49" s="36">
        <f t="shared" si="48"/>
        <v>0</v>
      </c>
      <c r="AB49" s="36">
        <f t="shared" si="48"/>
        <v>0</v>
      </c>
      <c r="AC49" s="36">
        <f t="shared" si="48"/>
        <v>0</v>
      </c>
      <c r="AD49" s="36">
        <f t="shared" si="48"/>
        <v>0</v>
      </c>
      <c r="AE49" s="36">
        <f t="shared" si="48"/>
        <v>0</v>
      </c>
      <c r="AF49" s="122"/>
      <c r="AG49" s="46">
        <f t="shared" si="43"/>
        <v>0</v>
      </c>
      <c r="AH49" s="46">
        <f t="shared" si="44"/>
        <v>0</v>
      </c>
      <c r="AI49" s="46">
        <f t="shared" si="45"/>
        <v>0</v>
      </c>
      <c r="AJ49" s="46">
        <f t="shared" si="46"/>
        <v>0</v>
      </c>
    </row>
    <row r="50" spans="1:38" s="47" customFormat="1" x14ac:dyDescent="0.3">
      <c r="A50" s="35" t="s">
        <v>31</v>
      </c>
      <c r="B50" s="36">
        <f t="shared" si="47"/>
        <v>2600</v>
      </c>
      <c r="C50" s="36">
        <f>C13</f>
        <v>2600</v>
      </c>
      <c r="D50" s="36">
        <f t="shared" si="47"/>
        <v>2600</v>
      </c>
      <c r="E50" s="36">
        <f t="shared" si="47"/>
        <v>2600</v>
      </c>
      <c r="F50" s="37">
        <f>IFERROR(E50/B50*100,0)</f>
        <v>100</v>
      </c>
      <c r="G50" s="37">
        <f t="shared" si="41"/>
        <v>100</v>
      </c>
      <c r="H50" s="36">
        <f>H13</f>
        <v>0</v>
      </c>
      <c r="I50" s="36">
        <f t="shared" si="48"/>
        <v>0</v>
      </c>
      <c r="J50" s="36">
        <f t="shared" si="48"/>
        <v>0</v>
      </c>
      <c r="K50" s="36">
        <f t="shared" si="48"/>
        <v>0</v>
      </c>
      <c r="L50" s="36">
        <f t="shared" si="48"/>
        <v>0</v>
      </c>
      <c r="M50" s="36">
        <f t="shared" si="48"/>
        <v>0</v>
      </c>
      <c r="N50" s="36">
        <f t="shared" si="48"/>
        <v>0</v>
      </c>
      <c r="O50" s="36">
        <f t="shared" si="48"/>
        <v>0</v>
      </c>
      <c r="P50" s="36">
        <f t="shared" si="48"/>
        <v>0</v>
      </c>
      <c r="Q50" s="36">
        <f t="shared" si="48"/>
        <v>0</v>
      </c>
      <c r="R50" s="36">
        <f t="shared" si="48"/>
        <v>0</v>
      </c>
      <c r="S50" s="36">
        <f t="shared" si="48"/>
        <v>0</v>
      </c>
      <c r="T50" s="36">
        <f t="shared" si="48"/>
        <v>0</v>
      </c>
      <c r="U50" s="36">
        <f t="shared" si="48"/>
        <v>0</v>
      </c>
      <c r="V50" s="36">
        <f t="shared" si="48"/>
        <v>0</v>
      </c>
      <c r="W50" s="36">
        <f t="shared" si="48"/>
        <v>0</v>
      </c>
      <c r="X50" s="36">
        <f t="shared" si="48"/>
        <v>0</v>
      </c>
      <c r="Y50" s="36">
        <f t="shared" si="48"/>
        <v>0</v>
      </c>
      <c r="Z50" s="36">
        <f t="shared" si="48"/>
        <v>0</v>
      </c>
      <c r="AA50" s="36">
        <f t="shared" si="48"/>
        <v>0</v>
      </c>
      <c r="AB50" s="36">
        <f t="shared" si="48"/>
        <v>0</v>
      </c>
      <c r="AC50" s="36">
        <f t="shared" si="48"/>
        <v>0</v>
      </c>
      <c r="AD50" s="36">
        <f t="shared" si="48"/>
        <v>2600</v>
      </c>
      <c r="AE50" s="36">
        <f t="shared" si="48"/>
        <v>2600</v>
      </c>
      <c r="AF50" s="122"/>
      <c r="AG50" s="46">
        <f t="shared" si="43"/>
        <v>2600</v>
      </c>
      <c r="AH50" s="46">
        <f t="shared" si="44"/>
        <v>0</v>
      </c>
      <c r="AI50" s="46">
        <f t="shared" si="45"/>
        <v>2600</v>
      </c>
      <c r="AJ50" s="46">
        <f t="shared" si="46"/>
        <v>0</v>
      </c>
    </row>
    <row r="51" spans="1:38" s="70" customFormat="1" x14ac:dyDescent="0.3">
      <c r="A51" s="53" t="s">
        <v>53</v>
      </c>
      <c r="B51" s="54"/>
      <c r="C51" s="54"/>
      <c r="D51" s="54"/>
      <c r="E51" s="54"/>
      <c r="F51" s="55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113"/>
      <c r="AL51" s="46"/>
    </row>
    <row r="52" spans="1:38" s="47" customFormat="1" ht="18" customHeight="1" x14ac:dyDescent="0.25">
      <c r="A52" s="56" t="s">
        <v>34</v>
      </c>
      <c r="B52" s="49">
        <f>SUM(B53:B55)</f>
        <v>52041.280000000006</v>
      </c>
      <c r="C52" s="49">
        <f>SUM(C53:C55)</f>
        <v>52041.280000000006</v>
      </c>
      <c r="D52" s="49">
        <f>SUM(D53:D55)</f>
        <v>51737.154999999999</v>
      </c>
      <c r="E52" s="49">
        <f>SUM(E53:E55)</f>
        <v>51737.154999999999</v>
      </c>
      <c r="F52" s="50">
        <f t="shared" ref="F52:F54" si="49">IFERROR(E52/B52*100,0)</f>
        <v>99.415608147993268</v>
      </c>
      <c r="G52" s="50">
        <f t="shared" ref="G52:G55" si="50">IFERROR(E52/C52*100,0)</f>
        <v>99.415608147993268</v>
      </c>
      <c r="H52" s="49">
        <f t="shared" ref="H52:AE52" si="51">SUM(H53:H55)</f>
        <v>6266.89</v>
      </c>
      <c r="I52" s="49">
        <f t="shared" si="51"/>
        <v>3496.67</v>
      </c>
      <c r="J52" s="49">
        <f t="shared" si="51"/>
        <v>3165.451</v>
      </c>
      <c r="K52" s="49">
        <f t="shared" si="51"/>
        <v>3793.04</v>
      </c>
      <c r="L52" s="49">
        <f t="shared" si="51"/>
        <v>2161.509</v>
      </c>
      <c r="M52" s="49">
        <f t="shared" si="51"/>
        <v>2196.84</v>
      </c>
      <c r="N52" s="49">
        <f t="shared" si="51"/>
        <v>4337.2960000000003</v>
      </c>
      <c r="O52" s="49">
        <f t="shared" si="51"/>
        <v>2736.768</v>
      </c>
      <c r="P52" s="49">
        <f t="shared" si="51"/>
        <v>3846.739</v>
      </c>
      <c r="Q52" s="49">
        <f t="shared" si="51"/>
        <v>3391.8630000000003</v>
      </c>
      <c r="R52" s="49">
        <f t="shared" si="51"/>
        <v>3493.83</v>
      </c>
      <c r="S52" s="49">
        <f t="shared" si="51"/>
        <v>4768.8780000000006</v>
      </c>
      <c r="T52" s="49">
        <f t="shared" si="51"/>
        <v>4751.348</v>
      </c>
      <c r="U52" s="49">
        <f t="shared" si="51"/>
        <v>4955.3580000000002</v>
      </c>
      <c r="V52" s="49">
        <f t="shared" si="51"/>
        <v>4350.2619999999997</v>
      </c>
      <c r="W52" s="49">
        <f t="shared" si="51"/>
        <v>4558.5689999999995</v>
      </c>
      <c r="X52" s="49">
        <f t="shared" si="51"/>
        <v>7238.7420000000002</v>
      </c>
      <c r="Y52" s="49">
        <f t="shared" si="51"/>
        <v>6119.6639999999998</v>
      </c>
      <c r="Z52" s="49">
        <f>SUM(Z53:Z55)</f>
        <v>3489.915</v>
      </c>
      <c r="AA52" s="49">
        <f t="shared" si="51"/>
        <v>3812.7039999999997</v>
      </c>
      <c r="AB52" s="49">
        <f t="shared" si="51"/>
        <v>3576.8550000000005</v>
      </c>
      <c r="AC52" s="49">
        <f t="shared" si="51"/>
        <v>3220.99</v>
      </c>
      <c r="AD52" s="49">
        <f t="shared" si="51"/>
        <v>5362.4429999999993</v>
      </c>
      <c r="AE52" s="49">
        <f t="shared" si="51"/>
        <v>8685.8109999999979</v>
      </c>
      <c r="AF52" s="107"/>
      <c r="AG52" s="46">
        <f t="shared" ref="AG52:AG55" si="52">H52+J52+L52+N52+P52+R52+T52+V52+X52+Z52+AB52+AD52</f>
        <v>52041.280000000006</v>
      </c>
      <c r="AH52" s="46">
        <f t="shared" ref="AH52:AH55" si="53">H52+J52+L52+N52+P52+R52+T52+V52+X52</f>
        <v>39612.067000000003</v>
      </c>
      <c r="AI52" s="46">
        <f t="shared" ref="AI52:AI55" si="54">I52+K52+M52+O52+Q52+S52+U52+W52+Y52+AA52+AC52+AE52</f>
        <v>51737.154999999999</v>
      </c>
      <c r="AJ52" s="46">
        <f t="shared" ref="AJ52:AJ55" si="55">E52-C52</f>
        <v>-304.12500000000728</v>
      </c>
      <c r="AL52" s="46"/>
    </row>
    <row r="53" spans="1:38" s="47" customFormat="1" ht="20.25" customHeight="1" x14ac:dyDescent="0.3">
      <c r="A53" s="35" t="s">
        <v>30</v>
      </c>
      <c r="B53" s="36">
        <v>0</v>
      </c>
      <c r="C53" s="36">
        <v>0</v>
      </c>
      <c r="D53" s="36">
        <v>0</v>
      </c>
      <c r="E53" s="36">
        <v>0</v>
      </c>
      <c r="F53" s="36">
        <f t="shared" si="49"/>
        <v>0</v>
      </c>
      <c r="G53" s="36">
        <f t="shared" si="50"/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107"/>
      <c r="AG53" s="46">
        <f t="shared" si="52"/>
        <v>0</v>
      </c>
      <c r="AH53" s="46">
        <f t="shared" si="53"/>
        <v>0</v>
      </c>
      <c r="AI53" s="46">
        <f t="shared" si="54"/>
        <v>0</v>
      </c>
      <c r="AJ53" s="46">
        <f t="shared" si="55"/>
        <v>0</v>
      </c>
      <c r="AL53" s="46"/>
    </row>
    <row r="54" spans="1:38" s="47" customFormat="1" x14ac:dyDescent="0.3">
      <c r="A54" s="35" t="s">
        <v>36</v>
      </c>
      <c r="B54" s="36">
        <f t="shared" ref="B54:E55" si="56">B21+B25+B29+B33+B37</f>
        <v>0</v>
      </c>
      <c r="C54" s="36">
        <f>C21+C25+C29+C33+C37</f>
        <v>0</v>
      </c>
      <c r="D54" s="36">
        <f t="shared" si="56"/>
        <v>0</v>
      </c>
      <c r="E54" s="36">
        <f t="shared" si="56"/>
        <v>0</v>
      </c>
      <c r="F54" s="37">
        <f t="shared" si="49"/>
        <v>0</v>
      </c>
      <c r="G54" s="37">
        <f t="shared" si="50"/>
        <v>0</v>
      </c>
      <c r="H54" s="36">
        <f t="shared" ref="H54:AE54" si="57">H21+H25+H29+H33+H37</f>
        <v>0</v>
      </c>
      <c r="I54" s="36">
        <f t="shared" si="57"/>
        <v>0</v>
      </c>
      <c r="J54" s="36">
        <f t="shared" si="57"/>
        <v>0</v>
      </c>
      <c r="K54" s="36">
        <f t="shared" si="57"/>
        <v>0</v>
      </c>
      <c r="L54" s="36">
        <f t="shared" si="57"/>
        <v>0</v>
      </c>
      <c r="M54" s="36">
        <f t="shared" si="57"/>
        <v>0</v>
      </c>
      <c r="N54" s="36">
        <f t="shared" si="57"/>
        <v>0</v>
      </c>
      <c r="O54" s="36">
        <f t="shared" si="57"/>
        <v>0</v>
      </c>
      <c r="P54" s="36">
        <f t="shared" si="57"/>
        <v>0</v>
      </c>
      <c r="Q54" s="36">
        <f t="shared" si="57"/>
        <v>0</v>
      </c>
      <c r="R54" s="36">
        <f t="shared" si="57"/>
        <v>0</v>
      </c>
      <c r="S54" s="36">
        <f t="shared" si="57"/>
        <v>0</v>
      </c>
      <c r="T54" s="36">
        <f t="shared" si="57"/>
        <v>0</v>
      </c>
      <c r="U54" s="36">
        <f t="shared" si="57"/>
        <v>0</v>
      </c>
      <c r="V54" s="36">
        <f t="shared" si="57"/>
        <v>0</v>
      </c>
      <c r="W54" s="36">
        <f t="shared" si="57"/>
        <v>0</v>
      </c>
      <c r="X54" s="36">
        <f t="shared" si="57"/>
        <v>0</v>
      </c>
      <c r="Y54" s="36">
        <f t="shared" si="57"/>
        <v>0</v>
      </c>
      <c r="Z54" s="36">
        <f t="shared" si="57"/>
        <v>0</v>
      </c>
      <c r="AA54" s="36">
        <f t="shared" si="57"/>
        <v>0</v>
      </c>
      <c r="AB54" s="36">
        <f t="shared" si="57"/>
        <v>0</v>
      </c>
      <c r="AC54" s="36">
        <f t="shared" si="57"/>
        <v>0</v>
      </c>
      <c r="AD54" s="36">
        <f t="shared" si="57"/>
        <v>0</v>
      </c>
      <c r="AE54" s="36">
        <f t="shared" si="57"/>
        <v>0</v>
      </c>
      <c r="AF54" s="107"/>
      <c r="AG54" s="46">
        <f t="shared" si="52"/>
        <v>0</v>
      </c>
      <c r="AH54" s="46">
        <f t="shared" si="53"/>
        <v>0</v>
      </c>
      <c r="AI54" s="46">
        <f t="shared" si="54"/>
        <v>0</v>
      </c>
      <c r="AJ54" s="46">
        <f t="shared" si="55"/>
        <v>0</v>
      </c>
      <c r="AL54" s="46"/>
    </row>
    <row r="55" spans="1:38" s="47" customFormat="1" x14ac:dyDescent="0.3">
      <c r="A55" s="35" t="s">
        <v>31</v>
      </c>
      <c r="B55" s="36">
        <f t="shared" si="56"/>
        <v>52041.280000000006</v>
      </c>
      <c r="C55" s="36">
        <f>C22+C26+C30+C34+C38</f>
        <v>52041.280000000006</v>
      </c>
      <c r="D55" s="36">
        <f t="shared" si="56"/>
        <v>51737.154999999999</v>
      </c>
      <c r="E55" s="36">
        <f t="shared" si="56"/>
        <v>51737.154999999999</v>
      </c>
      <c r="F55" s="37">
        <f>IFERROR(E55/B55*100,0)</f>
        <v>99.415608147993268</v>
      </c>
      <c r="G55" s="37">
        <f t="shared" si="50"/>
        <v>99.415608147993268</v>
      </c>
      <c r="H55" s="36">
        <f t="shared" ref="H55:AE55" si="58">H22+H26+H30+H34+H38</f>
        <v>6266.89</v>
      </c>
      <c r="I55" s="36">
        <f t="shared" si="58"/>
        <v>3496.67</v>
      </c>
      <c r="J55" s="36">
        <f t="shared" si="58"/>
        <v>3165.451</v>
      </c>
      <c r="K55" s="36">
        <f t="shared" si="58"/>
        <v>3793.04</v>
      </c>
      <c r="L55" s="36">
        <f t="shared" si="58"/>
        <v>2161.509</v>
      </c>
      <c r="M55" s="36">
        <f t="shared" si="58"/>
        <v>2196.84</v>
      </c>
      <c r="N55" s="36">
        <f t="shared" si="58"/>
        <v>4337.2960000000003</v>
      </c>
      <c r="O55" s="36">
        <f t="shared" si="58"/>
        <v>2736.768</v>
      </c>
      <c r="P55" s="36">
        <f t="shared" si="58"/>
        <v>3846.739</v>
      </c>
      <c r="Q55" s="36">
        <f t="shared" si="58"/>
        <v>3391.8630000000003</v>
      </c>
      <c r="R55" s="36">
        <f t="shared" si="58"/>
        <v>3493.83</v>
      </c>
      <c r="S55" s="36">
        <f t="shared" si="58"/>
        <v>4768.8780000000006</v>
      </c>
      <c r="T55" s="36">
        <f t="shared" si="58"/>
        <v>4751.348</v>
      </c>
      <c r="U55" s="36">
        <f t="shared" si="58"/>
        <v>4955.3580000000002</v>
      </c>
      <c r="V55" s="36">
        <f t="shared" si="58"/>
        <v>4350.2619999999997</v>
      </c>
      <c r="W55" s="36">
        <f t="shared" si="58"/>
        <v>4558.5689999999995</v>
      </c>
      <c r="X55" s="36">
        <f t="shared" si="58"/>
        <v>7238.7420000000002</v>
      </c>
      <c r="Y55" s="36">
        <f t="shared" si="58"/>
        <v>6119.6639999999998</v>
      </c>
      <c r="Z55" s="36">
        <f>Z22+Z26+Z30+Z34+Z38</f>
        <v>3489.915</v>
      </c>
      <c r="AA55" s="36">
        <f t="shared" si="58"/>
        <v>3812.7039999999997</v>
      </c>
      <c r="AB55" s="36">
        <f t="shared" si="58"/>
        <v>3576.8550000000005</v>
      </c>
      <c r="AC55" s="36">
        <f t="shared" si="58"/>
        <v>3220.99</v>
      </c>
      <c r="AD55" s="36">
        <f t="shared" si="58"/>
        <v>5362.4429999999993</v>
      </c>
      <c r="AE55" s="36">
        <f t="shared" si="58"/>
        <v>8685.8109999999979</v>
      </c>
      <c r="AF55" s="107"/>
      <c r="AG55" s="46">
        <f t="shared" si="52"/>
        <v>52041.280000000006</v>
      </c>
      <c r="AH55" s="46">
        <f t="shared" si="53"/>
        <v>39612.067000000003</v>
      </c>
      <c r="AI55" s="46">
        <f t="shared" si="54"/>
        <v>51737.154999999999</v>
      </c>
      <c r="AJ55" s="46">
        <f t="shared" si="55"/>
        <v>-304.12500000000728</v>
      </c>
      <c r="AL55" s="46"/>
    </row>
    <row r="56" spans="1:38" s="47" customFormat="1" ht="33" customHeight="1" x14ac:dyDescent="0.25">
      <c r="A56" s="139" t="s">
        <v>41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1"/>
      <c r="AF56" s="114"/>
      <c r="AG56" s="46"/>
      <c r="AH56" s="46"/>
      <c r="AI56" s="46"/>
      <c r="AJ56" s="46"/>
      <c r="AL56" s="46"/>
    </row>
    <row r="57" spans="1:38" s="70" customFormat="1" x14ac:dyDescent="0.25">
      <c r="A57" s="57" t="s">
        <v>54</v>
      </c>
      <c r="B57" s="58"/>
      <c r="C57" s="59"/>
      <c r="D57" s="94"/>
      <c r="E57" s="94"/>
      <c r="F57" s="60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103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82"/>
      <c r="AL57" s="46"/>
    </row>
    <row r="58" spans="1:38" s="47" customFormat="1" ht="29.25" customHeight="1" x14ac:dyDescent="0.25">
      <c r="A58" s="136" t="s">
        <v>62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8"/>
      <c r="AF58" s="107"/>
      <c r="AG58" s="46">
        <f t="shared" ref="AG58:AG114" si="59">H58+J58+L58+N58+P58+R58+T58+V58+X58+Z58+AB58+AD58</f>
        <v>0</v>
      </c>
      <c r="AH58" s="46">
        <f t="shared" ref="AH58:AH114" si="60">H58+J58+L58+N58+P58+R58+T58+V58+X58</f>
        <v>0</v>
      </c>
      <c r="AI58" s="46">
        <f t="shared" ref="AI58:AI114" si="61">I58+K58+M58+O58+Q58+S58+U58+W58+Y58+AA58+AC58+AE58</f>
        <v>0</v>
      </c>
      <c r="AJ58" s="46">
        <f t="shared" ref="AJ58:AJ114" si="62">E58-C58</f>
        <v>0</v>
      </c>
      <c r="AL58" s="46"/>
    </row>
    <row r="59" spans="1:38" s="47" customFormat="1" ht="23.25" customHeight="1" x14ac:dyDescent="0.3">
      <c r="A59" s="35" t="s">
        <v>34</v>
      </c>
      <c r="B59" s="36">
        <f>SUM(B60,B61,B62,B64)</f>
        <v>595.28000000000009</v>
      </c>
      <c r="C59" s="36">
        <f>SUM(C60,C61,C62,C64)</f>
        <v>595.28000000000009</v>
      </c>
      <c r="D59" s="36">
        <f>SUM(D60,D61,D62,D64)</f>
        <v>595.28000000000009</v>
      </c>
      <c r="E59" s="36">
        <f>SUM(E60,E61,E62,E64)</f>
        <v>595.28000000000009</v>
      </c>
      <c r="F59" s="36">
        <f t="shared" ref="F59:F64" si="63">IFERROR(E59/B59*100,0)</f>
        <v>100</v>
      </c>
      <c r="G59" s="36">
        <f t="shared" ref="G59:G64" si="64">IFERROR(E59/C59*100,0)</f>
        <v>100</v>
      </c>
      <c r="H59" s="36">
        <f t="shared" ref="H59:AE59" si="65">SUM(H60,H61,H62,H64)</f>
        <v>0</v>
      </c>
      <c r="I59" s="36">
        <f t="shared" si="65"/>
        <v>0</v>
      </c>
      <c r="J59" s="36">
        <f t="shared" si="65"/>
        <v>0</v>
      </c>
      <c r="K59" s="36">
        <f t="shared" si="65"/>
        <v>0</v>
      </c>
      <c r="L59" s="36">
        <f t="shared" si="65"/>
        <v>0</v>
      </c>
      <c r="M59" s="36">
        <f t="shared" si="65"/>
        <v>0</v>
      </c>
      <c r="N59" s="36">
        <f t="shared" si="65"/>
        <v>0</v>
      </c>
      <c r="O59" s="36">
        <f t="shared" si="65"/>
        <v>0</v>
      </c>
      <c r="P59" s="36">
        <f t="shared" si="65"/>
        <v>0</v>
      </c>
      <c r="Q59" s="36">
        <f t="shared" si="65"/>
        <v>0</v>
      </c>
      <c r="R59" s="36">
        <f t="shared" si="65"/>
        <v>267.5</v>
      </c>
      <c r="S59" s="36">
        <f t="shared" si="65"/>
        <v>246.8</v>
      </c>
      <c r="T59" s="36">
        <f t="shared" si="65"/>
        <v>0</v>
      </c>
      <c r="U59" s="36">
        <f t="shared" si="65"/>
        <v>0</v>
      </c>
      <c r="V59" s="36">
        <f t="shared" si="65"/>
        <v>0</v>
      </c>
      <c r="W59" s="36">
        <f t="shared" si="65"/>
        <v>0</v>
      </c>
      <c r="X59" s="36">
        <f t="shared" si="65"/>
        <v>0</v>
      </c>
      <c r="Y59" s="36">
        <f t="shared" si="65"/>
        <v>0</v>
      </c>
      <c r="Z59" s="36">
        <f t="shared" si="65"/>
        <v>0</v>
      </c>
      <c r="AA59" s="36">
        <f t="shared" si="65"/>
        <v>0</v>
      </c>
      <c r="AB59" s="36">
        <f t="shared" si="65"/>
        <v>50</v>
      </c>
      <c r="AC59" s="36">
        <f t="shared" si="65"/>
        <v>0</v>
      </c>
      <c r="AD59" s="36">
        <f t="shared" si="65"/>
        <v>277.77999999999997</v>
      </c>
      <c r="AE59" s="36">
        <f t="shared" si="65"/>
        <v>348.47999999999996</v>
      </c>
      <c r="AF59" s="133" t="s">
        <v>86</v>
      </c>
      <c r="AG59" s="46">
        <f t="shared" si="59"/>
        <v>595.28</v>
      </c>
      <c r="AH59" s="46">
        <f t="shared" si="60"/>
        <v>267.5</v>
      </c>
      <c r="AI59" s="46">
        <f t="shared" si="61"/>
        <v>595.28</v>
      </c>
      <c r="AJ59" s="46">
        <f t="shared" si="62"/>
        <v>0</v>
      </c>
      <c r="AL59" s="46"/>
    </row>
    <row r="60" spans="1:38" s="47" customFormat="1" ht="20.25" customHeight="1" x14ac:dyDescent="0.3">
      <c r="A60" s="35" t="s">
        <v>30</v>
      </c>
      <c r="B60" s="36">
        <f>B67+B74</f>
        <v>0</v>
      </c>
      <c r="C60" s="36">
        <f>C67+C74</f>
        <v>0</v>
      </c>
      <c r="D60" s="36">
        <f>D67+D74</f>
        <v>0</v>
      </c>
      <c r="E60" s="36">
        <f>E67+E74</f>
        <v>0</v>
      </c>
      <c r="F60" s="36">
        <f t="shared" si="63"/>
        <v>0</v>
      </c>
      <c r="G60" s="36">
        <f t="shared" si="64"/>
        <v>0</v>
      </c>
      <c r="H60" s="36">
        <f>H67+H74</f>
        <v>0</v>
      </c>
      <c r="I60" s="36">
        <f t="shared" ref="I60:Z60" si="66">I67+I74</f>
        <v>0</v>
      </c>
      <c r="J60" s="36">
        <f t="shared" si="66"/>
        <v>0</v>
      </c>
      <c r="K60" s="36">
        <f t="shared" si="66"/>
        <v>0</v>
      </c>
      <c r="L60" s="36">
        <f t="shared" si="66"/>
        <v>0</v>
      </c>
      <c r="M60" s="36">
        <f t="shared" si="66"/>
        <v>0</v>
      </c>
      <c r="N60" s="36">
        <f t="shared" si="66"/>
        <v>0</v>
      </c>
      <c r="O60" s="36">
        <f t="shared" si="66"/>
        <v>0</v>
      </c>
      <c r="P60" s="36">
        <f t="shared" si="66"/>
        <v>0</v>
      </c>
      <c r="Q60" s="36">
        <f t="shared" si="66"/>
        <v>0</v>
      </c>
      <c r="R60" s="36">
        <f t="shared" si="66"/>
        <v>0</v>
      </c>
      <c r="S60" s="36">
        <f t="shared" si="66"/>
        <v>0</v>
      </c>
      <c r="T60" s="36">
        <f t="shared" si="66"/>
        <v>0</v>
      </c>
      <c r="U60" s="36">
        <f t="shared" si="66"/>
        <v>0</v>
      </c>
      <c r="V60" s="36">
        <f t="shared" si="66"/>
        <v>0</v>
      </c>
      <c r="W60" s="36">
        <f t="shared" si="66"/>
        <v>0</v>
      </c>
      <c r="X60" s="36">
        <f t="shared" si="66"/>
        <v>0</v>
      </c>
      <c r="Y60" s="36">
        <f t="shared" si="66"/>
        <v>0</v>
      </c>
      <c r="Z60" s="36">
        <f t="shared" si="66"/>
        <v>0</v>
      </c>
      <c r="AA60" s="36">
        <f>AA67+AA74</f>
        <v>0</v>
      </c>
      <c r="AB60" s="36">
        <f t="shared" ref="AB60:AE60" si="67">AB67+AB74</f>
        <v>0</v>
      </c>
      <c r="AC60" s="36">
        <f t="shared" si="67"/>
        <v>0</v>
      </c>
      <c r="AD60" s="36">
        <f t="shared" si="67"/>
        <v>0</v>
      </c>
      <c r="AE60" s="36">
        <f t="shared" si="67"/>
        <v>0</v>
      </c>
      <c r="AF60" s="134"/>
      <c r="AG60" s="46">
        <f t="shared" si="59"/>
        <v>0</v>
      </c>
      <c r="AH60" s="46">
        <f t="shared" si="60"/>
        <v>0</v>
      </c>
      <c r="AI60" s="46">
        <f t="shared" si="61"/>
        <v>0</v>
      </c>
      <c r="AJ60" s="46">
        <f t="shared" si="62"/>
        <v>0</v>
      </c>
      <c r="AL60" s="46"/>
    </row>
    <row r="61" spans="1:38" s="47" customFormat="1" x14ac:dyDescent="0.3">
      <c r="A61" s="35" t="s">
        <v>36</v>
      </c>
      <c r="B61" s="36">
        <f t="shared" ref="B61:C64" si="68">B68+B75</f>
        <v>535.70000000000005</v>
      </c>
      <c r="C61" s="36">
        <f t="shared" si="68"/>
        <v>535.70000000000005</v>
      </c>
      <c r="D61" s="36">
        <f t="shared" ref="D61:E61" si="69">D68+D75</f>
        <v>535.70000000000005</v>
      </c>
      <c r="E61" s="36">
        <f t="shared" si="69"/>
        <v>535.70000000000005</v>
      </c>
      <c r="F61" s="37">
        <f t="shared" si="63"/>
        <v>100</v>
      </c>
      <c r="G61" s="37">
        <f t="shared" si="64"/>
        <v>100</v>
      </c>
      <c r="H61" s="36">
        <f t="shared" ref="H61:Z61" si="70">H68+H75</f>
        <v>0</v>
      </c>
      <c r="I61" s="36">
        <f t="shared" si="70"/>
        <v>0</v>
      </c>
      <c r="J61" s="36">
        <f t="shared" si="70"/>
        <v>0</v>
      </c>
      <c r="K61" s="36">
        <f t="shared" si="70"/>
        <v>0</v>
      </c>
      <c r="L61" s="36">
        <f t="shared" si="70"/>
        <v>0</v>
      </c>
      <c r="M61" s="36">
        <f t="shared" si="70"/>
        <v>0</v>
      </c>
      <c r="N61" s="36">
        <f t="shared" si="70"/>
        <v>0</v>
      </c>
      <c r="O61" s="36">
        <f t="shared" si="70"/>
        <v>0</v>
      </c>
      <c r="P61" s="36">
        <f t="shared" si="70"/>
        <v>0</v>
      </c>
      <c r="Q61" s="36">
        <f t="shared" si="70"/>
        <v>0</v>
      </c>
      <c r="R61" s="36">
        <f t="shared" si="70"/>
        <v>240.7</v>
      </c>
      <c r="S61" s="36">
        <f t="shared" si="70"/>
        <v>222.12</v>
      </c>
      <c r="T61" s="36">
        <f t="shared" si="70"/>
        <v>0</v>
      </c>
      <c r="U61" s="36">
        <f t="shared" si="70"/>
        <v>0</v>
      </c>
      <c r="V61" s="36">
        <f t="shared" si="70"/>
        <v>0</v>
      </c>
      <c r="W61" s="36">
        <f t="shared" si="70"/>
        <v>0</v>
      </c>
      <c r="X61" s="36">
        <f t="shared" si="70"/>
        <v>0</v>
      </c>
      <c r="Y61" s="36">
        <f t="shared" si="70"/>
        <v>0</v>
      </c>
      <c r="Z61" s="36">
        <f t="shared" si="70"/>
        <v>0</v>
      </c>
      <c r="AA61" s="36">
        <f t="shared" ref="AA61:AE61" si="71">AA68+AA75</f>
        <v>0</v>
      </c>
      <c r="AB61" s="36">
        <f t="shared" si="71"/>
        <v>45</v>
      </c>
      <c r="AC61" s="36">
        <f t="shared" si="71"/>
        <v>0</v>
      </c>
      <c r="AD61" s="36">
        <f t="shared" si="71"/>
        <v>250</v>
      </c>
      <c r="AE61" s="36">
        <f t="shared" si="71"/>
        <v>313.58</v>
      </c>
      <c r="AF61" s="134"/>
      <c r="AG61" s="46">
        <f t="shared" si="59"/>
        <v>535.70000000000005</v>
      </c>
      <c r="AH61" s="46">
        <f t="shared" si="60"/>
        <v>240.7</v>
      </c>
      <c r="AI61" s="46">
        <f t="shared" si="61"/>
        <v>535.70000000000005</v>
      </c>
      <c r="AJ61" s="46">
        <f t="shared" si="62"/>
        <v>0</v>
      </c>
      <c r="AL61" s="46"/>
    </row>
    <row r="62" spans="1:38" s="47" customFormat="1" x14ac:dyDescent="0.3">
      <c r="A62" s="35" t="s">
        <v>31</v>
      </c>
      <c r="B62" s="36">
        <f t="shared" si="68"/>
        <v>59.58</v>
      </c>
      <c r="C62" s="36">
        <f>C69+C76</f>
        <v>59.58</v>
      </c>
      <c r="D62" s="36">
        <f t="shared" ref="D62:E62" si="72">D69+D76</f>
        <v>59.58</v>
      </c>
      <c r="E62" s="36">
        <f t="shared" si="72"/>
        <v>59.58</v>
      </c>
      <c r="F62" s="37">
        <f>IFERROR(E62/B62*100,0)</f>
        <v>100</v>
      </c>
      <c r="G62" s="37">
        <f t="shared" si="64"/>
        <v>100</v>
      </c>
      <c r="H62" s="36">
        <f t="shared" ref="H62:Z62" si="73">H69+H76</f>
        <v>0</v>
      </c>
      <c r="I62" s="36">
        <f t="shared" si="73"/>
        <v>0</v>
      </c>
      <c r="J62" s="36">
        <f t="shared" si="73"/>
        <v>0</v>
      </c>
      <c r="K62" s="36">
        <f t="shared" si="73"/>
        <v>0</v>
      </c>
      <c r="L62" s="36">
        <f t="shared" si="73"/>
        <v>0</v>
      </c>
      <c r="M62" s="36">
        <f t="shared" si="73"/>
        <v>0</v>
      </c>
      <c r="N62" s="36">
        <f t="shared" si="73"/>
        <v>0</v>
      </c>
      <c r="O62" s="36">
        <f t="shared" si="73"/>
        <v>0</v>
      </c>
      <c r="P62" s="36">
        <f t="shared" si="73"/>
        <v>0</v>
      </c>
      <c r="Q62" s="36">
        <f t="shared" si="73"/>
        <v>0</v>
      </c>
      <c r="R62" s="36">
        <f t="shared" si="73"/>
        <v>26.8</v>
      </c>
      <c r="S62" s="36">
        <f t="shared" si="73"/>
        <v>24.68</v>
      </c>
      <c r="T62" s="36">
        <f t="shared" si="73"/>
        <v>0</v>
      </c>
      <c r="U62" s="36">
        <f t="shared" si="73"/>
        <v>0</v>
      </c>
      <c r="V62" s="36">
        <f t="shared" si="73"/>
        <v>0</v>
      </c>
      <c r="W62" s="36">
        <f t="shared" si="73"/>
        <v>0</v>
      </c>
      <c r="X62" s="36">
        <f t="shared" si="73"/>
        <v>0</v>
      </c>
      <c r="Y62" s="36">
        <f t="shared" si="73"/>
        <v>0</v>
      </c>
      <c r="Z62" s="36">
        <f t="shared" si="73"/>
        <v>0</v>
      </c>
      <c r="AA62" s="36">
        <f t="shared" ref="AA62:AE62" si="74">AA69+AA76</f>
        <v>0</v>
      </c>
      <c r="AB62" s="36">
        <f t="shared" si="74"/>
        <v>5</v>
      </c>
      <c r="AC62" s="36">
        <f t="shared" si="74"/>
        <v>0</v>
      </c>
      <c r="AD62" s="36">
        <f t="shared" si="74"/>
        <v>27.78</v>
      </c>
      <c r="AE62" s="36">
        <f t="shared" si="74"/>
        <v>34.9</v>
      </c>
      <c r="AF62" s="134"/>
      <c r="AG62" s="46">
        <f t="shared" si="59"/>
        <v>59.58</v>
      </c>
      <c r="AH62" s="46">
        <f t="shared" si="60"/>
        <v>26.8</v>
      </c>
      <c r="AI62" s="46">
        <f t="shared" si="61"/>
        <v>59.58</v>
      </c>
      <c r="AJ62" s="46">
        <f t="shared" si="62"/>
        <v>0</v>
      </c>
      <c r="AL62" s="46"/>
    </row>
    <row r="63" spans="1:38" s="47" customFormat="1" ht="37.5" x14ac:dyDescent="0.3">
      <c r="A63" s="35" t="s">
        <v>32</v>
      </c>
      <c r="B63" s="36">
        <f t="shared" si="68"/>
        <v>59.58</v>
      </c>
      <c r="C63" s="36">
        <f t="shared" si="68"/>
        <v>59.58</v>
      </c>
      <c r="D63" s="36">
        <f t="shared" ref="D63:E63" si="75">D70+D77</f>
        <v>59.58</v>
      </c>
      <c r="E63" s="36">
        <f t="shared" si="75"/>
        <v>59.58</v>
      </c>
      <c r="F63" s="37">
        <f t="shared" si="63"/>
        <v>100</v>
      </c>
      <c r="G63" s="37">
        <f t="shared" si="64"/>
        <v>100</v>
      </c>
      <c r="H63" s="36">
        <f t="shared" ref="H63:Z63" si="76">H70+H77</f>
        <v>0</v>
      </c>
      <c r="I63" s="36">
        <f t="shared" si="76"/>
        <v>0</v>
      </c>
      <c r="J63" s="36">
        <f t="shared" si="76"/>
        <v>0</v>
      </c>
      <c r="K63" s="36">
        <f t="shared" si="76"/>
        <v>0</v>
      </c>
      <c r="L63" s="36">
        <f t="shared" si="76"/>
        <v>0</v>
      </c>
      <c r="M63" s="36">
        <f t="shared" si="76"/>
        <v>0</v>
      </c>
      <c r="N63" s="36">
        <f t="shared" si="76"/>
        <v>0</v>
      </c>
      <c r="O63" s="36">
        <f t="shared" si="76"/>
        <v>0</v>
      </c>
      <c r="P63" s="36">
        <f t="shared" si="76"/>
        <v>0</v>
      </c>
      <c r="Q63" s="36">
        <f t="shared" si="76"/>
        <v>0</v>
      </c>
      <c r="R63" s="36">
        <f t="shared" si="76"/>
        <v>26.8</v>
      </c>
      <c r="S63" s="36">
        <f t="shared" si="76"/>
        <v>24.68</v>
      </c>
      <c r="T63" s="36">
        <f t="shared" si="76"/>
        <v>0</v>
      </c>
      <c r="U63" s="36">
        <f t="shared" si="76"/>
        <v>0</v>
      </c>
      <c r="V63" s="36">
        <f t="shared" si="76"/>
        <v>0</v>
      </c>
      <c r="W63" s="36">
        <f t="shared" si="76"/>
        <v>0</v>
      </c>
      <c r="X63" s="36">
        <f t="shared" si="76"/>
        <v>0</v>
      </c>
      <c r="Y63" s="36">
        <f t="shared" si="76"/>
        <v>0</v>
      </c>
      <c r="Z63" s="36">
        <f t="shared" si="76"/>
        <v>0</v>
      </c>
      <c r="AA63" s="36">
        <f t="shared" ref="AA63:AE63" si="77">AA70+AA77</f>
        <v>0</v>
      </c>
      <c r="AB63" s="36">
        <f t="shared" si="77"/>
        <v>5</v>
      </c>
      <c r="AC63" s="36">
        <f t="shared" si="77"/>
        <v>0</v>
      </c>
      <c r="AD63" s="36">
        <f t="shared" si="77"/>
        <v>27.78</v>
      </c>
      <c r="AE63" s="36">
        <f t="shared" si="77"/>
        <v>34.9</v>
      </c>
      <c r="AF63" s="134"/>
      <c r="AG63" s="46">
        <f t="shared" si="59"/>
        <v>59.58</v>
      </c>
      <c r="AH63" s="46">
        <f t="shared" si="60"/>
        <v>26.8</v>
      </c>
      <c r="AI63" s="46">
        <f t="shared" si="61"/>
        <v>59.58</v>
      </c>
      <c r="AJ63" s="46">
        <f t="shared" si="62"/>
        <v>0</v>
      </c>
      <c r="AL63" s="46"/>
    </row>
    <row r="64" spans="1:38" s="47" customFormat="1" x14ac:dyDescent="0.3">
      <c r="A64" s="35" t="s">
        <v>33</v>
      </c>
      <c r="B64" s="36">
        <f t="shared" si="68"/>
        <v>0</v>
      </c>
      <c r="C64" s="36">
        <f t="shared" si="68"/>
        <v>0</v>
      </c>
      <c r="D64" s="36">
        <f t="shared" ref="D64:E64" si="78">D71+D78</f>
        <v>0</v>
      </c>
      <c r="E64" s="36">
        <f t="shared" si="78"/>
        <v>0</v>
      </c>
      <c r="F64" s="37">
        <f t="shared" si="63"/>
        <v>0</v>
      </c>
      <c r="G64" s="37">
        <f t="shared" si="64"/>
        <v>0</v>
      </c>
      <c r="H64" s="36">
        <f t="shared" ref="H64:Z64" si="79">H71+H78</f>
        <v>0</v>
      </c>
      <c r="I64" s="36">
        <f t="shared" si="79"/>
        <v>0</v>
      </c>
      <c r="J64" s="36">
        <f t="shared" si="79"/>
        <v>0</v>
      </c>
      <c r="K64" s="36">
        <f t="shared" si="79"/>
        <v>0</v>
      </c>
      <c r="L64" s="36">
        <f t="shared" si="79"/>
        <v>0</v>
      </c>
      <c r="M64" s="36">
        <f t="shared" si="79"/>
        <v>0</v>
      </c>
      <c r="N64" s="36">
        <f t="shared" si="79"/>
        <v>0</v>
      </c>
      <c r="O64" s="36">
        <f t="shared" si="79"/>
        <v>0</v>
      </c>
      <c r="P64" s="36">
        <f t="shared" si="79"/>
        <v>0</v>
      </c>
      <c r="Q64" s="36">
        <f t="shared" si="79"/>
        <v>0</v>
      </c>
      <c r="R64" s="36">
        <f t="shared" si="79"/>
        <v>0</v>
      </c>
      <c r="S64" s="36">
        <f t="shared" si="79"/>
        <v>0</v>
      </c>
      <c r="T64" s="36">
        <f t="shared" si="79"/>
        <v>0</v>
      </c>
      <c r="U64" s="36">
        <f t="shared" si="79"/>
        <v>0</v>
      </c>
      <c r="V64" s="36">
        <f t="shared" si="79"/>
        <v>0</v>
      </c>
      <c r="W64" s="36">
        <f t="shared" si="79"/>
        <v>0</v>
      </c>
      <c r="X64" s="36">
        <f t="shared" si="79"/>
        <v>0</v>
      </c>
      <c r="Y64" s="36">
        <f t="shared" si="79"/>
        <v>0</v>
      </c>
      <c r="Z64" s="36">
        <f t="shared" si="79"/>
        <v>0</v>
      </c>
      <c r="AA64" s="36">
        <f t="shared" ref="AA64:AE64" si="80">AA71+AA78</f>
        <v>0</v>
      </c>
      <c r="AB64" s="36">
        <f t="shared" si="80"/>
        <v>0</v>
      </c>
      <c r="AC64" s="36">
        <f t="shared" si="80"/>
        <v>0</v>
      </c>
      <c r="AD64" s="36">
        <f t="shared" si="80"/>
        <v>0</v>
      </c>
      <c r="AE64" s="36">
        <f t="shared" si="80"/>
        <v>0</v>
      </c>
      <c r="AF64" s="135"/>
      <c r="AG64" s="46">
        <f t="shared" si="59"/>
        <v>0</v>
      </c>
      <c r="AH64" s="46">
        <f t="shared" si="60"/>
        <v>0</v>
      </c>
      <c r="AI64" s="46">
        <f t="shared" si="61"/>
        <v>0</v>
      </c>
      <c r="AJ64" s="46">
        <f t="shared" si="62"/>
        <v>0</v>
      </c>
      <c r="AL64" s="46"/>
    </row>
    <row r="65" spans="1:38" s="47" customFormat="1" ht="34.5" customHeight="1" x14ac:dyDescent="0.25">
      <c r="A65" s="136" t="s">
        <v>60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8"/>
      <c r="AF65" s="107"/>
      <c r="AG65" s="46">
        <f t="shared" si="59"/>
        <v>0</v>
      </c>
      <c r="AH65" s="46">
        <f t="shared" si="60"/>
        <v>0</v>
      </c>
      <c r="AI65" s="46">
        <f t="shared" si="61"/>
        <v>0</v>
      </c>
      <c r="AJ65" s="46">
        <f t="shared" si="62"/>
        <v>0</v>
      </c>
      <c r="AL65" s="46"/>
    </row>
    <row r="66" spans="1:38" s="18" customFormat="1" x14ac:dyDescent="0.3">
      <c r="A66" s="35" t="s">
        <v>34</v>
      </c>
      <c r="B66" s="36">
        <f>SUM(B67,B68,B69,B71)</f>
        <v>595.28000000000009</v>
      </c>
      <c r="C66" s="36">
        <f>SUM(C67,C68,C69,C71)</f>
        <v>595.28000000000009</v>
      </c>
      <c r="D66" s="36">
        <f>SUM(D67,D68,D69,D71)</f>
        <v>595.28000000000009</v>
      </c>
      <c r="E66" s="36">
        <f>SUM(E67,E68,E69,E71)</f>
        <v>595.28000000000009</v>
      </c>
      <c r="F66" s="36">
        <f t="shared" ref="F66:F67" si="81">IFERROR(E66/B66*100,0)</f>
        <v>100</v>
      </c>
      <c r="G66" s="36">
        <f t="shared" ref="G66:G67" si="82">IFERROR(E66/C66*100,0)</f>
        <v>100</v>
      </c>
      <c r="H66" s="36">
        <f t="shared" ref="H66:AE66" si="83">SUM(H67,H68,H69,H71)</f>
        <v>0</v>
      </c>
      <c r="I66" s="36">
        <f t="shared" si="83"/>
        <v>0</v>
      </c>
      <c r="J66" s="36">
        <f t="shared" si="83"/>
        <v>0</v>
      </c>
      <c r="K66" s="36">
        <f t="shared" si="83"/>
        <v>0</v>
      </c>
      <c r="L66" s="36">
        <f t="shared" si="83"/>
        <v>0</v>
      </c>
      <c r="M66" s="36">
        <f t="shared" si="83"/>
        <v>0</v>
      </c>
      <c r="N66" s="36">
        <f t="shared" si="83"/>
        <v>0</v>
      </c>
      <c r="O66" s="36">
        <f t="shared" si="83"/>
        <v>0</v>
      </c>
      <c r="P66" s="36">
        <f t="shared" ref="P66" si="84">SUM(P67,P68,P69,P71)</f>
        <v>0</v>
      </c>
      <c r="Q66" s="36">
        <f t="shared" si="83"/>
        <v>0</v>
      </c>
      <c r="R66" s="36">
        <f>SUM(R67,R68,R69,R71)</f>
        <v>267.5</v>
      </c>
      <c r="S66" s="36">
        <f t="shared" ref="S66" si="85">SUM(S67,S68,S69,S71)</f>
        <v>246.8</v>
      </c>
      <c r="T66" s="36">
        <f t="shared" si="83"/>
        <v>0</v>
      </c>
      <c r="U66" s="36">
        <f t="shared" si="83"/>
        <v>0</v>
      </c>
      <c r="V66" s="36">
        <f t="shared" si="83"/>
        <v>0</v>
      </c>
      <c r="W66" s="36">
        <f t="shared" si="83"/>
        <v>0</v>
      </c>
      <c r="X66" s="36">
        <f t="shared" si="83"/>
        <v>0</v>
      </c>
      <c r="Y66" s="36">
        <f t="shared" si="83"/>
        <v>0</v>
      </c>
      <c r="Z66" s="36">
        <f t="shared" si="83"/>
        <v>0</v>
      </c>
      <c r="AA66" s="36">
        <f t="shared" si="83"/>
        <v>0</v>
      </c>
      <c r="AB66" s="36">
        <f t="shared" ref="AB66" si="86">SUM(AB67,AB68,AB69,AB71)</f>
        <v>50</v>
      </c>
      <c r="AC66" s="36">
        <f t="shared" si="83"/>
        <v>0</v>
      </c>
      <c r="AD66" s="36">
        <f t="shared" si="83"/>
        <v>277.77999999999997</v>
      </c>
      <c r="AE66" s="36">
        <f t="shared" si="83"/>
        <v>348.47999999999996</v>
      </c>
      <c r="AF66" s="107"/>
      <c r="AG66" s="46">
        <f t="shared" si="59"/>
        <v>595.28</v>
      </c>
      <c r="AH66" s="46">
        <f t="shared" si="60"/>
        <v>267.5</v>
      </c>
      <c r="AI66" s="46">
        <f t="shared" si="61"/>
        <v>595.28</v>
      </c>
      <c r="AJ66" s="46">
        <f t="shared" si="62"/>
        <v>0</v>
      </c>
      <c r="AL66" s="46"/>
    </row>
    <row r="67" spans="1:38" s="47" customFormat="1" x14ac:dyDescent="0.3">
      <c r="A67" s="35" t="s">
        <v>30</v>
      </c>
      <c r="B67" s="38">
        <f>SUM(H67,J67,L67,N67,P67,R67,T67,V67,X67,Z67,AB67,AD67)</f>
        <v>0</v>
      </c>
      <c r="C67" s="38">
        <f>SUM(H67+J67+L67+N67+P67+R67+T67+V67+X67+Z67+AB67+AD67)</f>
        <v>0</v>
      </c>
      <c r="D67" s="38">
        <f>E67</f>
        <v>0</v>
      </c>
      <c r="E67" s="38">
        <f>SUM(I67,K67,M67,O67,Q67,S67,U67,W67,Y67,AA67,AC67,AE67)</f>
        <v>0</v>
      </c>
      <c r="F67" s="36">
        <f t="shared" si="81"/>
        <v>0</v>
      </c>
      <c r="G67" s="36">
        <f t="shared" si="82"/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107"/>
      <c r="AG67" s="46">
        <f t="shared" si="59"/>
        <v>0</v>
      </c>
      <c r="AH67" s="46">
        <f t="shared" si="60"/>
        <v>0</v>
      </c>
      <c r="AI67" s="46">
        <f t="shared" si="61"/>
        <v>0</v>
      </c>
      <c r="AJ67" s="46">
        <f t="shared" si="62"/>
        <v>0</v>
      </c>
      <c r="AL67" s="46"/>
    </row>
    <row r="68" spans="1:38" s="47" customFormat="1" x14ac:dyDescent="0.3">
      <c r="A68" s="35" t="s">
        <v>36</v>
      </c>
      <c r="B68" s="38">
        <f>SUM(H68,J68,L68,N68,P68,R68,T68,V68,X68,Z68,AB68,AD68)</f>
        <v>535.70000000000005</v>
      </c>
      <c r="C68" s="38">
        <f t="shared" ref="C68:C71" si="87">SUM(H68+J68+L68+N68+P68+R68+T68+V68+X68+Z68+AB68+AD68)</f>
        <v>535.70000000000005</v>
      </c>
      <c r="D68" s="38">
        <f>E68</f>
        <v>535.70000000000005</v>
      </c>
      <c r="E68" s="38">
        <f>SUM(I68,K68,M68,O68,Q68,S68,U68,W68,Y68,AA68,AC68,AE68)</f>
        <v>535.70000000000005</v>
      </c>
      <c r="F68" s="36">
        <f t="shared" ref="F68:F71" si="88">IFERROR(E68/B68*100,0)</f>
        <v>100</v>
      </c>
      <c r="G68" s="36">
        <f t="shared" ref="G68:G71" si="89">IFERROR(E68/C68*100,0)</f>
        <v>100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240.7</v>
      </c>
      <c r="S68" s="36">
        <v>222.12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45</v>
      </c>
      <c r="AC68" s="36">
        <v>0</v>
      </c>
      <c r="AD68" s="36">
        <v>250</v>
      </c>
      <c r="AE68" s="36">
        <v>313.58</v>
      </c>
      <c r="AF68" s="107"/>
      <c r="AG68" s="46">
        <f t="shared" si="59"/>
        <v>535.70000000000005</v>
      </c>
      <c r="AH68" s="46">
        <f t="shared" si="60"/>
        <v>240.7</v>
      </c>
      <c r="AI68" s="46">
        <f t="shared" si="61"/>
        <v>535.70000000000005</v>
      </c>
      <c r="AJ68" s="46">
        <f t="shared" si="62"/>
        <v>0</v>
      </c>
      <c r="AL68" s="46"/>
    </row>
    <row r="69" spans="1:38" s="47" customFormat="1" x14ac:dyDescent="0.3">
      <c r="A69" s="35" t="s">
        <v>31</v>
      </c>
      <c r="B69" s="38">
        <f>SUM(H69,J69,L69,N69,P69,R69,T69,V69,X69,Z69,AB69,AD69)</f>
        <v>59.58</v>
      </c>
      <c r="C69" s="38">
        <f t="shared" si="87"/>
        <v>59.58</v>
      </c>
      <c r="D69" s="38">
        <f>E69</f>
        <v>59.58</v>
      </c>
      <c r="E69" s="38">
        <f>SUM(I69,K69,M69,O69,Q69,S69,U69,W69,Y69,AA69,AC69,AE69)</f>
        <v>59.58</v>
      </c>
      <c r="F69" s="36">
        <f t="shared" si="88"/>
        <v>100</v>
      </c>
      <c r="G69" s="36">
        <f t="shared" si="89"/>
        <v>100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26.8</v>
      </c>
      <c r="S69" s="36">
        <v>24.68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5</v>
      </c>
      <c r="AC69" s="36">
        <v>0</v>
      </c>
      <c r="AD69" s="36">
        <v>27.78</v>
      </c>
      <c r="AE69" s="36">
        <v>34.9</v>
      </c>
      <c r="AF69" s="107"/>
      <c r="AG69" s="46">
        <f t="shared" si="59"/>
        <v>59.58</v>
      </c>
      <c r="AH69" s="46">
        <f t="shared" si="60"/>
        <v>26.8</v>
      </c>
      <c r="AI69" s="46">
        <f t="shared" si="61"/>
        <v>59.58</v>
      </c>
      <c r="AJ69" s="46">
        <f t="shared" si="62"/>
        <v>0</v>
      </c>
      <c r="AL69" s="46"/>
    </row>
    <row r="70" spans="1:38" s="47" customFormat="1" ht="37.5" x14ac:dyDescent="0.3">
      <c r="A70" s="35" t="s">
        <v>32</v>
      </c>
      <c r="B70" s="38">
        <f>SUM(H70,J70,L70,N70,P70,R70,T70,V70,X70,Z70,AB70,AD70)</f>
        <v>59.58</v>
      </c>
      <c r="C70" s="38">
        <f t="shared" si="87"/>
        <v>59.58</v>
      </c>
      <c r="D70" s="38">
        <f>E70</f>
        <v>59.58</v>
      </c>
      <c r="E70" s="38">
        <f>SUM(I70,K70,M70,O70,Q70,S70,U70,W70,Y70,AA70,AC70,AE70)</f>
        <v>59.58</v>
      </c>
      <c r="F70" s="36">
        <f t="shared" si="88"/>
        <v>100</v>
      </c>
      <c r="G70" s="36">
        <f t="shared" si="89"/>
        <v>100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26.8</v>
      </c>
      <c r="S70" s="36">
        <v>24.68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5</v>
      </c>
      <c r="AC70" s="36">
        <v>0</v>
      </c>
      <c r="AD70" s="36">
        <v>27.78</v>
      </c>
      <c r="AE70" s="36">
        <v>34.9</v>
      </c>
      <c r="AF70" s="107"/>
      <c r="AG70" s="46">
        <f t="shared" si="59"/>
        <v>59.58</v>
      </c>
      <c r="AH70" s="46">
        <f t="shared" si="60"/>
        <v>26.8</v>
      </c>
      <c r="AI70" s="46">
        <f t="shared" si="61"/>
        <v>59.58</v>
      </c>
      <c r="AJ70" s="46">
        <f t="shared" si="62"/>
        <v>0</v>
      </c>
      <c r="AL70" s="46"/>
    </row>
    <row r="71" spans="1:38" s="47" customFormat="1" x14ac:dyDescent="0.3">
      <c r="A71" s="35" t="s">
        <v>33</v>
      </c>
      <c r="B71" s="38">
        <f>SUM(H71,J71,L71,N71,P71,R71,T71,V71,X71,Z71,AB71,AD71)</f>
        <v>0</v>
      </c>
      <c r="C71" s="38">
        <f t="shared" si="87"/>
        <v>0</v>
      </c>
      <c r="D71" s="38">
        <f>E71</f>
        <v>0</v>
      </c>
      <c r="E71" s="38">
        <f>SUM(I71,K71,M71,O71,Q71,S71,U71,W71,Y71,AA71,AC71,AE71)</f>
        <v>0</v>
      </c>
      <c r="F71" s="36">
        <f t="shared" si="88"/>
        <v>0</v>
      </c>
      <c r="G71" s="36">
        <f t="shared" si="89"/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107"/>
      <c r="AG71" s="46">
        <f t="shared" si="59"/>
        <v>0</v>
      </c>
      <c r="AH71" s="46">
        <f t="shared" si="60"/>
        <v>0</v>
      </c>
      <c r="AI71" s="46">
        <f t="shared" si="61"/>
        <v>0</v>
      </c>
      <c r="AJ71" s="46">
        <f t="shared" si="62"/>
        <v>0</v>
      </c>
      <c r="AL71" s="46"/>
    </row>
    <row r="72" spans="1:38" s="47" customFormat="1" ht="34.5" customHeight="1" x14ac:dyDescent="0.25">
      <c r="A72" s="136" t="s">
        <v>77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8"/>
      <c r="AF72" s="107"/>
      <c r="AG72" s="46">
        <f t="shared" ref="AG72:AG78" si="90">H72+J72+L72+N72+P72+R72+T72+V72+X72+Z72+AB72+AD72</f>
        <v>0</v>
      </c>
      <c r="AH72" s="46">
        <f t="shared" ref="AH72:AH78" si="91">H72+J72+L72+N72+P72+R72+T72+V72+X72</f>
        <v>0</v>
      </c>
      <c r="AI72" s="46">
        <f t="shared" ref="AI72:AI78" si="92">I72+K72+M72+O72+Q72+S72+U72+W72+Y72+AA72+AC72+AE72</f>
        <v>0</v>
      </c>
      <c r="AJ72" s="46">
        <f t="shared" ref="AJ72:AJ78" si="93">E72-C72</f>
        <v>0</v>
      </c>
      <c r="AL72" s="46"/>
    </row>
    <row r="73" spans="1:38" s="18" customFormat="1" x14ac:dyDescent="0.3">
      <c r="A73" s="35" t="s">
        <v>34</v>
      </c>
      <c r="B73" s="36">
        <f>SUM(B74,B75,B76,B78)</f>
        <v>0</v>
      </c>
      <c r="C73" s="36">
        <f t="shared" ref="C73" si="94">SUM(C74,C75,C76,C78)</f>
        <v>0</v>
      </c>
      <c r="D73" s="36">
        <f>SUM(D74,D75,D76,D78)</f>
        <v>0</v>
      </c>
      <c r="E73" s="36">
        <f>SUM(E74,E75,E76,E78)</f>
        <v>0</v>
      </c>
      <c r="F73" s="36">
        <f t="shared" ref="F73:F78" si="95">IFERROR(E73/B73*100,0)</f>
        <v>0</v>
      </c>
      <c r="G73" s="36">
        <f t="shared" ref="G73:G78" si="96">IFERROR(E73/C73*100,0)</f>
        <v>0</v>
      </c>
      <c r="H73" s="36">
        <f t="shared" ref="H73:AE73" si="97">SUM(H74,H75,H76,H78)</f>
        <v>0</v>
      </c>
      <c r="I73" s="36">
        <f t="shared" si="97"/>
        <v>0</v>
      </c>
      <c r="J73" s="36">
        <f t="shared" si="97"/>
        <v>0</v>
      </c>
      <c r="K73" s="36">
        <f t="shared" si="97"/>
        <v>0</v>
      </c>
      <c r="L73" s="36">
        <f t="shared" si="97"/>
        <v>0</v>
      </c>
      <c r="M73" s="36">
        <f t="shared" si="97"/>
        <v>0</v>
      </c>
      <c r="N73" s="36">
        <f t="shared" si="97"/>
        <v>0</v>
      </c>
      <c r="O73" s="36">
        <f t="shared" si="97"/>
        <v>0</v>
      </c>
      <c r="P73" s="36">
        <f t="shared" ref="P73" si="98">SUM(P74,P75,P76,P78)</f>
        <v>0</v>
      </c>
      <c r="Q73" s="36">
        <f t="shared" si="97"/>
        <v>0</v>
      </c>
      <c r="R73" s="36">
        <f>SUM(R74,R75,R76,R78)</f>
        <v>0</v>
      </c>
      <c r="S73" s="36">
        <f>SUM(S74,S75,S76,S78)</f>
        <v>0</v>
      </c>
      <c r="T73" s="36">
        <f t="shared" si="97"/>
        <v>0</v>
      </c>
      <c r="U73" s="36">
        <f t="shared" si="97"/>
        <v>0</v>
      </c>
      <c r="V73" s="36">
        <f t="shared" si="97"/>
        <v>0</v>
      </c>
      <c r="W73" s="36">
        <f t="shared" si="97"/>
        <v>0</v>
      </c>
      <c r="X73" s="36">
        <f t="shared" si="97"/>
        <v>0</v>
      </c>
      <c r="Y73" s="36">
        <f t="shared" si="97"/>
        <v>0</v>
      </c>
      <c r="Z73" s="36">
        <f>SUM(Z74,Z75,Z76,Z78)</f>
        <v>0</v>
      </c>
      <c r="AA73" s="36">
        <f t="shared" si="97"/>
        <v>0</v>
      </c>
      <c r="AB73" s="36">
        <f t="shared" si="97"/>
        <v>0</v>
      </c>
      <c r="AC73" s="36">
        <f t="shared" si="97"/>
        <v>0</v>
      </c>
      <c r="AD73" s="36">
        <f t="shared" si="97"/>
        <v>0</v>
      </c>
      <c r="AE73" s="36">
        <f t="shared" si="97"/>
        <v>0</v>
      </c>
      <c r="AF73" s="107"/>
      <c r="AG73" s="46">
        <f t="shared" si="90"/>
        <v>0</v>
      </c>
      <c r="AH73" s="46">
        <f t="shared" si="91"/>
        <v>0</v>
      </c>
      <c r="AI73" s="46">
        <f t="shared" si="92"/>
        <v>0</v>
      </c>
      <c r="AJ73" s="46">
        <f t="shared" si="93"/>
        <v>0</v>
      </c>
      <c r="AL73" s="46"/>
    </row>
    <row r="74" spans="1:38" s="47" customFormat="1" x14ac:dyDescent="0.3">
      <c r="A74" s="35" t="s">
        <v>30</v>
      </c>
      <c r="B74" s="36">
        <f t="shared" ref="B74:C78" si="99">B81</f>
        <v>0</v>
      </c>
      <c r="C74" s="36">
        <f>C81</f>
        <v>0</v>
      </c>
      <c r="D74" s="38">
        <f>E74</f>
        <v>0</v>
      </c>
      <c r="E74" s="38">
        <f>SUM(I74,K74,M74,O74,Q74,S74,U74,W74,Y74,AA74,AC74,AE74)</f>
        <v>0</v>
      </c>
      <c r="F74" s="36">
        <f t="shared" si="95"/>
        <v>0</v>
      </c>
      <c r="G74" s="36">
        <f t="shared" si="96"/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f>R81</f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f>Z81</f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107"/>
      <c r="AG74" s="46">
        <f t="shared" si="90"/>
        <v>0</v>
      </c>
      <c r="AH74" s="46">
        <f t="shared" si="91"/>
        <v>0</v>
      </c>
      <c r="AI74" s="46">
        <f t="shared" si="92"/>
        <v>0</v>
      </c>
      <c r="AJ74" s="46">
        <f t="shared" si="93"/>
        <v>0</v>
      </c>
      <c r="AL74" s="46"/>
    </row>
    <row r="75" spans="1:38" s="47" customFormat="1" x14ac:dyDescent="0.3">
      <c r="A75" s="35" t="s">
        <v>36</v>
      </c>
      <c r="B75" s="36">
        <f t="shared" si="99"/>
        <v>0</v>
      </c>
      <c r="C75" s="36">
        <f t="shared" si="99"/>
        <v>0</v>
      </c>
      <c r="D75" s="38">
        <f>E75</f>
        <v>0</v>
      </c>
      <c r="E75" s="38">
        <f>SUM(I75,K75,M75,O75,Q75,S75,U75,W75,Y75,AA75,AC75,AE75)</f>
        <v>0</v>
      </c>
      <c r="F75" s="36">
        <f t="shared" si="95"/>
        <v>0</v>
      </c>
      <c r="G75" s="36">
        <f t="shared" si="96"/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f>R82</f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f>Z82</f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107"/>
      <c r="AG75" s="46">
        <f t="shared" si="90"/>
        <v>0</v>
      </c>
      <c r="AH75" s="46">
        <f t="shared" si="91"/>
        <v>0</v>
      </c>
      <c r="AI75" s="46">
        <f t="shared" si="92"/>
        <v>0</v>
      </c>
      <c r="AJ75" s="46">
        <f t="shared" si="93"/>
        <v>0</v>
      </c>
      <c r="AL75" s="46"/>
    </row>
    <row r="76" spans="1:38" s="47" customFormat="1" x14ac:dyDescent="0.3">
      <c r="A76" s="35" t="s">
        <v>31</v>
      </c>
      <c r="B76" s="36">
        <f t="shared" si="99"/>
        <v>0</v>
      </c>
      <c r="C76" s="36">
        <f>C83</f>
        <v>0</v>
      </c>
      <c r="D76" s="38">
        <f>E76</f>
        <v>0</v>
      </c>
      <c r="E76" s="38">
        <f>SUM(I76,K76,M76,O76,Q76,S76,U76,W76,Y76,AA76,AC76,AE76)</f>
        <v>0</v>
      </c>
      <c r="F76" s="36">
        <f t="shared" si="95"/>
        <v>0</v>
      </c>
      <c r="G76" s="36">
        <f t="shared" si="96"/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f>R83</f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f>Z83</f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107"/>
      <c r="AG76" s="46">
        <f t="shared" si="90"/>
        <v>0</v>
      </c>
      <c r="AH76" s="46">
        <f t="shared" si="91"/>
        <v>0</v>
      </c>
      <c r="AI76" s="46">
        <f t="shared" si="92"/>
        <v>0</v>
      </c>
      <c r="AJ76" s="46">
        <f t="shared" si="93"/>
        <v>0</v>
      </c>
      <c r="AL76" s="46"/>
    </row>
    <row r="77" spans="1:38" s="47" customFormat="1" ht="37.5" x14ac:dyDescent="0.3">
      <c r="A77" s="35" t="s">
        <v>32</v>
      </c>
      <c r="B77" s="36">
        <f t="shared" si="99"/>
        <v>0</v>
      </c>
      <c r="C77" s="36">
        <f t="shared" si="99"/>
        <v>0</v>
      </c>
      <c r="D77" s="38">
        <f>E77</f>
        <v>0</v>
      </c>
      <c r="E77" s="38">
        <f>SUM(I77,K77,M77,O77,Q77,S77,U77,W77,Y77,AA77,AC77,AE77)</f>
        <v>0</v>
      </c>
      <c r="F77" s="36">
        <f t="shared" si="95"/>
        <v>0</v>
      </c>
      <c r="G77" s="36">
        <f t="shared" si="96"/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f t="shared" ref="R77" si="100">R84</f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f t="shared" ref="Z77" si="101">Z84</f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107"/>
      <c r="AG77" s="46">
        <f t="shared" si="90"/>
        <v>0</v>
      </c>
      <c r="AH77" s="46">
        <f t="shared" si="91"/>
        <v>0</v>
      </c>
      <c r="AI77" s="46">
        <f t="shared" si="92"/>
        <v>0</v>
      </c>
      <c r="AJ77" s="46">
        <f t="shared" si="93"/>
        <v>0</v>
      </c>
      <c r="AL77" s="46"/>
    </row>
    <row r="78" spans="1:38" s="47" customFormat="1" x14ac:dyDescent="0.3">
      <c r="A78" s="35" t="s">
        <v>33</v>
      </c>
      <c r="B78" s="36">
        <f t="shared" si="99"/>
        <v>0</v>
      </c>
      <c r="C78" s="36">
        <f t="shared" si="99"/>
        <v>0</v>
      </c>
      <c r="D78" s="38">
        <f>E78</f>
        <v>0</v>
      </c>
      <c r="E78" s="38">
        <f>SUM(I78,K78,M78,O78,Q78,S78,U78,W78,Y78,AA78,AC78,AE78)</f>
        <v>0</v>
      </c>
      <c r="F78" s="36">
        <f t="shared" si="95"/>
        <v>0</v>
      </c>
      <c r="G78" s="36">
        <f t="shared" si="96"/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f>R85</f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f>Z85</f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107"/>
      <c r="AG78" s="46">
        <f t="shared" si="90"/>
        <v>0</v>
      </c>
      <c r="AH78" s="46">
        <f t="shared" si="91"/>
        <v>0</v>
      </c>
      <c r="AI78" s="46">
        <f t="shared" si="92"/>
        <v>0</v>
      </c>
      <c r="AJ78" s="46">
        <f t="shared" si="93"/>
        <v>0</v>
      </c>
      <c r="AL78" s="46"/>
    </row>
    <row r="79" spans="1:38" s="47" customFormat="1" ht="34.5" customHeight="1" x14ac:dyDescent="0.25">
      <c r="A79" s="136" t="s">
        <v>78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8"/>
      <c r="AF79" s="107"/>
      <c r="AG79" s="46">
        <f t="shared" ref="AG79:AG85" si="102">H79+J79+L79+N79+P79+R79+T79+V79+X79+Z79+AB79+AD79</f>
        <v>0</v>
      </c>
      <c r="AH79" s="46">
        <f t="shared" ref="AH79:AH85" si="103">H79+J79+L79+N79+P79+R79+T79+V79+X79</f>
        <v>0</v>
      </c>
      <c r="AI79" s="46">
        <f t="shared" ref="AI79:AI85" si="104">I79+K79+M79+O79+Q79+S79+U79+W79+Y79+AA79+AC79+AE79</f>
        <v>0</v>
      </c>
      <c r="AJ79" s="46">
        <f t="shared" ref="AJ79:AJ85" si="105">E79-C79</f>
        <v>0</v>
      </c>
      <c r="AL79" s="46"/>
    </row>
    <row r="80" spans="1:38" s="18" customFormat="1" x14ac:dyDescent="0.3">
      <c r="A80" s="35" t="s">
        <v>34</v>
      </c>
      <c r="B80" s="36">
        <f>SUM(B81,B82,B83,B85)</f>
        <v>0</v>
      </c>
      <c r="C80" s="36">
        <f>SUM(C81,C82,C83,C85)</f>
        <v>0</v>
      </c>
      <c r="D80" s="36">
        <f>SUM(D81,D82,D83,D85)</f>
        <v>0</v>
      </c>
      <c r="E80" s="36">
        <f>SUM(E81,E82,E83,E85)</f>
        <v>0</v>
      </c>
      <c r="F80" s="36">
        <f t="shared" ref="F80:F85" si="106">IFERROR(E80/B80*100,0)</f>
        <v>0</v>
      </c>
      <c r="G80" s="36">
        <f t="shared" ref="G80:G85" si="107">IFERROR(E80/C80*100,0)</f>
        <v>0</v>
      </c>
      <c r="H80" s="36">
        <f t="shared" ref="H80:AE80" si="108">SUM(H81,H82,H83,H85)</f>
        <v>0</v>
      </c>
      <c r="I80" s="36">
        <f t="shared" si="108"/>
        <v>0</v>
      </c>
      <c r="J80" s="36">
        <f t="shared" si="108"/>
        <v>0</v>
      </c>
      <c r="K80" s="36">
        <f t="shared" si="108"/>
        <v>0</v>
      </c>
      <c r="L80" s="36">
        <f t="shared" si="108"/>
        <v>0</v>
      </c>
      <c r="M80" s="36">
        <f t="shared" si="108"/>
        <v>0</v>
      </c>
      <c r="N80" s="36">
        <f t="shared" si="108"/>
        <v>0</v>
      </c>
      <c r="O80" s="36">
        <f t="shared" si="108"/>
        <v>0</v>
      </c>
      <c r="P80" s="36">
        <f t="shared" ref="P80:R80" si="109">SUM(P81,P82,P83,P85)</f>
        <v>0</v>
      </c>
      <c r="Q80" s="36">
        <f t="shared" si="108"/>
        <v>0</v>
      </c>
      <c r="R80" s="36">
        <f t="shared" si="109"/>
        <v>0</v>
      </c>
      <c r="S80" s="36">
        <f t="shared" si="108"/>
        <v>0</v>
      </c>
      <c r="T80" s="36">
        <f t="shared" si="108"/>
        <v>0</v>
      </c>
      <c r="U80" s="36">
        <f t="shared" si="108"/>
        <v>0</v>
      </c>
      <c r="V80" s="36">
        <f t="shared" si="108"/>
        <v>0</v>
      </c>
      <c r="W80" s="36">
        <f t="shared" si="108"/>
        <v>0</v>
      </c>
      <c r="X80" s="36">
        <f t="shared" si="108"/>
        <v>0</v>
      </c>
      <c r="Y80" s="36">
        <f t="shared" si="108"/>
        <v>0</v>
      </c>
      <c r="Z80" s="36">
        <f t="shared" si="108"/>
        <v>0</v>
      </c>
      <c r="AA80" s="36">
        <f t="shared" si="108"/>
        <v>0</v>
      </c>
      <c r="AB80" s="36">
        <f t="shared" si="108"/>
        <v>0</v>
      </c>
      <c r="AC80" s="36">
        <f t="shared" si="108"/>
        <v>0</v>
      </c>
      <c r="AD80" s="36">
        <f t="shared" si="108"/>
        <v>0</v>
      </c>
      <c r="AE80" s="36">
        <f t="shared" si="108"/>
        <v>0</v>
      </c>
      <c r="AF80" s="107"/>
      <c r="AG80" s="46">
        <f t="shared" si="102"/>
        <v>0</v>
      </c>
      <c r="AH80" s="46">
        <f t="shared" si="103"/>
        <v>0</v>
      </c>
      <c r="AI80" s="46">
        <f t="shared" si="104"/>
        <v>0</v>
      </c>
      <c r="AJ80" s="46">
        <f t="shared" si="105"/>
        <v>0</v>
      </c>
      <c r="AL80" s="46"/>
    </row>
    <row r="81" spans="1:62" s="47" customFormat="1" x14ac:dyDescent="0.3">
      <c r="A81" s="35" t="s">
        <v>30</v>
      </c>
      <c r="B81" s="38">
        <f>SUM(H81,J81,L81,N81,P81,R81,T81,V81,X81,Z81,AB81,AD81)</f>
        <v>0</v>
      </c>
      <c r="C81" s="38">
        <f>SUM(H81+J81+L81+N81+P81+R81+T81+V81+X81+Z81+AB81+AD81)</f>
        <v>0</v>
      </c>
      <c r="D81" s="38">
        <f>E81</f>
        <v>0</v>
      </c>
      <c r="E81" s="38">
        <f>SUM(I81,K81,M81,O81,Q81,S81,U81,W81,Y81,AA81,AC81,AE81)</f>
        <v>0</v>
      </c>
      <c r="F81" s="36">
        <f t="shared" si="106"/>
        <v>0</v>
      </c>
      <c r="G81" s="36">
        <f t="shared" si="107"/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107"/>
      <c r="AG81" s="46">
        <f t="shared" si="102"/>
        <v>0</v>
      </c>
      <c r="AH81" s="46">
        <f t="shared" si="103"/>
        <v>0</v>
      </c>
      <c r="AI81" s="46">
        <f t="shared" si="104"/>
        <v>0</v>
      </c>
      <c r="AJ81" s="46">
        <f t="shared" si="105"/>
        <v>0</v>
      </c>
      <c r="AL81" s="46"/>
    </row>
    <row r="82" spans="1:62" s="47" customFormat="1" x14ac:dyDescent="0.3">
      <c r="A82" s="35" t="s">
        <v>36</v>
      </c>
      <c r="B82" s="38">
        <f>SUM(H82,J82,L82,N82,P82,R82,T82,V82,X82,Z82,AB82,AD82)</f>
        <v>0</v>
      </c>
      <c r="C82" s="38">
        <f t="shared" ref="C82:C85" si="110">SUM(H82+J82+L82+N82+P82+R82+T82+V82+X82+Z82+AB82+AD82)</f>
        <v>0</v>
      </c>
      <c r="D82" s="38">
        <f>E82</f>
        <v>0</v>
      </c>
      <c r="E82" s="38">
        <f>SUM(I82,K82,M82,O82,Q82,S82,U82,W82,Y82,AA82,AC82,AE82)</f>
        <v>0</v>
      </c>
      <c r="F82" s="36">
        <f t="shared" si="106"/>
        <v>0</v>
      </c>
      <c r="G82" s="36">
        <f t="shared" si="107"/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107"/>
      <c r="AG82" s="46">
        <f t="shared" si="102"/>
        <v>0</v>
      </c>
      <c r="AH82" s="46">
        <f t="shared" si="103"/>
        <v>0</v>
      </c>
      <c r="AI82" s="46">
        <f t="shared" si="104"/>
        <v>0</v>
      </c>
      <c r="AJ82" s="46">
        <f t="shared" si="105"/>
        <v>0</v>
      </c>
      <c r="AL82" s="46"/>
    </row>
    <row r="83" spans="1:62" s="47" customFormat="1" x14ac:dyDescent="0.3">
      <c r="A83" s="35" t="s">
        <v>31</v>
      </c>
      <c r="B83" s="38">
        <f>SUM(H83,J83,L83,N83,P83,R83,T83,V83,X83,Z83,AB83,AD83)</f>
        <v>0</v>
      </c>
      <c r="C83" s="38">
        <f t="shared" si="110"/>
        <v>0</v>
      </c>
      <c r="D83" s="38">
        <f>E83</f>
        <v>0</v>
      </c>
      <c r="E83" s="38">
        <f>SUM(I83,K83,M83,O83,Q83,S83,U83,W83,Y83,AA83,AC83,AE83)</f>
        <v>0</v>
      </c>
      <c r="F83" s="36">
        <f t="shared" si="106"/>
        <v>0</v>
      </c>
      <c r="G83" s="36">
        <f t="shared" si="107"/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107"/>
      <c r="AG83" s="46">
        <f t="shared" si="102"/>
        <v>0</v>
      </c>
      <c r="AH83" s="46">
        <f t="shared" si="103"/>
        <v>0</v>
      </c>
      <c r="AI83" s="46">
        <f t="shared" si="104"/>
        <v>0</v>
      </c>
      <c r="AJ83" s="46">
        <f t="shared" si="105"/>
        <v>0</v>
      </c>
      <c r="AL83" s="46"/>
    </row>
    <row r="84" spans="1:62" s="47" customFormat="1" ht="37.5" x14ac:dyDescent="0.3">
      <c r="A84" s="35" t="s">
        <v>32</v>
      </c>
      <c r="B84" s="38">
        <f>SUM(H84,J84,L84,N84,P84,R84,T84,V84,X84,Z84,AB84,AD84)</f>
        <v>0</v>
      </c>
      <c r="C84" s="38">
        <f t="shared" si="110"/>
        <v>0</v>
      </c>
      <c r="D84" s="38">
        <f>E84</f>
        <v>0</v>
      </c>
      <c r="E84" s="38">
        <f>SUM(I84,K84,M84,O84,Q84,S84,U84,W84,Y84,AA84,AC84,AE84)</f>
        <v>0</v>
      </c>
      <c r="F84" s="36">
        <f t="shared" si="106"/>
        <v>0</v>
      </c>
      <c r="G84" s="36">
        <f t="shared" si="107"/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107"/>
      <c r="AG84" s="46">
        <f t="shared" si="102"/>
        <v>0</v>
      </c>
      <c r="AH84" s="46">
        <f t="shared" si="103"/>
        <v>0</v>
      </c>
      <c r="AI84" s="46">
        <f t="shared" si="104"/>
        <v>0</v>
      </c>
      <c r="AJ84" s="46">
        <f t="shared" si="105"/>
        <v>0</v>
      </c>
      <c r="AL84" s="46"/>
    </row>
    <row r="85" spans="1:62" s="47" customFormat="1" x14ac:dyDescent="0.3">
      <c r="A85" s="35" t="s">
        <v>33</v>
      </c>
      <c r="B85" s="38">
        <f>SUM(H85,J85,L85,N85,P85,R85,T85,V85,X85,Z85,AB85,AD85)</f>
        <v>0</v>
      </c>
      <c r="C85" s="38">
        <f t="shared" si="110"/>
        <v>0</v>
      </c>
      <c r="D85" s="38">
        <f>E85</f>
        <v>0</v>
      </c>
      <c r="E85" s="38">
        <f>SUM(I85,K85,M85,O85,Q85,S85,U85,W85,Y85,AA85,AC85,AE85)</f>
        <v>0</v>
      </c>
      <c r="F85" s="36">
        <f t="shared" si="106"/>
        <v>0</v>
      </c>
      <c r="G85" s="36">
        <f t="shared" si="107"/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107"/>
      <c r="AG85" s="46">
        <f t="shared" si="102"/>
        <v>0</v>
      </c>
      <c r="AH85" s="46">
        <f t="shared" si="103"/>
        <v>0</v>
      </c>
      <c r="AI85" s="46">
        <f t="shared" si="104"/>
        <v>0</v>
      </c>
      <c r="AJ85" s="46">
        <f t="shared" si="105"/>
        <v>0</v>
      </c>
      <c r="AL85" s="46"/>
    </row>
    <row r="86" spans="1:62" s="47" customFormat="1" ht="30" customHeight="1" x14ac:dyDescent="0.25">
      <c r="A86" s="143" t="s">
        <v>61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15"/>
      <c r="AG86" s="63">
        <f t="shared" si="59"/>
        <v>0</v>
      </c>
      <c r="AH86" s="63">
        <f t="shared" si="60"/>
        <v>0</v>
      </c>
      <c r="AI86" s="63">
        <f t="shared" si="61"/>
        <v>0</v>
      </c>
      <c r="AJ86" s="63">
        <f t="shared" si="62"/>
        <v>0</v>
      </c>
      <c r="AK86" s="81"/>
      <c r="AL86" s="46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</row>
    <row r="87" spans="1:62" s="47" customFormat="1" ht="41.25" customHeight="1" x14ac:dyDescent="0.3">
      <c r="A87" s="35" t="s">
        <v>34</v>
      </c>
      <c r="B87" s="36">
        <f>SUM(B88,B89,B90,B92)</f>
        <v>9871.64</v>
      </c>
      <c r="C87" s="36">
        <f>SUM(C88,C89,C90,C92)</f>
        <v>9871.64</v>
      </c>
      <c r="D87" s="36">
        <f>SUM(D88,D89,D90,D92)</f>
        <v>9864.4399999999987</v>
      </c>
      <c r="E87" s="36">
        <f>SUM(E88,E89,E90,E92)</f>
        <v>9864.4399999999987</v>
      </c>
      <c r="F87" s="36">
        <f t="shared" ref="F87" si="111">IFERROR(E87/B87*100,0)</f>
        <v>99.927063790818949</v>
      </c>
      <c r="G87" s="36">
        <f t="shared" ref="G87" si="112">IFERROR(E87/C87*100,0)</f>
        <v>99.927063790818949</v>
      </c>
      <c r="H87" s="36">
        <f t="shared" ref="H87:AE87" si="113">H88+H89+H90+H92</f>
        <v>0</v>
      </c>
      <c r="I87" s="36">
        <f t="shared" si="113"/>
        <v>0</v>
      </c>
      <c r="J87" s="36">
        <f t="shared" si="113"/>
        <v>0</v>
      </c>
      <c r="K87" s="36">
        <f t="shared" si="113"/>
        <v>0</v>
      </c>
      <c r="L87" s="36">
        <f t="shared" si="113"/>
        <v>0</v>
      </c>
      <c r="M87" s="36">
        <f t="shared" si="113"/>
        <v>0</v>
      </c>
      <c r="N87" s="36">
        <f t="shared" si="113"/>
        <v>0</v>
      </c>
      <c r="O87" s="36">
        <f t="shared" si="113"/>
        <v>0</v>
      </c>
      <c r="P87" s="36">
        <f t="shared" ref="P87" si="114">P88+P89+P90+P92</f>
        <v>0</v>
      </c>
      <c r="Q87" s="36">
        <f t="shared" si="113"/>
        <v>0</v>
      </c>
      <c r="R87" s="36">
        <f t="shared" ref="R87" si="115">R88+R89+R90+R92</f>
        <v>5127.2000000000007</v>
      </c>
      <c r="S87" s="36">
        <f t="shared" si="113"/>
        <v>5127.2000000000007</v>
      </c>
      <c r="T87" s="36">
        <f t="shared" si="113"/>
        <v>2300</v>
      </c>
      <c r="U87" s="36">
        <f t="shared" si="113"/>
        <v>1100</v>
      </c>
      <c r="V87" s="36">
        <f t="shared" si="113"/>
        <v>0</v>
      </c>
      <c r="W87" s="36">
        <f t="shared" si="113"/>
        <v>0</v>
      </c>
      <c r="X87" s="36">
        <f t="shared" si="113"/>
        <v>0</v>
      </c>
      <c r="Y87" s="36">
        <f t="shared" si="113"/>
        <v>0</v>
      </c>
      <c r="Z87" s="36">
        <f t="shared" si="113"/>
        <v>0</v>
      </c>
      <c r="AA87" s="36">
        <f t="shared" si="113"/>
        <v>0</v>
      </c>
      <c r="AB87" s="36">
        <f t="shared" si="113"/>
        <v>0</v>
      </c>
      <c r="AC87" s="36">
        <f t="shared" si="113"/>
        <v>0</v>
      </c>
      <c r="AD87" s="36">
        <f t="shared" si="113"/>
        <v>2444.44</v>
      </c>
      <c r="AE87" s="36">
        <f t="shared" si="113"/>
        <v>3637.24</v>
      </c>
      <c r="AF87" s="107"/>
      <c r="AG87" s="46">
        <f t="shared" si="59"/>
        <v>9871.6400000000012</v>
      </c>
      <c r="AH87" s="46">
        <f t="shared" si="60"/>
        <v>7427.2000000000007</v>
      </c>
      <c r="AI87" s="46">
        <f t="shared" si="61"/>
        <v>9864.44</v>
      </c>
      <c r="AJ87" s="46">
        <f t="shared" si="62"/>
        <v>-7.2000000000007276</v>
      </c>
      <c r="AL87" s="46"/>
    </row>
    <row r="88" spans="1:62" s="47" customFormat="1" ht="20.25" customHeight="1" x14ac:dyDescent="0.3">
      <c r="A88" s="35" t="s">
        <v>30</v>
      </c>
      <c r="B88" s="36">
        <f>SUM(B95,B102,B109,B116,B123,B130,B137,B144,B151,B158,B165)</f>
        <v>0</v>
      </c>
      <c r="C88" s="36">
        <f>SUM(C95,C102,C109,C116,C123,C130,C137,C144,C151,C158,C165)</f>
        <v>0</v>
      </c>
      <c r="D88" s="36">
        <f t="shared" ref="D88:I88" si="116">SUM(D95,D102,D109,D116,D123,D130,D137,D144,D151,D158,D165)</f>
        <v>0</v>
      </c>
      <c r="E88" s="36">
        <f t="shared" si="116"/>
        <v>0</v>
      </c>
      <c r="F88" s="36">
        <f t="shared" si="116"/>
        <v>0</v>
      </c>
      <c r="G88" s="36">
        <f t="shared" si="116"/>
        <v>0</v>
      </c>
      <c r="H88" s="36">
        <f t="shared" si="116"/>
        <v>0</v>
      </c>
      <c r="I88" s="36">
        <f t="shared" si="116"/>
        <v>0</v>
      </c>
      <c r="J88" s="36">
        <f>SUM(J95,J102,J109,J116,J123,J130,J137,J144,J151,J158,J165)</f>
        <v>0</v>
      </c>
      <c r="K88" s="36">
        <f t="shared" ref="K88:AE88" si="117">SUM(K95,K102,K109,K116,K123,K130,K137,K144,K151,K158,K165)</f>
        <v>0</v>
      </c>
      <c r="L88" s="36">
        <f t="shared" si="117"/>
        <v>0</v>
      </c>
      <c r="M88" s="36">
        <f t="shared" si="117"/>
        <v>0</v>
      </c>
      <c r="N88" s="36">
        <f t="shared" si="117"/>
        <v>0</v>
      </c>
      <c r="O88" s="36">
        <f t="shared" si="117"/>
        <v>0</v>
      </c>
      <c r="P88" s="36">
        <f t="shared" ref="P88" si="118">SUM(P95,P102,P109,P116,P123,P130,P137,P144,P151,P158,P165)</f>
        <v>0</v>
      </c>
      <c r="Q88" s="36">
        <f t="shared" si="117"/>
        <v>0</v>
      </c>
      <c r="R88" s="36">
        <f t="shared" ref="R88" si="119">SUM(R95,R102,R109,R116,R123,R130,R137,R144,R151,R158,R165)</f>
        <v>0</v>
      </c>
      <c r="S88" s="36">
        <f t="shared" si="117"/>
        <v>0</v>
      </c>
      <c r="T88" s="36">
        <f t="shared" si="117"/>
        <v>0</v>
      </c>
      <c r="U88" s="36">
        <f t="shared" si="117"/>
        <v>0</v>
      </c>
      <c r="V88" s="36">
        <f t="shared" si="117"/>
        <v>0</v>
      </c>
      <c r="W88" s="36">
        <f t="shared" si="117"/>
        <v>0</v>
      </c>
      <c r="X88" s="36">
        <f t="shared" si="117"/>
        <v>0</v>
      </c>
      <c r="Y88" s="36">
        <f t="shared" si="117"/>
        <v>0</v>
      </c>
      <c r="Z88" s="36">
        <f t="shared" si="117"/>
        <v>0</v>
      </c>
      <c r="AA88" s="36">
        <f t="shared" si="117"/>
        <v>0</v>
      </c>
      <c r="AB88" s="36">
        <f t="shared" si="117"/>
        <v>0</v>
      </c>
      <c r="AC88" s="36">
        <f t="shared" si="117"/>
        <v>0</v>
      </c>
      <c r="AD88" s="36">
        <f t="shared" si="117"/>
        <v>0</v>
      </c>
      <c r="AE88" s="36">
        <f t="shared" si="117"/>
        <v>0</v>
      </c>
      <c r="AF88" s="107"/>
      <c r="AG88" s="46">
        <f t="shared" si="59"/>
        <v>0</v>
      </c>
      <c r="AH88" s="46">
        <f t="shared" si="60"/>
        <v>0</v>
      </c>
      <c r="AI88" s="46">
        <f t="shared" si="61"/>
        <v>0</v>
      </c>
      <c r="AJ88" s="46">
        <f t="shared" si="62"/>
        <v>0</v>
      </c>
      <c r="AL88" s="46"/>
    </row>
    <row r="89" spans="1:62" s="47" customFormat="1" x14ac:dyDescent="0.3">
      <c r="A89" s="35" t="s">
        <v>36</v>
      </c>
      <c r="B89" s="36">
        <f>SUM(B96,B103,B110,B117,B124,B131,B138,B145,B152,B159,B166)</f>
        <v>4699.8999999999996</v>
      </c>
      <c r="C89" s="36">
        <f>SUM(C96,C103,C110,C117,C124,C131,C138,C145,C152,C159,C166)</f>
        <v>4699.8999999999996</v>
      </c>
      <c r="D89" s="36">
        <f t="shared" ref="D89:I89" si="120">SUM(D96,D103,D110,D117,D124,D131,D138,D145,D152,D159,D166)</f>
        <v>4693.42</v>
      </c>
      <c r="E89" s="36">
        <f t="shared" si="120"/>
        <v>4693.42</v>
      </c>
      <c r="F89" s="36">
        <f t="shared" si="120"/>
        <v>392.8</v>
      </c>
      <c r="G89" s="36">
        <f t="shared" si="120"/>
        <v>392.8</v>
      </c>
      <c r="H89" s="36">
        <f t="shared" si="120"/>
        <v>0</v>
      </c>
      <c r="I89" s="36">
        <f t="shared" si="120"/>
        <v>0</v>
      </c>
      <c r="J89" s="36">
        <f t="shared" ref="J89:AE89" si="121">SUM(J96,J103,J110,J117,J124,J131,J138,J145,J152,J159,J166)</f>
        <v>0</v>
      </c>
      <c r="K89" s="36">
        <f t="shared" si="121"/>
        <v>0</v>
      </c>
      <c r="L89" s="36">
        <f t="shared" si="121"/>
        <v>0</v>
      </c>
      <c r="M89" s="36">
        <f t="shared" si="121"/>
        <v>0</v>
      </c>
      <c r="N89" s="36">
        <f t="shared" si="121"/>
        <v>0</v>
      </c>
      <c r="O89" s="36">
        <f t="shared" si="121"/>
        <v>0</v>
      </c>
      <c r="P89" s="36">
        <f t="shared" ref="P89" si="122">SUM(P96,P103,P110,P117,P124,P131,P138,P145,P152,P159,P166)</f>
        <v>0</v>
      </c>
      <c r="Q89" s="36">
        <f t="shared" si="121"/>
        <v>0</v>
      </c>
      <c r="R89" s="36">
        <f t="shared" ref="R89" si="123">SUM(R96,R103,R110,R117,R124,R131,R138,R145,R152,R159,R166)</f>
        <v>2409.9</v>
      </c>
      <c r="S89" s="36">
        <f t="shared" si="121"/>
        <v>2409.9</v>
      </c>
      <c r="T89" s="36">
        <f t="shared" si="121"/>
        <v>90</v>
      </c>
      <c r="U89" s="36">
        <f t="shared" si="121"/>
        <v>0</v>
      </c>
      <c r="V89" s="36">
        <f t="shared" si="121"/>
        <v>0</v>
      </c>
      <c r="W89" s="36">
        <f t="shared" si="121"/>
        <v>0</v>
      </c>
      <c r="X89" s="36">
        <f t="shared" si="121"/>
        <v>0</v>
      </c>
      <c r="Y89" s="36">
        <f t="shared" si="121"/>
        <v>0</v>
      </c>
      <c r="Z89" s="36">
        <f t="shared" si="121"/>
        <v>0</v>
      </c>
      <c r="AA89" s="36">
        <f t="shared" si="121"/>
        <v>0</v>
      </c>
      <c r="AB89" s="36">
        <f t="shared" si="121"/>
        <v>0</v>
      </c>
      <c r="AC89" s="36">
        <f t="shared" si="121"/>
        <v>0</v>
      </c>
      <c r="AD89" s="36">
        <f t="shared" si="121"/>
        <v>2200</v>
      </c>
      <c r="AE89" s="36">
        <f t="shared" si="121"/>
        <v>2283.52</v>
      </c>
      <c r="AF89" s="107"/>
      <c r="AG89" s="46">
        <f t="shared" si="59"/>
        <v>4699.8999999999996</v>
      </c>
      <c r="AH89" s="46">
        <f t="shared" si="60"/>
        <v>2499.9</v>
      </c>
      <c r="AI89" s="46">
        <f t="shared" si="61"/>
        <v>4693.42</v>
      </c>
      <c r="AJ89" s="46">
        <f t="shared" si="62"/>
        <v>-6.4799999999995634</v>
      </c>
      <c r="AL89" s="46"/>
    </row>
    <row r="90" spans="1:62" s="47" customFormat="1" x14ac:dyDescent="0.3">
      <c r="A90" s="35" t="s">
        <v>31</v>
      </c>
      <c r="B90" s="36">
        <f t="shared" ref="B90:I92" si="124">SUM(B97,B104,B111,B118,B125,B132,B139,B146,B153,B160,B167)</f>
        <v>5171.74</v>
      </c>
      <c r="C90" s="36">
        <f t="shared" si="124"/>
        <v>5171.74</v>
      </c>
      <c r="D90" s="36">
        <f t="shared" si="124"/>
        <v>5171.0199999999995</v>
      </c>
      <c r="E90" s="36">
        <f t="shared" si="124"/>
        <v>5171.0199999999995</v>
      </c>
      <c r="F90" s="36">
        <f t="shared" si="124"/>
        <v>992.8</v>
      </c>
      <c r="G90" s="36">
        <f t="shared" si="124"/>
        <v>992.8</v>
      </c>
      <c r="H90" s="36">
        <f t="shared" si="124"/>
        <v>0</v>
      </c>
      <c r="I90" s="36">
        <f t="shared" si="124"/>
        <v>0</v>
      </c>
      <c r="J90" s="36">
        <f t="shared" ref="J90:AE90" si="125">SUM(J97,J104,J111,J118,J125,J132,J139,J146,J153,J160,J167)</f>
        <v>0</v>
      </c>
      <c r="K90" s="36">
        <f t="shared" si="125"/>
        <v>0</v>
      </c>
      <c r="L90" s="36">
        <f t="shared" si="125"/>
        <v>0</v>
      </c>
      <c r="M90" s="36">
        <f t="shared" si="125"/>
        <v>0</v>
      </c>
      <c r="N90" s="36">
        <f t="shared" si="125"/>
        <v>0</v>
      </c>
      <c r="O90" s="36">
        <f t="shared" si="125"/>
        <v>0</v>
      </c>
      <c r="P90" s="36">
        <f t="shared" ref="P90" si="126">SUM(P97,P104,P111,P118,P125,P132,P139,P146,P153,P160,P167)</f>
        <v>0</v>
      </c>
      <c r="Q90" s="36">
        <f t="shared" si="125"/>
        <v>0</v>
      </c>
      <c r="R90" s="36">
        <f t="shared" ref="R90" si="127">SUM(R97,R104,R111,R118,R125,R132,R139,R146,R153,R160,R167)</f>
        <v>2717.3</v>
      </c>
      <c r="S90" s="36">
        <f t="shared" si="125"/>
        <v>2717.3</v>
      </c>
      <c r="T90" s="36">
        <f t="shared" si="125"/>
        <v>2210</v>
      </c>
      <c r="U90" s="36">
        <f t="shared" si="125"/>
        <v>1100</v>
      </c>
      <c r="V90" s="36">
        <f t="shared" si="125"/>
        <v>0</v>
      </c>
      <c r="W90" s="36">
        <f t="shared" si="125"/>
        <v>0</v>
      </c>
      <c r="X90" s="36">
        <f t="shared" si="125"/>
        <v>0</v>
      </c>
      <c r="Y90" s="36">
        <f t="shared" si="125"/>
        <v>0</v>
      </c>
      <c r="Z90" s="36">
        <f t="shared" si="125"/>
        <v>0</v>
      </c>
      <c r="AA90" s="36">
        <f t="shared" si="125"/>
        <v>0</v>
      </c>
      <c r="AB90" s="36">
        <f t="shared" si="125"/>
        <v>0</v>
      </c>
      <c r="AC90" s="36">
        <f t="shared" si="125"/>
        <v>0</v>
      </c>
      <c r="AD90" s="36">
        <f t="shared" si="125"/>
        <v>244.44</v>
      </c>
      <c r="AE90" s="36">
        <f t="shared" si="125"/>
        <v>1353.72</v>
      </c>
      <c r="AF90" s="107"/>
      <c r="AG90" s="46">
        <f t="shared" si="59"/>
        <v>5171.74</v>
      </c>
      <c r="AH90" s="46">
        <f t="shared" si="60"/>
        <v>4927.3</v>
      </c>
      <c r="AI90" s="46">
        <f t="shared" si="61"/>
        <v>5171.0200000000004</v>
      </c>
      <c r="AJ90" s="46">
        <f t="shared" si="62"/>
        <v>-0.72000000000025466</v>
      </c>
      <c r="AL90" s="46"/>
    </row>
    <row r="91" spans="1:62" s="47" customFormat="1" ht="37.5" x14ac:dyDescent="0.3">
      <c r="A91" s="35" t="s">
        <v>32</v>
      </c>
      <c r="B91" s="36">
        <f t="shared" si="124"/>
        <v>522.24</v>
      </c>
      <c r="C91" s="36">
        <f t="shared" si="124"/>
        <v>522.24</v>
      </c>
      <c r="D91" s="36">
        <f t="shared" si="124"/>
        <v>521.52</v>
      </c>
      <c r="E91" s="36">
        <f t="shared" si="124"/>
        <v>521.52</v>
      </c>
      <c r="F91" s="36">
        <f t="shared" si="124"/>
        <v>392.8</v>
      </c>
      <c r="G91" s="36">
        <f t="shared" si="124"/>
        <v>392.8</v>
      </c>
      <c r="H91" s="36">
        <f t="shared" si="124"/>
        <v>0</v>
      </c>
      <c r="I91" s="36">
        <f t="shared" si="124"/>
        <v>0</v>
      </c>
      <c r="J91" s="36">
        <f t="shared" ref="J91:AE91" si="128">SUM(J98,J105,J112,J119,J126,J133,J140,J147,J154,J161,J168)</f>
        <v>0</v>
      </c>
      <c r="K91" s="36">
        <f t="shared" si="128"/>
        <v>0</v>
      </c>
      <c r="L91" s="36">
        <f t="shared" si="128"/>
        <v>0</v>
      </c>
      <c r="M91" s="36">
        <f t="shared" si="128"/>
        <v>0</v>
      </c>
      <c r="N91" s="36">
        <f t="shared" si="128"/>
        <v>0</v>
      </c>
      <c r="O91" s="36">
        <f t="shared" si="128"/>
        <v>0</v>
      </c>
      <c r="P91" s="36">
        <f t="shared" ref="P91" si="129">SUM(P98,P105,P112,P119,P126,P133,P140,P147,P154,P161,P168)</f>
        <v>0</v>
      </c>
      <c r="Q91" s="36">
        <f t="shared" si="128"/>
        <v>0</v>
      </c>
      <c r="R91" s="36">
        <f t="shared" ref="R91" si="130">SUM(R98,R105,R112,R119,R126,R133,R140,R147,R154,R161,R168)</f>
        <v>267.8</v>
      </c>
      <c r="S91" s="36">
        <f t="shared" si="128"/>
        <v>267.8</v>
      </c>
      <c r="T91" s="36">
        <f t="shared" si="128"/>
        <v>10</v>
      </c>
      <c r="U91" s="36">
        <f t="shared" si="128"/>
        <v>0</v>
      </c>
      <c r="V91" s="36">
        <f t="shared" si="128"/>
        <v>0</v>
      </c>
      <c r="W91" s="36">
        <f t="shared" si="128"/>
        <v>0</v>
      </c>
      <c r="X91" s="36">
        <f t="shared" si="128"/>
        <v>0</v>
      </c>
      <c r="Y91" s="36">
        <f t="shared" si="128"/>
        <v>0</v>
      </c>
      <c r="Z91" s="36">
        <f t="shared" si="128"/>
        <v>0</v>
      </c>
      <c r="AA91" s="36">
        <f t="shared" si="128"/>
        <v>0</v>
      </c>
      <c r="AB91" s="36">
        <f t="shared" si="128"/>
        <v>0</v>
      </c>
      <c r="AC91" s="36">
        <f t="shared" si="128"/>
        <v>0</v>
      </c>
      <c r="AD91" s="36">
        <f t="shared" si="128"/>
        <v>244.44</v>
      </c>
      <c r="AE91" s="36">
        <f t="shared" si="128"/>
        <v>253.72</v>
      </c>
      <c r="AF91" s="107"/>
      <c r="AG91" s="46">
        <f t="shared" si="59"/>
        <v>522.24</v>
      </c>
      <c r="AH91" s="46">
        <f t="shared" si="60"/>
        <v>277.8</v>
      </c>
      <c r="AI91" s="46">
        <f t="shared" si="61"/>
        <v>521.52</v>
      </c>
      <c r="AJ91" s="46">
        <f t="shared" si="62"/>
        <v>-0.72000000000002728</v>
      </c>
      <c r="AL91" s="46"/>
    </row>
    <row r="92" spans="1:62" s="47" customFormat="1" x14ac:dyDescent="0.3">
      <c r="A92" s="35" t="s">
        <v>33</v>
      </c>
      <c r="B92" s="36">
        <f t="shared" si="124"/>
        <v>0</v>
      </c>
      <c r="C92" s="36">
        <f t="shared" si="124"/>
        <v>0</v>
      </c>
      <c r="D92" s="36">
        <f t="shared" si="124"/>
        <v>0</v>
      </c>
      <c r="E92" s="36">
        <f t="shared" si="124"/>
        <v>0</v>
      </c>
      <c r="F92" s="36">
        <f t="shared" si="124"/>
        <v>0</v>
      </c>
      <c r="G92" s="36">
        <f t="shared" si="124"/>
        <v>0</v>
      </c>
      <c r="H92" s="36">
        <f t="shared" si="124"/>
        <v>0</v>
      </c>
      <c r="I92" s="36">
        <f t="shared" si="124"/>
        <v>0</v>
      </c>
      <c r="J92" s="36">
        <f t="shared" ref="J92:AE92" si="131">SUM(J99,J106,J113,J120,J127,J134,J141,J148,J155,J162,J169)</f>
        <v>0</v>
      </c>
      <c r="K92" s="36">
        <f t="shared" si="131"/>
        <v>0</v>
      </c>
      <c r="L92" s="36">
        <f t="shared" si="131"/>
        <v>0</v>
      </c>
      <c r="M92" s="36">
        <f t="shared" si="131"/>
        <v>0</v>
      </c>
      <c r="N92" s="36">
        <f t="shared" si="131"/>
        <v>0</v>
      </c>
      <c r="O92" s="36">
        <f t="shared" si="131"/>
        <v>0</v>
      </c>
      <c r="P92" s="36">
        <f t="shared" ref="P92" si="132">SUM(P99,P106,P113,P120,P127,P134,P141,P148,P155,P162,P169)</f>
        <v>0</v>
      </c>
      <c r="Q92" s="36">
        <f t="shared" si="131"/>
        <v>0</v>
      </c>
      <c r="R92" s="36">
        <f t="shared" ref="R92" si="133">SUM(R99,R106,R113,R120,R127,R134,R141,R148,R155,R162,R169)</f>
        <v>0</v>
      </c>
      <c r="S92" s="36">
        <f t="shared" si="131"/>
        <v>0</v>
      </c>
      <c r="T92" s="36">
        <f t="shared" si="131"/>
        <v>0</v>
      </c>
      <c r="U92" s="36">
        <f t="shared" si="131"/>
        <v>0</v>
      </c>
      <c r="V92" s="36">
        <f t="shared" si="131"/>
        <v>0</v>
      </c>
      <c r="W92" s="36">
        <f t="shared" si="131"/>
        <v>0</v>
      </c>
      <c r="X92" s="36">
        <f t="shared" si="131"/>
        <v>0</v>
      </c>
      <c r="Y92" s="36">
        <f t="shared" si="131"/>
        <v>0</v>
      </c>
      <c r="Z92" s="36">
        <f t="shared" si="131"/>
        <v>0</v>
      </c>
      <c r="AA92" s="36">
        <f t="shared" si="131"/>
        <v>0</v>
      </c>
      <c r="AB92" s="36">
        <f t="shared" si="131"/>
        <v>0</v>
      </c>
      <c r="AC92" s="36">
        <f t="shared" si="131"/>
        <v>0</v>
      </c>
      <c r="AD92" s="36">
        <f t="shared" si="131"/>
        <v>0</v>
      </c>
      <c r="AE92" s="36">
        <f t="shared" si="131"/>
        <v>0</v>
      </c>
      <c r="AF92" s="107"/>
      <c r="AG92" s="46">
        <f t="shared" si="59"/>
        <v>0</v>
      </c>
      <c r="AH92" s="46">
        <f t="shared" si="60"/>
        <v>0</v>
      </c>
      <c r="AI92" s="46">
        <f t="shared" si="61"/>
        <v>0</v>
      </c>
      <c r="AJ92" s="46">
        <f t="shared" si="62"/>
        <v>0</v>
      </c>
      <c r="AL92" s="46"/>
    </row>
    <row r="93" spans="1:62" s="47" customFormat="1" ht="21.75" customHeight="1" x14ac:dyDescent="0.25">
      <c r="A93" s="136" t="s">
        <v>64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8"/>
      <c r="AF93" s="107"/>
      <c r="AG93" s="46">
        <f t="shared" si="59"/>
        <v>0</v>
      </c>
      <c r="AH93" s="46">
        <f t="shared" si="60"/>
        <v>0</v>
      </c>
      <c r="AI93" s="46">
        <f t="shared" si="61"/>
        <v>0</v>
      </c>
      <c r="AJ93" s="46">
        <f t="shared" si="62"/>
        <v>0</v>
      </c>
      <c r="AL93" s="46"/>
    </row>
    <row r="94" spans="1:62" s="18" customFormat="1" ht="37.5" x14ac:dyDescent="0.3">
      <c r="A94" s="35" t="s">
        <v>34</v>
      </c>
      <c r="B94" s="36">
        <f>SUM(B95,B96,B97,B99)</f>
        <v>2444.44</v>
      </c>
      <c r="C94" s="36">
        <f>SUM(C95,C96,C97,C99)</f>
        <v>2444.44</v>
      </c>
      <c r="D94" s="36">
        <f>SUM(D95,D96,D97,D99)</f>
        <v>2444.44</v>
      </c>
      <c r="E94" s="36">
        <f>SUM(E95,E96,E97,E99)</f>
        <v>2444.44</v>
      </c>
      <c r="F94" s="36">
        <f t="shared" ref="F94:F99" si="134">IFERROR(E94/B94*100,0)</f>
        <v>100</v>
      </c>
      <c r="G94" s="36">
        <f t="shared" ref="G94:G99" si="135">IFERROR(E94/C94*100,0)</f>
        <v>100</v>
      </c>
      <c r="H94" s="36">
        <f t="shared" ref="H94:AE94" si="136">SUM(H95,H96,H97,H99)</f>
        <v>0</v>
      </c>
      <c r="I94" s="36">
        <f t="shared" si="136"/>
        <v>0</v>
      </c>
      <c r="J94" s="36">
        <f t="shared" si="136"/>
        <v>0</v>
      </c>
      <c r="K94" s="36">
        <f t="shared" si="136"/>
        <v>0</v>
      </c>
      <c r="L94" s="36">
        <f t="shared" si="136"/>
        <v>0</v>
      </c>
      <c r="M94" s="36">
        <f t="shared" si="136"/>
        <v>0</v>
      </c>
      <c r="N94" s="36">
        <f t="shared" si="136"/>
        <v>0</v>
      </c>
      <c r="O94" s="36">
        <f t="shared" si="136"/>
        <v>0</v>
      </c>
      <c r="P94" s="36">
        <f t="shared" ref="P94" si="137">SUM(P95,P96,P97,P99)</f>
        <v>0</v>
      </c>
      <c r="Q94" s="36">
        <f t="shared" si="136"/>
        <v>0</v>
      </c>
      <c r="R94" s="36">
        <f t="shared" ref="R94" si="138">SUM(R95,R96,R97,R99)</f>
        <v>1050</v>
      </c>
      <c r="S94" s="36">
        <f t="shared" si="136"/>
        <v>1050</v>
      </c>
      <c r="T94" s="36">
        <f t="shared" si="136"/>
        <v>0</v>
      </c>
      <c r="U94" s="36">
        <f t="shared" si="136"/>
        <v>0</v>
      </c>
      <c r="V94" s="36">
        <f t="shared" si="136"/>
        <v>0</v>
      </c>
      <c r="W94" s="36">
        <f t="shared" si="136"/>
        <v>0</v>
      </c>
      <c r="X94" s="36">
        <f t="shared" si="136"/>
        <v>0</v>
      </c>
      <c r="Y94" s="36">
        <f t="shared" si="136"/>
        <v>0</v>
      </c>
      <c r="Z94" s="36">
        <f t="shared" si="136"/>
        <v>0</v>
      </c>
      <c r="AA94" s="36">
        <f t="shared" si="136"/>
        <v>0</v>
      </c>
      <c r="AB94" s="36">
        <f t="shared" ref="AB94" si="139">SUM(AB95,AB96,AB97,AB99)</f>
        <v>0</v>
      </c>
      <c r="AC94" s="36">
        <f t="shared" si="136"/>
        <v>0</v>
      </c>
      <c r="AD94" s="36">
        <f t="shared" si="136"/>
        <v>1394.44</v>
      </c>
      <c r="AE94" s="36">
        <f t="shared" si="136"/>
        <v>1394.44</v>
      </c>
      <c r="AF94" s="107" t="s">
        <v>87</v>
      </c>
      <c r="AG94" s="46">
        <f t="shared" si="59"/>
        <v>2444.44</v>
      </c>
      <c r="AH94" s="46">
        <f t="shared" si="60"/>
        <v>1050</v>
      </c>
      <c r="AI94" s="46">
        <f t="shared" si="61"/>
        <v>2444.44</v>
      </c>
      <c r="AJ94" s="46">
        <f t="shared" si="62"/>
        <v>0</v>
      </c>
      <c r="AL94" s="46"/>
    </row>
    <row r="95" spans="1:62" s="47" customFormat="1" x14ac:dyDescent="0.3">
      <c r="A95" s="35" t="s">
        <v>30</v>
      </c>
      <c r="B95" s="38">
        <f>SUM(H95,J95,L95,N95,P95,R95,T95,V95,X95,Z95,AB95,AD95)</f>
        <v>0</v>
      </c>
      <c r="C95" s="38">
        <f>SUM(H95+J95+L95+N95+P95+R95+T95+V95+X95+Z95+AB95+AD95)</f>
        <v>0</v>
      </c>
      <c r="D95" s="38">
        <f>E95</f>
        <v>0</v>
      </c>
      <c r="E95" s="38">
        <f>SUM(I95,K95,M95,O95,Q95,S95,U95,W95,Y95,AA95,AC95,AE95)</f>
        <v>0</v>
      </c>
      <c r="F95" s="36">
        <f t="shared" si="134"/>
        <v>0</v>
      </c>
      <c r="G95" s="36">
        <f t="shared" si="135"/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107"/>
      <c r="AG95" s="46">
        <f t="shared" si="59"/>
        <v>0</v>
      </c>
      <c r="AH95" s="46">
        <f t="shared" si="60"/>
        <v>0</v>
      </c>
      <c r="AI95" s="46">
        <f t="shared" si="61"/>
        <v>0</v>
      </c>
      <c r="AJ95" s="46">
        <f t="shared" si="62"/>
        <v>0</v>
      </c>
      <c r="AL95" s="46"/>
    </row>
    <row r="96" spans="1:62" s="47" customFormat="1" x14ac:dyDescent="0.3">
      <c r="A96" s="35" t="s">
        <v>36</v>
      </c>
      <c r="B96" s="38">
        <f>SUM(H96,J96,L96,N96,P96,R96,T96,V96,X96,Z96,AB96,AD96)</f>
        <v>2200</v>
      </c>
      <c r="C96" s="38">
        <f t="shared" ref="C96:C99" si="140">SUM(H96+J96+L96+N96+P96+R96+T96+V96+X96+Z96+AB96+AD96)</f>
        <v>2200</v>
      </c>
      <c r="D96" s="38">
        <f>E96</f>
        <v>2200</v>
      </c>
      <c r="E96" s="38">
        <f>SUM(I96,K96,M96,O96,Q96,S96,U96,W96,Y96,AA96,AC96,AE96)</f>
        <v>2200</v>
      </c>
      <c r="F96" s="36">
        <f t="shared" si="134"/>
        <v>100</v>
      </c>
      <c r="G96" s="36">
        <f t="shared" si="135"/>
        <v>100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945</v>
      </c>
      <c r="S96" s="36">
        <v>945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1255</v>
      </c>
      <c r="AE96" s="36">
        <v>1255</v>
      </c>
      <c r="AF96" s="107"/>
      <c r="AG96" s="46">
        <f t="shared" si="59"/>
        <v>2200</v>
      </c>
      <c r="AH96" s="46">
        <f t="shared" si="60"/>
        <v>945</v>
      </c>
      <c r="AI96" s="46">
        <f t="shared" si="61"/>
        <v>2200</v>
      </c>
      <c r="AJ96" s="46">
        <f t="shared" si="62"/>
        <v>0</v>
      </c>
      <c r="AL96" s="46"/>
    </row>
    <row r="97" spans="1:38" s="47" customFormat="1" x14ac:dyDescent="0.3">
      <c r="A97" s="35" t="s">
        <v>31</v>
      </c>
      <c r="B97" s="38">
        <f>SUM(H97,J97,L97,N97,P97,R97,T97,V97,X97,Z97,AB97,AD97)</f>
        <v>244.44</v>
      </c>
      <c r="C97" s="38">
        <f t="shared" si="140"/>
        <v>244.44</v>
      </c>
      <c r="D97" s="38">
        <f>E97</f>
        <v>244.44</v>
      </c>
      <c r="E97" s="38">
        <f>SUM(I97,K97,M97,O97,Q97,S97,U97,W97,Y97,AA97,AC97,AE97)</f>
        <v>244.44</v>
      </c>
      <c r="F97" s="36">
        <f t="shared" si="134"/>
        <v>100</v>
      </c>
      <c r="G97" s="36">
        <f t="shared" si="135"/>
        <v>100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105</v>
      </c>
      <c r="S97" s="36">
        <v>105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139.44</v>
      </c>
      <c r="AE97" s="36">
        <v>139.44</v>
      </c>
      <c r="AF97" s="107"/>
      <c r="AG97" s="46">
        <f t="shared" si="59"/>
        <v>244.44</v>
      </c>
      <c r="AH97" s="46">
        <f t="shared" si="60"/>
        <v>105</v>
      </c>
      <c r="AI97" s="46">
        <f t="shared" si="61"/>
        <v>244.44</v>
      </c>
      <c r="AJ97" s="46">
        <f t="shared" si="62"/>
        <v>0</v>
      </c>
      <c r="AL97" s="46"/>
    </row>
    <row r="98" spans="1:38" s="47" customFormat="1" ht="37.5" x14ac:dyDescent="0.3">
      <c r="A98" s="35" t="s">
        <v>32</v>
      </c>
      <c r="B98" s="38">
        <f>SUM(H98,J98,L98,N98,P98,R98,T98,V98,X98,Z98,AB98,AD98)</f>
        <v>244.44</v>
      </c>
      <c r="C98" s="38">
        <f t="shared" si="140"/>
        <v>244.44</v>
      </c>
      <c r="D98" s="38">
        <f>E98</f>
        <v>244.44</v>
      </c>
      <c r="E98" s="38">
        <f>SUM(I98,K98,M98,O98,Q98,S98,U98,W98,Y98,AA98,AC98,AE98)</f>
        <v>244.44</v>
      </c>
      <c r="F98" s="36">
        <f t="shared" si="134"/>
        <v>100</v>
      </c>
      <c r="G98" s="36">
        <f t="shared" si="135"/>
        <v>100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105</v>
      </c>
      <c r="S98" s="36">
        <v>105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139.44</v>
      </c>
      <c r="AE98" s="36">
        <v>139.44</v>
      </c>
      <c r="AF98" s="107"/>
      <c r="AG98" s="46">
        <f t="shared" si="59"/>
        <v>244.44</v>
      </c>
      <c r="AH98" s="46">
        <f t="shared" si="60"/>
        <v>105</v>
      </c>
      <c r="AI98" s="46">
        <f t="shared" si="61"/>
        <v>244.44</v>
      </c>
      <c r="AJ98" s="46">
        <f t="shared" si="62"/>
        <v>0</v>
      </c>
      <c r="AL98" s="46"/>
    </row>
    <row r="99" spans="1:38" s="47" customFormat="1" x14ac:dyDescent="0.3">
      <c r="A99" s="35" t="s">
        <v>33</v>
      </c>
      <c r="B99" s="38">
        <f>SUM(H99,J99,L99,N99,P99,R99,T99,V99,X99,Z99,AB99,AD99)</f>
        <v>0</v>
      </c>
      <c r="C99" s="38">
        <f t="shared" si="140"/>
        <v>0</v>
      </c>
      <c r="D99" s="38">
        <f>E99</f>
        <v>0</v>
      </c>
      <c r="E99" s="38">
        <f>SUM(I99,K99,M99,O99,Q99,S99,U99,W99,Y99,AA99,AC99,AE99)</f>
        <v>0</v>
      </c>
      <c r="F99" s="36">
        <f t="shared" si="134"/>
        <v>0</v>
      </c>
      <c r="G99" s="36">
        <f t="shared" si="135"/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107"/>
      <c r="AG99" s="46">
        <f t="shared" si="59"/>
        <v>0</v>
      </c>
      <c r="AH99" s="46">
        <f t="shared" si="60"/>
        <v>0</v>
      </c>
      <c r="AI99" s="46">
        <f t="shared" si="61"/>
        <v>0</v>
      </c>
      <c r="AJ99" s="46">
        <f t="shared" si="62"/>
        <v>0</v>
      </c>
      <c r="AL99" s="46"/>
    </row>
    <row r="100" spans="1:38" s="47" customFormat="1" ht="21.75" customHeight="1" x14ac:dyDescent="0.25">
      <c r="A100" s="136" t="s">
        <v>65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8"/>
      <c r="AF100" s="107"/>
      <c r="AG100" s="46">
        <f t="shared" si="59"/>
        <v>0</v>
      </c>
      <c r="AH100" s="46">
        <f t="shared" si="60"/>
        <v>0</v>
      </c>
      <c r="AI100" s="46">
        <f t="shared" si="61"/>
        <v>0</v>
      </c>
      <c r="AJ100" s="46">
        <f t="shared" si="62"/>
        <v>0</v>
      </c>
      <c r="AL100" s="46"/>
    </row>
    <row r="101" spans="1:38" s="18" customFormat="1" ht="37.5" x14ac:dyDescent="0.3">
      <c r="A101" s="35" t="s">
        <v>34</v>
      </c>
      <c r="B101" s="36">
        <f>SUM(B102,B103,B104,B106)</f>
        <v>2200</v>
      </c>
      <c r="C101" s="36">
        <f>SUM(C102,C103,C104,C106)</f>
        <v>2200</v>
      </c>
      <c r="D101" s="36">
        <f>SUM(D102,D103,D104,D106)</f>
        <v>2200</v>
      </c>
      <c r="E101" s="36">
        <f>SUM(E102,E103,E104,E106)</f>
        <v>2200</v>
      </c>
      <c r="F101" s="36">
        <f t="shared" ref="F101:F106" si="141">IFERROR(E101/B101*100,0)</f>
        <v>100</v>
      </c>
      <c r="G101" s="36">
        <f t="shared" ref="G101:G106" si="142">IFERROR(E101/C101*100,0)</f>
        <v>100</v>
      </c>
      <c r="H101" s="36">
        <f t="shared" ref="H101:AE101" si="143">SUM(H102,H103,H104,H106)</f>
        <v>0</v>
      </c>
      <c r="I101" s="36">
        <f t="shared" si="143"/>
        <v>0</v>
      </c>
      <c r="J101" s="36">
        <f t="shared" si="143"/>
        <v>0</v>
      </c>
      <c r="K101" s="36">
        <f t="shared" si="143"/>
        <v>0</v>
      </c>
      <c r="L101" s="36">
        <f t="shared" si="143"/>
        <v>0</v>
      </c>
      <c r="M101" s="36">
        <f t="shared" si="143"/>
        <v>0</v>
      </c>
      <c r="N101" s="36">
        <f t="shared" si="143"/>
        <v>0</v>
      </c>
      <c r="O101" s="36">
        <f t="shared" si="143"/>
        <v>0</v>
      </c>
      <c r="P101" s="36">
        <f t="shared" ref="P101" si="144">SUM(P102,P103,P104,P106)</f>
        <v>0</v>
      </c>
      <c r="Q101" s="36">
        <f t="shared" si="143"/>
        <v>0</v>
      </c>
      <c r="R101" s="36">
        <f t="shared" ref="R101" si="145">SUM(R102,R103,R104,R106)</f>
        <v>1150</v>
      </c>
      <c r="S101" s="36">
        <f t="shared" si="143"/>
        <v>1150</v>
      </c>
      <c r="T101" s="36">
        <f t="shared" si="143"/>
        <v>0</v>
      </c>
      <c r="U101" s="36">
        <f t="shared" si="143"/>
        <v>0</v>
      </c>
      <c r="V101" s="36">
        <f t="shared" si="143"/>
        <v>0</v>
      </c>
      <c r="W101" s="36">
        <f t="shared" si="143"/>
        <v>0</v>
      </c>
      <c r="X101" s="36">
        <f t="shared" si="143"/>
        <v>0</v>
      </c>
      <c r="Y101" s="36">
        <f t="shared" si="143"/>
        <v>0</v>
      </c>
      <c r="Z101" s="36">
        <f t="shared" si="143"/>
        <v>0</v>
      </c>
      <c r="AA101" s="36">
        <f t="shared" si="143"/>
        <v>0</v>
      </c>
      <c r="AB101" s="36">
        <f t="shared" ref="AB101" si="146">SUM(AB102,AB103,AB104,AB106)</f>
        <v>0</v>
      </c>
      <c r="AC101" s="36">
        <f t="shared" si="143"/>
        <v>0</v>
      </c>
      <c r="AD101" s="36">
        <f t="shared" si="143"/>
        <v>1050</v>
      </c>
      <c r="AE101" s="36">
        <f t="shared" si="143"/>
        <v>1050</v>
      </c>
      <c r="AF101" s="107" t="s">
        <v>88</v>
      </c>
      <c r="AG101" s="46">
        <f t="shared" si="59"/>
        <v>2200</v>
      </c>
      <c r="AH101" s="46">
        <f t="shared" si="60"/>
        <v>1150</v>
      </c>
      <c r="AI101" s="46">
        <f t="shared" si="61"/>
        <v>2200</v>
      </c>
      <c r="AJ101" s="46">
        <f t="shared" si="62"/>
        <v>0</v>
      </c>
      <c r="AL101" s="46"/>
    </row>
    <row r="102" spans="1:38" s="47" customFormat="1" x14ac:dyDescent="0.3">
      <c r="A102" s="35" t="s">
        <v>30</v>
      </c>
      <c r="B102" s="38">
        <f>SUM(H102,J102,L102,N102,P102,R102,T102,V102,X102,Z102,AB102,AD102)</f>
        <v>0</v>
      </c>
      <c r="C102" s="38">
        <f>SUM(H102+J102+L102+N102+P102+R102+T102+V102+X102+Z102+AB102+AD102)</f>
        <v>0</v>
      </c>
      <c r="D102" s="38">
        <f>E102</f>
        <v>0</v>
      </c>
      <c r="E102" s="38">
        <f>SUM(I102,K102,M102,O102,Q102,S102,U102,W102,Y102,AA102,AC102,AE102)</f>
        <v>0</v>
      </c>
      <c r="F102" s="36">
        <f t="shared" si="141"/>
        <v>0</v>
      </c>
      <c r="G102" s="36">
        <f t="shared" si="142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107"/>
      <c r="AG102" s="46">
        <f t="shared" si="59"/>
        <v>0</v>
      </c>
      <c r="AH102" s="46">
        <f t="shared" si="60"/>
        <v>0</v>
      </c>
      <c r="AI102" s="46">
        <f t="shared" si="61"/>
        <v>0</v>
      </c>
      <c r="AJ102" s="46">
        <f t="shared" si="62"/>
        <v>0</v>
      </c>
      <c r="AL102" s="46"/>
    </row>
    <row r="103" spans="1:38" s="47" customFormat="1" x14ac:dyDescent="0.3">
      <c r="A103" s="35" t="s">
        <v>36</v>
      </c>
      <c r="B103" s="38">
        <f>SUM(H103,J103,L103,N103,P103,R103,T103,V103,X103,Z103,AB103,AD103)</f>
        <v>1980</v>
      </c>
      <c r="C103" s="38">
        <f t="shared" ref="C103:C106" si="147">SUM(H103+J103+L103+N103+P103+R103+T103+V103+X103+Z103+AB103+AD103)</f>
        <v>1980</v>
      </c>
      <c r="D103" s="38">
        <f>E103</f>
        <v>1980</v>
      </c>
      <c r="E103" s="38">
        <f>SUM(I103,K103,M103,O103,Q103,S103,U103,W103,Y103,AA103,AC103,AE103)</f>
        <v>1980</v>
      </c>
      <c r="F103" s="36">
        <f t="shared" si="141"/>
        <v>100</v>
      </c>
      <c r="G103" s="36">
        <f t="shared" si="142"/>
        <v>100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1035</v>
      </c>
      <c r="S103" s="36">
        <v>1035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945</v>
      </c>
      <c r="AE103" s="36">
        <v>945</v>
      </c>
      <c r="AF103" s="107"/>
      <c r="AG103" s="46">
        <f t="shared" si="59"/>
        <v>1980</v>
      </c>
      <c r="AH103" s="46">
        <f t="shared" si="60"/>
        <v>1035</v>
      </c>
      <c r="AI103" s="46">
        <f t="shared" si="61"/>
        <v>1980</v>
      </c>
      <c r="AJ103" s="46">
        <f t="shared" si="62"/>
        <v>0</v>
      </c>
      <c r="AL103" s="46"/>
    </row>
    <row r="104" spans="1:38" s="47" customFormat="1" x14ac:dyDescent="0.3">
      <c r="A104" s="35" t="s">
        <v>31</v>
      </c>
      <c r="B104" s="38">
        <f>SUM(H104,J104,L104,N104,P104,R104,T104,V104,X104,Z104,AB104,AD104)</f>
        <v>220</v>
      </c>
      <c r="C104" s="38">
        <f t="shared" si="147"/>
        <v>220</v>
      </c>
      <c r="D104" s="38">
        <f>E104</f>
        <v>220</v>
      </c>
      <c r="E104" s="38">
        <f>SUM(I104,K104,M104,O104,Q104,S104,U104,W104,Y104,AA104,AC104,AE104)</f>
        <v>220</v>
      </c>
      <c r="F104" s="36">
        <f t="shared" si="141"/>
        <v>100</v>
      </c>
      <c r="G104" s="36">
        <f t="shared" si="142"/>
        <v>100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115</v>
      </c>
      <c r="S104" s="36">
        <v>115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105</v>
      </c>
      <c r="AE104" s="36">
        <v>105</v>
      </c>
      <c r="AF104" s="107"/>
      <c r="AG104" s="46">
        <f t="shared" si="59"/>
        <v>220</v>
      </c>
      <c r="AH104" s="46">
        <f t="shared" si="60"/>
        <v>115</v>
      </c>
      <c r="AI104" s="46">
        <f t="shared" si="61"/>
        <v>220</v>
      </c>
      <c r="AJ104" s="46">
        <f t="shared" si="62"/>
        <v>0</v>
      </c>
      <c r="AL104" s="46"/>
    </row>
    <row r="105" spans="1:38" s="47" customFormat="1" ht="37.5" x14ac:dyDescent="0.3">
      <c r="A105" s="35" t="s">
        <v>32</v>
      </c>
      <c r="B105" s="38">
        <f>SUM(H105,J105,L105,N105,P105,R105,T105,V105,X105,Z105,AB105,AD105)</f>
        <v>220</v>
      </c>
      <c r="C105" s="38">
        <f t="shared" si="147"/>
        <v>220</v>
      </c>
      <c r="D105" s="38">
        <f>E105</f>
        <v>220</v>
      </c>
      <c r="E105" s="38">
        <f>SUM(I105,K105,M105,O105,Q105,S105,U105,W105,Y105,AA105,AC105,AE105)</f>
        <v>220</v>
      </c>
      <c r="F105" s="36">
        <f t="shared" si="141"/>
        <v>100</v>
      </c>
      <c r="G105" s="36">
        <f t="shared" si="142"/>
        <v>100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115</v>
      </c>
      <c r="S105" s="36">
        <v>115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105</v>
      </c>
      <c r="AE105" s="36">
        <v>105</v>
      </c>
      <c r="AF105" s="107"/>
      <c r="AG105" s="46">
        <f t="shared" si="59"/>
        <v>220</v>
      </c>
      <c r="AH105" s="46">
        <f t="shared" si="60"/>
        <v>115</v>
      </c>
      <c r="AI105" s="46">
        <f t="shared" si="61"/>
        <v>220</v>
      </c>
      <c r="AJ105" s="46">
        <f t="shared" si="62"/>
        <v>0</v>
      </c>
      <c r="AL105" s="46"/>
    </row>
    <row r="106" spans="1:38" s="47" customFormat="1" x14ac:dyDescent="0.3">
      <c r="A106" s="35" t="s">
        <v>33</v>
      </c>
      <c r="B106" s="38">
        <f>SUM(H106,J106,L106,N106,P106,R106,T106,V106,X106,Z106,AB106,AD106)</f>
        <v>0</v>
      </c>
      <c r="C106" s="38">
        <f t="shared" si="147"/>
        <v>0</v>
      </c>
      <c r="D106" s="38">
        <f>E106</f>
        <v>0</v>
      </c>
      <c r="E106" s="38">
        <f>SUM(I106,K106,M106,O106,Q106,S106,U106,W106,Y106,AA106,AC106,AE106)</f>
        <v>0</v>
      </c>
      <c r="F106" s="36">
        <f t="shared" si="141"/>
        <v>0</v>
      </c>
      <c r="G106" s="36">
        <f t="shared" si="142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107"/>
      <c r="AG106" s="46">
        <f t="shared" si="59"/>
        <v>0</v>
      </c>
      <c r="AH106" s="46">
        <f t="shared" si="60"/>
        <v>0</v>
      </c>
      <c r="AI106" s="46">
        <f t="shared" si="61"/>
        <v>0</v>
      </c>
      <c r="AJ106" s="46">
        <f t="shared" si="62"/>
        <v>0</v>
      </c>
      <c r="AL106" s="46"/>
    </row>
    <row r="107" spans="1:38" s="47" customFormat="1" ht="21" customHeight="1" x14ac:dyDescent="0.25">
      <c r="A107" s="136" t="s">
        <v>66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8"/>
      <c r="AF107" s="107"/>
      <c r="AG107" s="46">
        <f t="shared" si="59"/>
        <v>0</v>
      </c>
      <c r="AH107" s="46">
        <f t="shared" si="60"/>
        <v>0</v>
      </c>
      <c r="AI107" s="46">
        <f t="shared" si="61"/>
        <v>0</v>
      </c>
      <c r="AJ107" s="46">
        <f t="shared" si="62"/>
        <v>0</v>
      </c>
      <c r="AL107" s="46"/>
    </row>
    <row r="108" spans="1:38" s="18" customFormat="1" ht="37.5" x14ac:dyDescent="0.3">
      <c r="A108" s="35" t="s">
        <v>34</v>
      </c>
      <c r="B108" s="36">
        <f>SUM(B109,B110,B111,B113)</f>
        <v>477.7</v>
      </c>
      <c r="C108" s="36">
        <f>SUM(C109,C110,C111,C113)</f>
        <v>477.7</v>
      </c>
      <c r="D108" s="36">
        <f>SUM(D109,D110,D111,D113)</f>
        <v>477.7</v>
      </c>
      <c r="E108" s="36">
        <f>SUM(E109,E110,E111,E113)</f>
        <v>477.7</v>
      </c>
      <c r="F108" s="36">
        <f t="shared" ref="F108:F113" si="148">IFERROR(E108/B108*100,0)</f>
        <v>100</v>
      </c>
      <c r="G108" s="36">
        <f t="shared" ref="G108:G113" si="149">IFERROR(E108/C108*100,0)</f>
        <v>100</v>
      </c>
      <c r="H108" s="36">
        <f t="shared" ref="H108:AE108" si="150">SUM(H109,H110,H111,H113)</f>
        <v>0</v>
      </c>
      <c r="I108" s="36">
        <f t="shared" si="150"/>
        <v>0</v>
      </c>
      <c r="J108" s="36">
        <f t="shared" si="150"/>
        <v>0</v>
      </c>
      <c r="K108" s="36">
        <f t="shared" si="150"/>
        <v>0</v>
      </c>
      <c r="L108" s="36">
        <f t="shared" si="150"/>
        <v>0</v>
      </c>
      <c r="M108" s="36">
        <f t="shared" si="150"/>
        <v>0</v>
      </c>
      <c r="N108" s="36">
        <f t="shared" si="150"/>
        <v>0</v>
      </c>
      <c r="O108" s="36">
        <f t="shared" si="150"/>
        <v>0</v>
      </c>
      <c r="P108" s="36">
        <f t="shared" ref="P108" si="151">SUM(P109,P110,P111,P113)</f>
        <v>0</v>
      </c>
      <c r="Q108" s="36">
        <f t="shared" si="150"/>
        <v>0</v>
      </c>
      <c r="R108" s="36">
        <f t="shared" ref="R108" si="152">SUM(R109,R110,R111,R113)</f>
        <v>477.7</v>
      </c>
      <c r="S108" s="36">
        <f t="shared" si="150"/>
        <v>477.7</v>
      </c>
      <c r="T108" s="36">
        <f t="shared" si="150"/>
        <v>0</v>
      </c>
      <c r="U108" s="36">
        <f t="shared" si="150"/>
        <v>0</v>
      </c>
      <c r="V108" s="36">
        <f t="shared" si="150"/>
        <v>0</v>
      </c>
      <c r="W108" s="36">
        <f t="shared" si="150"/>
        <v>0</v>
      </c>
      <c r="X108" s="36">
        <f t="shared" si="150"/>
        <v>0</v>
      </c>
      <c r="Y108" s="36">
        <f t="shared" si="150"/>
        <v>0</v>
      </c>
      <c r="Z108" s="36">
        <f t="shared" si="150"/>
        <v>0</v>
      </c>
      <c r="AA108" s="36">
        <f t="shared" si="150"/>
        <v>0</v>
      </c>
      <c r="AB108" s="36">
        <f t="shared" ref="AB108" si="153">SUM(AB109,AB110,AB111,AB113)</f>
        <v>0</v>
      </c>
      <c r="AC108" s="36">
        <f t="shared" si="150"/>
        <v>0</v>
      </c>
      <c r="AD108" s="36">
        <f t="shared" si="150"/>
        <v>0</v>
      </c>
      <c r="AE108" s="36">
        <f t="shared" si="150"/>
        <v>0</v>
      </c>
      <c r="AF108" s="107" t="s">
        <v>81</v>
      </c>
      <c r="AG108" s="46">
        <f t="shared" si="59"/>
        <v>477.7</v>
      </c>
      <c r="AH108" s="46">
        <f t="shared" si="60"/>
        <v>477.7</v>
      </c>
      <c r="AI108" s="46">
        <f t="shared" si="61"/>
        <v>477.7</v>
      </c>
      <c r="AJ108" s="46">
        <f t="shared" si="62"/>
        <v>0</v>
      </c>
      <c r="AL108" s="46"/>
    </row>
    <row r="109" spans="1:38" s="47" customFormat="1" x14ac:dyDescent="0.3">
      <c r="A109" s="35" t="s">
        <v>30</v>
      </c>
      <c r="B109" s="38">
        <f>SUM(H109,J109,L109,N109,P109,R109,T109,V109,X109,Z109,AB109,AD109)</f>
        <v>0</v>
      </c>
      <c r="C109" s="38">
        <f>SUM(H109+J109+L109+N109+P109+R109+T109+V109+X109+Z109+AB109+AD109)</f>
        <v>0</v>
      </c>
      <c r="D109" s="38">
        <f>E109</f>
        <v>0</v>
      </c>
      <c r="E109" s="38">
        <f>SUM(I109,K109,M109,O109,Q109,S109,U109,W109,Y109,AA109,AC109,AE109)</f>
        <v>0</v>
      </c>
      <c r="F109" s="36">
        <f t="shared" si="148"/>
        <v>0</v>
      </c>
      <c r="G109" s="36">
        <f t="shared" si="149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107"/>
      <c r="AG109" s="46">
        <f t="shared" si="59"/>
        <v>0</v>
      </c>
      <c r="AH109" s="46">
        <f t="shared" si="60"/>
        <v>0</v>
      </c>
      <c r="AI109" s="46">
        <f t="shared" si="61"/>
        <v>0</v>
      </c>
      <c r="AJ109" s="46">
        <f t="shared" si="62"/>
        <v>0</v>
      </c>
      <c r="AL109" s="46"/>
    </row>
    <row r="110" spans="1:38" s="47" customFormat="1" x14ac:dyDescent="0.3">
      <c r="A110" s="35" t="s">
        <v>36</v>
      </c>
      <c r="B110" s="38">
        <f>SUM(H110,J110,L110,N110,P110,R110,T110,V110,X110,Z110,AB110,AD110)</f>
        <v>429.9</v>
      </c>
      <c r="C110" s="38">
        <f t="shared" ref="C110:C113" si="154">SUM(H110+J110+L110+N110+P110+R110+T110+V110+X110+Z110+AB110+AD110)</f>
        <v>429.9</v>
      </c>
      <c r="D110" s="38">
        <f>E110</f>
        <v>429.9</v>
      </c>
      <c r="E110" s="38">
        <f>SUM(I110,K110,M110,O110,Q110,S110,U110,W110,Y110,AA110,AC110,AE110)</f>
        <v>429.9</v>
      </c>
      <c r="F110" s="36">
        <f t="shared" si="148"/>
        <v>100</v>
      </c>
      <c r="G110" s="36">
        <f t="shared" si="149"/>
        <v>100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429.9</v>
      </c>
      <c r="S110" s="36">
        <v>429.9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107"/>
      <c r="AG110" s="46">
        <f t="shared" si="59"/>
        <v>429.9</v>
      </c>
      <c r="AH110" s="46">
        <f t="shared" si="60"/>
        <v>429.9</v>
      </c>
      <c r="AI110" s="46">
        <f t="shared" si="61"/>
        <v>429.9</v>
      </c>
      <c r="AJ110" s="46">
        <f t="shared" si="62"/>
        <v>0</v>
      </c>
      <c r="AL110" s="46"/>
    </row>
    <row r="111" spans="1:38" s="47" customFormat="1" x14ac:dyDescent="0.3">
      <c r="A111" s="35" t="s">
        <v>31</v>
      </c>
      <c r="B111" s="38">
        <f>SUM(H111,J111,L111,N111,P111,R111,T111,V111,X111,Z111,AB111,AD111)</f>
        <v>47.8</v>
      </c>
      <c r="C111" s="38">
        <f t="shared" si="154"/>
        <v>47.8</v>
      </c>
      <c r="D111" s="38">
        <f>E111</f>
        <v>47.8</v>
      </c>
      <c r="E111" s="38">
        <f>SUM(I111,K111,M111,O111,Q111,S111,U111,W111,Y111,AA111,AC111,AE111)</f>
        <v>47.8</v>
      </c>
      <c r="F111" s="36">
        <f t="shared" si="148"/>
        <v>100</v>
      </c>
      <c r="G111" s="36">
        <f t="shared" si="149"/>
        <v>100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47.8</v>
      </c>
      <c r="S111" s="36">
        <v>47.8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107"/>
      <c r="AG111" s="46">
        <f t="shared" si="59"/>
        <v>47.8</v>
      </c>
      <c r="AH111" s="46">
        <f t="shared" si="60"/>
        <v>47.8</v>
      </c>
      <c r="AI111" s="46">
        <f t="shared" si="61"/>
        <v>47.8</v>
      </c>
      <c r="AJ111" s="46">
        <f t="shared" si="62"/>
        <v>0</v>
      </c>
      <c r="AL111" s="46"/>
    </row>
    <row r="112" spans="1:38" s="47" customFormat="1" ht="37.5" x14ac:dyDescent="0.3">
      <c r="A112" s="35" t="s">
        <v>32</v>
      </c>
      <c r="B112" s="38">
        <f>SUM(H112,J112,L112,N112,P112,R112,T112,V112,X112,Z112,AB112,AD112)</f>
        <v>47.8</v>
      </c>
      <c r="C112" s="38">
        <f t="shared" si="154"/>
        <v>47.8</v>
      </c>
      <c r="D112" s="38">
        <f>E112</f>
        <v>47.8</v>
      </c>
      <c r="E112" s="38">
        <f>SUM(I112,K112,M112,O112,Q112,S112,U112,W112,Y112,AA112,AC112,AE112)</f>
        <v>47.8</v>
      </c>
      <c r="F112" s="36">
        <f t="shared" si="148"/>
        <v>100</v>
      </c>
      <c r="G112" s="36">
        <f t="shared" si="149"/>
        <v>100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47.8</v>
      </c>
      <c r="S112" s="36">
        <v>47.8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107"/>
      <c r="AG112" s="46">
        <f t="shared" si="59"/>
        <v>47.8</v>
      </c>
      <c r="AH112" s="46">
        <f t="shared" si="60"/>
        <v>47.8</v>
      </c>
      <c r="AI112" s="46">
        <f t="shared" si="61"/>
        <v>47.8</v>
      </c>
      <c r="AJ112" s="46">
        <f t="shared" si="62"/>
        <v>0</v>
      </c>
      <c r="AL112" s="46"/>
    </row>
    <row r="113" spans="1:38" s="47" customFormat="1" x14ac:dyDescent="0.3">
      <c r="A113" s="35" t="s">
        <v>33</v>
      </c>
      <c r="B113" s="38">
        <f>SUM(H113,J113,L113,N113,P113,R113,T113,V113,X113,Z113,AB113,AD113)</f>
        <v>0</v>
      </c>
      <c r="C113" s="38">
        <f t="shared" si="154"/>
        <v>0</v>
      </c>
      <c r="D113" s="38">
        <f>E113</f>
        <v>0</v>
      </c>
      <c r="E113" s="38">
        <f>SUM(I113,K113,M113,O113,Q113,S113,U113,W113,Y113,AA113,AC113,AE113)</f>
        <v>0</v>
      </c>
      <c r="F113" s="36">
        <f t="shared" si="148"/>
        <v>0</v>
      </c>
      <c r="G113" s="36">
        <f t="shared" si="149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107"/>
      <c r="AG113" s="46">
        <f t="shared" si="59"/>
        <v>0</v>
      </c>
      <c r="AH113" s="46">
        <f t="shared" si="60"/>
        <v>0</v>
      </c>
      <c r="AI113" s="46">
        <f t="shared" si="61"/>
        <v>0</v>
      </c>
      <c r="AJ113" s="46">
        <f t="shared" si="62"/>
        <v>0</v>
      </c>
      <c r="AL113" s="46"/>
    </row>
    <row r="114" spans="1:38" s="47" customFormat="1" ht="27.75" customHeight="1" x14ac:dyDescent="0.25">
      <c r="A114" s="136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8"/>
      <c r="AF114" s="107"/>
      <c r="AG114" s="46">
        <f t="shared" si="59"/>
        <v>0</v>
      </c>
      <c r="AH114" s="46">
        <f t="shared" si="60"/>
        <v>0</v>
      </c>
      <c r="AI114" s="46">
        <f t="shared" si="61"/>
        <v>0</v>
      </c>
      <c r="AJ114" s="46">
        <f t="shared" si="62"/>
        <v>0</v>
      </c>
      <c r="AL114" s="46"/>
    </row>
    <row r="115" spans="1:38" s="18" customFormat="1" ht="37.5" x14ac:dyDescent="0.3">
      <c r="A115" s="35" t="s">
        <v>34</v>
      </c>
      <c r="B115" s="36">
        <f>SUM(B116,B117,B118,B120)</f>
        <v>500</v>
      </c>
      <c r="C115" s="36">
        <f>SUM(C116,C117,C118,C120)</f>
        <v>500</v>
      </c>
      <c r="D115" s="36">
        <f>SUM(D116,D117,D118,D120)</f>
        <v>500</v>
      </c>
      <c r="E115" s="36">
        <f>SUM(E116,E117,E118,E120)</f>
        <v>500</v>
      </c>
      <c r="F115" s="36">
        <f t="shared" ref="F115:F120" si="155">IFERROR(E115/B115*100,0)</f>
        <v>100</v>
      </c>
      <c r="G115" s="36">
        <f t="shared" ref="G115:G120" si="156">IFERROR(E115/C115*100,0)</f>
        <v>100</v>
      </c>
      <c r="H115" s="36">
        <f t="shared" ref="H115:AE115" si="157">SUM(H116,H117,H118,H120)</f>
        <v>0</v>
      </c>
      <c r="I115" s="36">
        <f t="shared" si="157"/>
        <v>0</v>
      </c>
      <c r="J115" s="36">
        <f t="shared" si="157"/>
        <v>0</v>
      </c>
      <c r="K115" s="36">
        <f t="shared" si="157"/>
        <v>0</v>
      </c>
      <c r="L115" s="36">
        <f t="shared" si="157"/>
        <v>0</v>
      </c>
      <c r="M115" s="36">
        <f t="shared" si="157"/>
        <v>0</v>
      </c>
      <c r="N115" s="36">
        <f t="shared" si="157"/>
        <v>0</v>
      </c>
      <c r="O115" s="36">
        <f t="shared" si="157"/>
        <v>0</v>
      </c>
      <c r="P115" s="36">
        <f t="shared" ref="P115" si="158">SUM(P116,P117,P118,P120)</f>
        <v>0</v>
      </c>
      <c r="Q115" s="36">
        <f t="shared" si="157"/>
        <v>0</v>
      </c>
      <c r="R115" s="36">
        <f t="shared" ref="R115" si="159">SUM(R116,R117,R118,R120)</f>
        <v>500</v>
      </c>
      <c r="S115" s="36">
        <f t="shared" si="157"/>
        <v>500</v>
      </c>
      <c r="T115" s="36">
        <f t="shared" si="157"/>
        <v>0</v>
      </c>
      <c r="U115" s="36">
        <f t="shared" si="157"/>
        <v>0</v>
      </c>
      <c r="V115" s="36">
        <f t="shared" si="157"/>
        <v>0</v>
      </c>
      <c r="W115" s="36">
        <f t="shared" si="157"/>
        <v>0</v>
      </c>
      <c r="X115" s="36">
        <f t="shared" si="157"/>
        <v>0</v>
      </c>
      <c r="Y115" s="36">
        <f t="shared" si="157"/>
        <v>0</v>
      </c>
      <c r="Z115" s="36">
        <f t="shared" si="157"/>
        <v>0</v>
      </c>
      <c r="AA115" s="36">
        <f t="shared" si="157"/>
        <v>0</v>
      </c>
      <c r="AB115" s="36">
        <f t="shared" ref="AB115" si="160">SUM(AB116,AB117,AB118,AB120)</f>
        <v>0</v>
      </c>
      <c r="AC115" s="36">
        <f t="shared" si="157"/>
        <v>0</v>
      </c>
      <c r="AD115" s="36">
        <f t="shared" si="157"/>
        <v>0</v>
      </c>
      <c r="AE115" s="36">
        <f t="shared" si="157"/>
        <v>0</v>
      </c>
      <c r="AF115" s="107" t="s">
        <v>80</v>
      </c>
      <c r="AG115" s="46">
        <f t="shared" ref="AG115:AG162" si="161">H115+J115+L115+N115+P115+R115+T115+V115+X115+Z115+AB115+AD115</f>
        <v>500</v>
      </c>
      <c r="AH115" s="46">
        <f t="shared" ref="AH115:AH162" si="162">H115+J115+L115+N115+P115+R115+T115+V115+X115</f>
        <v>500</v>
      </c>
      <c r="AI115" s="46">
        <f t="shared" ref="AI115:AI162" si="163">I115+K115+M115+O115+Q115+S115+U115+W115+Y115+AA115+AC115+AE115</f>
        <v>500</v>
      </c>
      <c r="AJ115" s="46">
        <f t="shared" ref="AJ115:AJ162" si="164">E115-C115</f>
        <v>0</v>
      </c>
      <c r="AL115" s="46"/>
    </row>
    <row r="116" spans="1:38" s="47" customFormat="1" x14ac:dyDescent="0.3">
      <c r="A116" s="35" t="s">
        <v>30</v>
      </c>
      <c r="B116" s="38">
        <f>SUM(H116,J116,L116,N116,P116,R116,T116,V116,X116,Z116,AB116,AD116)</f>
        <v>0</v>
      </c>
      <c r="C116" s="38">
        <f>SUM(H116+J116+L116+N116+P116+R116+T116+V116+X116+Z116+AB116)</f>
        <v>0</v>
      </c>
      <c r="D116" s="38">
        <f>E116</f>
        <v>0</v>
      </c>
      <c r="E116" s="38">
        <f>SUM(I116,K116,M116,O116,Q116,S116,U116,W116,Y116,AA116,AC116,AE116)</f>
        <v>0</v>
      </c>
      <c r="F116" s="36">
        <f t="shared" si="155"/>
        <v>0</v>
      </c>
      <c r="G116" s="36">
        <f t="shared" si="156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107"/>
      <c r="AG116" s="46">
        <f t="shared" si="161"/>
        <v>0</v>
      </c>
      <c r="AH116" s="46">
        <f t="shared" si="162"/>
        <v>0</v>
      </c>
      <c r="AI116" s="46">
        <f t="shared" si="163"/>
        <v>0</v>
      </c>
      <c r="AJ116" s="46">
        <f t="shared" si="164"/>
        <v>0</v>
      </c>
      <c r="AL116" s="46"/>
    </row>
    <row r="117" spans="1:38" s="47" customFormat="1" x14ac:dyDescent="0.3">
      <c r="A117" s="35" t="s">
        <v>36</v>
      </c>
      <c r="B117" s="38">
        <f>SUM(H117,J117,L117,N117,P117,R117,T117,V117,X117,Z117,AB117,AD117)</f>
        <v>0</v>
      </c>
      <c r="C117" s="38">
        <f t="shared" ref="C117:C119" si="165">SUM(H117+J117+L117+N117+P117+R117+T117+V117+X117+Z117+AB117)</f>
        <v>0</v>
      </c>
      <c r="D117" s="38">
        <f>E117</f>
        <v>0</v>
      </c>
      <c r="E117" s="38">
        <f>SUM(I117,K117,M117,O117,Q117,S117,U117,W117,Y117,AA117,AC117,AE117)</f>
        <v>0</v>
      </c>
      <c r="F117" s="36">
        <f t="shared" si="155"/>
        <v>0</v>
      </c>
      <c r="G117" s="36">
        <f t="shared" si="156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107"/>
      <c r="AG117" s="46">
        <f t="shared" si="161"/>
        <v>0</v>
      </c>
      <c r="AH117" s="46">
        <f t="shared" si="162"/>
        <v>0</v>
      </c>
      <c r="AI117" s="46">
        <f t="shared" si="163"/>
        <v>0</v>
      </c>
      <c r="AJ117" s="46">
        <f t="shared" si="164"/>
        <v>0</v>
      </c>
      <c r="AL117" s="46"/>
    </row>
    <row r="118" spans="1:38" s="47" customFormat="1" x14ac:dyDescent="0.3">
      <c r="A118" s="35" t="s">
        <v>31</v>
      </c>
      <c r="B118" s="38">
        <f>SUM(H118,J118,L118,N118,P118,R118,T118,V118,X118,Z118,AB118,AD118)</f>
        <v>500</v>
      </c>
      <c r="C118" s="38">
        <f t="shared" si="165"/>
        <v>500</v>
      </c>
      <c r="D118" s="38">
        <f>E118</f>
        <v>500</v>
      </c>
      <c r="E118" s="38">
        <f>SUM(I118,K118,M118,O118,Q118,S118,U118,W118,Y118,AA118,AC118,AE118)</f>
        <v>500</v>
      </c>
      <c r="F118" s="36">
        <f t="shared" si="155"/>
        <v>100</v>
      </c>
      <c r="G118" s="36">
        <f t="shared" si="156"/>
        <v>100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500</v>
      </c>
      <c r="S118" s="36">
        <v>500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107"/>
      <c r="AG118" s="46">
        <f t="shared" si="161"/>
        <v>500</v>
      </c>
      <c r="AH118" s="46">
        <f t="shared" si="162"/>
        <v>500</v>
      </c>
      <c r="AI118" s="46">
        <f t="shared" si="163"/>
        <v>500</v>
      </c>
      <c r="AJ118" s="46">
        <f t="shared" si="164"/>
        <v>0</v>
      </c>
      <c r="AL118" s="46"/>
    </row>
    <row r="119" spans="1:38" s="47" customFormat="1" ht="37.5" x14ac:dyDescent="0.3">
      <c r="A119" s="35" t="s">
        <v>32</v>
      </c>
      <c r="B119" s="38">
        <f>SUM(H119,J119,L119,N119,P119,R119,T119,V119,X119,Z119,AB119,AD119)</f>
        <v>0</v>
      </c>
      <c r="C119" s="38">
        <f t="shared" si="165"/>
        <v>0</v>
      </c>
      <c r="D119" s="38">
        <f>E119</f>
        <v>0</v>
      </c>
      <c r="E119" s="38">
        <f>SUM(I119,K119,M119,O119,Q119,S119,U119,W119,Y119,AA119,AC119,AE119)</f>
        <v>0</v>
      </c>
      <c r="F119" s="36">
        <f t="shared" si="155"/>
        <v>0</v>
      </c>
      <c r="G119" s="36">
        <f t="shared" si="156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07"/>
      <c r="AG119" s="46">
        <f t="shared" si="161"/>
        <v>0</v>
      </c>
      <c r="AH119" s="46">
        <f t="shared" si="162"/>
        <v>0</v>
      </c>
      <c r="AI119" s="46">
        <f t="shared" si="163"/>
        <v>0</v>
      </c>
      <c r="AJ119" s="46">
        <f t="shared" si="164"/>
        <v>0</v>
      </c>
      <c r="AL119" s="46"/>
    </row>
    <row r="120" spans="1:38" s="47" customFormat="1" x14ac:dyDescent="0.3">
      <c r="A120" s="35" t="s">
        <v>33</v>
      </c>
      <c r="B120" s="38">
        <f>SUM(H120,J120,L120,N120,P120,R120,T120,V120,X120,Z120,AB120,AD120)</f>
        <v>0</v>
      </c>
      <c r="C120" s="38">
        <f>SUM(H120+J120+L120+N120+P120+R120+T120+V120+X120+Z120+AB120)</f>
        <v>0</v>
      </c>
      <c r="D120" s="38">
        <f>E120</f>
        <v>0</v>
      </c>
      <c r="E120" s="38">
        <f>SUM(I120,K120,M120,O120,Q120,S120,U120,W120,Y120,AA120,AC120,AE120)</f>
        <v>0</v>
      </c>
      <c r="F120" s="36">
        <f t="shared" si="155"/>
        <v>0</v>
      </c>
      <c r="G120" s="36">
        <f t="shared" si="156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107"/>
      <c r="AG120" s="46">
        <f t="shared" si="161"/>
        <v>0</v>
      </c>
      <c r="AH120" s="46">
        <f t="shared" si="162"/>
        <v>0</v>
      </c>
      <c r="AI120" s="46">
        <f t="shared" si="163"/>
        <v>0</v>
      </c>
      <c r="AJ120" s="46">
        <f t="shared" si="164"/>
        <v>0</v>
      </c>
      <c r="AL120" s="46"/>
    </row>
    <row r="121" spans="1:38" s="47" customFormat="1" ht="27.75" customHeight="1" x14ac:dyDescent="0.25">
      <c r="A121" s="64" t="s">
        <v>68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2"/>
      <c r="AD121" s="130"/>
      <c r="AE121" s="131"/>
      <c r="AF121" s="107"/>
      <c r="AG121" s="46">
        <f t="shared" si="161"/>
        <v>0</v>
      </c>
      <c r="AH121" s="46">
        <f t="shared" si="162"/>
        <v>0</v>
      </c>
      <c r="AI121" s="46">
        <f t="shared" si="163"/>
        <v>0</v>
      </c>
      <c r="AJ121" s="46">
        <f t="shared" si="164"/>
        <v>0</v>
      </c>
      <c r="AL121" s="46"/>
    </row>
    <row r="122" spans="1:38" s="18" customFormat="1" ht="56.25" x14ac:dyDescent="0.3">
      <c r="A122" s="35" t="s">
        <v>34</v>
      </c>
      <c r="B122" s="36">
        <f>SUM(B123,B124,B125,B127)</f>
        <v>1156.4000000000001</v>
      </c>
      <c r="C122" s="36">
        <f>SUM(C123,C124,C125,C127)</f>
        <v>1156.4000000000001</v>
      </c>
      <c r="D122" s="36">
        <f>SUM(D123,D124,D125,D127)</f>
        <v>1156.4000000000001</v>
      </c>
      <c r="E122" s="36">
        <f>SUM(E123,E124,E125,E127)</f>
        <v>1156.4000000000001</v>
      </c>
      <c r="F122" s="36">
        <f t="shared" ref="F122:F127" si="166">IFERROR(E122/B122*100,0)</f>
        <v>100</v>
      </c>
      <c r="G122" s="36">
        <f>IFERROR(E122/C122*100,0)</f>
        <v>100</v>
      </c>
      <c r="H122" s="36">
        <f t="shared" ref="H122:AE122" si="167">SUM(H123,H124,H125,H127)</f>
        <v>0</v>
      </c>
      <c r="I122" s="36">
        <f t="shared" si="167"/>
        <v>0</v>
      </c>
      <c r="J122" s="36">
        <f t="shared" si="167"/>
        <v>0</v>
      </c>
      <c r="K122" s="36">
        <f t="shared" si="167"/>
        <v>0</v>
      </c>
      <c r="L122" s="36">
        <f t="shared" si="167"/>
        <v>0</v>
      </c>
      <c r="M122" s="36">
        <f t="shared" si="167"/>
        <v>0</v>
      </c>
      <c r="N122" s="36">
        <f t="shared" si="167"/>
        <v>0</v>
      </c>
      <c r="O122" s="36">
        <f t="shared" si="167"/>
        <v>0</v>
      </c>
      <c r="P122" s="36">
        <f t="shared" ref="P122" si="168">SUM(P123,P124,P125,P127)</f>
        <v>0</v>
      </c>
      <c r="Q122" s="36">
        <f t="shared" si="167"/>
        <v>0</v>
      </c>
      <c r="R122" s="36">
        <f t="shared" ref="R122" si="169">SUM(R123,R124,R125,R127)</f>
        <v>1156.4000000000001</v>
      </c>
      <c r="S122" s="36">
        <f t="shared" si="167"/>
        <v>1156.4000000000001</v>
      </c>
      <c r="T122" s="36">
        <f t="shared" si="167"/>
        <v>0</v>
      </c>
      <c r="U122" s="36">
        <f t="shared" si="167"/>
        <v>0</v>
      </c>
      <c r="V122" s="36">
        <f t="shared" si="167"/>
        <v>0</v>
      </c>
      <c r="W122" s="36">
        <f t="shared" si="167"/>
        <v>0</v>
      </c>
      <c r="X122" s="36">
        <f t="shared" si="167"/>
        <v>0</v>
      </c>
      <c r="Y122" s="36">
        <f t="shared" si="167"/>
        <v>0</v>
      </c>
      <c r="Z122" s="36">
        <f t="shared" si="167"/>
        <v>0</v>
      </c>
      <c r="AA122" s="36">
        <f t="shared" si="167"/>
        <v>0</v>
      </c>
      <c r="AB122" s="36">
        <f t="shared" ref="AB122" si="170">SUM(AB123,AB124,AB125,AB127)</f>
        <v>0</v>
      </c>
      <c r="AC122" s="36">
        <f t="shared" si="167"/>
        <v>0</v>
      </c>
      <c r="AD122" s="36">
        <f t="shared" si="167"/>
        <v>0</v>
      </c>
      <c r="AE122" s="36">
        <f t="shared" si="167"/>
        <v>0</v>
      </c>
      <c r="AF122" s="107" t="s">
        <v>82</v>
      </c>
      <c r="AG122" s="46">
        <f t="shared" si="161"/>
        <v>1156.4000000000001</v>
      </c>
      <c r="AH122" s="46">
        <f t="shared" si="162"/>
        <v>1156.4000000000001</v>
      </c>
      <c r="AI122" s="46">
        <f t="shared" si="163"/>
        <v>1156.4000000000001</v>
      </c>
      <c r="AJ122" s="46">
        <f t="shared" si="164"/>
        <v>0</v>
      </c>
      <c r="AL122" s="46"/>
    </row>
    <row r="123" spans="1:38" s="47" customFormat="1" x14ac:dyDescent="0.3">
      <c r="A123" s="35" t="s">
        <v>30</v>
      </c>
      <c r="B123" s="38">
        <f>SUM(H123,J123,L123,N123,P123,R123,T123,V123,X123,Z123,AB123,AD123)</f>
        <v>0</v>
      </c>
      <c r="C123" s="38">
        <f>SUM(H123+J123+L123+N123+P123+R123+T123+V123+X123+Z123+AB123)</f>
        <v>0</v>
      </c>
      <c r="D123" s="38">
        <f>E123</f>
        <v>0</v>
      </c>
      <c r="E123" s="38">
        <f>SUM(I123,K123,M123,O123,Q123,S123,U123,W123,Y123,AA123,AC123,AE123)</f>
        <v>0</v>
      </c>
      <c r="F123" s="36">
        <f t="shared" si="166"/>
        <v>0</v>
      </c>
      <c r="G123" s="36">
        <f t="shared" ref="G123:G127" si="171">IFERROR(E123/C123*100,0)</f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107"/>
      <c r="AG123" s="46">
        <f t="shared" si="161"/>
        <v>0</v>
      </c>
      <c r="AH123" s="46">
        <f t="shared" si="162"/>
        <v>0</v>
      </c>
      <c r="AI123" s="46">
        <f t="shared" si="163"/>
        <v>0</v>
      </c>
      <c r="AJ123" s="46">
        <f t="shared" si="164"/>
        <v>0</v>
      </c>
      <c r="AL123" s="46"/>
    </row>
    <row r="124" spans="1:38" s="47" customFormat="1" x14ac:dyDescent="0.3">
      <c r="A124" s="35" t="s">
        <v>36</v>
      </c>
      <c r="B124" s="38">
        <f>SUM(H124,J124,L124,N124,P124,R124,T124,V124,X124,Z124,AB124,AD124)</f>
        <v>0</v>
      </c>
      <c r="C124" s="38">
        <f t="shared" ref="C124:C126" si="172">SUM(H124+J124+L124+N124+P124+R124+T124+V124+X124+Z124+AB124)</f>
        <v>0</v>
      </c>
      <c r="D124" s="38">
        <f>E124</f>
        <v>0</v>
      </c>
      <c r="E124" s="38">
        <f>SUM(I124,K124,M124,O124,Q124,S124,U124,W124,Y124,AA124,AC124,AE124)</f>
        <v>0</v>
      </c>
      <c r="F124" s="36">
        <f t="shared" si="166"/>
        <v>0</v>
      </c>
      <c r="G124" s="36">
        <f t="shared" si="171"/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107"/>
      <c r="AG124" s="46">
        <f t="shared" si="161"/>
        <v>0</v>
      </c>
      <c r="AH124" s="46">
        <f t="shared" si="162"/>
        <v>0</v>
      </c>
      <c r="AI124" s="46">
        <f t="shared" si="163"/>
        <v>0</v>
      </c>
      <c r="AJ124" s="46">
        <f t="shared" si="164"/>
        <v>0</v>
      </c>
      <c r="AL124" s="46"/>
    </row>
    <row r="125" spans="1:38" s="47" customFormat="1" x14ac:dyDescent="0.3">
      <c r="A125" s="35" t="s">
        <v>31</v>
      </c>
      <c r="B125" s="38">
        <f>SUM(H125,J125,L125,N125,P125,R125,T125,V125,X125,Z125,AB125,AD125)</f>
        <v>1156.4000000000001</v>
      </c>
      <c r="C125" s="38">
        <f t="shared" si="172"/>
        <v>1156.4000000000001</v>
      </c>
      <c r="D125" s="38">
        <f>E125</f>
        <v>1156.4000000000001</v>
      </c>
      <c r="E125" s="38">
        <f>SUM(I125,K125,M125,O125,Q125,S125,U125,W125,Y125,AA125,AC125,AE125)</f>
        <v>1156.4000000000001</v>
      </c>
      <c r="F125" s="36">
        <f t="shared" si="166"/>
        <v>100</v>
      </c>
      <c r="G125" s="36">
        <f t="shared" si="171"/>
        <v>100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1156.4000000000001</v>
      </c>
      <c r="S125" s="36">
        <v>1156.4000000000001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107"/>
      <c r="AG125" s="46">
        <f t="shared" si="161"/>
        <v>1156.4000000000001</v>
      </c>
      <c r="AH125" s="46">
        <f t="shared" si="162"/>
        <v>1156.4000000000001</v>
      </c>
      <c r="AI125" s="46">
        <f t="shared" si="163"/>
        <v>1156.4000000000001</v>
      </c>
      <c r="AJ125" s="46">
        <f t="shared" si="164"/>
        <v>0</v>
      </c>
      <c r="AL125" s="46"/>
    </row>
    <row r="126" spans="1:38" s="47" customFormat="1" ht="37.5" x14ac:dyDescent="0.3">
      <c r="A126" s="35" t="s">
        <v>32</v>
      </c>
      <c r="B126" s="38">
        <f>SUM(H126,J126,L126,N126,P126,R126,T126,V126,X126,Z126,AB126,AD126)</f>
        <v>0</v>
      </c>
      <c r="C126" s="38">
        <f t="shared" si="172"/>
        <v>0</v>
      </c>
      <c r="D126" s="38">
        <f>E126</f>
        <v>0</v>
      </c>
      <c r="E126" s="38">
        <f>SUM(I126,K126,M126,O126,Q126,S126,U126,W126,Y126,AA126,AC126,AE126)</f>
        <v>0</v>
      </c>
      <c r="F126" s="36">
        <f t="shared" si="166"/>
        <v>0</v>
      </c>
      <c r="G126" s="36">
        <f t="shared" si="171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107"/>
      <c r="AG126" s="46">
        <f t="shared" si="161"/>
        <v>0</v>
      </c>
      <c r="AH126" s="46">
        <f t="shared" si="162"/>
        <v>0</v>
      </c>
      <c r="AI126" s="46">
        <f t="shared" si="163"/>
        <v>0</v>
      </c>
      <c r="AJ126" s="46">
        <f t="shared" si="164"/>
        <v>0</v>
      </c>
      <c r="AL126" s="46"/>
    </row>
    <row r="127" spans="1:38" s="47" customFormat="1" x14ac:dyDescent="0.3">
      <c r="A127" s="35" t="s">
        <v>33</v>
      </c>
      <c r="B127" s="38">
        <f>SUM(H127,J127,L127,N127,P127,R127,T127,V127,X127,Z127,AB127,AD127)</f>
        <v>0</v>
      </c>
      <c r="C127" s="38">
        <f>SUM(H127+J127+L127+N127+P127+R127+T127+V127+X127+Z127+AB127)</f>
        <v>0</v>
      </c>
      <c r="D127" s="38">
        <f>E127</f>
        <v>0</v>
      </c>
      <c r="E127" s="38">
        <f>SUM(I127,K127,M127,O127,Q127,S127,U127,W127,Y127,AA127,AC127,AE127)</f>
        <v>0</v>
      </c>
      <c r="F127" s="36">
        <f t="shared" si="166"/>
        <v>0</v>
      </c>
      <c r="G127" s="36">
        <f t="shared" si="171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107"/>
      <c r="AG127" s="46">
        <f t="shared" si="161"/>
        <v>0</v>
      </c>
      <c r="AH127" s="46">
        <f t="shared" si="162"/>
        <v>0</v>
      </c>
      <c r="AI127" s="46">
        <f t="shared" si="163"/>
        <v>0</v>
      </c>
      <c r="AJ127" s="46">
        <f t="shared" si="164"/>
        <v>0</v>
      </c>
      <c r="AL127" s="46"/>
    </row>
    <row r="128" spans="1:38" s="47" customFormat="1" ht="27.75" customHeight="1" x14ac:dyDescent="0.25">
      <c r="A128" s="64" t="s">
        <v>69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2"/>
      <c r="AD128" s="130"/>
      <c r="AE128" s="131"/>
      <c r="AF128" s="107"/>
      <c r="AG128" s="46">
        <f t="shared" si="161"/>
        <v>0</v>
      </c>
      <c r="AH128" s="46">
        <f t="shared" si="162"/>
        <v>0</v>
      </c>
      <c r="AI128" s="46">
        <f t="shared" si="163"/>
        <v>0</v>
      </c>
      <c r="AJ128" s="46">
        <f t="shared" si="164"/>
        <v>0</v>
      </c>
      <c r="AL128" s="46"/>
    </row>
    <row r="129" spans="1:38" s="18" customFormat="1" x14ac:dyDescent="0.3">
      <c r="A129" s="35" t="s">
        <v>34</v>
      </c>
      <c r="B129" s="36">
        <f>SUM(B130,B131,B132,B134)</f>
        <v>0</v>
      </c>
      <c r="C129" s="36">
        <f>SUM(C130,C131,C132,C134)</f>
        <v>0</v>
      </c>
      <c r="D129" s="36">
        <f>SUM(D130,D131,D132,D134)</f>
        <v>0</v>
      </c>
      <c r="E129" s="36">
        <f>SUM(E130,E131,E132,E134)</f>
        <v>0</v>
      </c>
      <c r="F129" s="36">
        <f t="shared" ref="F129:F134" si="173">IFERROR(E129/B129*100,0)</f>
        <v>0</v>
      </c>
      <c r="G129" s="36">
        <f t="shared" ref="G129:G134" si="174">IFERROR(E129/C129*100,0)</f>
        <v>0</v>
      </c>
      <c r="H129" s="36">
        <f t="shared" ref="H129:AE129" si="175">SUM(H130,H131,H132,H134)</f>
        <v>0</v>
      </c>
      <c r="I129" s="36">
        <f t="shared" si="175"/>
        <v>0</v>
      </c>
      <c r="J129" s="36">
        <f t="shared" si="175"/>
        <v>0</v>
      </c>
      <c r="K129" s="36">
        <f t="shared" si="175"/>
        <v>0</v>
      </c>
      <c r="L129" s="36">
        <f t="shared" si="175"/>
        <v>0</v>
      </c>
      <c r="M129" s="36">
        <f t="shared" si="175"/>
        <v>0</v>
      </c>
      <c r="N129" s="36">
        <f t="shared" si="175"/>
        <v>0</v>
      </c>
      <c r="O129" s="36">
        <f t="shared" si="175"/>
        <v>0</v>
      </c>
      <c r="P129" s="36">
        <f t="shared" si="175"/>
        <v>0</v>
      </c>
      <c r="Q129" s="36">
        <f t="shared" si="175"/>
        <v>0</v>
      </c>
      <c r="R129" s="36">
        <f t="shared" si="175"/>
        <v>0</v>
      </c>
      <c r="S129" s="36">
        <f t="shared" si="175"/>
        <v>0</v>
      </c>
      <c r="T129" s="36">
        <f t="shared" si="175"/>
        <v>0</v>
      </c>
      <c r="U129" s="36">
        <f t="shared" si="175"/>
        <v>0</v>
      </c>
      <c r="V129" s="36">
        <f t="shared" si="175"/>
        <v>0</v>
      </c>
      <c r="W129" s="36">
        <f t="shared" si="175"/>
        <v>0</v>
      </c>
      <c r="X129" s="36">
        <f t="shared" si="175"/>
        <v>0</v>
      </c>
      <c r="Y129" s="36">
        <f t="shared" si="175"/>
        <v>0</v>
      </c>
      <c r="Z129" s="36">
        <f t="shared" si="175"/>
        <v>0</v>
      </c>
      <c r="AA129" s="36">
        <f t="shared" si="175"/>
        <v>0</v>
      </c>
      <c r="AB129" s="36">
        <f t="shared" si="175"/>
        <v>0</v>
      </c>
      <c r="AC129" s="36">
        <f t="shared" si="175"/>
        <v>0</v>
      </c>
      <c r="AD129" s="36">
        <f t="shared" si="175"/>
        <v>0</v>
      </c>
      <c r="AE129" s="36">
        <f t="shared" si="175"/>
        <v>0</v>
      </c>
      <c r="AF129" s="107"/>
      <c r="AG129" s="46">
        <f t="shared" si="161"/>
        <v>0</v>
      </c>
      <c r="AH129" s="46">
        <f t="shared" si="162"/>
        <v>0</v>
      </c>
      <c r="AI129" s="46">
        <f t="shared" si="163"/>
        <v>0</v>
      </c>
      <c r="AJ129" s="46">
        <f t="shared" si="164"/>
        <v>0</v>
      </c>
      <c r="AL129" s="46"/>
    </row>
    <row r="130" spans="1:38" s="47" customFormat="1" x14ac:dyDescent="0.3">
      <c r="A130" s="35" t="s">
        <v>30</v>
      </c>
      <c r="B130" s="38">
        <f>SUM(H130,J130,L130,N130,P130,R130,T130,V130,X130,Z130,AB130,AD130)</f>
        <v>0</v>
      </c>
      <c r="C130" s="38">
        <f>SUM(H130+J130+L130+N130+P130+R130+T130+V130+X130+Z130+AB130)</f>
        <v>0</v>
      </c>
      <c r="D130" s="38">
        <f>E130</f>
        <v>0</v>
      </c>
      <c r="E130" s="38">
        <f>SUM(I130,K130,M130,O130,Q130,S130,U130,W130,Y130,AA130,AC130,AE130)</f>
        <v>0</v>
      </c>
      <c r="F130" s="36">
        <f t="shared" si="173"/>
        <v>0</v>
      </c>
      <c r="G130" s="36">
        <f t="shared" si="174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107"/>
      <c r="AG130" s="46">
        <f t="shared" si="161"/>
        <v>0</v>
      </c>
      <c r="AH130" s="46">
        <f t="shared" si="162"/>
        <v>0</v>
      </c>
      <c r="AI130" s="46">
        <f t="shared" si="163"/>
        <v>0</v>
      </c>
      <c r="AJ130" s="46">
        <f t="shared" si="164"/>
        <v>0</v>
      </c>
      <c r="AL130" s="46"/>
    </row>
    <row r="131" spans="1:38" s="47" customFormat="1" x14ac:dyDescent="0.3">
      <c r="A131" s="35" t="s">
        <v>36</v>
      </c>
      <c r="B131" s="38">
        <f>SUM(H131,J131,L131,N131,P131,R131,T131,V131,X131,Z131,AB131,AD131)</f>
        <v>0</v>
      </c>
      <c r="C131" s="38">
        <f t="shared" ref="C131:C133" si="176">SUM(H131+J131+L131+N131+P131+R131+T131+V131+X131+Z131+AB131)</f>
        <v>0</v>
      </c>
      <c r="D131" s="38">
        <f>E131</f>
        <v>0</v>
      </c>
      <c r="E131" s="38">
        <f>SUM(I131,K131,M131,O131,Q131,S131,U131,W131,Y131,AA131,AC131,AE131)</f>
        <v>0</v>
      </c>
      <c r="F131" s="36">
        <f t="shared" si="173"/>
        <v>0</v>
      </c>
      <c r="G131" s="36">
        <f t="shared" si="174"/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107"/>
      <c r="AG131" s="46">
        <f t="shared" si="161"/>
        <v>0</v>
      </c>
      <c r="AH131" s="46">
        <f t="shared" si="162"/>
        <v>0</v>
      </c>
      <c r="AI131" s="46">
        <f t="shared" si="163"/>
        <v>0</v>
      </c>
      <c r="AJ131" s="46">
        <f t="shared" si="164"/>
        <v>0</v>
      </c>
      <c r="AL131" s="46"/>
    </row>
    <row r="132" spans="1:38" s="47" customFormat="1" x14ac:dyDescent="0.3">
      <c r="A132" s="35" t="s">
        <v>31</v>
      </c>
      <c r="B132" s="38">
        <f>SUM(H132,J132,L132,N132,P132,R132,T132,V132,X132,Z132,AB132,AD132)</f>
        <v>0</v>
      </c>
      <c r="C132" s="38">
        <f t="shared" si="176"/>
        <v>0</v>
      </c>
      <c r="D132" s="38">
        <f>E132</f>
        <v>0</v>
      </c>
      <c r="E132" s="38">
        <f>SUM(I132,K132,M132,O132,Q132,S132,U132,W132,Y132,AA132,AC132,AE132)</f>
        <v>0</v>
      </c>
      <c r="F132" s="36">
        <f t="shared" si="173"/>
        <v>0</v>
      </c>
      <c r="G132" s="36">
        <f t="shared" si="174"/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07"/>
      <c r="AG132" s="46">
        <f t="shared" si="161"/>
        <v>0</v>
      </c>
      <c r="AH132" s="46">
        <f t="shared" si="162"/>
        <v>0</v>
      </c>
      <c r="AI132" s="46">
        <f t="shared" si="163"/>
        <v>0</v>
      </c>
      <c r="AJ132" s="46">
        <f t="shared" si="164"/>
        <v>0</v>
      </c>
      <c r="AL132" s="46"/>
    </row>
    <row r="133" spans="1:38" s="47" customFormat="1" ht="37.5" x14ac:dyDescent="0.3">
      <c r="A133" s="35" t="s">
        <v>32</v>
      </c>
      <c r="B133" s="38">
        <f>SUM(H133,J133,L133,N133,P133,R133,T133,V133,X133,Z133,AB133,AD133)</f>
        <v>0</v>
      </c>
      <c r="C133" s="38">
        <f t="shared" si="176"/>
        <v>0</v>
      </c>
      <c r="D133" s="38">
        <f>E133</f>
        <v>0</v>
      </c>
      <c r="E133" s="38">
        <f>SUM(I133,K133,M133,O133,Q133,S133,U133,W133,Y133,AA133,AC133,AE133)</f>
        <v>0</v>
      </c>
      <c r="F133" s="36">
        <f t="shared" si="173"/>
        <v>0</v>
      </c>
      <c r="G133" s="36">
        <f t="shared" si="174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07"/>
      <c r="AG133" s="46">
        <f t="shared" si="161"/>
        <v>0</v>
      </c>
      <c r="AH133" s="46">
        <f t="shared" si="162"/>
        <v>0</v>
      </c>
      <c r="AI133" s="46">
        <f t="shared" si="163"/>
        <v>0</v>
      </c>
      <c r="AJ133" s="46">
        <f t="shared" si="164"/>
        <v>0</v>
      </c>
      <c r="AL133" s="46"/>
    </row>
    <row r="134" spans="1:38" s="47" customFormat="1" x14ac:dyDescent="0.3">
      <c r="A134" s="35" t="s">
        <v>33</v>
      </c>
      <c r="B134" s="38">
        <f>SUM(H134,J134,L134,N134,P134,R134,T134,V134,X134,Z134,AB134,AD134)</f>
        <v>0</v>
      </c>
      <c r="C134" s="38">
        <f>SUM(H134+J134+L134+N134+P134+R134+T134+V134+X134+Z134+AB134)</f>
        <v>0</v>
      </c>
      <c r="D134" s="38">
        <f>E134</f>
        <v>0</v>
      </c>
      <c r="E134" s="38">
        <f>SUM(I134,K134,M134,O134,Q134,S134,U134,W134,Y134,AA134,AC134,AE134)</f>
        <v>0</v>
      </c>
      <c r="F134" s="36">
        <f t="shared" si="173"/>
        <v>0</v>
      </c>
      <c r="G134" s="36">
        <f t="shared" si="174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107"/>
      <c r="AG134" s="46">
        <f t="shared" si="161"/>
        <v>0</v>
      </c>
      <c r="AH134" s="46">
        <f t="shared" si="162"/>
        <v>0</v>
      </c>
      <c r="AI134" s="46">
        <f t="shared" si="163"/>
        <v>0</v>
      </c>
      <c r="AJ134" s="46">
        <f t="shared" si="164"/>
        <v>0</v>
      </c>
      <c r="AL134" s="46"/>
    </row>
    <row r="135" spans="1:38" s="47" customFormat="1" ht="27.75" customHeight="1" x14ac:dyDescent="0.25">
      <c r="A135" s="64" t="s">
        <v>70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2"/>
      <c r="AD135" s="130"/>
      <c r="AE135" s="131"/>
      <c r="AF135" s="107"/>
      <c r="AG135" s="46">
        <f t="shared" si="161"/>
        <v>0</v>
      </c>
      <c r="AH135" s="46">
        <f t="shared" si="162"/>
        <v>0</v>
      </c>
      <c r="AI135" s="46">
        <f t="shared" si="163"/>
        <v>0</v>
      </c>
      <c r="AJ135" s="46">
        <f t="shared" si="164"/>
        <v>0</v>
      </c>
      <c r="AL135" s="46"/>
    </row>
    <row r="136" spans="1:38" s="18" customFormat="1" ht="37.5" x14ac:dyDescent="0.3">
      <c r="A136" s="35" t="s">
        <v>34</v>
      </c>
      <c r="B136" s="36">
        <f>SUM(B137,B138,B139,B141)</f>
        <v>793.1</v>
      </c>
      <c r="C136" s="36">
        <f>SUM(C137,C138,C139,C141)</f>
        <v>793.1</v>
      </c>
      <c r="D136" s="36">
        <f>SUM(D137,D138,D139,D141)</f>
        <v>793.1</v>
      </c>
      <c r="E136" s="36">
        <f>SUM(E137,E138,E139,E141)</f>
        <v>793.1</v>
      </c>
      <c r="F136" s="36">
        <f t="shared" ref="F136:F141" si="177">IFERROR(E136/B136*100,0)</f>
        <v>100</v>
      </c>
      <c r="G136" s="36">
        <f t="shared" ref="G136:G141" si="178">IFERROR(E136/C136*100,0)</f>
        <v>100</v>
      </c>
      <c r="H136" s="36">
        <f t="shared" ref="H136:AE136" si="179">SUM(H137,H138,H139,H141)</f>
        <v>0</v>
      </c>
      <c r="I136" s="36">
        <f t="shared" si="179"/>
        <v>0</v>
      </c>
      <c r="J136" s="36">
        <f t="shared" si="179"/>
        <v>0</v>
      </c>
      <c r="K136" s="36">
        <f t="shared" si="179"/>
        <v>0</v>
      </c>
      <c r="L136" s="36">
        <f t="shared" si="179"/>
        <v>0</v>
      </c>
      <c r="M136" s="36">
        <f t="shared" si="179"/>
        <v>0</v>
      </c>
      <c r="N136" s="36">
        <f t="shared" si="179"/>
        <v>0</v>
      </c>
      <c r="O136" s="36">
        <f t="shared" si="179"/>
        <v>0</v>
      </c>
      <c r="P136" s="36">
        <f t="shared" ref="P136" si="180">SUM(P137,P138,P139,P141)</f>
        <v>0</v>
      </c>
      <c r="Q136" s="36">
        <f t="shared" si="179"/>
        <v>0</v>
      </c>
      <c r="R136" s="36">
        <f t="shared" ref="R136" si="181">SUM(R137,R138,R139,R141)</f>
        <v>793.1</v>
      </c>
      <c r="S136" s="36">
        <f t="shared" si="179"/>
        <v>793.1</v>
      </c>
      <c r="T136" s="36">
        <f t="shared" si="179"/>
        <v>0</v>
      </c>
      <c r="U136" s="36">
        <f t="shared" si="179"/>
        <v>0</v>
      </c>
      <c r="V136" s="36">
        <f t="shared" si="179"/>
        <v>0</v>
      </c>
      <c r="W136" s="36">
        <f t="shared" si="179"/>
        <v>0</v>
      </c>
      <c r="X136" s="36">
        <f t="shared" si="179"/>
        <v>0</v>
      </c>
      <c r="Y136" s="36">
        <f t="shared" si="179"/>
        <v>0</v>
      </c>
      <c r="Z136" s="36">
        <f t="shared" si="179"/>
        <v>0</v>
      </c>
      <c r="AA136" s="36">
        <f t="shared" si="179"/>
        <v>0</v>
      </c>
      <c r="AB136" s="36">
        <f t="shared" si="179"/>
        <v>0</v>
      </c>
      <c r="AC136" s="36">
        <f t="shared" si="179"/>
        <v>0</v>
      </c>
      <c r="AD136" s="36">
        <f t="shared" si="179"/>
        <v>0</v>
      </c>
      <c r="AE136" s="36">
        <f t="shared" si="179"/>
        <v>0</v>
      </c>
      <c r="AF136" s="107" t="s">
        <v>83</v>
      </c>
      <c r="AG136" s="46">
        <f t="shared" si="161"/>
        <v>793.1</v>
      </c>
      <c r="AH136" s="46">
        <f t="shared" si="162"/>
        <v>793.1</v>
      </c>
      <c r="AI136" s="46">
        <f t="shared" si="163"/>
        <v>793.1</v>
      </c>
      <c r="AJ136" s="46">
        <f t="shared" si="164"/>
        <v>0</v>
      </c>
      <c r="AL136" s="46"/>
    </row>
    <row r="137" spans="1:38" s="47" customFormat="1" x14ac:dyDescent="0.3">
      <c r="A137" s="35" t="s">
        <v>30</v>
      </c>
      <c r="B137" s="38">
        <f>SUM(H137,J137,L137,N137,P137,R137,T137,V137,X137,Z137,AB137,AD137)</f>
        <v>0</v>
      </c>
      <c r="C137" s="38">
        <f>SUM(H137+J137+L137+N137+P137+R137+T137+V137+X137+Z137+AB137)</f>
        <v>0</v>
      </c>
      <c r="D137" s="38">
        <f>E137</f>
        <v>0</v>
      </c>
      <c r="E137" s="38">
        <f>SUM(I137,K137,M137,O137,Q137,S137,U137,W137,Y137,AA137,AC137,AE137)</f>
        <v>0</v>
      </c>
      <c r="F137" s="36">
        <f t="shared" si="177"/>
        <v>0</v>
      </c>
      <c r="G137" s="36">
        <f t="shared" si="178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107"/>
      <c r="AG137" s="46">
        <f t="shared" si="161"/>
        <v>0</v>
      </c>
      <c r="AH137" s="46">
        <f t="shared" si="162"/>
        <v>0</v>
      </c>
      <c r="AI137" s="46">
        <f t="shared" si="163"/>
        <v>0</v>
      </c>
      <c r="AJ137" s="46">
        <f t="shared" si="164"/>
        <v>0</v>
      </c>
      <c r="AL137" s="46"/>
    </row>
    <row r="138" spans="1:38" s="47" customFormat="1" x14ac:dyDescent="0.3">
      <c r="A138" s="35" t="s">
        <v>36</v>
      </c>
      <c r="B138" s="38">
        <f>SUM(H138,J138,L138,N138,P138,R138,T138,V138,X138,Z138,AB138,AD138)</f>
        <v>0</v>
      </c>
      <c r="C138" s="38">
        <f t="shared" ref="C138:C140" si="182">SUM(H138+J138+L138+N138+P138+R138+T138+V138+X138+Z138+AB138)</f>
        <v>0</v>
      </c>
      <c r="D138" s="38">
        <f>E138</f>
        <v>0</v>
      </c>
      <c r="E138" s="38">
        <f>SUM(I138,K138,M138,O138,Q138,S138,U138,W138,Y138,AA138,AC138,AE138)</f>
        <v>0</v>
      </c>
      <c r="F138" s="36">
        <f t="shared" si="177"/>
        <v>0</v>
      </c>
      <c r="G138" s="36">
        <f t="shared" si="178"/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107"/>
      <c r="AG138" s="46">
        <f t="shared" si="161"/>
        <v>0</v>
      </c>
      <c r="AH138" s="46">
        <f t="shared" si="162"/>
        <v>0</v>
      </c>
      <c r="AI138" s="46">
        <f t="shared" si="163"/>
        <v>0</v>
      </c>
      <c r="AJ138" s="46">
        <f t="shared" si="164"/>
        <v>0</v>
      </c>
      <c r="AL138" s="46"/>
    </row>
    <row r="139" spans="1:38" s="47" customFormat="1" x14ac:dyDescent="0.3">
      <c r="A139" s="35" t="s">
        <v>31</v>
      </c>
      <c r="B139" s="38">
        <f>SUM(H139,J139,L139,N139,P139,R139,T139,V139,X139,Z139,AB139,AD139)</f>
        <v>793.1</v>
      </c>
      <c r="C139" s="38">
        <f t="shared" si="182"/>
        <v>793.1</v>
      </c>
      <c r="D139" s="38">
        <f>E139</f>
        <v>793.1</v>
      </c>
      <c r="E139" s="38">
        <f>SUM(I139,K139,M139,O139,Q139,S139,U139,W139,Y139,AA139,AC139,AE139)</f>
        <v>793.1</v>
      </c>
      <c r="F139" s="36">
        <f t="shared" si="177"/>
        <v>100</v>
      </c>
      <c r="G139" s="36">
        <f t="shared" si="178"/>
        <v>100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793.1</v>
      </c>
      <c r="S139" s="36">
        <v>793.1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107"/>
      <c r="AG139" s="46">
        <f t="shared" si="161"/>
        <v>793.1</v>
      </c>
      <c r="AH139" s="46">
        <f t="shared" si="162"/>
        <v>793.1</v>
      </c>
      <c r="AI139" s="46">
        <f t="shared" si="163"/>
        <v>793.1</v>
      </c>
      <c r="AJ139" s="46">
        <f t="shared" si="164"/>
        <v>0</v>
      </c>
      <c r="AL139" s="46"/>
    </row>
    <row r="140" spans="1:38" s="47" customFormat="1" ht="37.5" x14ac:dyDescent="0.3">
      <c r="A140" s="35" t="s">
        <v>32</v>
      </c>
      <c r="B140" s="38">
        <f>SUM(H140,J140,L140,N140,P140,R140,T140,V140,X140,Z140,AB140,AD140)</f>
        <v>0</v>
      </c>
      <c r="C140" s="38">
        <f t="shared" si="182"/>
        <v>0</v>
      </c>
      <c r="D140" s="38">
        <f>E140</f>
        <v>0</v>
      </c>
      <c r="E140" s="38">
        <f>SUM(I140,K140,M140,O140,Q140,S140,U140,W140,Y140,AA140,AC140,AE140)</f>
        <v>0</v>
      </c>
      <c r="F140" s="36">
        <f t="shared" si="177"/>
        <v>0</v>
      </c>
      <c r="G140" s="36">
        <f t="shared" si="178"/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107"/>
      <c r="AG140" s="46">
        <f t="shared" si="161"/>
        <v>0</v>
      </c>
      <c r="AH140" s="46">
        <f t="shared" si="162"/>
        <v>0</v>
      </c>
      <c r="AI140" s="46">
        <f t="shared" si="163"/>
        <v>0</v>
      </c>
      <c r="AJ140" s="46">
        <f t="shared" si="164"/>
        <v>0</v>
      </c>
      <c r="AL140" s="46"/>
    </row>
    <row r="141" spans="1:38" s="47" customFormat="1" x14ac:dyDescent="0.3">
      <c r="A141" s="35" t="s">
        <v>33</v>
      </c>
      <c r="B141" s="38">
        <f>SUM(H141,J141,L141,N141,P141,R141,T141,V141,X141,Z141,AB141,AD141)</f>
        <v>0</v>
      </c>
      <c r="C141" s="38">
        <f>SUM(H141+J141+L141+N141+P141+R141+T141+V141+X141+Z141+AB141)</f>
        <v>0</v>
      </c>
      <c r="D141" s="38">
        <f>E141</f>
        <v>0</v>
      </c>
      <c r="E141" s="38">
        <f>SUM(I141,K141,M141,O141,Q141,S141,U141,W141,Y141,AA141,AC141,AE141)</f>
        <v>0</v>
      </c>
      <c r="F141" s="36">
        <f t="shared" si="177"/>
        <v>0</v>
      </c>
      <c r="G141" s="36">
        <f t="shared" si="178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107"/>
      <c r="AG141" s="46">
        <f t="shared" si="161"/>
        <v>0</v>
      </c>
      <c r="AH141" s="46">
        <f t="shared" si="162"/>
        <v>0</v>
      </c>
      <c r="AI141" s="46">
        <f t="shared" si="163"/>
        <v>0</v>
      </c>
      <c r="AJ141" s="46">
        <f t="shared" si="164"/>
        <v>0</v>
      </c>
      <c r="AL141" s="46"/>
    </row>
    <row r="142" spans="1:38" s="47" customFormat="1" ht="27.75" customHeight="1" x14ac:dyDescent="0.25">
      <c r="A142" s="64" t="s">
        <v>71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2"/>
      <c r="AD142" s="130"/>
      <c r="AE142" s="131"/>
      <c r="AF142" s="107"/>
      <c r="AG142" s="46">
        <f t="shared" si="161"/>
        <v>0</v>
      </c>
      <c r="AH142" s="46">
        <f t="shared" si="162"/>
        <v>0</v>
      </c>
      <c r="AI142" s="46">
        <f t="shared" si="163"/>
        <v>0</v>
      </c>
      <c r="AJ142" s="46">
        <f t="shared" si="164"/>
        <v>0</v>
      </c>
      <c r="AL142" s="46"/>
    </row>
    <row r="143" spans="1:38" s="18" customFormat="1" ht="75" x14ac:dyDescent="0.3">
      <c r="A143" s="35" t="s">
        <v>34</v>
      </c>
      <c r="B143" s="36">
        <f>SUM(B144,B145,B146,B148)</f>
        <v>1000</v>
      </c>
      <c r="C143" s="36">
        <f>SUM(C144,C145,C146,C148)</f>
        <v>1000</v>
      </c>
      <c r="D143" s="36">
        <f>SUM(D144,D145,D146,D148)</f>
        <v>1000</v>
      </c>
      <c r="E143" s="36">
        <f>SUM(E144,E145,E146,E148)</f>
        <v>1000</v>
      </c>
      <c r="F143" s="36">
        <f t="shared" ref="F143:F148" si="183">IFERROR(E143/B143*100,0)</f>
        <v>100</v>
      </c>
      <c r="G143" s="36">
        <f t="shared" ref="G143:G148" si="184">IFERROR(E143/C143*100,0)</f>
        <v>100</v>
      </c>
      <c r="H143" s="36">
        <f t="shared" ref="H143:AE143" si="185">SUM(H144,H145,H146,H148)</f>
        <v>0</v>
      </c>
      <c r="I143" s="36">
        <f t="shared" si="185"/>
        <v>0</v>
      </c>
      <c r="J143" s="36">
        <f t="shared" si="185"/>
        <v>0</v>
      </c>
      <c r="K143" s="36">
        <f t="shared" si="185"/>
        <v>0</v>
      </c>
      <c r="L143" s="36">
        <f t="shared" si="185"/>
        <v>0</v>
      </c>
      <c r="M143" s="36">
        <f t="shared" si="185"/>
        <v>0</v>
      </c>
      <c r="N143" s="36">
        <f t="shared" si="185"/>
        <v>0</v>
      </c>
      <c r="O143" s="36">
        <f t="shared" si="185"/>
        <v>0</v>
      </c>
      <c r="P143" s="36">
        <f t="shared" ref="P143" si="186">SUM(P144,P145,P146,P148)</f>
        <v>0</v>
      </c>
      <c r="Q143" s="36">
        <f t="shared" si="185"/>
        <v>0</v>
      </c>
      <c r="R143" s="36">
        <f t="shared" ref="R143" si="187">SUM(R144,R145,R146,R148)</f>
        <v>0</v>
      </c>
      <c r="S143" s="36">
        <f t="shared" si="185"/>
        <v>0</v>
      </c>
      <c r="T143" s="36">
        <f t="shared" ref="T143" si="188">SUM(T144,T145,T146,T148)</f>
        <v>1000</v>
      </c>
      <c r="U143" s="36">
        <f t="shared" si="185"/>
        <v>500</v>
      </c>
      <c r="V143" s="36">
        <f t="shared" si="185"/>
        <v>0</v>
      </c>
      <c r="W143" s="36">
        <f t="shared" si="185"/>
        <v>0</v>
      </c>
      <c r="X143" s="36">
        <f t="shared" si="185"/>
        <v>0</v>
      </c>
      <c r="Y143" s="36">
        <f t="shared" si="185"/>
        <v>0</v>
      </c>
      <c r="Z143" s="36">
        <f t="shared" si="185"/>
        <v>0</v>
      </c>
      <c r="AA143" s="36">
        <f t="shared" si="185"/>
        <v>0</v>
      </c>
      <c r="AB143" s="36">
        <f t="shared" si="185"/>
        <v>0</v>
      </c>
      <c r="AC143" s="36">
        <f t="shared" si="185"/>
        <v>0</v>
      </c>
      <c r="AD143" s="36">
        <f t="shared" si="185"/>
        <v>0</v>
      </c>
      <c r="AE143" s="36">
        <f t="shared" si="185"/>
        <v>500</v>
      </c>
      <c r="AF143" s="107" t="s">
        <v>89</v>
      </c>
      <c r="AG143" s="46">
        <f t="shared" si="161"/>
        <v>1000</v>
      </c>
      <c r="AH143" s="46">
        <f t="shared" si="162"/>
        <v>1000</v>
      </c>
      <c r="AI143" s="46">
        <f t="shared" si="163"/>
        <v>1000</v>
      </c>
      <c r="AJ143" s="46">
        <f t="shared" si="164"/>
        <v>0</v>
      </c>
      <c r="AL143" s="46"/>
    </row>
    <row r="144" spans="1:38" s="47" customFormat="1" x14ac:dyDescent="0.3">
      <c r="A144" s="35" t="s">
        <v>30</v>
      </c>
      <c r="B144" s="38">
        <f>SUM(H144,J144,L144,N144,P144,R144,T144,V144,X144,Z144,AB144,AD144)</f>
        <v>0</v>
      </c>
      <c r="C144" s="38">
        <f>SUM(H144+J144+L144+N144+P144+R144+T144+V144+X144+Z144+AB144)</f>
        <v>0</v>
      </c>
      <c r="D144" s="38">
        <f>E144</f>
        <v>0</v>
      </c>
      <c r="E144" s="38">
        <f>SUM(I144,K144,M144,O144,Q144,S144,U144,W144,Y144,AA144,AC144,AE144)</f>
        <v>0</v>
      </c>
      <c r="F144" s="36">
        <f t="shared" si="183"/>
        <v>0</v>
      </c>
      <c r="G144" s="36">
        <f t="shared" si="184"/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107"/>
      <c r="AG144" s="46">
        <f t="shared" si="161"/>
        <v>0</v>
      </c>
      <c r="AH144" s="46">
        <f t="shared" si="162"/>
        <v>0</v>
      </c>
      <c r="AI144" s="46">
        <f t="shared" si="163"/>
        <v>0</v>
      </c>
      <c r="AJ144" s="46">
        <f t="shared" si="164"/>
        <v>0</v>
      </c>
      <c r="AL144" s="46"/>
    </row>
    <row r="145" spans="1:38" s="47" customFormat="1" x14ac:dyDescent="0.3">
      <c r="A145" s="35" t="s">
        <v>36</v>
      </c>
      <c r="B145" s="38">
        <f>SUM(H145,J145,L145,N145,P145,R145,T145,V145,X145,Z145,AB145,AD145)</f>
        <v>0</v>
      </c>
      <c r="C145" s="38">
        <f t="shared" ref="C145:C147" si="189">SUM(H145+J145+L145+N145+P145+R145+T145+V145+X145+Z145+AB145)</f>
        <v>0</v>
      </c>
      <c r="D145" s="38">
        <f>E145</f>
        <v>0</v>
      </c>
      <c r="E145" s="38">
        <f>SUM(I145,K145,M145,O145,Q145,S145,U145,W145,Y145,AA145,AC145,AE145)</f>
        <v>0</v>
      </c>
      <c r="F145" s="36">
        <f t="shared" si="183"/>
        <v>0</v>
      </c>
      <c r="G145" s="36">
        <f t="shared" si="184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07"/>
      <c r="AG145" s="46">
        <f t="shared" si="161"/>
        <v>0</v>
      </c>
      <c r="AH145" s="46">
        <f t="shared" si="162"/>
        <v>0</v>
      </c>
      <c r="AI145" s="46">
        <f t="shared" si="163"/>
        <v>0</v>
      </c>
      <c r="AJ145" s="46">
        <f t="shared" si="164"/>
        <v>0</v>
      </c>
      <c r="AL145" s="46"/>
    </row>
    <row r="146" spans="1:38" s="47" customFormat="1" x14ac:dyDescent="0.3">
      <c r="A146" s="35" t="s">
        <v>31</v>
      </c>
      <c r="B146" s="38">
        <f>SUM(H146,J146,L146,N146,P146,R146,T146,V146,X146,Z146,AB146,AD146)</f>
        <v>1000</v>
      </c>
      <c r="C146" s="38">
        <f t="shared" si="189"/>
        <v>1000</v>
      </c>
      <c r="D146" s="38">
        <f>E146</f>
        <v>1000</v>
      </c>
      <c r="E146" s="38">
        <f>SUM(I146,K146,M146,O146,Q146,S146,U146,W146,Y146,AA146,AC146,AE146)</f>
        <v>1000</v>
      </c>
      <c r="F146" s="36">
        <f t="shared" si="183"/>
        <v>100</v>
      </c>
      <c r="G146" s="36">
        <f t="shared" si="184"/>
        <v>100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1000</v>
      </c>
      <c r="U146" s="36">
        <v>500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500</v>
      </c>
      <c r="AF146" s="107"/>
      <c r="AG146" s="46">
        <f t="shared" si="161"/>
        <v>1000</v>
      </c>
      <c r="AH146" s="46">
        <f t="shared" si="162"/>
        <v>1000</v>
      </c>
      <c r="AI146" s="46">
        <f t="shared" si="163"/>
        <v>1000</v>
      </c>
      <c r="AJ146" s="46">
        <f t="shared" si="164"/>
        <v>0</v>
      </c>
      <c r="AL146" s="46"/>
    </row>
    <row r="147" spans="1:38" s="47" customFormat="1" ht="37.5" x14ac:dyDescent="0.3">
      <c r="A147" s="35" t="s">
        <v>32</v>
      </c>
      <c r="B147" s="38">
        <f>SUM(H147,J147,L147,N147,P147,R147,T147,V147,X147,Z147,AB147,AD147)</f>
        <v>0</v>
      </c>
      <c r="C147" s="38">
        <f t="shared" si="189"/>
        <v>0</v>
      </c>
      <c r="D147" s="38">
        <f>E147</f>
        <v>0</v>
      </c>
      <c r="E147" s="38">
        <f>SUM(I147,K147,M147,O147,Q147,S147,U147,W147,Y147,AA147,AC147,AE147)</f>
        <v>0</v>
      </c>
      <c r="F147" s="36">
        <f t="shared" si="183"/>
        <v>0</v>
      </c>
      <c r="G147" s="36">
        <f t="shared" si="184"/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107"/>
      <c r="AG147" s="46">
        <f t="shared" si="161"/>
        <v>0</v>
      </c>
      <c r="AH147" s="46">
        <f t="shared" si="162"/>
        <v>0</v>
      </c>
      <c r="AI147" s="46">
        <f t="shared" si="163"/>
        <v>0</v>
      </c>
      <c r="AJ147" s="46">
        <f t="shared" si="164"/>
        <v>0</v>
      </c>
      <c r="AL147" s="46"/>
    </row>
    <row r="148" spans="1:38" s="47" customFormat="1" x14ac:dyDescent="0.3">
      <c r="A148" s="35" t="s">
        <v>33</v>
      </c>
      <c r="B148" s="38">
        <f>SUM(H148,J148,L148,N148,P148,R148,T148,V148,X148,Z148,AB148,AD148)</f>
        <v>0</v>
      </c>
      <c r="C148" s="38">
        <f>SUM(H148+J148+L148+N148+P148+R148+T148+V148+X148+Z148+AB148)</f>
        <v>0</v>
      </c>
      <c r="D148" s="38">
        <f>E148</f>
        <v>0</v>
      </c>
      <c r="E148" s="38">
        <f>SUM(I148,K148,M148,O148,Q148,S148,U148,W148,Y148,AA148,AC148,AE148)</f>
        <v>0</v>
      </c>
      <c r="F148" s="36">
        <f t="shared" si="183"/>
        <v>0</v>
      </c>
      <c r="G148" s="36">
        <f t="shared" si="184"/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107"/>
      <c r="AG148" s="46">
        <f t="shared" si="161"/>
        <v>0</v>
      </c>
      <c r="AH148" s="46">
        <f t="shared" si="162"/>
        <v>0</v>
      </c>
      <c r="AI148" s="46">
        <f t="shared" si="163"/>
        <v>0</v>
      </c>
      <c r="AJ148" s="46">
        <f t="shared" si="164"/>
        <v>0</v>
      </c>
      <c r="AL148" s="46"/>
    </row>
    <row r="149" spans="1:38" s="47" customFormat="1" ht="27.75" customHeight="1" x14ac:dyDescent="0.25">
      <c r="A149" s="64" t="s">
        <v>72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2"/>
      <c r="AD149" s="130"/>
      <c r="AE149" s="131"/>
      <c r="AF149" s="107"/>
      <c r="AG149" s="46">
        <f t="shared" si="161"/>
        <v>0</v>
      </c>
      <c r="AH149" s="46">
        <f t="shared" si="162"/>
        <v>0</v>
      </c>
      <c r="AI149" s="46">
        <f t="shared" si="163"/>
        <v>0</v>
      </c>
      <c r="AJ149" s="46">
        <f t="shared" si="164"/>
        <v>0</v>
      </c>
      <c r="AL149" s="46"/>
    </row>
    <row r="150" spans="1:38" s="18" customFormat="1" ht="93.75" x14ac:dyDescent="0.3">
      <c r="A150" s="35" t="s">
        <v>34</v>
      </c>
      <c r="B150" s="36">
        <f>SUM(B151,B152,B153,B155)</f>
        <v>600</v>
      </c>
      <c r="C150" s="36">
        <f>SUM(C151,C152,C153,C155)</f>
        <v>600</v>
      </c>
      <c r="D150" s="36">
        <f>SUM(D151,D152,D153,D155)</f>
        <v>600</v>
      </c>
      <c r="E150" s="36">
        <f>SUM(E151,E152,E153,E155)</f>
        <v>600</v>
      </c>
      <c r="F150" s="36">
        <f t="shared" ref="F150:F155" si="190">IFERROR(E150/B150*100,0)</f>
        <v>100</v>
      </c>
      <c r="G150" s="36">
        <f t="shared" ref="G150:G155" si="191">IFERROR(E150/C150*100,0)</f>
        <v>100</v>
      </c>
      <c r="H150" s="36">
        <f t="shared" ref="H150:AE150" si="192">SUM(H151,H152,H153,H155)</f>
        <v>0</v>
      </c>
      <c r="I150" s="36">
        <f t="shared" si="192"/>
        <v>0</v>
      </c>
      <c r="J150" s="36">
        <f t="shared" si="192"/>
        <v>0</v>
      </c>
      <c r="K150" s="36">
        <f t="shared" si="192"/>
        <v>0</v>
      </c>
      <c r="L150" s="36">
        <f t="shared" si="192"/>
        <v>0</v>
      </c>
      <c r="M150" s="36">
        <f t="shared" si="192"/>
        <v>0</v>
      </c>
      <c r="N150" s="36">
        <f t="shared" si="192"/>
        <v>0</v>
      </c>
      <c r="O150" s="36">
        <f t="shared" si="192"/>
        <v>0</v>
      </c>
      <c r="P150" s="36">
        <f t="shared" ref="P150" si="193">SUM(P151,P152,P153,P155)</f>
        <v>0</v>
      </c>
      <c r="Q150" s="36">
        <f t="shared" si="192"/>
        <v>0</v>
      </c>
      <c r="R150" s="36">
        <f t="shared" ref="R150" si="194">SUM(R151,R152,R153,R155)</f>
        <v>0</v>
      </c>
      <c r="S150" s="36">
        <f t="shared" si="192"/>
        <v>0</v>
      </c>
      <c r="T150" s="36">
        <f t="shared" ref="T150" si="195">SUM(T151,T152,T153,T155)</f>
        <v>600</v>
      </c>
      <c r="U150" s="36">
        <f t="shared" si="192"/>
        <v>600</v>
      </c>
      <c r="V150" s="36">
        <f t="shared" si="192"/>
        <v>0</v>
      </c>
      <c r="W150" s="36">
        <f t="shared" si="192"/>
        <v>0</v>
      </c>
      <c r="X150" s="36">
        <f t="shared" ref="X150" si="196">SUM(X151,X152,X153,X155)</f>
        <v>0</v>
      </c>
      <c r="Y150" s="36">
        <f t="shared" si="192"/>
        <v>0</v>
      </c>
      <c r="Z150" s="36">
        <f t="shared" si="192"/>
        <v>0</v>
      </c>
      <c r="AA150" s="36">
        <f t="shared" si="192"/>
        <v>0</v>
      </c>
      <c r="AB150" s="36">
        <f t="shared" si="192"/>
        <v>0</v>
      </c>
      <c r="AC150" s="36">
        <f t="shared" si="192"/>
        <v>0</v>
      </c>
      <c r="AD150" s="36">
        <f t="shared" si="192"/>
        <v>0</v>
      </c>
      <c r="AE150" s="36">
        <f t="shared" si="192"/>
        <v>0</v>
      </c>
      <c r="AF150" s="107" t="s">
        <v>90</v>
      </c>
      <c r="AG150" s="46">
        <f t="shared" si="161"/>
        <v>600</v>
      </c>
      <c r="AH150" s="46">
        <f t="shared" si="162"/>
        <v>600</v>
      </c>
      <c r="AI150" s="46">
        <f t="shared" si="163"/>
        <v>600</v>
      </c>
      <c r="AJ150" s="46">
        <f t="shared" si="164"/>
        <v>0</v>
      </c>
      <c r="AL150" s="46"/>
    </row>
    <row r="151" spans="1:38" s="47" customFormat="1" x14ac:dyDescent="0.3">
      <c r="A151" s="35" t="s">
        <v>30</v>
      </c>
      <c r="B151" s="38">
        <f>SUM(H151,J151,L151,N151,P151,R151,T151,V151,X151,Z151,AB151,AD151)</f>
        <v>0</v>
      </c>
      <c r="C151" s="38">
        <f>SUM(H151+J151+L151+N151+P151+R151+T151+V151+X151+Z151+AB151)</f>
        <v>0</v>
      </c>
      <c r="D151" s="38">
        <f>E151</f>
        <v>0</v>
      </c>
      <c r="E151" s="38">
        <f>SUM(I151,K151,M151,O151,Q151,S151,U151,W151,Y151,AA151,AC151,AE151)</f>
        <v>0</v>
      </c>
      <c r="F151" s="36">
        <f t="shared" si="190"/>
        <v>0</v>
      </c>
      <c r="G151" s="36">
        <f t="shared" si="191"/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107"/>
      <c r="AG151" s="46">
        <f t="shared" si="161"/>
        <v>0</v>
      </c>
      <c r="AH151" s="46">
        <f t="shared" si="162"/>
        <v>0</v>
      </c>
      <c r="AI151" s="46">
        <f t="shared" si="163"/>
        <v>0</v>
      </c>
      <c r="AJ151" s="46">
        <f t="shared" si="164"/>
        <v>0</v>
      </c>
      <c r="AL151" s="46"/>
    </row>
    <row r="152" spans="1:38" s="47" customFormat="1" x14ac:dyDescent="0.3">
      <c r="A152" s="35" t="s">
        <v>36</v>
      </c>
      <c r="B152" s="38">
        <f>SUM(H152,J152,L152,N152,P152,R152,T152,V152,X152,Z152,AB152,AD152)</f>
        <v>0</v>
      </c>
      <c r="C152" s="38">
        <f t="shared" ref="C152:C154" si="197">SUM(H152+J152+L152+N152+P152+R152+T152+V152+X152+Z152+AB152)</f>
        <v>0</v>
      </c>
      <c r="D152" s="38">
        <f>E152</f>
        <v>0</v>
      </c>
      <c r="E152" s="38">
        <f>SUM(I152,K152,M152,O152,Q152,S152,U152,W152,Y152,AA152,AC152,AE152)</f>
        <v>0</v>
      </c>
      <c r="F152" s="36">
        <f t="shared" si="190"/>
        <v>0</v>
      </c>
      <c r="G152" s="36">
        <f t="shared" si="191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07"/>
      <c r="AG152" s="46">
        <f t="shared" si="161"/>
        <v>0</v>
      </c>
      <c r="AH152" s="46">
        <f t="shared" si="162"/>
        <v>0</v>
      </c>
      <c r="AI152" s="46">
        <f t="shared" si="163"/>
        <v>0</v>
      </c>
      <c r="AJ152" s="46">
        <f t="shared" si="164"/>
        <v>0</v>
      </c>
      <c r="AL152" s="46"/>
    </row>
    <row r="153" spans="1:38" s="47" customFormat="1" x14ac:dyDescent="0.3">
      <c r="A153" s="35" t="s">
        <v>31</v>
      </c>
      <c r="B153" s="38">
        <f>SUM(H153,J153,L153,N153,P153,R153,T153,V153,X153,Z153,AB153,AD153)</f>
        <v>600</v>
      </c>
      <c r="C153" s="38">
        <f t="shared" si="197"/>
        <v>600</v>
      </c>
      <c r="D153" s="38">
        <f>E153</f>
        <v>600</v>
      </c>
      <c r="E153" s="38">
        <f>SUM(I153,K153,M153,O153,Q153,S153,U153,W153,Y153,AA153,AC153,AE153)</f>
        <v>600</v>
      </c>
      <c r="F153" s="36">
        <f t="shared" si="190"/>
        <v>100</v>
      </c>
      <c r="G153" s="36">
        <f t="shared" si="191"/>
        <v>100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600</v>
      </c>
      <c r="U153" s="36">
        <v>600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107"/>
      <c r="AG153" s="46">
        <f t="shared" si="161"/>
        <v>600</v>
      </c>
      <c r="AH153" s="46">
        <f t="shared" si="162"/>
        <v>600</v>
      </c>
      <c r="AI153" s="46">
        <f t="shared" si="163"/>
        <v>600</v>
      </c>
      <c r="AJ153" s="46">
        <f t="shared" si="164"/>
        <v>0</v>
      </c>
      <c r="AL153" s="46"/>
    </row>
    <row r="154" spans="1:38" s="47" customFormat="1" ht="37.5" x14ac:dyDescent="0.3">
      <c r="A154" s="35" t="s">
        <v>32</v>
      </c>
      <c r="B154" s="38">
        <f>SUM(H154,J154,L154,N154,P154,R154,T154,V154,X154,Z154,AB154,AD154)</f>
        <v>0</v>
      </c>
      <c r="C154" s="38">
        <f t="shared" si="197"/>
        <v>0</v>
      </c>
      <c r="D154" s="38">
        <f>E154</f>
        <v>0</v>
      </c>
      <c r="E154" s="38">
        <f>SUM(I154,K154,M154,O154,Q154,S154,U154,W154,Y154,AA154,AC154,AE154)</f>
        <v>0</v>
      </c>
      <c r="F154" s="36">
        <f t="shared" si="190"/>
        <v>0</v>
      </c>
      <c r="G154" s="36">
        <f t="shared" si="191"/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107"/>
      <c r="AG154" s="46">
        <f t="shared" si="161"/>
        <v>0</v>
      </c>
      <c r="AH154" s="46">
        <f t="shared" si="162"/>
        <v>0</v>
      </c>
      <c r="AI154" s="46">
        <f t="shared" si="163"/>
        <v>0</v>
      </c>
      <c r="AJ154" s="46">
        <f t="shared" si="164"/>
        <v>0</v>
      </c>
      <c r="AL154" s="46"/>
    </row>
    <row r="155" spans="1:38" s="47" customFormat="1" x14ac:dyDescent="0.3">
      <c r="A155" s="35" t="s">
        <v>33</v>
      </c>
      <c r="B155" s="38">
        <f>SUM(H155,J155,L155,N155,P155,R155,T155,V155,X155,Z155,AB155,AD155)</f>
        <v>0</v>
      </c>
      <c r="C155" s="38">
        <f>SUM(H155+J155+L155+N155+P155+R155+T155+V155+X155+Z155+AB155)</f>
        <v>0</v>
      </c>
      <c r="D155" s="38">
        <f>E155</f>
        <v>0</v>
      </c>
      <c r="E155" s="38">
        <f>SUM(I155,K155,M155,O155,Q155,S155,U155,W155,Y155,AA155,AC155,AE155)</f>
        <v>0</v>
      </c>
      <c r="F155" s="36">
        <f t="shared" si="190"/>
        <v>0</v>
      </c>
      <c r="G155" s="36">
        <f t="shared" si="191"/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107"/>
      <c r="AG155" s="46">
        <f t="shared" si="161"/>
        <v>0</v>
      </c>
      <c r="AH155" s="46">
        <f t="shared" si="162"/>
        <v>0</v>
      </c>
      <c r="AI155" s="46">
        <f t="shared" si="163"/>
        <v>0</v>
      </c>
      <c r="AJ155" s="46">
        <f t="shared" si="164"/>
        <v>0</v>
      </c>
      <c r="AL155" s="46"/>
    </row>
    <row r="156" spans="1:38" s="47" customFormat="1" ht="27.75" customHeight="1" x14ac:dyDescent="0.25">
      <c r="A156" s="64" t="s">
        <v>73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2"/>
      <c r="AD156" s="130"/>
      <c r="AE156" s="131"/>
      <c r="AF156" s="107"/>
      <c r="AG156" s="46">
        <f t="shared" si="161"/>
        <v>0</v>
      </c>
      <c r="AH156" s="46">
        <f t="shared" si="162"/>
        <v>0</v>
      </c>
      <c r="AI156" s="46">
        <f t="shared" si="163"/>
        <v>0</v>
      </c>
      <c r="AJ156" s="46">
        <f t="shared" si="164"/>
        <v>0</v>
      </c>
      <c r="AL156" s="46"/>
    </row>
    <row r="157" spans="1:38" s="18" customFormat="1" ht="45" customHeight="1" x14ac:dyDescent="0.3">
      <c r="A157" s="35" t="s">
        <v>34</v>
      </c>
      <c r="B157" s="36">
        <f>SUM(B158,B159,B160,B162)</f>
        <v>600</v>
      </c>
      <c r="C157" s="36">
        <f>SUM(C158,C159,C160,C162)</f>
        <v>600</v>
      </c>
      <c r="D157" s="36">
        <f>SUM(D158,D159,D160,D162)</f>
        <v>600</v>
      </c>
      <c r="E157" s="36">
        <f>SUM(E158,E159,E160,E162)</f>
        <v>600</v>
      </c>
      <c r="F157" s="36">
        <f t="shared" ref="F157:F162" si="198">IFERROR(E157/B157*100,0)</f>
        <v>100</v>
      </c>
      <c r="G157" s="36">
        <f t="shared" ref="G157:G162" si="199">IFERROR(E157/C157*100,0)</f>
        <v>100</v>
      </c>
      <c r="H157" s="36">
        <f t="shared" ref="H157:AE157" si="200">SUM(H158,H159,H160,H162)</f>
        <v>0</v>
      </c>
      <c r="I157" s="36">
        <f t="shared" si="200"/>
        <v>0</v>
      </c>
      <c r="J157" s="36">
        <f t="shared" si="200"/>
        <v>0</v>
      </c>
      <c r="K157" s="36">
        <f t="shared" si="200"/>
        <v>0</v>
      </c>
      <c r="L157" s="36">
        <f t="shared" si="200"/>
        <v>0</v>
      </c>
      <c r="M157" s="36">
        <f t="shared" si="200"/>
        <v>0</v>
      </c>
      <c r="N157" s="36">
        <f t="shared" si="200"/>
        <v>0</v>
      </c>
      <c r="O157" s="36">
        <f t="shared" si="200"/>
        <v>0</v>
      </c>
      <c r="P157" s="36">
        <f t="shared" ref="P157" si="201">SUM(P158,P159,P160,P162)</f>
        <v>0</v>
      </c>
      <c r="Q157" s="36">
        <f t="shared" si="200"/>
        <v>0</v>
      </c>
      <c r="R157" s="36">
        <f t="shared" ref="R157" si="202">SUM(R158,R159,R160,R162)</f>
        <v>0</v>
      </c>
      <c r="S157" s="36">
        <f t="shared" si="200"/>
        <v>0</v>
      </c>
      <c r="T157" s="36">
        <f t="shared" ref="T157" si="203">SUM(T158,T159,T160,T162)</f>
        <v>600</v>
      </c>
      <c r="U157" s="36">
        <f t="shared" si="200"/>
        <v>0</v>
      </c>
      <c r="V157" s="36">
        <f t="shared" si="200"/>
        <v>0</v>
      </c>
      <c r="W157" s="36">
        <f t="shared" si="200"/>
        <v>0</v>
      </c>
      <c r="X157" s="36">
        <f t="shared" ref="X157" si="204">SUM(X158,X159,X160,X162)</f>
        <v>0</v>
      </c>
      <c r="Y157" s="36">
        <f t="shared" si="200"/>
        <v>0</v>
      </c>
      <c r="Z157" s="36">
        <f t="shared" si="200"/>
        <v>0</v>
      </c>
      <c r="AA157" s="36">
        <f t="shared" si="200"/>
        <v>0</v>
      </c>
      <c r="AB157" s="36">
        <f t="shared" si="200"/>
        <v>0</v>
      </c>
      <c r="AC157" s="36">
        <f t="shared" si="200"/>
        <v>0</v>
      </c>
      <c r="AD157" s="36">
        <f t="shared" si="200"/>
        <v>0</v>
      </c>
      <c r="AE157" s="36">
        <f t="shared" si="200"/>
        <v>600</v>
      </c>
      <c r="AF157" s="107" t="s">
        <v>91</v>
      </c>
      <c r="AG157" s="46">
        <f t="shared" si="161"/>
        <v>600</v>
      </c>
      <c r="AH157" s="46">
        <f t="shared" si="162"/>
        <v>600</v>
      </c>
      <c r="AI157" s="46">
        <f t="shared" si="163"/>
        <v>600</v>
      </c>
      <c r="AJ157" s="46">
        <f t="shared" si="164"/>
        <v>0</v>
      </c>
      <c r="AL157" s="46"/>
    </row>
    <row r="158" spans="1:38" s="47" customFormat="1" x14ac:dyDescent="0.3">
      <c r="A158" s="35" t="s">
        <v>30</v>
      </c>
      <c r="B158" s="38">
        <f>SUM(H158,J158,L158,N158,P158,R158,T158,V158,X158,Z158,AB158,AD158)</f>
        <v>0</v>
      </c>
      <c r="C158" s="38">
        <f>SUM(H158+J158+L158+N158+P158+R158+T158+V158+X158+Z158+AB158)</f>
        <v>0</v>
      </c>
      <c r="D158" s="38">
        <f>E158</f>
        <v>0</v>
      </c>
      <c r="E158" s="38">
        <f>SUM(I158,K158,M158,O158,Q158,S158,U158,W158,Y158,AA158,AC158,AE158)</f>
        <v>0</v>
      </c>
      <c r="F158" s="36">
        <f t="shared" si="198"/>
        <v>0</v>
      </c>
      <c r="G158" s="36">
        <f t="shared" si="199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107"/>
      <c r="AG158" s="46">
        <f t="shared" si="161"/>
        <v>0</v>
      </c>
      <c r="AH158" s="46">
        <f t="shared" si="162"/>
        <v>0</v>
      </c>
      <c r="AI158" s="46">
        <f t="shared" si="163"/>
        <v>0</v>
      </c>
      <c r="AJ158" s="46">
        <f t="shared" si="164"/>
        <v>0</v>
      </c>
      <c r="AL158" s="46"/>
    </row>
    <row r="159" spans="1:38" s="47" customFormat="1" x14ac:dyDescent="0.3">
      <c r="A159" s="35" t="s">
        <v>36</v>
      </c>
      <c r="B159" s="38">
        <f>SUM(H159,J159,L159,N159,P159,R159,T159,V159,X159,Z159,AB159,AD159)</f>
        <v>0</v>
      </c>
      <c r="C159" s="38">
        <f t="shared" ref="C159:C161" si="205">SUM(H159+J159+L159+N159+P159+R159+T159+V159+X159+Z159+AB159)</f>
        <v>0</v>
      </c>
      <c r="D159" s="38">
        <f>E159</f>
        <v>0</v>
      </c>
      <c r="E159" s="38">
        <f>SUM(I159,K159,M159,O159,Q159,S159,U159,W159,Y159,AA159,AC159,AE159)</f>
        <v>0</v>
      </c>
      <c r="F159" s="36">
        <f t="shared" si="198"/>
        <v>0</v>
      </c>
      <c r="G159" s="36">
        <f t="shared" si="199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07"/>
      <c r="AG159" s="46">
        <f t="shared" si="161"/>
        <v>0</v>
      </c>
      <c r="AH159" s="46">
        <f t="shared" si="162"/>
        <v>0</v>
      </c>
      <c r="AI159" s="46">
        <f t="shared" si="163"/>
        <v>0</v>
      </c>
      <c r="AJ159" s="46">
        <f t="shared" si="164"/>
        <v>0</v>
      </c>
      <c r="AL159" s="46"/>
    </row>
    <row r="160" spans="1:38" s="47" customFormat="1" x14ac:dyDescent="0.3">
      <c r="A160" s="35" t="s">
        <v>31</v>
      </c>
      <c r="B160" s="38">
        <f>SUM(H160,J160,L160,N160,P160,R160,T160,V160,X160,Z160,AB160,AD160)</f>
        <v>600</v>
      </c>
      <c r="C160" s="38">
        <f t="shared" si="205"/>
        <v>600</v>
      </c>
      <c r="D160" s="38">
        <f>E160</f>
        <v>600</v>
      </c>
      <c r="E160" s="38">
        <f>SUM(I160,K160,M160,O160,Q160,S160,U160,W160,Y160,AA160,AC160,AE160)</f>
        <v>600</v>
      </c>
      <c r="F160" s="36">
        <f t="shared" si="198"/>
        <v>100</v>
      </c>
      <c r="G160" s="36">
        <f t="shared" si="199"/>
        <v>100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600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600</v>
      </c>
      <c r="AF160" s="107"/>
      <c r="AG160" s="46">
        <f t="shared" si="161"/>
        <v>600</v>
      </c>
      <c r="AH160" s="46">
        <f t="shared" si="162"/>
        <v>600</v>
      </c>
      <c r="AI160" s="46">
        <f t="shared" si="163"/>
        <v>600</v>
      </c>
      <c r="AJ160" s="46">
        <f t="shared" si="164"/>
        <v>0</v>
      </c>
      <c r="AL160" s="46"/>
    </row>
    <row r="161" spans="1:38" s="47" customFormat="1" ht="37.5" x14ac:dyDescent="0.3">
      <c r="A161" s="35" t="s">
        <v>32</v>
      </c>
      <c r="B161" s="38">
        <f>SUM(H161,J161,L161,N161,P161,R161,T161,V161,X161,Z161,AB161,AD161)</f>
        <v>0</v>
      </c>
      <c r="C161" s="38">
        <f t="shared" si="205"/>
        <v>0</v>
      </c>
      <c r="D161" s="38">
        <f>E161</f>
        <v>0</v>
      </c>
      <c r="E161" s="38">
        <f>SUM(I161,K161,M161,O161,Q161,S161,U161,W161,Y161,AA161,AC161,AE161)</f>
        <v>0</v>
      </c>
      <c r="F161" s="36">
        <f t="shared" si="198"/>
        <v>0</v>
      </c>
      <c r="G161" s="36">
        <f t="shared" si="199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107"/>
      <c r="AG161" s="46">
        <f t="shared" si="161"/>
        <v>0</v>
      </c>
      <c r="AH161" s="46">
        <f t="shared" si="162"/>
        <v>0</v>
      </c>
      <c r="AI161" s="46">
        <f t="shared" si="163"/>
        <v>0</v>
      </c>
      <c r="AJ161" s="46">
        <f t="shared" si="164"/>
        <v>0</v>
      </c>
      <c r="AL161" s="46"/>
    </row>
    <row r="162" spans="1:38" s="47" customFormat="1" x14ac:dyDescent="0.3">
      <c r="A162" s="35" t="s">
        <v>33</v>
      </c>
      <c r="B162" s="38">
        <f>SUM(H162,J162,L162,N162,P162,R162,T162,V162,X162,Z162,AB162,AD162)</f>
        <v>0</v>
      </c>
      <c r="C162" s="38">
        <f>SUM(H162+J162+L162+N162+P162+R162+T162+V162+X162+Z162+AB162)</f>
        <v>0</v>
      </c>
      <c r="D162" s="38">
        <f>E162</f>
        <v>0</v>
      </c>
      <c r="E162" s="38">
        <f>SUM(I162,K162,M162,O162,Q162,S162,U162,W162,Y162,AA162,AC162,AE162)</f>
        <v>0</v>
      </c>
      <c r="F162" s="36">
        <f t="shared" si="198"/>
        <v>0</v>
      </c>
      <c r="G162" s="36">
        <f t="shared" si="199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107"/>
      <c r="AG162" s="46">
        <f t="shared" si="161"/>
        <v>0</v>
      </c>
      <c r="AH162" s="46">
        <f t="shared" si="162"/>
        <v>0</v>
      </c>
      <c r="AI162" s="46">
        <f t="shared" si="163"/>
        <v>0</v>
      </c>
      <c r="AJ162" s="46">
        <f t="shared" si="164"/>
        <v>0</v>
      </c>
      <c r="AL162" s="46"/>
    </row>
    <row r="163" spans="1:38" s="47" customFormat="1" ht="27.75" customHeight="1" x14ac:dyDescent="0.25">
      <c r="A163" s="64" t="s">
        <v>79</v>
      </c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2"/>
      <c r="AD163" s="130"/>
      <c r="AE163" s="131"/>
      <c r="AF163" s="107"/>
      <c r="AG163" s="46">
        <f t="shared" ref="AG163:AG169" si="206">H163+J163+L163+N163+P163+R163+T163+V163+X163+Z163+AB163+AD163</f>
        <v>0</v>
      </c>
      <c r="AH163" s="46">
        <f t="shared" ref="AH163:AH169" si="207">H163+J163+L163+N163+P163+R163+T163+V163+X163</f>
        <v>0</v>
      </c>
      <c r="AI163" s="46">
        <f t="shared" ref="AI163:AI169" si="208">I163+K163+M163+O163+Q163+S163+U163+W163+Y163+AA163+AC163+AE163</f>
        <v>0</v>
      </c>
      <c r="AJ163" s="46">
        <f t="shared" ref="AJ163:AJ169" si="209">E163-C163</f>
        <v>0</v>
      </c>
      <c r="AL163" s="46"/>
    </row>
    <row r="164" spans="1:38" s="18" customFormat="1" ht="93.75" x14ac:dyDescent="0.3">
      <c r="A164" s="35" t="s">
        <v>34</v>
      </c>
      <c r="B164" s="36">
        <f>SUM(B165,B166,B167,B169)</f>
        <v>100</v>
      </c>
      <c r="C164" s="36">
        <f>SUM(C165,C166,C167,C169)</f>
        <v>100</v>
      </c>
      <c r="D164" s="36">
        <f>SUM(D165,D166,D167,D169)</f>
        <v>92.8</v>
      </c>
      <c r="E164" s="36">
        <f>SUM(E165,E166,E167,E169)</f>
        <v>92.8</v>
      </c>
      <c r="F164" s="36">
        <f t="shared" ref="F164:F169" si="210">IFERROR(E164/B164*100,0)</f>
        <v>92.8</v>
      </c>
      <c r="G164" s="36">
        <f t="shared" ref="G164:G169" si="211">IFERROR(E164/C164*100,0)</f>
        <v>92.8</v>
      </c>
      <c r="H164" s="36">
        <f t="shared" ref="H164:AE164" si="212">SUM(H165,H166,H167,H169)</f>
        <v>0</v>
      </c>
      <c r="I164" s="36">
        <f t="shared" si="212"/>
        <v>0</v>
      </c>
      <c r="J164" s="36">
        <f t="shared" si="212"/>
        <v>0</v>
      </c>
      <c r="K164" s="36">
        <f t="shared" si="212"/>
        <v>0</v>
      </c>
      <c r="L164" s="36">
        <f t="shared" si="212"/>
        <v>0</v>
      </c>
      <c r="M164" s="36">
        <f t="shared" si="212"/>
        <v>0</v>
      </c>
      <c r="N164" s="36">
        <f t="shared" si="212"/>
        <v>0</v>
      </c>
      <c r="O164" s="36">
        <f t="shared" si="212"/>
        <v>0</v>
      </c>
      <c r="P164" s="36">
        <f t="shared" ref="P164" si="213">SUM(P165,P166,P167,P169)</f>
        <v>0</v>
      </c>
      <c r="Q164" s="36">
        <f t="shared" si="212"/>
        <v>0</v>
      </c>
      <c r="R164" s="36">
        <f t="shared" si="212"/>
        <v>0</v>
      </c>
      <c r="S164" s="36">
        <f t="shared" si="212"/>
        <v>0</v>
      </c>
      <c r="T164" s="36">
        <f t="shared" ref="T164" si="214">SUM(T165,T166,T167,T169)</f>
        <v>100</v>
      </c>
      <c r="U164" s="36">
        <f t="shared" si="212"/>
        <v>0</v>
      </c>
      <c r="V164" s="36">
        <f t="shared" si="212"/>
        <v>0</v>
      </c>
      <c r="W164" s="36">
        <f t="shared" si="212"/>
        <v>0</v>
      </c>
      <c r="X164" s="36">
        <f t="shared" si="212"/>
        <v>0</v>
      </c>
      <c r="Y164" s="36">
        <f t="shared" si="212"/>
        <v>0</v>
      </c>
      <c r="Z164" s="36">
        <f t="shared" si="212"/>
        <v>0</v>
      </c>
      <c r="AA164" s="36">
        <f t="shared" si="212"/>
        <v>0</v>
      </c>
      <c r="AB164" s="36">
        <f t="shared" si="212"/>
        <v>0</v>
      </c>
      <c r="AC164" s="36">
        <f t="shared" si="212"/>
        <v>0</v>
      </c>
      <c r="AD164" s="36">
        <f t="shared" si="212"/>
        <v>0</v>
      </c>
      <c r="AE164" s="36">
        <f t="shared" si="212"/>
        <v>92.8</v>
      </c>
      <c r="AF164" s="107" t="s">
        <v>92</v>
      </c>
      <c r="AG164" s="46">
        <f t="shared" si="206"/>
        <v>100</v>
      </c>
      <c r="AH164" s="46">
        <f t="shared" si="207"/>
        <v>100</v>
      </c>
      <c r="AI164" s="46">
        <f t="shared" si="208"/>
        <v>92.8</v>
      </c>
      <c r="AJ164" s="46">
        <f t="shared" si="209"/>
        <v>-7.2000000000000028</v>
      </c>
      <c r="AL164" s="46"/>
    </row>
    <row r="165" spans="1:38" s="47" customFormat="1" x14ac:dyDescent="0.3">
      <c r="A165" s="35" t="s">
        <v>30</v>
      </c>
      <c r="B165" s="38">
        <f>SUM(H165,J165,L165,N165,P165,R165,T165,V165,X165,Z165,AB165,AD165)</f>
        <v>0</v>
      </c>
      <c r="C165" s="38">
        <f>SUM(H165+J165+L165+N165+P165+R165+T165+V165+X165+Z165+AB165)</f>
        <v>0</v>
      </c>
      <c r="D165" s="38">
        <f>E165</f>
        <v>0</v>
      </c>
      <c r="E165" s="38">
        <f>SUM(I165,K165,M165,O165,Q165,S165,U165,W165,Y165,AA165,AC165,AE165)</f>
        <v>0</v>
      </c>
      <c r="F165" s="36">
        <f t="shared" si="210"/>
        <v>0</v>
      </c>
      <c r="G165" s="36">
        <f t="shared" si="211"/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107"/>
      <c r="AG165" s="46">
        <f t="shared" si="206"/>
        <v>0</v>
      </c>
      <c r="AH165" s="46">
        <f t="shared" si="207"/>
        <v>0</v>
      </c>
      <c r="AI165" s="46">
        <f t="shared" si="208"/>
        <v>0</v>
      </c>
      <c r="AJ165" s="46">
        <f t="shared" si="209"/>
        <v>0</v>
      </c>
      <c r="AL165" s="46"/>
    </row>
    <row r="166" spans="1:38" s="47" customFormat="1" x14ac:dyDescent="0.3">
      <c r="A166" s="35" t="s">
        <v>36</v>
      </c>
      <c r="B166" s="38">
        <f>SUM(H166,J166,L166,N166,P166,R166,T166,V166,X166,Z166,AB166,AD166)</f>
        <v>90</v>
      </c>
      <c r="C166" s="38">
        <f t="shared" ref="C166:C168" si="215">SUM(H166+J166+L166+N166+P166+R166+T166+V166+X166+Z166+AB166)</f>
        <v>90</v>
      </c>
      <c r="D166" s="38">
        <f>E166</f>
        <v>83.52</v>
      </c>
      <c r="E166" s="38">
        <f>SUM(I166,K166,M166,O166,Q166,S166,U166,W166,Y166,AA166,AC166,AE166)</f>
        <v>83.52</v>
      </c>
      <c r="F166" s="36">
        <f t="shared" si="210"/>
        <v>92.8</v>
      </c>
      <c r="G166" s="36">
        <f t="shared" si="211"/>
        <v>92.8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90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83.52</v>
      </c>
      <c r="AF166" s="107"/>
      <c r="AG166" s="46">
        <f t="shared" si="206"/>
        <v>90</v>
      </c>
      <c r="AH166" s="46">
        <f t="shared" si="207"/>
        <v>90</v>
      </c>
      <c r="AI166" s="46">
        <f t="shared" si="208"/>
        <v>83.52</v>
      </c>
      <c r="AJ166" s="46">
        <f t="shared" si="209"/>
        <v>-6.480000000000004</v>
      </c>
      <c r="AL166" s="46"/>
    </row>
    <row r="167" spans="1:38" s="47" customFormat="1" x14ac:dyDescent="0.3">
      <c r="A167" s="35" t="s">
        <v>31</v>
      </c>
      <c r="B167" s="38">
        <f>SUM(H167,J167,L167,N167,P167,R167,T167,V167,X167,Z167,AB167,AD167)</f>
        <v>10</v>
      </c>
      <c r="C167" s="38">
        <f t="shared" si="215"/>
        <v>10</v>
      </c>
      <c r="D167" s="38">
        <f>E167</f>
        <v>9.2799999999999994</v>
      </c>
      <c r="E167" s="38">
        <f>SUM(I167,K167,M167,O167,Q167,S167,U167,W167,Y167,AA167,AC167,AE167)</f>
        <v>9.2799999999999994</v>
      </c>
      <c r="F167" s="36">
        <f t="shared" si="210"/>
        <v>92.8</v>
      </c>
      <c r="G167" s="36">
        <f t="shared" si="211"/>
        <v>92.8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10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9.2799999999999994</v>
      </c>
      <c r="AF167" s="107"/>
      <c r="AG167" s="46">
        <f t="shared" si="206"/>
        <v>10</v>
      </c>
      <c r="AH167" s="46">
        <f t="shared" si="207"/>
        <v>10</v>
      </c>
      <c r="AI167" s="46">
        <f t="shared" si="208"/>
        <v>9.2799999999999994</v>
      </c>
      <c r="AJ167" s="46">
        <f t="shared" si="209"/>
        <v>-0.72000000000000064</v>
      </c>
      <c r="AL167" s="46"/>
    </row>
    <row r="168" spans="1:38" s="47" customFormat="1" ht="37.5" x14ac:dyDescent="0.3">
      <c r="A168" s="35" t="s">
        <v>32</v>
      </c>
      <c r="B168" s="38">
        <f>SUM(H168,J168,L168,N168,P168,R168,T168,V168,X168,Z168,AB168,AD168)</f>
        <v>10</v>
      </c>
      <c r="C168" s="38">
        <f t="shared" si="215"/>
        <v>10</v>
      </c>
      <c r="D168" s="38">
        <f>E168</f>
        <v>9.2799999999999994</v>
      </c>
      <c r="E168" s="38">
        <f>SUM(I168,K168,M168,O168,Q168,S168,U168,W168,Y168,AA168,AC168,AE168)</f>
        <v>9.2799999999999994</v>
      </c>
      <c r="F168" s="36">
        <f t="shared" si="210"/>
        <v>92.8</v>
      </c>
      <c r="G168" s="36">
        <f t="shared" si="211"/>
        <v>92.8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9.2799999999999994</v>
      </c>
      <c r="AF168" s="107"/>
      <c r="AG168" s="46">
        <f t="shared" si="206"/>
        <v>10</v>
      </c>
      <c r="AH168" s="46">
        <f t="shared" si="207"/>
        <v>10</v>
      </c>
      <c r="AI168" s="46">
        <f t="shared" si="208"/>
        <v>9.2799999999999994</v>
      </c>
      <c r="AJ168" s="46">
        <f t="shared" si="209"/>
        <v>-0.72000000000000064</v>
      </c>
      <c r="AL168" s="46"/>
    </row>
    <row r="169" spans="1:38" s="47" customFormat="1" x14ac:dyDescent="0.3">
      <c r="A169" s="35" t="s">
        <v>33</v>
      </c>
      <c r="B169" s="38">
        <f>SUM(H169,J169,L169,N169,P169,R169,T169,V169,X169,Z169,AB169,AD169)</f>
        <v>0</v>
      </c>
      <c r="C169" s="38">
        <f>SUM(H169+J169+L169+N169+P169+R169+T169+V169+X169+Z169+AB169)</f>
        <v>0</v>
      </c>
      <c r="D169" s="38">
        <f>E169</f>
        <v>0</v>
      </c>
      <c r="E169" s="38">
        <f>SUM(I169,K169,M169,O169,Q169,S169,U169,W169,Y169,AA169,AC169,AE169)</f>
        <v>0</v>
      </c>
      <c r="F169" s="36">
        <f t="shared" si="210"/>
        <v>0</v>
      </c>
      <c r="G169" s="36">
        <f t="shared" si="211"/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107"/>
      <c r="AG169" s="46">
        <f t="shared" si="206"/>
        <v>0</v>
      </c>
      <c r="AH169" s="46">
        <f t="shared" si="207"/>
        <v>0</v>
      </c>
      <c r="AI169" s="46">
        <f t="shared" si="208"/>
        <v>0</v>
      </c>
      <c r="AJ169" s="46">
        <f t="shared" si="209"/>
        <v>0</v>
      </c>
      <c r="AL169" s="46"/>
    </row>
    <row r="170" spans="1:38" s="70" customFormat="1" x14ac:dyDescent="0.25">
      <c r="A170" s="57" t="s">
        <v>51</v>
      </c>
      <c r="B170" s="58"/>
      <c r="C170" s="59"/>
      <c r="D170" s="59"/>
      <c r="E170" s="59"/>
      <c r="F170" s="60"/>
      <c r="G170" s="60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2"/>
      <c r="AF170" s="82"/>
      <c r="AL170" s="46"/>
    </row>
    <row r="171" spans="1:38" s="47" customFormat="1" ht="24" customHeight="1" x14ac:dyDescent="0.25">
      <c r="A171" s="137" t="s">
        <v>74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8"/>
      <c r="AF171" s="107"/>
      <c r="AG171" s="46"/>
      <c r="AH171" s="46"/>
      <c r="AI171" s="46"/>
      <c r="AJ171" s="46"/>
      <c r="AL171" s="46"/>
    </row>
    <row r="172" spans="1:38" s="18" customFormat="1" ht="27.75" customHeight="1" x14ac:dyDescent="0.3">
      <c r="A172" s="65" t="s">
        <v>34</v>
      </c>
      <c r="B172" s="66">
        <f>SUM(B173:B175,B177)</f>
        <v>0</v>
      </c>
      <c r="C172" s="66">
        <f>SUM(C173:C175,C177)</f>
        <v>0</v>
      </c>
      <c r="D172" s="66">
        <f>SUM(D173:D175,D177)</f>
        <v>0</v>
      </c>
      <c r="E172" s="66">
        <f>SUM(E173:E175,E177)</f>
        <v>0</v>
      </c>
      <c r="F172" s="66">
        <f t="shared" ref="F172:F177" si="216">IFERROR(E172/B172*100,0)</f>
        <v>0</v>
      </c>
      <c r="G172" s="66">
        <f t="shared" ref="G172:G177" si="217">IFERROR(E172/C172*100,0)</f>
        <v>0</v>
      </c>
      <c r="H172" s="66">
        <f t="shared" ref="H172:AE172" si="218">SUM(H173:H175,H177)</f>
        <v>0</v>
      </c>
      <c r="I172" s="66">
        <f t="shared" si="218"/>
        <v>0</v>
      </c>
      <c r="J172" s="66">
        <f t="shared" si="218"/>
        <v>0</v>
      </c>
      <c r="K172" s="66">
        <f t="shared" si="218"/>
        <v>0</v>
      </c>
      <c r="L172" s="66">
        <f t="shared" si="218"/>
        <v>0</v>
      </c>
      <c r="M172" s="66">
        <f t="shared" si="218"/>
        <v>0</v>
      </c>
      <c r="N172" s="66">
        <f t="shared" si="218"/>
        <v>0</v>
      </c>
      <c r="O172" s="66">
        <f t="shared" si="218"/>
        <v>0</v>
      </c>
      <c r="P172" s="66">
        <f t="shared" si="218"/>
        <v>0</v>
      </c>
      <c r="Q172" s="66">
        <f t="shared" si="218"/>
        <v>0</v>
      </c>
      <c r="R172" s="66">
        <f t="shared" si="218"/>
        <v>0</v>
      </c>
      <c r="S172" s="66">
        <f t="shared" si="218"/>
        <v>0</v>
      </c>
      <c r="T172" s="66">
        <f t="shared" si="218"/>
        <v>0</v>
      </c>
      <c r="U172" s="66">
        <f t="shared" si="218"/>
        <v>0</v>
      </c>
      <c r="V172" s="66">
        <f t="shared" si="218"/>
        <v>0</v>
      </c>
      <c r="W172" s="66">
        <f t="shared" si="218"/>
        <v>0</v>
      </c>
      <c r="X172" s="66">
        <f t="shared" si="218"/>
        <v>0</v>
      </c>
      <c r="Y172" s="66">
        <f t="shared" si="218"/>
        <v>0</v>
      </c>
      <c r="Z172" s="66">
        <f t="shared" si="218"/>
        <v>0</v>
      </c>
      <c r="AA172" s="66">
        <f t="shared" si="218"/>
        <v>0</v>
      </c>
      <c r="AB172" s="66">
        <f t="shared" si="218"/>
        <v>0</v>
      </c>
      <c r="AC172" s="66">
        <f t="shared" si="218"/>
        <v>0</v>
      </c>
      <c r="AD172" s="66">
        <f t="shared" si="218"/>
        <v>0</v>
      </c>
      <c r="AE172" s="66">
        <f t="shared" si="218"/>
        <v>0</v>
      </c>
      <c r="AF172" s="116"/>
      <c r="AG172" s="46">
        <f t="shared" ref="AG172:AG223" si="219">H172+J172+L172+N172+P172+R172+T172+V172+X172+Z172+AB172+AD172</f>
        <v>0</v>
      </c>
      <c r="AH172" s="46">
        <f t="shared" ref="AH172:AH205" si="220">H172+J172+L172+N172+P172+R172+T172+V172+X172</f>
        <v>0</v>
      </c>
      <c r="AI172" s="46">
        <f t="shared" ref="AI172:AI223" si="221">I172+K172+M172+O172+Q172+S172+U172+W172+Y172+AA172+AC172+AE172</f>
        <v>0</v>
      </c>
      <c r="AJ172" s="46">
        <f t="shared" ref="AJ172:AJ223" si="222">E172-C172</f>
        <v>0</v>
      </c>
      <c r="AL172" s="46"/>
    </row>
    <row r="173" spans="1:38" s="47" customFormat="1" ht="21" customHeight="1" x14ac:dyDescent="0.3">
      <c r="A173" s="35" t="s">
        <v>30</v>
      </c>
      <c r="B173" s="36">
        <f t="shared" ref="B173:E177" si="223">B180</f>
        <v>0</v>
      </c>
      <c r="C173" s="36">
        <f>C180</f>
        <v>0</v>
      </c>
      <c r="D173" s="36">
        <f t="shared" si="223"/>
        <v>0</v>
      </c>
      <c r="E173" s="36">
        <f t="shared" si="223"/>
        <v>0</v>
      </c>
      <c r="F173" s="36">
        <f t="shared" si="216"/>
        <v>0</v>
      </c>
      <c r="G173" s="36">
        <f t="shared" si="217"/>
        <v>0</v>
      </c>
      <c r="H173" s="36">
        <f t="shared" ref="H173:AE177" si="224">H180</f>
        <v>0</v>
      </c>
      <c r="I173" s="36">
        <f t="shared" si="224"/>
        <v>0</v>
      </c>
      <c r="J173" s="36">
        <f t="shared" si="224"/>
        <v>0</v>
      </c>
      <c r="K173" s="36">
        <f t="shared" si="224"/>
        <v>0</v>
      </c>
      <c r="L173" s="36">
        <f t="shared" si="224"/>
        <v>0</v>
      </c>
      <c r="M173" s="36">
        <f t="shared" si="224"/>
        <v>0</v>
      </c>
      <c r="N173" s="36">
        <f t="shared" si="224"/>
        <v>0</v>
      </c>
      <c r="O173" s="36">
        <f t="shared" si="224"/>
        <v>0</v>
      </c>
      <c r="P173" s="36">
        <f t="shared" si="224"/>
        <v>0</v>
      </c>
      <c r="Q173" s="36">
        <f t="shared" si="224"/>
        <v>0</v>
      </c>
      <c r="R173" s="36">
        <f t="shared" si="224"/>
        <v>0</v>
      </c>
      <c r="S173" s="36">
        <f t="shared" si="224"/>
        <v>0</v>
      </c>
      <c r="T173" s="36">
        <f t="shared" si="224"/>
        <v>0</v>
      </c>
      <c r="U173" s="36">
        <f t="shared" si="224"/>
        <v>0</v>
      </c>
      <c r="V173" s="36">
        <f t="shared" si="224"/>
        <v>0</v>
      </c>
      <c r="W173" s="36">
        <f t="shared" si="224"/>
        <v>0</v>
      </c>
      <c r="X173" s="36">
        <f t="shared" si="224"/>
        <v>0</v>
      </c>
      <c r="Y173" s="36">
        <f t="shared" si="224"/>
        <v>0</v>
      </c>
      <c r="Z173" s="36">
        <f t="shared" si="224"/>
        <v>0</v>
      </c>
      <c r="AA173" s="36">
        <f t="shared" si="224"/>
        <v>0</v>
      </c>
      <c r="AB173" s="36">
        <f t="shared" si="224"/>
        <v>0</v>
      </c>
      <c r="AC173" s="36">
        <f t="shared" si="224"/>
        <v>0</v>
      </c>
      <c r="AD173" s="36">
        <f t="shared" si="224"/>
        <v>0</v>
      </c>
      <c r="AE173" s="36">
        <f t="shared" si="224"/>
        <v>0</v>
      </c>
      <c r="AF173" s="117"/>
      <c r="AG173" s="46">
        <f t="shared" si="219"/>
        <v>0</v>
      </c>
      <c r="AH173" s="46">
        <f t="shared" si="220"/>
        <v>0</v>
      </c>
      <c r="AI173" s="46">
        <f t="shared" si="221"/>
        <v>0</v>
      </c>
      <c r="AJ173" s="46">
        <f t="shared" si="222"/>
        <v>0</v>
      </c>
      <c r="AL173" s="46"/>
    </row>
    <row r="174" spans="1:38" s="47" customFormat="1" x14ac:dyDescent="0.3">
      <c r="A174" s="35" t="s">
        <v>36</v>
      </c>
      <c r="B174" s="37">
        <f t="shared" si="223"/>
        <v>0</v>
      </c>
      <c r="C174" s="37">
        <f>C181</f>
        <v>0</v>
      </c>
      <c r="D174" s="37">
        <f t="shared" si="223"/>
        <v>0</v>
      </c>
      <c r="E174" s="37">
        <f t="shared" si="223"/>
        <v>0</v>
      </c>
      <c r="F174" s="37">
        <f t="shared" si="216"/>
        <v>0</v>
      </c>
      <c r="G174" s="37">
        <f t="shared" si="217"/>
        <v>0</v>
      </c>
      <c r="H174" s="37">
        <f t="shared" si="224"/>
        <v>0</v>
      </c>
      <c r="I174" s="37">
        <f t="shared" si="224"/>
        <v>0</v>
      </c>
      <c r="J174" s="37">
        <f t="shared" si="224"/>
        <v>0</v>
      </c>
      <c r="K174" s="37">
        <f t="shared" si="224"/>
        <v>0</v>
      </c>
      <c r="L174" s="37">
        <f t="shared" si="224"/>
        <v>0</v>
      </c>
      <c r="M174" s="37">
        <f t="shared" si="224"/>
        <v>0</v>
      </c>
      <c r="N174" s="37">
        <f t="shared" si="224"/>
        <v>0</v>
      </c>
      <c r="O174" s="37">
        <f t="shared" si="224"/>
        <v>0</v>
      </c>
      <c r="P174" s="37">
        <f t="shared" si="224"/>
        <v>0</v>
      </c>
      <c r="Q174" s="37">
        <f t="shared" si="224"/>
        <v>0</v>
      </c>
      <c r="R174" s="37">
        <f t="shared" si="224"/>
        <v>0</v>
      </c>
      <c r="S174" s="37">
        <f t="shared" si="224"/>
        <v>0</v>
      </c>
      <c r="T174" s="37">
        <f t="shared" si="224"/>
        <v>0</v>
      </c>
      <c r="U174" s="37">
        <f t="shared" si="224"/>
        <v>0</v>
      </c>
      <c r="V174" s="37">
        <f t="shared" si="224"/>
        <v>0</v>
      </c>
      <c r="W174" s="37">
        <f t="shared" si="224"/>
        <v>0</v>
      </c>
      <c r="X174" s="37">
        <f t="shared" si="224"/>
        <v>0</v>
      </c>
      <c r="Y174" s="37">
        <f t="shared" si="224"/>
        <v>0</v>
      </c>
      <c r="Z174" s="37">
        <f t="shared" si="224"/>
        <v>0</v>
      </c>
      <c r="AA174" s="37">
        <f t="shared" si="224"/>
        <v>0</v>
      </c>
      <c r="AB174" s="37">
        <f t="shared" si="224"/>
        <v>0</v>
      </c>
      <c r="AC174" s="37">
        <f t="shared" si="224"/>
        <v>0</v>
      </c>
      <c r="AD174" s="37">
        <f t="shared" si="224"/>
        <v>0</v>
      </c>
      <c r="AE174" s="37">
        <f t="shared" si="224"/>
        <v>0</v>
      </c>
      <c r="AF174" s="118"/>
      <c r="AG174" s="46">
        <f t="shared" si="219"/>
        <v>0</v>
      </c>
      <c r="AH174" s="46">
        <f t="shared" si="220"/>
        <v>0</v>
      </c>
      <c r="AI174" s="46">
        <f t="shared" si="221"/>
        <v>0</v>
      </c>
      <c r="AJ174" s="46">
        <f t="shared" si="222"/>
        <v>0</v>
      </c>
      <c r="AL174" s="46"/>
    </row>
    <row r="175" spans="1:38" s="47" customFormat="1" ht="24.75" customHeight="1" x14ac:dyDescent="0.3">
      <c r="A175" s="35" t="s">
        <v>31</v>
      </c>
      <c r="B175" s="37">
        <f t="shared" si="223"/>
        <v>0</v>
      </c>
      <c r="C175" s="37">
        <f>C182</f>
        <v>0</v>
      </c>
      <c r="D175" s="37">
        <f t="shared" si="223"/>
        <v>0</v>
      </c>
      <c r="E175" s="37">
        <f t="shared" si="223"/>
        <v>0</v>
      </c>
      <c r="F175" s="37">
        <f t="shared" si="216"/>
        <v>0</v>
      </c>
      <c r="G175" s="37">
        <f t="shared" si="217"/>
        <v>0</v>
      </c>
      <c r="H175" s="37">
        <f t="shared" si="224"/>
        <v>0</v>
      </c>
      <c r="I175" s="37">
        <f t="shared" si="224"/>
        <v>0</v>
      </c>
      <c r="J175" s="37">
        <f t="shared" si="224"/>
        <v>0</v>
      </c>
      <c r="K175" s="37">
        <f t="shared" si="224"/>
        <v>0</v>
      </c>
      <c r="L175" s="37">
        <f t="shared" si="224"/>
        <v>0</v>
      </c>
      <c r="M175" s="37">
        <f t="shared" si="224"/>
        <v>0</v>
      </c>
      <c r="N175" s="37">
        <f t="shared" si="224"/>
        <v>0</v>
      </c>
      <c r="O175" s="37">
        <f t="shared" si="224"/>
        <v>0</v>
      </c>
      <c r="P175" s="37">
        <f t="shared" si="224"/>
        <v>0</v>
      </c>
      <c r="Q175" s="37">
        <f t="shared" si="224"/>
        <v>0</v>
      </c>
      <c r="R175" s="37">
        <f t="shared" si="224"/>
        <v>0</v>
      </c>
      <c r="S175" s="37">
        <f t="shared" si="224"/>
        <v>0</v>
      </c>
      <c r="T175" s="37">
        <f t="shared" si="224"/>
        <v>0</v>
      </c>
      <c r="U175" s="37">
        <f t="shared" si="224"/>
        <v>0</v>
      </c>
      <c r="V175" s="37">
        <f t="shared" si="224"/>
        <v>0</v>
      </c>
      <c r="W175" s="37">
        <f t="shared" si="224"/>
        <v>0</v>
      </c>
      <c r="X175" s="37">
        <f t="shared" si="224"/>
        <v>0</v>
      </c>
      <c r="Y175" s="37">
        <f t="shared" si="224"/>
        <v>0</v>
      </c>
      <c r="Z175" s="37">
        <f t="shared" si="224"/>
        <v>0</v>
      </c>
      <c r="AA175" s="37">
        <f t="shared" si="224"/>
        <v>0</v>
      </c>
      <c r="AB175" s="37">
        <f t="shared" si="224"/>
        <v>0</v>
      </c>
      <c r="AC175" s="37">
        <f t="shared" si="224"/>
        <v>0</v>
      </c>
      <c r="AD175" s="37">
        <f t="shared" si="224"/>
        <v>0</v>
      </c>
      <c r="AE175" s="37">
        <f t="shared" si="224"/>
        <v>0</v>
      </c>
      <c r="AF175" s="118"/>
      <c r="AG175" s="46">
        <f t="shared" si="219"/>
        <v>0</v>
      </c>
      <c r="AH175" s="46">
        <f t="shared" si="220"/>
        <v>0</v>
      </c>
      <c r="AI175" s="46">
        <f t="shared" si="221"/>
        <v>0</v>
      </c>
      <c r="AJ175" s="46">
        <f t="shared" si="222"/>
        <v>0</v>
      </c>
      <c r="AL175" s="46"/>
    </row>
    <row r="176" spans="1:38" s="47" customFormat="1" ht="37.5" x14ac:dyDescent="0.3">
      <c r="A176" s="35" t="s">
        <v>32</v>
      </c>
      <c r="B176" s="38">
        <f t="shared" si="223"/>
        <v>0</v>
      </c>
      <c r="C176" s="38">
        <f>C183</f>
        <v>0</v>
      </c>
      <c r="D176" s="38">
        <f>D183</f>
        <v>0</v>
      </c>
      <c r="E176" s="38">
        <f t="shared" si="223"/>
        <v>0</v>
      </c>
      <c r="F176" s="37">
        <f t="shared" si="216"/>
        <v>0</v>
      </c>
      <c r="G176" s="37">
        <f t="shared" si="217"/>
        <v>0</v>
      </c>
      <c r="H176" s="38">
        <f t="shared" si="224"/>
        <v>0</v>
      </c>
      <c r="I176" s="38">
        <f t="shared" si="224"/>
        <v>0</v>
      </c>
      <c r="J176" s="38">
        <f t="shared" si="224"/>
        <v>0</v>
      </c>
      <c r="K176" s="38">
        <f t="shared" si="224"/>
        <v>0</v>
      </c>
      <c r="L176" s="38">
        <f t="shared" si="224"/>
        <v>0</v>
      </c>
      <c r="M176" s="38">
        <f t="shared" si="224"/>
        <v>0</v>
      </c>
      <c r="N176" s="38">
        <f t="shared" si="224"/>
        <v>0</v>
      </c>
      <c r="O176" s="38">
        <f t="shared" si="224"/>
        <v>0</v>
      </c>
      <c r="P176" s="38">
        <f t="shared" si="224"/>
        <v>0</v>
      </c>
      <c r="Q176" s="38">
        <f t="shared" si="224"/>
        <v>0</v>
      </c>
      <c r="R176" s="38">
        <f t="shared" si="224"/>
        <v>0</v>
      </c>
      <c r="S176" s="38">
        <f t="shared" si="224"/>
        <v>0</v>
      </c>
      <c r="T176" s="38">
        <f t="shared" si="224"/>
        <v>0</v>
      </c>
      <c r="U176" s="38">
        <f t="shared" si="224"/>
        <v>0</v>
      </c>
      <c r="V176" s="38">
        <f t="shared" si="224"/>
        <v>0</v>
      </c>
      <c r="W176" s="38">
        <f t="shared" si="224"/>
        <v>0</v>
      </c>
      <c r="X176" s="38">
        <f t="shared" si="224"/>
        <v>0</v>
      </c>
      <c r="Y176" s="38">
        <f t="shared" si="224"/>
        <v>0</v>
      </c>
      <c r="Z176" s="38">
        <f t="shared" si="224"/>
        <v>0</v>
      </c>
      <c r="AA176" s="38">
        <f t="shared" si="224"/>
        <v>0</v>
      </c>
      <c r="AB176" s="38">
        <f t="shared" si="224"/>
        <v>0</v>
      </c>
      <c r="AC176" s="38">
        <f t="shared" si="224"/>
        <v>0</v>
      </c>
      <c r="AD176" s="38">
        <f t="shared" si="224"/>
        <v>0</v>
      </c>
      <c r="AE176" s="38">
        <f t="shared" si="224"/>
        <v>0</v>
      </c>
      <c r="AF176" s="118"/>
      <c r="AG176" s="46">
        <f t="shared" si="219"/>
        <v>0</v>
      </c>
      <c r="AH176" s="46">
        <f t="shared" si="220"/>
        <v>0</v>
      </c>
      <c r="AI176" s="46">
        <f t="shared" si="221"/>
        <v>0</v>
      </c>
      <c r="AJ176" s="46">
        <f t="shared" si="222"/>
        <v>0</v>
      </c>
      <c r="AL176" s="46"/>
    </row>
    <row r="177" spans="1:38" s="47" customFormat="1" x14ac:dyDescent="0.3">
      <c r="A177" s="35" t="s">
        <v>33</v>
      </c>
      <c r="B177" s="38">
        <f t="shared" si="223"/>
        <v>0</v>
      </c>
      <c r="C177" s="38">
        <f>C184</f>
        <v>0</v>
      </c>
      <c r="D177" s="38">
        <f t="shared" si="223"/>
        <v>0</v>
      </c>
      <c r="E177" s="38">
        <f t="shared" si="223"/>
        <v>0</v>
      </c>
      <c r="F177" s="37">
        <f t="shared" si="216"/>
        <v>0</v>
      </c>
      <c r="G177" s="37">
        <f t="shared" si="217"/>
        <v>0</v>
      </c>
      <c r="H177" s="38">
        <f t="shared" si="224"/>
        <v>0</v>
      </c>
      <c r="I177" s="38">
        <f t="shared" si="224"/>
        <v>0</v>
      </c>
      <c r="J177" s="38">
        <f t="shared" si="224"/>
        <v>0</v>
      </c>
      <c r="K177" s="38">
        <f t="shared" si="224"/>
        <v>0</v>
      </c>
      <c r="L177" s="38">
        <f t="shared" si="224"/>
        <v>0</v>
      </c>
      <c r="M177" s="38">
        <f t="shared" si="224"/>
        <v>0</v>
      </c>
      <c r="N177" s="38">
        <f t="shared" si="224"/>
        <v>0</v>
      </c>
      <c r="O177" s="38">
        <f t="shared" si="224"/>
        <v>0</v>
      </c>
      <c r="P177" s="38">
        <f t="shared" si="224"/>
        <v>0</v>
      </c>
      <c r="Q177" s="38">
        <f t="shared" si="224"/>
        <v>0</v>
      </c>
      <c r="R177" s="38">
        <f t="shared" si="224"/>
        <v>0</v>
      </c>
      <c r="S177" s="38">
        <f t="shared" si="224"/>
        <v>0</v>
      </c>
      <c r="T177" s="38">
        <f t="shared" si="224"/>
        <v>0</v>
      </c>
      <c r="U177" s="38">
        <f t="shared" si="224"/>
        <v>0</v>
      </c>
      <c r="V177" s="38">
        <f t="shared" si="224"/>
        <v>0</v>
      </c>
      <c r="W177" s="38">
        <f t="shared" si="224"/>
        <v>0</v>
      </c>
      <c r="X177" s="38">
        <f t="shared" si="224"/>
        <v>0</v>
      </c>
      <c r="Y177" s="38">
        <f t="shared" si="224"/>
        <v>0</v>
      </c>
      <c r="Z177" s="38">
        <f t="shared" si="224"/>
        <v>0</v>
      </c>
      <c r="AA177" s="38">
        <f t="shared" si="224"/>
        <v>0</v>
      </c>
      <c r="AB177" s="38">
        <f t="shared" si="224"/>
        <v>0</v>
      </c>
      <c r="AC177" s="38">
        <f t="shared" si="224"/>
        <v>0</v>
      </c>
      <c r="AD177" s="38">
        <f t="shared" si="224"/>
        <v>0</v>
      </c>
      <c r="AE177" s="38">
        <f t="shared" si="224"/>
        <v>0</v>
      </c>
      <c r="AF177" s="107"/>
      <c r="AG177" s="46">
        <f t="shared" si="219"/>
        <v>0</v>
      </c>
      <c r="AH177" s="46">
        <f t="shared" si="220"/>
        <v>0</v>
      </c>
      <c r="AI177" s="46">
        <f t="shared" si="221"/>
        <v>0</v>
      </c>
      <c r="AJ177" s="46">
        <f t="shared" si="222"/>
        <v>0</v>
      </c>
      <c r="AL177" s="46"/>
    </row>
    <row r="178" spans="1:38" s="47" customFormat="1" ht="21.75" customHeight="1" x14ac:dyDescent="0.25">
      <c r="A178" s="136" t="s">
        <v>75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8"/>
      <c r="AF178" s="107"/>
      <c r="AG178" s="46">
        <f t="shared" si="219"/>
        <v>0</v>
      </c>
      <c r="AH178" s="46">
        <f t="shared" si="220"/>
        <v>0</v>
      </c>
      <c r="AI178" s="46">
        <f t="shared" si="221"/>
        <v>0</v>
      </c>
      <c r="AJ178" s="46">
        <f t="shared" si="222"/>
        <v>0</v>
      </c>
      <c r="AL178" s="46"/>
    </row>
    <row r="179" spans="1:38" s="18" customFormat="1" x14ac:dyDescent="0.3">
      <c r="A179" s="35" t="s">
        <v>34</v>
      </c>
      <c r="B179" s="36">
        <f>SUM(B180,B181,B182,B184)</f>
        <v>0</v>
      </c>
      <c r="C179" s="36">
        <f>SUM(C180,C181,C182,C184)</f>
        <v>0</v>
      </c>
      <c r="D179" s="36">
        <f>SUM(D180,D181,D182,D184)</f>
        <v>0</v>
      </c>
      <c r="E179" s="36">
        <f>SUM(E180,E181,E182,E184)</f>
        <v>0</v>
      </c>
      <c r="F179" s="36">
        <f t="shared" ref="F179:F200" si="225">IFERROR(E179/B179*100,0)</f>
        <v>0</v>
      </c>
      <c r="G179" s="36">
        <f t="shared" ref="G179:G200" si="226">IFERROR(E179/C179*100,0)</f>
        <v>0</v>
      </c>
      <c r="H179" s="36">
        <f t="shared" ref="H179:AE179" si="227">SUM(H180,H181,H182,H184)</f>
        <v>0</v>
      </c>
      <c r="I179" s="36">
        <f t="shared" si="227"/>
        <v>0</v>
      </c>
      <c r="J179" s="36">
        <f t="shared" si="227"/>
        <v>0</v>
      </c>
      <c r="K179" s="36">
        <f t="shared" si="227"/>
        <v>0</v>
      </c>
      <c r="L179" s="36">
        <f t="shared" si="227"/>
        <v>0</v>
      </c>
      <c r="M179" s="36">
        <f t="shared" si="227"/>
        <v>0</v>
      </c>
      <c r="N179" s="36">
        <f t="shared" si="227"/>
        <v>0</v>
      </c>
      <c r="O179" s="36">
        <f t="shared" si="227"/>
        <v>0</v>
      </c>
      <c r="P179" s="36">
        <f t="shared" si="227"/>
        <v>0</v>
      </c>
      <c r="Q179" s="36">
        <f t="shared" si="227"/>
        <v>0</v>
      </c>
      <c r="R179" s="36">
        <f t="shared" si="227"/>
        <v>0</v>
      </c>
      <c r="S179" s="36">
        <f t="shared" si="227"/>
        <v>0</v>
      </c>
      <c r="T179" s="36">
        <f t="shared" si="227"/>
        <v>0</v>
      </c>
      <c r="U179" s="36">
        <f t="shared" si="227"/>
        <v>0</v>
      </c>
      <c r="V179" s="36">
        <f t="shared" si="227"/>
        <v>0</v>
      </c>
      <c r="W179" s="36">
        <f t="shared" si="227"/>
        <v>0</v>
      </c>
      <c r="X179" s="36">
        <f t="shared" si="227"/>
        <v>0</v>
      </c>
      <c r="Y179" s="36">
        <f t="shared" si="227"/>
        <v>0</v>
      </c>
      <c r="Z179" s="36">
        <f t="shared" si="227"/>
        <v>0</v>
      </c>
      <c r="AA179" s="36">
        <f t="shared" si="227"/>
        <v>0</v>
      </c>
      <c r="AB179" s="36">
        <f t="shared" si="227"/>
        <v>0</v>
      </c>
      <c r="AC179" s="36">
        <f t="shared" si="227"/>
        <v>0</v>
      </c>
      <c r="AD179" s="36">
        <f t="shared" si="227"/>
        <v>0</v>
      </c>
      <c r="AE179" s="36">
        <f t="shared" si="227"/>
        <v>0</v>
      </c>
      <c r="AF179" s="107"/>
      <c r="AG179" s="46">
        <f t="shared" si="219"/>
        <v>0</v>
      </c>
      <c r="AH179" s="46">
        <f t="shared" si="220"/>
        <v>0</v>
      </c>
      <c r="AI179" s="46">
        <f t="shared" si="221"/>
        <v>0</v>
      </c>
      <c r="AJ179" s="46">
        <f t="shared" si="222"/>
        <v>0</v>
      </c>
      <c r="AL179" s="46"/>
    </row>
    <row r="180" spans="1:38" s="47" customFormat="1" x14ac:dyDescent="0.3">
      <c r="A180" s="35" t="s">
        <v>30</v>
      </c>
      <c r="B180" s="38">
        <f>SUM(H180,J180,L180,N180,P180,R180,T180,V180,X180,Z180,AB180,AD180)</f>
        <v>0</v>
      </c>
      <c r="C180" s="38">
        <f>SUM(H180+J180+L180+N180+P180+R180+T180+V180+X180+Z180+AB180)</f>
        <v>0</v>
      </c>
      <c r="D180" s="38">
        <f>E180</f>
        <v>0</v>
      </c>
      <c r="E180" s="38">
        <f>SUM(I180,K180,M180,O180,Q180,S180,U180,W180,Y180,AA180,AC180,AE180)</f>
        <v>0</v>
      </c>
      <c r="F180" s="36">
        <f t="shared" si="225"/>
        <v>0</v>
      </c>
      <c r="G180" s="36">
        <f t="shared" si="226"/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107"/>
      <c r="AG180" s="46">
        <f t="shared" si="219"/>
        <v>0</v>
      </c>
      <c r="AH180" s="46">
        <f t="shared" si="220"/>
        <v>0</v>
      </c>
      <c r="AI180" s="46">
        <f t="shared" si="221"/>
        <v>0</v>
      </c>
      <c r="AJ180" s="46">
        <f t="shared" si="222"/>
        <v>0</v>
      </c>
      <c r="AL180" s="46"/>
    </row>
    <row r="181" spans="1:38" s="47" customFormat="1" x14ac:dyDescent="0.3">
      <c r="A181" s="35" t="s">
        <v>36</v>
      </c>
      <c r="B181" s="38">
        <f>SUM(H181,J181,L181,N181,P181,R181,T181,V181,X181,Z181,AB181,AD181)</f>
        <v>0</v>
      </c>
      <c r="C181" s="38">
        <f t="shared" ref="C181:C183" si="228">SUM(H181+J181+L181+N181+P181+R181+T181+V181+X181+Z181+AB181)</f>
        <v>0</v>
      </c>
      <c r="D181" s="38">
        <f>E181</f>
        <v>0</v>
      </c>
      <c r="E181" s="38">
        <f>SUM(I181,K181,M181,O181,Q181,S181,U181,W181,Y181,AA181,AC181,AE181)</f>
        <v>0</v>
      </c>
      <c r="F181" s="36">
        <f t="shared" si="225"/>
        <v>0</v>
      </c>
      <c r="G181" s="36">
        <f t="shared" si="226"/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107"/>
      <c r="AG181" s="46">
        <f t="shared" si="219"/>
        <v>0</v>
      </c>
      <c r="AH181" s="46">
        <f t="shared" si="220"/>
        <v>0</v>
      </c>
      <c r="AI181" s="46">
        <f t="shared" si="221"/>
        <v>0</v>
      </c>
      <c r="AJ181" s="46">
        <f t="shared" si="222"/>
        <v>0</v>
      </c>
      <c r="AL181" s="46"/>
    </row>
    <row r="182" spans="1:38" s="47" customFormat="1" x14ac:dyDescent="0.3">
      <c r="A182" s="35" t="s">
        <v>31</v>
      </c>
      <c r="B182" s="38">
        <f>SUM(H182,J182,L182,N182,P182,R182,T182,V182,X182,Z182,AB182,AD182)</f>
        <v>0</v>
      </c>
      <c r="C182" s="38">
        <f t="shared" si="228"/>
        <v>0</v>
      </c>
      <c r="D182" s="38">
        <f>E182</f>
        <v>0</v>
      </c>
      <c r="E182" s="38">
        <f>SUM(I182,K182,M182,O182,Q182,S182,U182,W182,Y182,AA182,AC182,AE182)</f>
        <v>0</v>
      </c>
      <c r="F182" s="36">
        <f t="shared" si="225"/>
        <v>0</v>
      </c>
      <c r="G182" s="36">
        <f t="shared" si="226"/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107"/>
      <c r="AG182" s="46">
        <f t="shared" si="219"/>
        <v>0</v>
      </c>
      <c r="AH182" s="46">
        <f t="shared" si="220"/>
        <v>0</v>
      </c>
      <c r="AI182" s="46">
        <f t="shared" si="221"/>
        <v>0</v>
      </c>
      <c r="AJ182" s="46">
        <f t="shared" si="222"/>
        <v>0</v>
      </c>
      <c r="AL182" s="46"/>
    </row>
    <row r="183" spans="1:38" s="47" customFormat="1" ht="37.5" x14ac:dyDescent="0.3">
      <c r="A183" s="35" t="s">
        <v>32</v>
      </c>
      <c r="B183" s="38">
        <f>SUM(H183,J183,L183,N183,P183,R183,T183,V183,X183,Z183,AB183,AD183)</f>
        <v>0</v>
      </c>
      <c r="C183" s="38">
        <f t="shared" si="228"/>
        <v>0</v>
      </c>
      <c r="D183" s="38">
        <f>E183</f>
        <v>0</v>
      </c>
      <c r="E183" s="38">
        <f>SUM(I183,K183,M183,O183,Q183,S183,U183,W183,Y183,AA183,AC183,AE183)</f>
        <v>0</v>
      </c>
      <c r="F183" s="36">
        <f t="shared" si="225"/>
        <v>0</v>
      </c>
      <c r="G183" s="36">
        <f t="shared" si="226"/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107"/>
      <c r="AG183" s="46">
        <f t="shared" si="219"/>
        <v>0</v>
      </c>
      <c r="AH183" s="46">
        <f t="shared" si="220"/>
        <v>0</v>
      </c>
      <c r="AI183" s="46">
        <f t="shared" si="221"/>
        <v>0</v>
      </c>
      <c r="AJ183" s="46">
        <f t="shared" si="222"/>
        <v>0</v>
      </c>
      <c r="AL183" s="46"/>
    </row>
    <row r="184" spans="1:38" s="47" customFormat="1" x14ac:dyDescent="0.3">
      <c r="A184" s="35" t="s">
        <v>33</v>
      </c>
      <c r="B184" s="38">
        <f>SUM(H184,J184,L184,N184,P184,R184,T184,V184,X184,Z184,AB184,AD184)</f>
        <v>0</v>
      </c>
      <c r="C184" s="38">
        <f>SUM(H184+J184+L184+N184+P184+R184+T184+V184+X184+Z184+AB184)</f>
        <v>0</v>
      </c>
      <c r="D184" s="38">
        <f>E184</f>
        <v>0</v>
      </c>
      <c r="E184" s="38">
        <f>SUM(I184,K184,M184,O184,Q184,S184,U184,W184,Y184,AA184,AC184,AE184)</f>
        <v>0</v>
      </c>
      <c r="F184" s="36">
        <f t="shared" si="225"/>
        <v>0</v>
      </c>
      <c r="G184" s="36">
        <f t="shared" si="226"/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107"/>
      <c r="AG184" s="46">
        <f t="shared" si="219"/>
        <v>0</v>
      </c>
      <c r="AH184" s="46">
        <f t="shared" si="220"/>
        <v>0</v>
      </c>
      <c r="AI184" s="46">
        <f t="shared" si="221"/>
        <v>0</v>
      </c>
      <c r="AJ184" s="46">
        <f t="shared" si="222"/>
        <v>0</v>
      </c>
      <c r="AL184" s="46"/>
    </row>
    <row r="185" spans="1:38" s="70" customFormat="1" x14ac:dyDescent="0.3">
      <c r="A185" s="48" t="s">
        <v>55</v>
      </c>
      <c r="B185" s="67"/>
      <c r="C185" s="68"/>
      <c r="D185" s="68"/>
      <c r="E185" s="68"/>
      <c r="F185" s="55"/>
      <c r="G185" s="55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9"/>
      <c r="AL185" s="46"/>
    </row>
    <row r="186" spans="1:38" s="47" customFormat="1" x14ac:dyDescent="0.3">
      <c r="A186" s="52" t="s">
        <v>34</v>
      </c>
      <c r="B186" s="40">
        <f>B187+B188+B189+B191</f>
        <v>10466.919999999998</v>
      </c>
      <c r="C186" s="40">
        <f>C187+C188+C189+C191</f>
        <v>10466.919999999998</v>
      </c>
      <c r="D186" s="40">
        <f>D187+D188+D189+D191</f>
        <v>10459.719999999999</v>
      </c>
      <c r="E186" s="40">
        <f>E187+E188+E189+E191</f>
        <v>10459.719999999999</v>
      </c>
      <c r="F186" s="40">
        <f t="shared" si="225"/>
        <v>99.931211856018791</v>
      </c>
      <c r="G186" s="40">
        <f t="shared" si="226"/>
        <v>99.931211856018791</v>
      </c>
      <c r="H186" s="40">
        <f>H187+H188+H189+H191</f>
        <v>0</v>
      </c>
      <c r="I186" s="40">
        <f>I187+I188+I189+I191</f>
        <v>0</v>
      </c>
      <c r="J186" s="40">
        <f>J187+J188+J189+J191</f>
        <v>0</v>
      </c>
      <c r="K186" s="40">
        <f t="shared" ref="K186:AE186" si="229">K187+K188+K189+K191</f>
        <v>0</v>
      </c>
      <c r="L186" s="40">
        <f t="shared" si="229"/>
        <v>0</v>
      </c>
      <c r="M186" s="40">
        <f t="shared" si="229"/>
        <v>0</v>
      </c>
      <c r="N186" s="40">
        <f t="shared" si="229"/>
        <v>0</v>
      </c>
      <c r="O186" s="40">
        <f t="shared" si="229"/>
        <v>0</v>
      </c>
      <c r="P186" s="40">
        <f t="shared" si="229"/>
        <v>0</v>
      </c>
      <c r="Q186" s="40">
        <f t="shared" si="229"/>
        <v>0</v>
      </c>
      <c r="R186" s="40">
        <f t="shared" si="229"/>
        <v>5394.7000000000007</v>
      </c>
      <c r="S186" s="40">
        <f t="shared" si="229"/>
        <v>5374</v>
      </c>
      <c r="T186" s="40">
        <f t="shared" si="229"/>
        <v>2300</v>
      </c>
      <c r="U186" s="40">
        <f t="shared" si="229"/>
        <v>1100</v>
      </c>
      <c r="V186" s="40">
        <f t="shared" si="229"/>
        <v>0</v>
      </c>
      <c r="W186" s="40">
        <f t="shared" si="229"/>
        <v>0</v>
      </c>
      <c r="X186" s="40">
        <f t="shared" si="229"/>
        <v>0</v>
      </c>
      <c r="Y186" s="40">
        <f t="shared" si="229"/>
        <v>0</v>
      </c>
      <c r="Z186" s="40">
        <f>Z187+Z188+Z189+Z191</f>
        <v>0</v>
      </c>
      <c r="AA186" s="40">
        <f t="shared" si="229"/>
        <v>0</v>
      </c>
      <c r="AB186" s="40">
        <f t="shared" si="229"/>
        <v>50</v>
      </c>
      <c r="AC186" s="40">
        <f t="shared" si="229"/>
        <v>0</v>
      </c>
      <c r="AD186" s="40">
        <f t="shared" si="229"/>
        <v>2722.2200000000003</v>
      </c>
      <c r="AE186" s="40">
        <f t="shared" si="229"/>
        <v>3985.7200000000003</v>
      </c>
      <c r="AF186" s="117"/>
      <c r="AG186" s="46">
        <f t="shared" si="219"/>
        <v>10466.920000000002</v>
      </c>
      <c r="AH186" s="46">
        <f t="shared" si="220"/>
        <v>7694.7000000000007</v>
      </c>
      <c r="AI186" s="46">
        <f t="shared" si="221"/>
        <v>10459.720000000001</v>
      </c>
      <c r="AJ186" s="46">
        <f t="shared" si="222"/>
        <v>-7.1999999999989086</v>
      </c>
      <c r="AL186" s="46"/>
    </row>
    <row r="187" spans="1:38" s="47" customFormat="1" ht="20.25" customHeight="1" x14ac:dyDescent="0.3">
      <c r="A187" s="52" t="s">
        <v>30</v>
      </c>
      <c r="B187" s="36">
        <f t="shared" ref="B187:E191" si="230">B60+B88+B173</f>
        <v>0</v>
      </c>
      <c r="C187" s="36">
        <f>C60+C88+C173</f>
        <v>0</v>
      </c>
      <c r="D187" s="36">
        <f t="shared" si="230"/>
        <v>0</v>
      </c>
      <c r="E187" s="36">
        <f t="shared" si="230"/>
        <v>0</v>
      </c>
      <c r="F187" s="36">
        <f t="shared" si="225"/>
        <v>0</v>
      </c>
      <c r="G187" s="36">
        <f t="shared" si="226"/>
        <v>0</v>
      </c>
      <c r="H187" s="36">
        <f t="shared" ref="H187:AE187" si="231">H60+H88+H173</f>
        <v>0</v>
      </c>
      <c r="I187" s="36">
        <f t="shared" si="231"/>
        <v>0</v>
      </c>
      <c r="J187" s="36">
        <f t="shared" si="231"/>
        <v>0</v>
      </c>
      <c r="K187" s="36">
        <f t="shared" si="231"/>
        <v>0</v>
      </c>
      <c r="L187" s="36">
        <f t="shared" si="231"/>
        <v>0</v>
      </c>
      <c r="M187" s="36">
        <f t="shared" si="231"/>
        <v>0</v>
      </c>
      <c r="N187" s="36">
        <f t="shared" si="231"/>
        <v>0</v>
      </c>
      <c r="O187" s="36">
        <f t="shared" si="231"/>
        <v>0</v>
      </c>
      <c r="P187" s="36">
        <f t="shared" si="231"/>
        <v>0</v>
      </c>
      <c r="Q187" s="36">
        <f t="shared" si="231"/>
        <v>0</v>
      </c>
      <c r="R187" s="36">
        <f t="shared" si="231"/>
        <v>0</v>
      </c>
      <c r="S187" s="36">
        <f t="shared" si="231"/>
        <v>0</v>
      </c>
      <c r="T187" s="36">
        <f t="shared" si="231"/>
        <v>0</v>
      </c>
      <c r="U187" s="36">
        <f t="shared" si="231"/>
        <v>0</v>
      </c>
      <c r="V187" s="36">
        <f t="shared" si="231"/>
        <v>0</v>
      </c>
      <c r="W187" s="36">
        <f t="shared" si="231"/>
        <v>0</v>
      </c>
      <c r="X187" s="36">
        <f t="shared" si="231"/>
        <v>0</v>
      </c>
      <c r="Y187" s="36">
        <f t="shared" si="231"/>
        <v>0</v>
      </c>
      <c r="Z187" s="36">
        <f>Z60+Z88+Z173</f>
        <v>0</v>
      </c>
      <c r="AA187" s="36">
        <f t="shared" si="231"/>
        <v>0</v>
      </c>
      <c r="AB187" s="36">
        <f t="shared" si="231"/>
        <v>0</v>
      </c>
      <c r="AC187" s="36">
        <f t="shared" si="231"/>
        <v>0</v>
      </c>
      <c r="AD187" s="36">
        <f t="shared" si="231"/>
        <v>0</v>
      </c>
      <c r="AE187" s="36">
        <f t="shared" si="231"/>
        <v>0</v>
      </c>
      <c r="AF187" s="107"/>
      <c r="AG187" s="46">
        <f t="shared" si="219"/>
        <v>0</v>
      </c>
      <c r="AH187" s="46">
        <f t="shared" si="220"/>
        <v>0</v>
      </c>
      <c r="AI187" s="46">
        <f t="shared" si="221"/>
        <v>0</v>
      </c>
      <c r="AJ187" s="46">
        <f t="shared" si="222"/>
        <v>0</v>
      </c>
      <c r="AL187" s="46"/>
    </row>
    <row r="188" spans="1:38" s="47" customFormat="1" x14ac:dyDescent="0.3">
      <c r="A188" s="52" t="s">
        <v>36</v>
      </c>
      <c r="B188" s="36">
        <f t="shared" si="230"/>
        <v>5235.5999999999995</v>
      </c>
      <c r="C188" s="36">
        <f>C61+C89+C174</f>
        <v>5235.5999999999995</v>
      </c>
      <c r="D188" s="36">
        <f t="shared" si="230"/>
        <v>5229.12</v>
      </c>
      <c r="E188" s="36">
        <f t="shared" si="230"/>
        <v>5229.12</v>
      </c>
      <c r="F188" s="37">
        <f t="shared" si="225"/>
        <v>99.876231950492794</v>
      </c>
      <c r="G188" s="37">
        <f t="shared" si="226"/>
        <v>99.876231950492794</v>
      </c>
      <c r="H188" s="36">
        <f t="shared" ref="H188:AE188" si="232">H61+H89+H174</f>
        <v>0</v>
      </c>
      <c r="I188" s="36">
        <f t="shared" si="232"/>
        <v>0</v>
      </c>
      <c r="J188" s="36">
        <f t="shared" si="232"/>
        <v>0</v>
      </c>
      <c r="K188" s="36">
        <f t="shared" si="232"/>
        <v>0</v>
      </c>
      <c r="L188" s="36">
        <f t="shared" si="232"/>
        <v>0</v>
      </c>
      <c r="M188" s="36">
        <f t="shared" si="232"/>
        <v>0</v>
      </c>
      <c r="N188" s="36">
        <f t="shared" si="232"/>
        <v>0</v>
      </c>
      <c r="O188" s="36">
        <f t="shared" si="232"/>
        <v>0</v>
      </c>
      <c r="P188" s="36">
        <f t="shared" si="232"/>
        <v>0</v>
      </c>
      <c r="Q188" s="36">
        <f t="shared" si="232"/>
        <v>0</v>
      </c>
      <c r="R188" s="36">
        <f t="shared" si="232"/>
        <v>2650.6</v>
      </c>
      <c r="S188" s="36">
        <f t="shared" si="232"/>
        <v>2632.02</v>
      </c>
      <c r="T188" s="36">
        <f t="shared" si="232"/>
        <v>90</v>
      </c>
      <c r="U188" s="36">
        <f t="shared" si="232"/>
        <v>0</v>
      </c>
      <c r="V188" s="36">
        <f t="shared" si="232"/>
        <v>0</v>
      </c>
      <c r="W188" s="36">
        <f t="shared" si="232"/>
        <v>0</v>
      </c>
      <c r="X188" s="36">
        <f t="shared" si="232"/>
        <v>0</v>
      </c>
      <c r="Y188" s="36">
        <f t="shared" si="232"/>
        <v>0</v>
      </c>
      <c r="Z188" s="36">
        <f t="shared" ref="Z188" si="233">Z61+Z89+Z174</f>
        <v>0</v>
      </c>
      <c r="AA188" s="36">
        <f t="shared" si="232"/>
        <v>0</v>
      </c>
      <c r="AB188" s="36">
        <f t="shared" si="232"/>
        <v>45</v>
      </c>
      <c r="AC188" s="36">
        <f t="shared" si="232"/>
        <v>0</v>
      </c>
      <c r="AD188" s="36">
        <f t="shared" si="232"/>
        <v>2450</v>
      </c>
      <c r="AE188" s="36">
        <f t="shared" si="232"/>
        <v>2597.1</v>
      </c>
      <c r="AF188" s="107"/>
      <c r="AG188" s="46">
        <f t="shared" si="219"/>
        <v>5235.6000000000004</v>
      </c>
      <c r="AH188" s="46">
        <f t="shared" si="220"/>
        <v>2740.6</v>
      </c>
      <c r="AI188" s="46">
        <f t="shared" si="221"/>
        <v>5229.12</v>
      </c>
      <c r="AJ188" s="46">
        <f t="shared" si="222"/>
        <v>-6.4799999999995634</v>
      </c>
      <c r="AL188" s="46"/>
    </row>
    <row r="189" spans="1:38" s="47" customFormat="1" x14ac:dyDescent="0.3">
      <c r="A189" s="52" t="s">
        <v>31</v>
      </c>
      <c r="B189" s="36">
        <f t="shared" si="230"/>
        <v>5231.32</v>
      </c>
      <c r="C189" s="36">
        <f t="shared" si="230"/>
        <v>5231.32</v>
      </c>
      <c r="D189" s="36">
        <f t="shared" si="230"/>
        <v>5230.5999999999995</v>
      </c>
      <c r="E189" s="36">
        <f t="shared" si="230"/>
        <v>5230.5999999999995</v>
      </c>
      <c r="F189" s="37">
        <f t="shared" si="225"/>
        <v>99.986236743307614</v>
      </c>
      <c r="G189" s="37">
        <f t="shared" si="226"/>
        <v>99.986236743307614</v>
      </c>
      <c r="H189" s="36">
        <f t="shared" ref="H189:AE189" si="234">H62+H90+H175</f>
        <v>0</v>
      </c>
      <c r="I189" s="36">
        <f t="shared" si="234"/>
        <v>0</v>
      </c>
      <c r="J189" s="36">
        <f t="shared" si="234"/>
        <v>0</v>
      </c>
      <c r="K189" s="36">
        <f t="shared" si="234"/>
        <v>0</v>
      </c>
      <c r="L189" s="36">
        <f t="shared" si="234"/>
        <v>0</v>
      </c>
      <c r="M189" s="36">
        <f t="shared" si="234"/>
        <v>0</v>
      </c>
      <c r="N189" s="36">
        <f t="shared" si="234"/>
        <v>0</v>
      </c>
      <c r="O189" s="36">
        <f t="shared" si="234"/>
        <v>0</v>
      </c>
      <c r="P189" s="36">
        <f t="shared" si="234"/>
        <v>0</v>
      </c>
      <c r="Q189" s="36">
        <f t="shared" si="234"/>
        <v>0</v>
      </c>
      <c r="R189" s="36">
        <f t="shared" si="234"/>
        <v>2744.1000000000004</v>
      </c>
      <c r="S189" s="36">
        <f t="shared" si="234"/>
        <v>2741.98</v>
      </c>
      <c r="T189" s="36">
        <f t="shared" si="234"/>
        <v>2210</v>
      </c>
      <c r="U189" s="36">
        <f t="shared" si="234"/>
        <v>1100</v>
      </c>
      <c r="V189" s="36">
        <f t="shared" si="234"/>
        <v>0</v>
      </c>
      <c r="W189" s="36">
        <f t="shared" si="234"/>
        <v>0</v>
      </c>
      <c r="X189" s="36">
        <f t="shared" si="234"/>
        <v>0</v>
      </c>
      <c r="Y189" s="36">
        <f t="shared" si="234"/>
        <v>0</v>
      </c>
      <c r="Z189" s="36">
        <f t="shared" ref="Z189" si="235">Z62+Z90+Z175</f>
        <v>0</v>
      </c>
      <c r="AA189" s="36">
        <f t="shared" si="234"/>
        <v>0</v>
      </c>
      <c r="AB189" s="36">
        <f t="shared" si="234"/>
        <v>5</v>
      </c>
      <c r="AC189" s="36">
        <f t="shared" si="234"/>
        <v>0</v>
      </c>
      <c r="AD189" s="36">
        <f t="shared" si="234"/>
        <v>272.22000000000003</v>
      </c>
      <c r="AE189" s="36">
        <f t="shared" si="234"/>
        <v>1388.6200000000001</v>
      </c>
      <c r="AF189" s="107"/>
      <c r="AG189" s="46">
        <f t="shared" si="219"/>
        <v>5231.3200000000006</v>
      </c>
      <c r="AH189" s="46">
        <f t="shared" si="220"/>
        <v>4954.1000000000004</v>
      </c>
      <c r="AI189" s="46">
        <f t="shared" si="221"/>
        <v>5230.6000000000004</v>
      </c>
      <c r="AJ189" s="46">
        <f t="shared" si="222"/>
        <v>-0.72000000000025466</v>
      </c>
      <c r="AL189" s="46"/>
    </row>
    <row r="190" spans="1:38" s="47" customFormat="1" ht="37.5" x14ac:dyDescent="0.3">
      <c r="A190" s="52" t="s">
        <v>32</v>
      </c>
      <c r="B190" s="36">
        <f t="shared" si="230"/>
        <v>581.82000000000005</v>
      </c>
      <c r="C190" s="36">
        <f t="shared" si="230"/>
        <v>581.82000000000005</v>
      </c>
      <c r="D190" s="36">
        <f t="shared" si="230"/>
        <v>581.1</v>
      </c>
      <c r="E190" s="36">
        <f t="shared" si="230"/>
        <v>581.1</v>
      </c>
      <c r="F190" s="37">
        <f t="shared" si="225"/>
        <v>99.87625038671753</v>
      </c>
      <c r="G190" s="37">
        <f t="shared" si="226"/>
        <v>99.87625038671753</v>
      </c>
      <c r="H190" s="36">
        <f t="shared" ref="H190:AE190" si="236">H63+H91+H176</f>
        <v>0</v>
      </c>
      <c r="I190" s="36">
        <f t="shared" si="236"/>
        <v>0</v>
      </c>
      <c r="J190" s="36">
        <f t="shared" si="236"/>
        <v>0</v>
      </c>
      <c r="K190" s="36">
        <f t="shared" si="236"/>
        <v>0</v>
      </c>
      <c r="L190" s="36">
        <f t="shared" si="236"/>
        <v>0</v>
      </c>
      <c r="M190" s="36">
        <f t="shared" si="236"/>
        <v>0</v>
      </c>
      <c r="N190" s="36">
        <f t="shared" si="236"/>
        <v>0</v>
      </c>
      <c r="O190" s="36">
        <f t="shared" si="236"/>
        <v>0</v>
      </c>
      <c r="P190" s="36">
        <f t="shared" si="236"/>
        <v>0</v>
      </c>
      <c r="Q190" s="36">
        <f t="shared" si="236"/>
        <v>0</v>
      </c>
      <c r="R190" s="36">
        <f t="shared" si="236"/>
        <v>294.60000000000002</v>
      </c>
      <c r="S190" s="36">
        <f t="shared" si="236"/>
        <v>292.48</v>
      </c>
      <c r="T190" s="36">
        <f t="shared" si="236"/>
        <v>10</v>
      </c>
      <c r="U190" s="36">
        <f t="shared" si="236"/>
        <v>0</v>
      </c>
      <c r="V190" s="36">
        <f t="shared" si="236"/>
        <v>0</v>
      </c>
      <c r="W190" s="36">
        <f t="shared" si="236"/>
        <v>0</v>
      </c>
      <c r="X190" s="36">
        <f t="shared" si="236"/>
        <v>0</v>
      </c>
      <c r="Y190" s="36">
        <f t="shared" si="236"/>
        <v>0</v>
      </c>
      <c r="Z190" s="36">
        <f t="shared" ref="Z190" si="237">Z63+Z91+Z176</f>
        <v>0</v>
      </c>
      <c r="AA190" s="36">
        <f t="shared" si="236"/>
        <v>0</v>
      </c>
      <c r="AB190" s="36">
        <f t="shared" si="236"/>
        <v>5</v>
      </c>
      <c r="AC190" s="36">
        <f t="shared" si="236"/>
        <v>0</v>
      </c>
      <c r="AD190" s="36">
        <f t="shared" si="236"/>
        <v>272.22000000000003</v>
      </c>
      <c r="AE190" s="36">
        <f t="shared" si="236"/>
        <v>288.62</v>
      </c>
      <c r="AF190" s="107"/>
      <c r="AG190" s="46">
        <f t="shared" si="219"/>
        <v>581.82000000000005</v>
      </c>
      <c r="AH190" s="46">
        <f t="shared" si="220"/>
        <v>304.60000000000002</v>
      </c>
      <c r="AI190" s="46">
        <f t="shared" si="221"/>
        <v>581.1</v>
      </c>
      <c r="AJ190" s="46">
        <f t="shared" si="222"/>
        <v>-0.72000000000002728</v>
      </c>
      <c r="AL190" s="46"/>
    </row>
    <row r="191" spans="1:38" s="47" customFormat="1" x14ac:dyDescent="0.3">
      <c r="A191" s="52" t="s">
        <v>33</v>
      </c>
      <c r="B191" s="36">
        <f t="shared" si="230"/>
        <v>0</v>
      </c>
      <c r="C191" s="36">
        <f>C64+C92+C177</f>
        <v>0</v>
      </c>
      <c r="D191" s="36">
        <f t="shared" si="230"/>
        <v>0</v>
      </c>
      <c r="E191" s="36">
        <f t="shared" si="230"/>
        <v>0</v>
      </c>
      <c r="F191" s="36">
        <f t="shared" si="225"/>
        <v>0</v>
      </c>
      <c r="G191" s="36">
        <f t="shared" si="226"/>
        <v>0</v>
      </c>
      <c r="H191" s="36">
        <f t="shared" ref="H191:AE191" si="238">H64+H92+H177</f>
        <v>0</v>
      </c>
      <c r="I191" s="36">
        <f t="shared" si="238"/>
        <v>0</v>
      </c>
      <c r="J191" s="36">
        <f t="shared" si="238"/>
        <v>0</v>
      </c>
      <c r="K191" s="36">
        <f t="shared" si="238"/>
        <v>0</v>
      </c>
      <c r="L191" s="36">
        <f t="shared" si="238"/>
        <v>0</v>
      </c>
      <c r="M191" s="36">
        <f t="shared" si="238"/>
        <v>0</v>
      </c>
      <c r="N191" s="36">
        <f t="shared" si="238"/>
        <v>0</v>
      </c>
      <c r="O191" s="36">
        <f t="shared" si="238"/>
        <v>0</v>
      </c>
      <c r="P191" s="36">
        <f t="shared" si="238"/>
        <v>0</v>
      </c>
      <c r="Q191" s="36">
        <f t="shared" si="238"/>
        <v>0</v>
      </c>
      <c r="R191" s="36">
        <f t="shared" si="238"/>
        <v>0</v>
      </c>
      <c r="S191" s="36">
        <f t="shared" si="238"/>
        <v>0</v>
      </c>
      <c r="T191" s="36">
        <f t="shared" si="238"/>
        <v>0</v>
      </c>
      <c r="U191" s="36">
        <f t="shared" si="238"/>
        <v>0</v>
      </c>
      <c r="V191" s="36">
        <f t="shared" si="238"/>
        <v>0</v>
      </c>
      <c r="W191" s="36">
        <f t="shared" si="238"/>
        <v>0</v>
      </c>
      <c r="X191" s="36">
        <f t="shared" si="238"/>
        <v>0</v>
      </c>
      <c r="Y191" s="36">
        <f t="shared" si="238"/>
        <v>0</v>
      </c>
      <c r="Z191" s="36">
        <f t="shared" ref="Z191" si="239">Z64+Z92+Z177</f>
        <v>0</v>
      </c>
      <c r="AA191" s="36">
        <f t="shared" si="238"/>
        <v>0</v>
      </c>
      <c r="AB191" s="36">
        <f t="shared" si="238"/>
        <v>0</v>
      </c>
      <c r="AC191" s="36">
        <f t="shared" si="238"/>
        <v>0</v>
      </c>
      <c r="AD191" s="36">
        <f t="shared" si="238"/>
        <v>0</v>
      </c>
      <c r="AE191" s="36">
        <f t="shared" si="238"/>
        <v>0</v>
      </c>
      <c r="AF191" s="107"/>
      <c r="AG191" s="46">
        <f t="shared" si="219"/>
        <v>0</v>
      </c>
      <c r="AH191" s="46">
        <f t="shared" si="220"/>
        <v>0</v>
      </c>
      <c r="AI191" s="46">
        <f t="shared" si="221"/>
        <v>0</v>
      </c>
      <c r="AJ191" s="46">
        <f t="shared" si="222"/>
        <v>0</v>
      </c>
      <c r="AL191" s="46"/>
    </row>
    <row r="192" spans="1:38" s="70" customFormat="1" x14ac:dyDescent="0.3">
      <c r="A192" s="71" t="s">
        <v>76</v>
      </c>
      <c r="B192" s="72"/>
      <c r="C192" s="72"/>
      <c r="D192" s="72"/>
      <c r="E192" s="72"/>
      <c r="F192" s="73"/>
      <c r="G192" s="73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4"/>
      <c r="AE192" s="54"/>
      <c r="AF192" s="113"/>
      <c r="AL192" s="46"/>
    </row>
    <row r="193" spans="1:38" s="47" customFormat="1" x14ac:dyDescent="0.25">
      <c r="A193" s="75" t="s">
        <v>34</v>
      </c>
      <c r="B193" s="40">
        <f>B194+B195+B196+B198</f>
        <v>10466.919999999998</v>
      </c>
      <c r="C193" s="40">
        <f>C194+C195+C196+C198</f>
        <v>10466.919999999998</v>
      </c>
      <c r="D193" s="40">
        <f>D194+D195+D196+D198</f>
        <v>10459.719999999999</v>
      </c>
      <c r="E193" s="40">
        <f>E194+E195+E196+E198</f>
        <v>10459.719999999999</v>
      </c>
      <c r="F193" s="40">
        <f t="shared" si="225"/>
        <v>99.931211856018791</v>
      </c>
      <c r="G193" s="40">
        <f t="shared" si="226"/>
        <v>99.931211856018791</v>
      </c>
      <c r="H193" s="40">
        <f>H194+H195+H196+H198</f>
        <v>0</v>
      </c>
      <c r="I193" s="40">
        <f t="shared" ref="I193:AE193" si="240">I194+I195+I196+I198</f>
        <v>0</v>
      </c>
      <c r="J193" s="40">
        <f t="shared" si="240"/>
        <v>0</v>
      </c>
      <c r="K193" s="40">
        <f t="shared" si="240"/>
        <v>0</v>
      </c>
      <c r="L193" s="40">
        <f t="shared" si="240"/>
        <v>0</v>
      </c>
      <c r="M193" s="40">
        <f t="shared" si="240"/>
        <v>0</v>
      </c>
      <c r="N193" s="40">
        <f t="shared" si="240"/>
        <v>0</v>
      </c>
      <c r="O193" s="40">
        <f t="shared" si="240"/>
        <v>0</v>
      </c>
      <c r="P193" s="40">
        <f t="shared" si="240"/>
        <v>0</v>
      </c>
      <c r="Q193" s="40">
        <f t="shared" si="240"/>
        <v>0</v>
      </c>
      <c r="R193" s="40">
        <f t="shared" si="240"/>
        <v>5394.7000000000007</v>
      </c>
      <c r="S193" s="40">
        <f t="shared" si="240"/>
        <v>5374</v>
      </c>
      <c r="T193" s="40">
        <f t="shared" si="240"/>
        <v>2300</v>
      </c>
      <c r="U193" s="40">
        <f t="shared" si="240"/>
        <v>1100</v>
      </c>
      <c r="V193" s="40">
        <f t="shared" si="240"/>
        <v>0</v>
      </c>
      <c r="W193" s="40">
        <f t="shared" si="240"/>
        <v>0</v>
      </c>
      <c r="X193" s="40">
        <f t="shared" si="240"/>
        <v>0</v>
      </c>
      <c r="Y193" s="40">
        <f t="shared" si="240"/>
        <v>0</v>
      </c>
      <c r="Z193" s="40">
        <f t="shared" si="240"/>
        <v>0</v>
      </c>
      <c r="AA193" s="40">
        <f t="shared" si="240"/>
        <v>0</v>
      </c>
      <c r="AB193" s="40">
        <f t="shared" si="240"/>
        <v>50</v>
      </c>
      <c r="AC193" s="40">
        <f t="shared" si="240"/>
        <v>0</v>
      </c>
      <c r="AD193" s="40">
        <f t="shared" si="240"/>
        <v>2722.2200000000003</v>
      </c>
      <c r="AE193" s="40">
        <f t="shared" si="240"/>
        <v>3985.7200000000003</v>
      </c>
      <c r="AF193" s="117"/>
      <c r="AG193" s="46">
        <f t="shared" si="219"/>
        <v>10466.920000000002</v>
      </c>
      <c r="AH193" s="46">
        <f t="shared" si="220"/>
        <v>7694.7000000000007</v>
      </c>
      <c r="AI193" s="46">
        <f t="shared" si="221"/>
        <v>10459.720000000001</v>
      </c>
      <c r="AJ193" s="46">
        <f t="shared" si="222"/>
        <v>-7.1999999999989086</v>
      </c>
      <c r="AL193" s="46"/>
    </row>
    <row r="194" spans="1:38" s="47" customFormat="1" ht="20.25" customHeight="1" x14ac:dyDescent="0.3">
      <c r="A194" s="35" t="s">
        <v>30</v>
      </c>
      <c r="B194" s="36">
        <f t="shared" ref="B194:E198" si="241">B60+B88</f>
        <v>0</v>
      </c>
      <c r="C194" s="36">
        <f>C60+C88</f>
        <v>0</v>
      </c>
      <c r="D194" s="36">
        <f t="shared" si="241"/>
        <v>0</v>
      </c>
      <c r="E194" s="36">
        <f t="shared" si="241"/>
        <v>0</v>
      </c>
      <c r="F194" s="36">
        <f t="shared" si="225"/>
        <v>0</v>
      </c>
      <c r="G194" s="36">
        <f t="shared" si="226"/>
        <v>0</v>
      </c>
      <c r="H194" s="36">
        <f t="shared" ref="H194:AE194" si="242">H60+H88</f>
        <v>0</v>
      </c>
      <c r="I194" s="36">
        <f t="shared" si="242"/>
        <v>0</v>
      </c>
      <c r="J194" s="36">
        <f t="shared" si="242"/>
        <v>0</v>
      </c>
      <c r="K194" s="36">
        <f t="shared" si="242"/>
        <v>0</v>
      </c>
      <c r="L194" s="36">
        <f t="shared" si="242"/>
        <v>0</v>
      </c>
      <c r="M194" s="36">
        <f t="shared" si="242"/>
        <v>0</v>
      </c>
      <c r="N194" s="36">
        <f t="shared" si="242"/>
        <v>0</v>
      </c>
      <c r="O194" s="36">
        <f t="shared" si="242"/>
        <v>0</v>
      </c>
      <c r="P194" s="36">
        <f t="shared" si="242"/>
        <v>0</v>
      </c>
      <c r="Q194" s="36">
        <f t="shared" si="242"/>
        <v>0</v>
      </c>
      <c r="R194" s="36">
        <f t="shared" si="242"/>
        <v>0</v>
      </c>
      <c r="S194" s="36">
        <f t="shared" si="242"/>
        <v>0</v>
      </c>
      <c r="T194" s="36">
        <f t="shared" si="242"/>
        <v>0</v>
      </c>
      <c r="U194" s="36">
        <f t="shared" si="242"/>
        <v>0</v>
      </c>
      <c r="V194" s="36">
        <f t="shared" si="242"/>
        <v>0</v>
      </c>
      <c r="W194" s="36">
        <f t="shared" si="242"/>
        <v>0</v>
      </c>
      <c r="X194" s="36">
        <f t="shared" si="242"/>
        <v>0</v>
      </c>
      <c r="Y194" s="36">
        <f t="shared" si="242"/>
        <v>0</v>
      </c>
      <c r="Z194" s="36">
        <f t="shared" si="242"/>
        <v>0</v>
      </c>
      <c r="AA194" s="36">
        <f t="shared" si="242"/>
        <v>0</v>
      </c>
      <c r="AB194" s="36">
        <f t="shared" si="242"/>
        <v>0</v>
      </c>
      <c r="AC194" s="36">
        <f t="shared" si="242"/>
        <v>0</v>
      </c>
      <c r="AD194" s="36">
        <f t="shared" si="242"/>
        <v>0</v>
      </c>
      <c r="AE194" s="36">
        <f t="shared" si="242"/>
        <v>0</v>
      </c>
      <c r="AF194" s="107"/>
      <c r="AG194" s="46">
        <f t="shared" si="219"/>
        <v>0</v>
      </c>
      <c r="AH194" s="46">
        <f t="shared" si="220"/>
        <v>0</v>
      </c>
      <c r="AI194" s="46">
        <f t="shared" si="221"/>
        <v>0</v>
      </c>
      <c r="AJ194" s="46">
        <f t="shared" si="222"/>
        <v>0</v>
      </c>
      <c r="AL194" s="46"/>
    </row>
    <row r="195" spans="1:38" s="47" customFormat="1" x14ac:dyDescent="0.3">
      <c r="A195" s="35" t="s">
        <v>36</v>
      </c>
      <c r="B195" s="36">
        <f t="shared" si="241"/>
        <v>5235.5999999999995</v>
      </c>
      <c r="C195" s="36">
        <f>C61+C89</f>
        <v>5235.5999999999995</v>
      </c>
      <c r="D195" s="36">
        <f t="shared" si="241"/>
        <v>5229.12</v>
      </c>
      <c r="E195" s="36">
        <f t="shared" si="241"/>
        <v>5229.12</v>
      </c>
      <c r="F195" s="37">
        <f t="shared" si="225"/>
        <v>99.876231950492794</v>
      </c>
      <c r="G195" s="37">
        <f t="shared" si="226"/>
        <v>99.876231950492794</v>
      </c>
      <c r="H195" s="36">
        <f t="shared" ref="H195:AE195" si="243">H61+H89</f>
        <v>0</v>
      </c>
      <c r="I195" s="36">
        <f t="shared" si="243"/>
        <v>0</v>
      </c>
      <c r="J195" s="36">
        <f t="shared" si="243"/>
        <v>0</v>
      </c>
      <c r="K195" s="36">
        <f t="shared" si="243"/>
        <v>0</v>
      </c>
      <c r="L195" s="36">
        <f t="shared" si="243"/>
        <v>0</v>
      </c>
      <c r="M195" s="36">
        <f t="shared" si="243"/>
        <v>0</v>
      </c>
      <c r="N195" s="36">
        <f t="shared" si="243"/>
        <v>0</v>
      </c>
      <c r="O195" s="36">
        <f t="shared" si="243"/>
        <v>0</v>
      </c>
      <c r="P195" s="36">
        <f t="shared" si="243"/>
        <v>0</v>
      </c>
      <c r="Q195" s="36">
        <f t="shared" si="243"/>
        <v>0</v>
      </c>
      <c r="R195" s="36">
        <f t="shared" si="243"/>
        <v>2650.6</v>
      </c>
      <c r="S195" s="36">
        <f t="shared" si="243"/>
        <v>2632.02</v>
      </c>
      <c r="T195" s="36">
        <f t="shared" si="243"/>
        <v>90</v>
      </c>
      <c r="U195" s="36">
        <f t="shared" si="243"/>
        <v>0</v>
      </c>
      <c r="V195" s="36">
        <f t="shared" si="243"/>
        <v>0</v>
      </c>
      <c r="W195" s="36">
        <f t="shared" si="243"/>
        <v>0</v>
      </c>
      <c r="X195" s="36">
        <f t="shared" si="243"/>
        <v>0</v>
      </c>
      <c r="Y195" s="36">
        <f t="shared" si="243"/>
        <v>0</v>
      </c>
      <c r="Z195" s="36">
        <f t="shared" si="243"/>
        <v>0</v>
      </c>
      <c r="AA195" s="36">
        <f t="shared" si="243"/>
        <v>0</v>
      </c>
      <c r="AB195" s="36">
        <f t="shared" si="243"/>
        <v>45</v>
      </c>
      <c r="AC195" s="36">
        <f t="shared" si="243"/>
        <v>0</v>
      </c>
      <c r="AD195" s="36">
        <f t="shared" si="243"/>
        <v>2450</v>
      </c>
      <c r="AE195" s="36">
        <f t="shared" si="243"/>
        <v>2597.1</v>
      </c>
      <c r="AF195" s="107"/>
      <c r="AG195" s="46">
        <f t="shared" si="219"/>
        <v>5235.6000000000004</v>
      </c>
      <c r="AH195" s="46">
        <f t="shared" si="220"/>
        <v>2740.6</v>
      </c>
      <c r="AI195" s="46">
        <f t="shared" si="221"/>
        <v>5229.12</v>
      </c>
      <c r="AJ195" s="46">
        <f t="shared" si="222"/>
        <v>-6.4799999999995634</v>
      </c>
      <c r="AL195" s="46"/>
    </row>
    <row r="196" spans="1:38" s="47" customFormat="1" x14ac:dyDescent="0.3">
      <c r="A196" s="35" t="s">
        <v>31</v>
      </c>
      <c r="B196" s="36">
        <f t="shared" si="241"/>
        <v>5231.32</v>
      </c>
      <c r="C196" s="36">
        <f t="shared" si="241"/>
        <v>5231.32</v>
      </c>
      <c r="D196" s="36">
        <f t="shared" si="241"/>
        <v>5230.5999999999995</v>
      </c>
      <c r="E196" s="36">
        <f t="shared" si="241"/>
        <v>5230.5999999999995</v>
      </c>
      <c r="F196" s="37">
        <f t="shared" si="225"/>
        <v>99.986236743307614</v>
      </c>
      <c r="G196" s="37">
        <f t="shared" si="226"/>
        <v>99.986236743307614</v>
      </c>
      <c r="H196" s="36">
        <f t="shared" ref="H196:AE196" si="244">H62+H90</f>
        <v>0</v>
      </c>
      <c r="I196" s="36">
        <f t="shared" si="244"/>
        <v>0</v>
      </c>
      <c r="J196" s="36">
        <f t="shared" si="244"/>
        <v>0</v>
      </c>
      <c r="K196" s="36">
        <f t="shared" si="244"/>
        <v>0</v>
      </c>
      <c r="L196" s="36">
        <f t="shared" si="244"/>
        <v>0</v>
      </c>
      <c r="M196" s="36">
        <f t="shared" si="244"/>
        <v>0</v>
      </c>
      <c r="N196" s="36">
        <f t="shared" si="244"/>
        <v>0</v>
      </c>
      <c r="O196" s="36">
        <f t="shared" si="244"/>
        <v>0</v>
      </c>
      <c r="P196" s="36">
        <f t="shared" si="244"/>
        <v>0</v>
      </c>
      <c r="Q196" s="36">
        <f t="shared" si="244"/>
        <v>0</v>
      </c>
      <c r="R196" s="36">
        <f t="shared" si="244"/>
        <v>2744.1000000000004</v>
      </c>
      <c r="S196" s="36">
        <f t="shared" si="244"/>
        <v>2741.98</v>
      </c>
      <c r="T196" s="36">
        <f t="shared" si="244"/>
        <v>2210</v>
      </c>
      <c r="U196" s="36">
        <f t="shared" si="244"/>
        <v>1100</v>
      </c>
      <c r="V196" s="36">
        <f t="shared" si="244"/>
        <v>0</v>
      </c>
      <c r="W196" s="36">
        <f t="shared" si="244"/>
        <v>0</v>
      </c>
      <c r="X196" s="36">
        <f t="shared" si="244"/>
        <v>0</v>
      </c>
      <c r="Y196" s="36">
        <f t="shared" si="244"/>
        <v>0</v>
      </c>
      <c r="Z196" s="36">
        <f t="shared" si="244"/>
        <v>0</v>
      </c>
      <c r="AA196" s="36">
        <f t="shared" si="244"/>
        <v>0</v>
      </c>
      <c r="AB196" s="36">
        <f t="shared" si="244"/>
        <v>5</v>
      </c>
      <c r="AC196" s="36">
        <f t="shared" si="244"/>
        <v>0</v>
      </c>
      <c r="AD196" s="36">
        <f t="shared" si="244"/>
        <v>272.22000000000003</v>
      </c>
      <c r="AE196" s="36">
        <f t="shared" si="244"/>
        <v>1388.6200000000001</v>
      </c>
      <c r="AF196" s="107"/>
      <c r="AG196" s="46">
        <f t="shared" si="219"/>
        <v>5231.3200000000006</v>
      </c>
      <c r="AH196" s="46">
        <f t="shared" si="220"/>
        <v>4954.1000000000004</v>
      </c>
      <c r="AI196" s="46">
        <f t="shared" si="221"/>
        <v>5230.6000000000004</v>
      </c>
      <c r="AJ196" s="46">
        <f t="shared" si="222"/>
        <v>-0.72000000000025466</v>
      </c>
      <c r="AL196" s="46"/>
    </row>
    <row r="197" spans="1:38" s="47" customFormat="1" ht="37.5" x14ac:dyDescent="0.3">
      <c r="A197" s="35" t="s">
        <v>32</v>
      </c>
      <c r="B197" s="36">
        <f t="shared" si="241"/>
        <v>581.82000000000005</v>
      </c>
      <c r="C197" s="36">
        <f t="shared" si="241"/>
        <v>581.82000000000005</v>
      </c>
      <c r="D197" s="36">
        <f t="shared" si="241"/>
        <v>581.1</v>
      </c>
      <c r="E197" s="36">
        <f t="shared" si="241"/>
        <v>581.1</v>
      </c>
      <c r="F197" s="37">
        <f t="shared" si="225"/>
        <v>99.87625038671753</v>
      </c>
      <c r="G197" s="37">
        <f t="shared" si="226"/>
        <v>99.87625038671753</v>
      </c>
      <c r="H197" s="36">
        <f t="shared" ref="H197:AE197" si="245">H63+H91</f>
        <v>0</v>
      </c>
      <c r="I197" s="36">
        <f t="shared" si="245"/>
        <v>0</v>
      </c>
      <c r="J197" s="36">
        <f t="shared" si="245"/>
        <v>0</v>
      </c>
      <c r="K197" s="36">
        <f t="shared" si="245"/>
        <v>0</v>
      </c>
      <c r="L197" s="36">
        <f t="shared" si="245"/>
        <v>0</v>
      </c>
      <c r="M197" s="36">
        <f t="shared" si="245"/>
        <v>0</v>
      </c>
      <c r="N197" s="36">
        <f t="shared" si="245"/>
        <v>0</v>
      </c>
      <c r="O197" s="36">
        <f t="shared" si="245"/>
        <v>0</v>
      </c>
      <c r="P197" s="36">
        <f t="shared" si="245"/>
        <v>0</v>
      </c>
      <c r="Q197" s="36">
        <f t="shared" si="245"/>
        <v>0</v>
      </c>
      <c r="R197" s="36">
        <f t="shared" si="245"/>
        <v>294.60000000000002</v>
      </c>
      <c r="S197" s="36">
        <f t="shared" si="245"/>
        <v>292.48</v>
      </c>
      <c r="T197" s="36">
        <f t="shared" si="245"/>
        <v>10</v>
      </c>
      <c r="U197" s="36">
        <f t="shared" si="245"/>
        <v>0</v>
      </c>
      <c r="V197" s="36">
        <f t="shared" si="245"/>
        <v>0</v>
      </c>
      <c r="W197" s="36">
        <f t="shared" si="245"/>
        <v>0</v>
      </c>
      <c r="X197" s="36">
        <f t="shared" si="245"/>
        <v>0</v>
      </c>
      <c r="Y197" s="36">
        <f t="shared" si="245"/>
        <v>0</v>
      </c>
      <c r="Z197" s="36">
        <f t="shared" si="245"/>
        <v>0</v>
      </c>
      <c r="AA197" s="36">
        <f t="shared" si="245"/>
        <v>0</v>
      </c>
      <c r="AB197" s="36">
        <f t="shared" si="245"/>
        <v>5</v>
      </c>
      <c r="AC197" s="36">
        <f t="shared" si="245"/>
        <v>0</v>
      </c>
      <c r="AD197" s="36">
        <f t="shared" si="245"/>
        <v>272.22000000000003</v>
      </c>
      <c r="AE197" s="36">
        <f t="shared" si="245"/>
        <v>288.62</v>
      </c>
      <c r="AF197" s="107"/>
      <c r="AG197" s="46">
        <f t="shared" si="219"/>
        <v>581.82000000000005</v>
      </c>
      <c r="AH197" s="46">
        <f t="shared" si="220"/>
        <v>304.60000000000002</v>
      </c>
      <c r="AI197" s="46">
        <f t="shared" si="221"/>
        <v>581.1</v>
      </c>
      <c r="AJ197" s="46">
        <f t="shared" si="222"/>
        <v>-0.72000000000002728</v>
      </c>
      <c r="AL197" s="46"/>
    </row>
    <row r="198" spans="1:38" s="47" customFormat="1" x14ac:dyDescent="0.3">
      <c r="A198" s="35" t="s">
        <v>33</v>
      </c>
      <c r="B198" s="36">
        <f t="shared" si="241"/>
        <v>0</v>
      </c>
      <c r="C198" s="36">
        <f>C64+C92</f>
        <v>0</v>
      </c>
      <c r="D198" s="36">
        <f t="shared" si="241"/>
        <v>0</v>
      </c>
      <c r="E198" s="36">
        <f t="shared" si="241"/>
        <v>0</v>
      </c>
      <c r="F198" s="36">
        <f t="shared" si="225"/>
        <v>0</v>
      </c>
      <c r="G198" s="36">
        <f t="shared" si="226"/>
        <v>0</v>
      </c>
      <c r="H198" s="36">
        <f t="shared" ref="H198:AE198" si="246">H64+H92</f>
        <v>0</v>
      </c>
      <c r="I198" s="36">
        <f t="shared" si="246"/>
        <v>0</v>
      </c>
      <c r="J198" s="36">
        <f t="shared" si="246"/>
        <v>0</v>
      </c>
      <c r="K198" s="36">
        <f t="shared" si="246"/>
        <v>0</v>
      </c>
      <c r="L198" s="36">
        <f t="shared" si="246"/>
        <v>0</v>
      </c>
      <c r="M198" s="36">
        <f t="shared" si="246"/>
        <v>0</v>
      </c>
      <c r="N198" s="36">
        <f t="shared" si="246"/>
        <v>0</v>
      </c>
      <c r="O198" s="36">
        <f t="shared" si="246"/>
        <v>0</v>
      </c>
      <c r="P198" s="36">
        <f t="shared" si="246"/>
        <v>0</v>
      </c>
      <c r="Q198" s="36">
        <f t="shared" si="246"/>
        <v>0</v>
      </c>
      <c r="R198" s="36">
        <f t="shared" si="246"/>
        <v>0</v>
      </c>
      <c r="S198" s="36">
        <f t="shared" si="246"/>
        <v>0</v>
      </c>
      <c r="T198" s="36">
        <f t="shared" si="246"/>
        <v>0</v>
      </c>
      <c r="U198" s="36">
        <f t="shared" si="246"/>
        <v>0</v>
      </c>
      <c r="V198" s="36">
        <f t="shared" si="246"/>
        <v>0</v>
      </c>
      <c r="W198" s="36">
        <f t="shared" si="246"/>
        <v>0</v>
      </c>
      <c r="X198" s="36">
        <f t="shared" si="246"/>
        <v>0</v>
      </c>
      <c r="Y198" s="36">
        <f t="shared" si="246"/>
        <v>0</v>
      </c>
      <c r="Z198" s="36">
        <f t="shared" si="246"/>
        <v>0</v>
      </c>
      <c r="AA198" s="36">
        <f t="shared" si="246"/>
        <v>0</v>
      </c>
      <c r="AB198" s="36">
        <f t="shared" si="246"/>
        <v>0</v>
      </c>
      <c r="AC198" s="36">
        <f t="shared" si="246"/>
        <v>0</v>
      </c>
      <c r="AD198" s="36">
        <f t="shared" si="246"/>
        <v>0</v>
      </c>
      <c r="AE198" s="36">
        <f t="shared" si="246"/>
        <v>0</v>
      </c>
      <c r="AF198" s="107"/>
      <c r="AG198" s="46">
        <f t="shared" si="219"/>
        <v>0</v>
      </c>
      <c r="AH198" s="46">
        <f t="shared" si="220"/>
        <v>0</v>
      </c>
      <c r="AI198" s="46">
        <f t="shared" si="221"/>
        <v>0</v>
      </c>
      <c r="AJ198" s="46">
        <f t="shared" si="222"/>
        <v>0</v>
      </c>
      <c r="AL198" s="46"/>
    </row>
    <row r="199" spans="1:38" s="70" customFormat="1" x14ac:dyDescent="0.3">
      <c r="A199" s="71" t="s">
        <v>56</v>
      </c>
      <c r="B199" s="72"/>
      <c r="C199" s="72"/>
      <c r="D199" s="72"/>
      <c r="E199" s="72"/>
      <c r="F199" s="73"/>
      <c r="G199" s="73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4"/>
      <c r="AE199" s="54"/>
      <c r="AF199" s="113"/>
      <c r="AL199" s="46"/>
    </row>
    <row r="200" spans="1:38" s="47" customFormat="1" x14ac:dyDescent="0.25">
      <c r="A200" s="75" t="s">
        <v>34</v>
      </c>
      <c r="B200" s="40">
        <f>B201+B202+B203+B205</f>
        <v>0</v>
      </c>
      <c r="C200" s="40">
        <f>C201+C202+C203+C205</f>
        <v>0</v>
      </c>
      <c r="D200" s="40">
        <f t="shared" ref="D200:E200" si="247">D201+D202+D203+D205</f>
        <v>0</v>
      </c>
      <c r="E200" s="40">
        <f t="shared" si="247"/>
        <v>0</v>
      </c>
      <c r="F200" s="40">
        <f t="shared" si="225"/>
        <v>0</v>
      </c>
      <c r="G200" s="40">
        <f t="shared" si="226"/>
        <v>0</v>
      </c>
      <c r="H200" s="40">
        <f>H201+H202+H203+H205</f>
        <v>0</v>
      </c>
      <c r="I200" s="40">
        <f t="shared" ref="I200:AE200" si="248">I201+I202+I203+I205</f>
        <v>0</v>
      </c>
      <c r="J200" s="40">
        <f t="shared" si="248"/>
        <v>0</v>
      </c>
      <c r="K200" s="40">
        <f t="shared" si="248"/>
        <v>0</v>
      </c>
      <c r="L200" s="40">
        <f t="shared" si="248"/>
        <v>0</v>
      </c>
      <c r="M200" s="40">
        <f t="shared" si="248"/>
        <v>0</v>
      </c>
      <c r="N200" s="40">
        <f t="shared" si="248"/>
        <v>0</v>
      </c>
      <c r="O200" s="40">
        <f t="shared" si="248"/>
        <v>0</v>
      </c>
      <c r="P200" s="40">
        <f t="shared" si="248"/>
        <v>0</v>
      </c>
      <c r="Q200" s="40">
        <f t="shared" si="248"/>
        <v>0</v>
      </c>
      <c r="R200" s="40">
        <f t="shared" si="248"/>
        <v>0</v>
      </c>
      <c r="S200" s="40">
        <f t="shared" si="248"/>
        <v>0</v>
      </c>
      <c r="T200" s="40">
        <f t="shared" si="248"/>
        <v>0</v>
      </c>
      <c r="U200" s="40">
        <f t="shared" si="248"/>
        <v>0</v>
      </c>
      <c r="V200" s="40">
        <f t="shared" si="248"/>
        <v>0</v>
      </c>
      <c r="W200" s="40">
        <f t="shared" si="248"/>
        <v>0</v>
      </c>
      <c r="X200" s="40">
        <f t="shared" si="248"/>
        <v>0</v>
      </c>
      <c r="Y200" s="40">
        <f t="shared" si="248"/>
        <v>0</v>
      </c>
      <c r="Z200" s="40">
        <f t="shared" si="248"/>
        <v>0</v>
      </c>
      <c r="AA200" s="40">
        <f t="shared" si="248"/>
        <v>0</v>
      </c>
      <c r="AB200" s="40">
        <f t="shared" si="248"/>
        <v>0</v>
      </c>
      <c r="AC200" s="40">
        <f t="shared" si="248"/>
        <v>0</v>
      </c>
      <c r="AD200" s="40">
        <f t="shared" si="248"/>
        <v>0</v>
      </c>
      <c r="AE200" s="40">
        <f t="shared" si="248"/>
        <v>0</v>
      </c>
      <c r="AF200" s="117"/>
      <c r="AG200" s="46">
        <f t="shared" si="219"/>
        <v>0</v>
      </c>
      <c r="AH200" s="46">
        <f t="shared" si="220"/>
        <v>0</v>
      </c>
      <c r="AI200" s="46">
        <f t="shared" si="221"/>
        <v>0</v>
      </c>
      <c r="AJ200" s="46">
        <f t="shared" si="222"/>
        <v>0</v>
      </c>
      <c r="AL200" s="46"/>
    </row>
    <row r="201" spans="1:38" s="47" customFormat="1" ht="20.25" customHeight="1" x14ac:dyDescent="0.3">
      <c r="A201" s="35" t="s">
        <v>30</v>
      </c>
      <c r="B201" s="36">
        <f>B173</f>
        <v>0</v>
      </c>
      <c r="C201" s="36">
        <f>C173</f>
        <v>0</v>
      </c>
      <c r="D201" s="36">
        <f t="shared" ref="D201:E201" si="249">D173</f>
        <v>0</v>
      </c>
      <c r="E201" s="36">
        <f t="shared" si="249"/>
        <v>0</v>
      </c>
      <c r="F201" s="36">
        <f t="shared" ref="F201:G201" si="250">F328</f>
        <v>0</v>
      </c>
      <c r="G201" s="36">
        <f t="shared" si="250"/>
        <v>0</v>
      </c>
      <c r="H201" s="36">
        <f>H173</f>
        <v>0</v>
      </c>
      <c r="I201" s="36">
        <f t="shared" ref="I201:AE201" si="251">I173</f>
        <v>0</v>
      </c>
      <c r="J201" s="36">
        <f t="shared" si="251"/>
        <v>0</v>
      </c>
      <c r="K201" s="36">
        <f t="shared" si="251"/>
        <v>0</v>
      </c>
      <c r="L201" s="36">
        <f t="shared" si="251"/>
        <v>0</v>
      </c>
      <c r="M201" s="36">
        <f t="shared" si="251"/>
        <v>0</v>
      </c>
      <c r="N201" s="36">
        <f t="shared" si="251"/>
        <v>0</v>
      </c>
      <c r="O201" s="36">
        <f t="shared" si="251"/>
        <v>0</v>
      </c>
      <c r="P201" s="36">
        <f t="shared" si="251"/>
        <v>0</v>
      </c>
      <c r="Q201" s="36">
        <f t="shared" si="251"/>
        <v>0</v>
      </c>
      <c r="R201" s="36">
        <f t="shared" si="251"/>
        <v>0</v>
      </c>
      <c r="S201" s="36">
        <f t="shared" si="251"/>
        <v>0</v>
      </c>
      <c r="T201" s="36">
        <f t="shared" si="251"/>
        <v>0</v>
      </c>
      <c r="U201" s="36">
        <f t="shared" si="251"/>
        <v>0</v>
      </c>
      <c r="V201" s="36">
        <f t="shared" si="251"/>
        <v>0</v>
      </c>
      <c r="W201" s="36">
        <f t="shared" si="251"/>
        <v>0</v>
      </c>
      <c r="X201" s="36">
        <f t="shared" si="251"/>
        <v>0</v>
      </c>
      <c r="Y201" s="36">
        <f t="shared" si="251"/>
        <v>0</v>
      </c>
      <c r="Z201" s="36">
        <f t="shared" si="251"/>
        <v>0</v>
      </c>
      <c r="AA201" s="36">
        <f t="shared" si="251"/>
        <v>0</v>
      </c>
      <c r="AB201" s="36">
        <f t="shared" si="251"/>
        <v>0</v>
      </c>
      <c r="AC201" s="36">
        <f t="shared" si="251"/>
        <v>0</v>
      </c>
      <c r="AD201" s="36">
        <f t="shared" si="251"/>
        <v>0</v>
      </c>
      <c r="AE201" s="36">
        <f t="shared" si="251"/>
        <v>0</v>
      </c>
      <c r="AF201" s="107"/>
      <c r="AG201" s="46">
        <f t="shared" si="219"/>
        <v>0</v>
      </c>
      <c r="AH201" s="46">
        <f t="shared" si="220"/>
        <v>0</v>
      </c>
      <c r="AI201" s="46">
        <f t="shared" si="221"/>
        <v>0</v>
      </c>
      <c r="AJ201" s="46">
        <f t="shared" si="222"/>
        <v>0</v>
      </c>
      <c r="AL201" s="46"/>
    </row>
    <row r="202" spans="1:38" s="47" customFormat="1" x14ac:dyDescent="0.3">
      <c r="A202" s="35" t="s">
        <v>36</v>
      </c>
      <c r="B202" s="36">
        <f t="shared" ref="B202:E205" si="252">B174</f>
        <v>0</v>
      </c>
      <c r="C202" s="36">
        <f>C174</f>
        <v>0</v>
      </c>
      <c r="D202" s="36">
        <f t="shared" si="252"/>
        <v>0</v>
      </c>
      <c r="E202" s="36">
        <f t="shared" si="252"/>
        <v>0</v>
      </c>
      <c r="F202" s="37">
        <f t="shared" ref="F202:G202" si="253">F328</f>
        <v>0</v>
      </c>
      <c r="G202" s="37">
        <f t="shared" si="253"/>
        <v>0</v>
      </c>
      <c r="H202" s="36">
        <f t="shared" ref="H202:AE205" si="254">H174</f>
        <v>0</v>
      </c>
      <c r="I202" s="36">
        <f t="shared" si="254"/>
        <v>0</v>
      </c>
      <c r="J202" s="36">
        <f t="shared" si="254"/>
        <v>0</v>
      </c>
      <c r="K202" s="36">
        <f t="shared" si="254"/>
        <v>0</v>
      </c>
      <c r="L202" s="36">
        <f t="shared" si="254"/>
        <v>0</v>
      </c>
      <c r="M202" s="36">
        <f t="shared" si="254"/>
        <v>0</v>
      </c>
      <c r="N202" s="36">
        <f t="shared" si="254"/>
        <v>0</v>
      </c>
      <c r="O202" s="36">
        <f t="shared" si="254"/>
        <v>0</v>
      </c>
      <c r="P202" s="36">
        <f t="shared" si="254"/>
        <v>0</v>
      </c>
      <c r="Q202" s="36">
        <f t="shared" si="254"/>
        <v>0</v>
      </c>
      <c r="R202" s="36">
        <f t="shared" si="254"/>
        <v>0</v>
      </c>
      <c r="S202" s="36">
        <f t="shared" si="254"/>
        <v>0</v>
      </c>
      <c r="T202" s="36">
        <f t="shared" si="254"/>
        <v>0</v>
      </c>
      <c r="U202" s="36">
        <f t="shared" si="254"/>
        <v>0</v>
      </c>
      <c r="V202" s="36">
        <f t="shared" si="254"/>
        <v>0</v>
      </c>
      <c r="W202" s="36">
        <f t="shared" si="254"/>
        <v>0</v>
      </c>
      <c r="X202" s="36">
        <f t="shared" si="254"/>
        <v>0</v>
      </c>
      <c r="Y202" s="36">
        <f t="shared" si="254"/>
        <v>0</v>
      </c>
      <c r="Z202" s="36">
        <f t="shared" si="254"/>
        <v>0</v>
      </c>
      <c r="AA202" s="36">
        <f t="shared" si="254"/>
        <v>0</v>
      </c>
      <c r="AB202" s="36">
        <f t="shared" si="254"/>
        <v>0</v>
      </c>
      <c r="AC202" s="36">
        <f t="shared" si="254"/>
        <v>0</v>
      </c>
      <c r="AD202" s="36">
        <f t="shared" si="254"/>
        <v>0</v>
      </c>
      <c r="AE202" s="36">
        <f t="shared" si="254"/>
        <v>0</v>
      </c>
      <c r="AF202" s="107"/>
      <c r="AG202" s="46">
        <f t="shared" si="219"/>
        <v>0</v>
      </c>
      <c r="AH202" s="46">
        <f t="shared" si="220"/>
        <v>0</v>
      </c>
      <c r="AI202" s="46">
        <f t="shared" si="221"/>
        <v>0</v>
      </c>
      <c r="AJ202" s="46">
        <f t="shared" si="222"/>
        <v>0</v>
      </c>
      <c r="AL202" s="46"/>
    </row>
    <row r="203" spans="1:38" s="47" customFormat="1" x14ac:dyDescent="0.3">
      <c r="A203" s="35" t="s">
        <v>31</v>
      </c>
      <c r="B203" s="36">
        <f t="shared" si="252"/>
        <v>0</v>
      </c>
      <c r="C203" s="36">
        <f>C175</f>
        <v>0</v>
      </c>
      <c r="D203" s="36">
        <f t="shared" si="252"/>
        <v>0</v>
      </c>
      <c r="E203" s="36">
        <f t="shared" si="252"/>
        <v>0</v>
      </c>
      <c r="F203" s="37">
        <f t="shared" ref="F203:G203" si="255">F330</f>
        <v>0</v>
      </c>
      <c r="G203" s="37">
        <f t="shared" si="255"/>
        <v>0</v>
      </c>
      <c r="H203" s="36">
        <f t="shared" si="254"/>
        <v>0</v>
      </c>
      <c r="I203" s="36">
        <f t="shared" si="254"/>
        <v>0</v>
      </c>
      <c r="J203" s="36">
        <f t="shared" si="254"/>
        <v>0</v>
      </c>
      <c r="K203" s="36">
        <f t="shared" si="254"/>
        <v>0</v>
      </c>
      <c r="L203" s="36">
        <f t="shared" si="254"/>
        <v>0</v>
      </c>
      <c r="M203" s="36">
        <f t="shared" si="254"/>
        <v>0</v>
      </c>
      <c r="N203" s="36">
        <f t="shared" si="254"/>
        <v>0</v>
      </c>
      <c r="O203" s="36">
        <f t="shared" si="254"/>
        <v>0</v>
      </c>
      <c r="P203" s="36">
        <f t="shared" si="254"/>
        <v>0</v>
      </c>
      <c r="Q203" s="36">
        <f t="shared" si="254"/>
        <v>0</v>
      </c>
      <c r="R203" s="36">
        <f t="shared" si="254"/>
        <v>0</v>
      </c>
      <c r="S203" s="36">
        <f t="shared" si="254"/>
        <v>0</v>
      </c>
      <c r="T203" s="36">
        <f t="shared" si="254"/>
        <v>0</v>
      </c>
      <c r="U203" s="36">
        <f t="shared" si="254"/>
        <v>0</v>
      </c>
      <c r="V203" s="36">
        <f t="shared" si="254"/>
        <v>0</v>
      </c>
      <c r="W203" s="36">
        <f t="shared" si="254"/>
        <v>0</v>
      </c>
      <c r="X203" s="36">
        <f t="shared" si="254"/>
        <v>0</v>
      </c>
      <c r="Y203" s="36">
        <f t="shared" si="254"/>
        <v>0</v>
      </c>
      <c r="Z203" s="36">
        <f t="shared" si="254"/>
        <v>0</v>
      </c>
      <c r="AA203" s="36">
        <f t="shared" si="254"/>
        <v>0</v>
      </c>
      <c r="AB203" s="36">
        <f t="shared" si="254"/>
        <v>0</v>
      </c>
      <c r="AC203" s="36">
        <f t="shared" si="254"/>
        <v>0</v>
      </c>
      <c r="AD203" s="36">
        <f t="shared" si="254"/>
        <v>0</v>
      </c>
      <c r="AE203" s="36">
        <f t="shared" si="254"/>
        <v>0</v>
      </c>
      <c r="AF203" s="107"/>
      <c r="AG203" s="46">
        <f t="shared" si="219"/>
        <v>0</v>
      </c>
      <c r="AH203" s="46">
        <f t="shared" si="220"/>
        <v>0</v>
      </c>
      <c r="AI203" s="46">
        <f t="shared" si="221"/>
        <v>0</v>
      </c>
      <c r="AJ203" s="46">
        <f t="shared" si="222"/>
        <v>0</v>
      </c>
      <c r="AL203" s="46"/>
    </row>
    <row r="204" spans="1:38" s="47" customFormat="1" ht="37.5" x14ac:dyDescent="0.3">
      <c r="A204" s="35" t="s">
        <v>32</v>
      </c>
      <c r="B204" s="36">
        <f t="shared" si="252"/>
        <v>0</v>
      </c>
      <c r="C204" s="36">
        <f t="shared" si="252"/>
        <v>0</v>
      </c>
      <c r="D204" s="36">
        <f t="shared" si="252"/>
        <v>0</v>
      </c>
      <c r="E204" s="36">
        <f t="shared" si="252"/>
        <v>0</v>
      </c>
      <c r="F204" s="37">
        <f t="shared" ref="F204:G204" si="256">F338</f>
        <v>0</v>
      </c>
      <c r="G204" s="37">
        <f t="shared" si="256"/>
        <v>0</v>
      </c>
      <c r="H204" s="36">
        <f t="shared" si="254"/>
        <v>0</v>
      </c>
      <c r="I204" s="36">
        <f t="shared" si="254"/>
        <v>0</v>
      </c>
      <c r="J204" s="36">
        <f t="shared" si="254"/>
        <v>0</v>
      </c>
      <c r="K204" s="36">
        <f t="shared" si="254"/>
        <v>0</v>
      </c>
      <c r="L204" s="36">
        <f t="shared" si="254"/>
        <v>0</v>
      </c>
      <c r="M204" s="36">
        <f t="shared" si="254"/>
        <v>0</v>
      </c>
      <c r="N204" s="36">
        <f t="shared" si="254"/>
        <v>0</v>
      </c>
      <c r="O204" s="36">
        <f t="shared" si="254"/>
        <v>0</v>
      </c>
      <c r="P204" s="36">
        <f t="shared" si="254"/>
        <v>0</v>
      </c>
      <c r="Q204" s="36">
        <f t="shared" si="254"/>
        <v>0</v>
      </c>
      <c r="R204" s="36">
        <f t="shared" si="254"/>
        <v>0</v>
      </c>
      <c r="S204" s="36">
        <f t="shared" si="254"/>
        <v>0</v>
      </c>
      <c r="T204" s="36">
        <f t="shared" si="254"/>
        <v>0</v>
      </c>
      <c r="U204" s="36">
        <f t="shared" si="254"/>
        <v>0</v>
      </c>
      <c r="V204" s="36">
        <f t="shared" si="254"/>
        <v>0</v>
      </c>
      <c r="W204" s="36">
        <f t="shared" si="254"/>
        <v>0</v>
      </c>
      <c r="X204" s="36">
        <f t="shared" si="254"/>
        <v>0</v>
      </c>
      <c r="Y204" s="36">
        <f t="shared" si="254"/>
        <v>0</v>
      </c>
      <c r="Z204" s="36">
        <f t="shared" si="254"/>
        <v>0</v>
      </c>
      <c r="AA204" s="36">
        <f t="shared" si="254"/>
        <v>0</v>
      </c>
      <c r="AB204" s="36">
        <f t="shared" si="254"/>
        <v>0</v>
      </c>
      <c r="AC204" s="36">
        <f t="shared" si="254"/>
        <v>0</v>
      </c>
      <c r="AD204" s="36">
        <f t="shared" si="254"/>
        <v>0</v>
      </c>
      <c r="AE204" s="36">
        <f t="shared" si="254"/>
        <v>0</v>
      </c>
      <c r="AF204" s="107"/>
      <c r="AG204" s="46">
        <f t="shared" si="219"/>
        <v>0</v>
      </c>
      <c r="AH204" s="46">
        <f t="shared" si="220"/>
        <v>0</v>
      </c>
      <c r="AI204" s="46">
        <f t="shared" si="221"/>
        <v>0</v>
      </c>
      <c r="AJ204" s="46">
        <f t="shared" si="222"/>
        <v>0</v>
      </c>
      <c r="AL204" s="46"/>
    </row>
    <row r="205" spans="1:38" s="47" customFormat="1" x14ac:dyDescent="0.3">
      <c r="A205" s="35" t="s">
        <v>33</v>
      </c>
      <c r="B205" s="36">
        <f t="shared" si="252"/>
        <v>0</v>
      </c>
      <c r="C205" s="36">
        <f t="shared" si="252"/>
        <v>0</v>
      </c>
      <c r="D205" s="36">
        <f t="shared" si="252"/>
        <v>0</v>
      </c>
      <c r="E205" s="36">
        <f t="shared" si="252"/>
        <v>0</v>
      </c>
      <c r="F205" s="36">
        <f t="shared" ref="F205:G205" si="257">F332</f>
        <v>0</v>
      </c>
      <c r="G205" s="36">
        <f t="shared" si="257"/>
        <v>0</v>
      </c>
      <c r="H205" s="36">
        <f t="shared" si="254"/>
        <v>0</v>
      </c>
      <c r="I205" s="36">
        <f t="shared" si="254"/>
        <v>0</v>
      </c>
      <c r="J205" s="36">
        <f t="shared" si="254"/>
        <v>0</v>
      </c>
      <c r="K205" s="36">
        <f t="shared" si="254"/>
        <v>0</v>
      </c>
      <c r="L205" s="36">
        <f t="shared" si="254"/>
        <v>0</v>
      </c>
      <c r="M205" s="36">
        <f t="shared" si="254"/>
        <v>0</v>
      </c>
      <c r="N205" s="36">
        <f t="shared" si="254"/>
        <v>0</v>
      </c>
      <c r="O205" s="36">
        <f t="shared" si="254"/>
        <v>0</v>
      </c>
      <c r="P205" s="36">
        <f t="shared" si="254"/>
        <v>0</v>
      </c>
      <c r="Q205" s="36">
        <f t="shared" si="254"/>
        <v>0</v>
      </c>
      <c r="R205" s="36">
        <f t="shared" si="254"/>
        <v>0</v>
      </c>
      <c r="S205" s="36">
        <f t="shared" si="254"/>
        <v>0</v>
      </c>
      <c r="T205" s="36">
        <f t="shared" si="254"/>
        <v>0</v>
      </c>
      <c r="U205" s="36">
        <f t="shared" si="254"/>
        <v>0</v>
      </c>
      <c r="V205" s="36">
        <f t="shared" si="254"/>
        <v>0</v>
      </c>
      <c r="W205" s="36">
        <f t="shared" si="254"/>
        <v>0</v>
      </c>
      <c r="X205" s="36">
        <f t="shared" si="254"/>
        <v>0</v>
      </c>
      <c r="Y205" s="36">
        <f t="shared" si="254"/>
        <v>0</v>
      </c>
      <c r="Z205" s="36">
        <f t="shared" si="254"/>
        <v>0</v>
      </c>
      <c r="AA205" s="36">
        <f t="shared" si="254"/>
        <v>0</v>
      </c>
      <c r="AB205" s="36">
        <f t="shared" si="254"/>
        <v>0</v>
      </c>
      <c r="AC205" s="36">
        <f t="shared" si="254"/>
        <v>0</v>
      </c>
      <c r="AD205" s="36">
        <f t="shared" si="254"/>
        <v>0</v>
      </c>
      <c r="AE205" s="36">
        <f t="shared" si="254"/>
        <v>0</v>
      </c>
      <c r="AF205" s="107"/>
      <c r="AG205" s="46">
        <f t="shared" si="219"/>
        <v>0</v>
      </c>
      <c r="AH205" s="46">
        <f t="shared" si="220"/>
        <v>0</v>
      </c>
      <c r="AI205" s="46">
        <f t="shared" si="221"/>
        <v>0</v>
      </c>
      <c r="AJ205" s="46">
        <f t="shared" si="222"/>
        <v>0</v>
      </c>
      <c r="AL205" s="46"/>
    </row>
    <row r="206" spans="1:38" s="47" customFormat="1" ht="45" customHeight="1" x14ac:dyDescent="0.3">
      <c r="A206" s="92" t="s">
        <v>57</v>
      </c>
      <c r="B206" s="91">
        <f>SUM(B207:B209,B211)</f>
        <v>65108.200000000004</v>
      </c>
      <c r="C206" s="91">
        <f>SUM(C207:C209,C211)</f>
        <v>65108.200000000004</v>
      </c>
      <c r="D206" s="91">
        <f>SUM(D207:D209,D211)</f>
        <v>64796.874999999993</v>
      </c>
      <c r="E206" s="91">
        <f>SUM(E207:E209,E211)</f>
        <v>64796.874999999993</v>
      </c>
      <c r="F206" s="91">
        <f>IFERROR(E206/B206*100,0)</f>
        <v>99.521834423313791</v>
      </c>
      <c r="G206" s="91">
        <f>IFERROR(E206/C206*100,0)</f>
        <v>99.521834423313791</v>
      </c>
      <c r="H206" s="91">
        <f>SUM(H207:H209,H211)</f>
        <v>6266.89</v>
      </c>
      <c r="I206" s="91">
        <f t="shared" ref="I206:AE206" si="258">SUM(I207:I209,I211)</f>
        <v>3496.67</v>
      </c>
      <c r="J206" s="91">
        <f t="shared" si="258"/>
        <v>3165.451</v>
      </c>
      <c r="K206" s="91">
        <f t="shared" si="258"/>
        <v>3793.04</v>
      </c>
      <c r="L206" s="91">
        <f t="shared" si="258"/>
        <v>2161.509</v>
      </c>
      <c r="M206" s="91">
        <f t="shared" si="258"/>
        <v>2196.84</v>
      </c>
      <c r="N206" s="91">
        <f t="shared" si="258"/>
        <v>4337.2960000000003</v>
      </c>
      <c r="O206" s="91">
        <f t="shared" si="258"/>
        <v>2736.768</v>
      </c>
      <c r="P206" s="91">
        <f t="shared" si="258"/>
        <v>3846.739</v>
      </c>
      <c r="Q206" s="91">
        <f t="shared" si="258"/>
        <v>3391.8630000000003</v>
      </c>
      <c r="R206" s="91">
        <f t="shared" si="258"/>
        <v>8888.5300000000007</v>
      </c>
      <c r="S206" s="91">
        <f t="shared" si="258"/>
        <v>10142.878000000001</v>
      </c>
      <c r="T206" s="91">
        <f t="shared" si="258"/>
        <v>7051.348</v>
      </c>
      <c r="U206" s="91">
        <f t="shared" si="258"/>
        <v>6055.3580000000002</v>
      </c>
      <c r="V206" s="91">
        <f t="shared" si="258"/>
        <v>4350.2619999999997</v>
      </c>
      <c r="W206" s="91">
        <f t="shared" si="258"/>
        <v>4558.5689999999995</v>
      </c>
      <c r="X206" s="91">
        <f t="shared" si="258"/>
        <v>7238.7420000000002</v>
      </c>
      <c r="Y206" s="91">
        <f t="shared" si="258"/>
        <v>6119.6639999999998</v>
      </c>
      <c r="Z206" s="91">
        <f t="shared" si="258"/>
        <v>3489.915</v>
      </c>
      <c r="AA206" s="91">
        <f t="shared" si="258"/>
        <v>3812.7039999999997</v>
      </c>
      <c r="AB206" s="91">
        <f t="shared" si="258"/>
        <v>3626.8550000000005</v>
      </c>
      <c r="AC206" s="91">
        <f t="shared" si="258"/>
        <v>3220.99</v>
      </c>
      <c r="AD206" s="91">
        <f t="shared" si="258"/>
        <v>10684.662999999999</v>
      </c>
      <c r="AE206" s="91">
        <f t="shared" si="258"/>
        <v>15271.530999999999</v>
      </c>
      <c r="AF206" s="119"/>
      <c r="AG206" s="46">
        <f t="shared" si="219"/>
        <v>65108.200000000004</v>
      </c>
      <c r="AH206" s="46">
        <f>H206+J206+L206+N206</f>
        <v>15931.146000000001</v>
      </c>
      <c r="AI206" s="46">
        <f t="shared" si="221"/>
        <v>64796.875</v>
      </c>
      <c r="AJ206" s="46">
        <f t="shared" si="222"/>
        <v>-311.32500000001164</v>
      </c>
      <c r="AL206" s="46"/>
    </row>
    <row r="207" spans="1:38" s="47" customFormat="1" x14ac:dyDescent="0.3">
      <c r="A207" s="35" t="s">
        <v>30</v>
      </c>
      <c r="B207" s="37">
        <f>H207+J207+L207+N207+P207+R207+T207+V207+X207+Z207+AB207+AD207</f>
        <v>0</v>
      </c>
      <c r="C207" s="38">
        <f>SUM(H207+J207+L207+N207+P207+R207+T207+V207+X207+Z207+AB207)</f>
        <v>0</v>
      </c>
      <c r="D207" s="38">
        <f>E207</f>
        <v>0</v>
      </c>
      <c r="E207" s="37">
        <f>I207+K207+M207+O207+Q207+S207+U207+W207+Y207+AA207+AC207+AE207</f>
        <v>0</v>
      </c>
      <c r="F207" s="36">
        <f t="shared" ref="F207:F211" si="259">IFERROR(E207/B207*100,0)</f>
        <v>0</v>
      </c>
      <c r="G207" s="36">
        <f t="shared" ref="G207:G211" si="260">IFERROR(E207/C207*100,0)</f>
        <v>0</v>
      </c>
      <c r="H207" s="37">
        <f t="shared" ref="H207:AE207" si="261">H41+H187</f>
        <v>0</v>
      </c>
      <c r="I207" s="37">
        <f t="shared" si="261"/>
        <v>0</v>
      </c>
      <c r="J207" s="37">
        <f t="shared" si="261"/>
        <v>0</v>
      </c>
      <c r="K207" s="37">
        <f t="shared" si="261"/>
        <v>0</v>
      </c>
      <c r="L207" s="37">
        <f t="shared" si="261"/>
        <v>0</v>
      </c>
      <c r="M207" s="37">
        <f t="shared" si="261"/>
        <v>0</v>
      </c>
      <c r="N207" s="37">
        <f t="shared" si="261"/>
        <v>0</v>
      </c>
      <c r="O207" s="37">
        <f t="shared" si="261"/>
        <v>0</v>
      </c>
      <c r="P207" s="37">
        <f t="shared" si="261"/>
        <v>0</v>
      </c>
      <c r="Q207" s="37">
        <f t="shared" si="261"/>
        <v>0</v>
      </c>
      <c r="R207" s="37">
        <f t="shared" si="261"/>
        <v>0</v>
      </c>
      <c r="S207" s="37">
        <f t="shared" si="261"/>
        <v>0</v>
      </c>
      <c r="T207" s="37">
        <f t="shared" si="261"/>
        <v>0</v>
      </c>
      <c r="U207" s="37">
        <f t="shared" si="261"/>
        <v>0</v>
      </c>
      <c r="V207" s="37">
        <f t="shared" si="261"/>
        <v>0</v>
      </c>
      <c r="W207" s="37">
        <f t="shared" si="261"/>
        <v>0</v>
      </c>
      <c r="X207" s="37">
        <f t="shared" si="261"/>
        <v>0</v>
      </c>
      <c r="Y207" s="37">
        <f t="shared" si="261"/>
        <v>0</v>
      </c>
      <c r="Z207" s="37">
        <f t="shared" si="261"/>
        <v>0</v>
      </c>
      <c r="AA207" s="37">
        <f t="shared" si="261"/>
        <v>0</v>
      </c>
      <c r="AB207" s="37">
        <f t="shared" si="261"/>
        <v>0</v>
      </c>
      <c r="AC207" s="37">
        <f t="shared" si="261"/>
        <v>0</v>
      </c>
      <c r="AD207" s="37">
        <f t="shared" si="261"/>
        <v>0</v>
      </c>
      <c r="AE207" s="37">
        <f t="shared" si="261"/>
        <v>0</v>
      </c>
      <c r="AF207" s="117"/>
      <c r="AG207" s="46">
        <f t="shared" si="219"/>
        <v>0</v>
      </c>
      <c r="AH207" s="46">
        <f>H207+J207+L207+N207+P207+R207+T207+V207+X207</f>
        <v>0</v>
      </c>
      <c r="AI207" s="46">
        <f t="shared" si="221"/>
        <v>0</v>
      </c>
      <c r="AJ207" s="46">
        <f t="shared" si="222"/>
        <v>0</v>
      </c>
      <c r="AL207" s="46"/>
    </row>
    <row r="208" spans="1:38" s="47" customFormat="1" x14ac:dyDescent="0.3">
      <c r="A208" s="35" t="s">
        <v>36</v>
      </c>
      <c r="B208" s="37">
        <f>H208+J208+L208+N208+P208+R208+T208+V208+X208+Z208+AB208+AD208</f>
        <v>5235.6000000000004</v>
      </c>
      <c r="C208" s="38">
        <f>SUM(H208+J208+L208+N208+P208+R208+T208+V208+X208+Z208+AB208+AD208)</f>
        <v>5235.6000000000004</v>
      </c>
      <c r="D208" s="38">
        <f t="shared" ref="D208:D211" si="262">E208</f>
        <v>5229.12</v>
      </c>
      <c r="E208" s="37">
        <f t="shared" ref="E208:E211" si="263">I208+K208+M208+O208+Q208+S208+U208+W208+Y208+AA208+AC208+AE208</f>
        <v>5229.12</v>
      </c>
      <c r="F208" s="36">
        <f t="shared" si="259"/>
        <v>99.876231950492766</v>
      </c>
      <c r="G208" s="36">
        <f t="shared" si="260"/>
        <v>99.876231950492766</v>
      </c>
      <c r="H208" s="37">
        <f t="shared" ref="H208:AE208" si="264">H42+H188</f>
        <v>0</v>
      </c>
      <c r="I208" s="37">
        <f t="shared" si="264"/>
        <v>0</v>
      </c>
      <c r="J208" s="37">
        <f t="shared" si="264"/>
        <v>0</v>
      </c>
      <c r="K208" s="37">
        <f t="shared" si="264"/>
        <v>0</v>
      </c>
      <c r="L208" s="37">
        <f t="shared" si="264"/>
        <v>0</v>
      </c>
      <c r="M208" s="37">
        <f t="shared" si="264"/>
        <v>0</v>
      </c>
      <c r="N208" s="37">
        <f t="shared" si="264"/>
        <v>0</v>
      </c>
      <c r="O208" s="37">
        <f t="shared" si="264"/>
        <v>0</v>
      </c>
      <c r="P208" s="37">
        <f t="shared" si="264"/>
        <v>0</v>
      </c>
      <c r="Q208" s="37">
        <f t="shared" si="264"/>
        <v>0</v>
      </c>
      <c r="R208" s="37">
        <f t="shared" si="264"/>
        <v>2650.6</v>
      </c>
      <c r="S208" s="37">
        <f t="shared" si="264"/>
        <v>2632.02</v>
      </c>
      <c r="T208" s="37">
        <f t="shared" si="264"/>
        <v>90</v>
      </c>
      <c r="U208" s="37">
        <f t="shared" si="264"/>
        <v>0</v>
      </c>
      <c r="V208" s="37">
        <f t="shared" si="264"/>
        <v>0</v>
      </c>
      <c r="W208" s="37">
        <f t="shared" si="264"/>
        <v>0</v>
      </c>
      <c r="X208" s="37">
        <f t="shared" si="264"/>
        <v>0</v>
      </c>
      <c r="Y208" s="37">
        <f t="shared" si="264"/>
        <v>0</v>
      </c>
      <c r="Z208" s="37">
        <f t="shared" si="264"/>
        <v>0</v>
      </c>
      <c r="AA208" s="37">
        <f t="shared" si="264"/>
        <v>0</v>
      </c>
      <c r="AB208" s="37">
        <f t="shared" si="264"/>
        <v>45</v>
      </c>
      <c r="AC208" s="37">
        <f t="shared" si="264"/>
        <v>0</v>
      </c>
      <c r="AD208" s="37">
        <f t="shared" si="264"/>
        <v>2450</v>
      </c>
      <c r="AE208" s="37">
        <f t="shared" si="264"/>
        <v>2597.1</v>
      </c>
      <c r="AF208" s="117"/>
      <c r="AG208" s="46">
        <f t="shared" si="219"/>
        <v>5235.6000000000004</v>
      </c>
      <c r="AH208" s="46">
        <f>H208+J208+L208+N208+P208+R208+T208+V208+X208</f>
        <v>2740.6</v>
      </c>
      <c r="AI208" s="46">
        <f t="shared" si="221"/>
        <v>5229.12</v>
      </c>
      <c r="AJ208" s="46">
        <f t="shared" si="222"/>
        <v>-6.4800000000004729</v>
      </c>
      <c r="AL208" s="46"/>
    </row>
    <row r="209" spans="1:41" s="47" customFormat="1" x14ac:dyDescent="0.3">
      <c r="A209" s="35" t="s">
        <v>31</v>
      </c>
      <c r="B209" s="37">
        <f t="shared" ref="B209:B211" si="265">H209+J209+L209+N209+P209+R209+T209+V209+X209+Z209+AB209+AD209</f>
        <v>59872.600000000006</v>
      </c>
      <c r="C209" s="38">
        <f t="shared" ref="C209:C211" si="266">SUM(H209+J209+L209+N209+P209+R209+T209+V209+X209+Z209+AB209+AD209)</f>
        <v>59872.600000000006</v>
      </c>
      <c r="D209" s="38">
        <f>E209</f>
        <v>59567.75499999999</v>
      </c>
      <c r="E209" s="37">
        <f t="shared" si="263"/>
        <v>59567.75499999999</v>
      </c>
      <c r="F209" s="36">
        <f t="shared" si="259"/>
        <v>99.490843891863705</v>
      </c>
      <c r="G209" s="36">
        <f t="shared" si="260"/>
        <v>99.490843891863705</v>
      </c>
      <c r="H209" s="37">
        <f t="shared" ref="H209:AE209" si="267">H43+H189</f>
        <v>6266.89</v>
      </c>
      <c r="I209" s="37">
        <f t="shared" si="267"/>
        <v>3496.67</v>
      </c>
      <c r="J209" s="37">
        <f t="shared" si="267"/>
        <v>3165.451</v>
      </c>
      <c r="K209" s="37">
        <f t="shared" si="267"/>
        <v>3793.04</v>
      </c>
      <c r="L209" s="37">
        <f t="shared" si="267"/>
        <v>2161.509</v>
      </c>
      <c r="M209" s="37">
        <f t="shared" si="267"/>
        <v>2196.84</v>
      </c>
      <c r="N209" s="37">
        <f t="shared" si="267"/>
        <v>4337.2960000000003</v>
      </c>
      <c r="O209" s="37">
        <f t="shared" si="267"/>
        <v>2736.768</v>
      </c>
      <c r="P209" s="37">
        <f t="shared" si="267"/>
        <v>3846.739</v>
      </c>
      <c r="Q209" s="37">
        <f t="shared" si="267"/>
        <v>3391.8630000000003</v>
      </c>
      <c r="R209" s="37">
        <f t="shared" si="267"/>
        <v>6237.93</v>
      </c>
      <c r="S209" s="37">
        <f t="shared" si="267"/>
        <v>7510.8580000000002</v>
      </c>
      <c r="T209" s="37">
        <f t="shared" si="267"/>
        <v>6961.348</v>
      </c>
      <c r="U209" s="37">
        <f t="shared" si="267"/>
        <v>6055.3580000000002</v>
      </c>
      <c r="V209" s="37">
        <f t="shared" si="267"/>
        <v>4350.2619999999997</v>
      </c>
      <c r="W209" s="37">
        <f t="shared" si="267"/>
        <v>4558.5689999999995</v>
      </c>
      <c r="X209" s="37">
        <f t="shared" si="267"/>
        <v>7238.7420000000002</v>
      </c>
      <c r="Y209" s="37">
        <f t="shared" si="267"/>
        <v>6119.6639999999998</v>
      </c>
      <c r="Z209" s="37">
        <f t="shared" si="267"/>
        <v>3489.915</v>
      </c>
      <c r="AA209" s="37">
        <f t="shared" si="267"/>
        <v>3812.7039999999997</v>
      </c>
      <c r="AB209" s="37">
        <f t="shared" si="267"/>
        <v>3581.8550000000005</v>
      </c>
      <c r="AC209" s="37">
        <f t="shared" si="267"/>
        <v>3220.99</v>
      </c>
      <c r="AD209" s="37">
        <f t="shared" si="267"/>
        <v>8234.6629999999986</v>
      </c>
      <c r="AE209" s="37">
        <f t="shared" si="267"/>
        <v>12674.430999999999</v>
      </c>
      <c r="AF209" s="117"/>
      <c r="AG209" s="46">
        <f t="shared" si="219"/>
        <v>59872.600000000006</v>
      </c>
      <c r="AH209" s="46">
        <f>H209+J209+L209+N209+P209+R209+T209+V209+X209</f>
        <v>44566.167000000001</v>
      </c>
      <c r="AI209" s="46">
        <f t="shared" si="221"/>
        <v>59567.75499999999</v>
      </c>
      <c r="AJ209" s="46">
        <f t="shared" si="222"/>
        <v>-304.84500000001572</v>
      </c>
      <c r="AL209" s="46"/>
    </row>
    <row r="210" spans="1:41" s="47" customFormat="1" ht="37.5" x14ac:dyDescent="0.3">
      <c r="A210" s="35" t="s">
        <v>32</v>
      </c>
      <c r="B210" s="37">
        <f t="shared" si="265"/>
        <v>581.82000000000005</v>
      </c>
      <c r="C210" s="38">
        <f t="shared" si="266"/>
        <v>581.82000000000005</v>
      </c>
      <c r="D210" s="38">
        <f t="shared" si="262"/>
        <v>581.1</v>
      </c>
      <c r="E210" s="37">
        <f t="shared" si="263"/>
        <v>581.1</v>
      </c>
      <c r="F210" s="36">
        <f t="shared" si="259"/>
        <v>99.87625038671753</v>
      </c>
      <c r="G210" s="36">
        <f t="shared" si="260"/>
        <v>99.87625038671753</v>
      </c>
      <c r="H210" s="37">
        <f t="shared" ref="H210:AE210" si="268">H44+H190</f>
        <v>0</v>
      </c>
      <c r="I210" s="37">
        <f t="shared" si="268"/>
        <v>0</v>
      </c>
      <c r="J210" s="37">
        <f t="shared" si="268"/>
        <v>0</v>
      </c>
      <c r="K210" s="37">
        <f t="shared" si="268"/>
        <v>0</v>
      </c>
      <c r="L210" s="37">
        <f t="shared" si="268"/>
        <v>0</v>
      </c>
      <c r="M210" s="37">
        <f t="shared" si="268"/>
        <v>0</v>
      </c>
      <c r="N210" s="37">
        <f t="shared" si="268"/>
        <v>0</v>
      </c>
      <c r="O210" s="37">
        <f t="shared" si="268"/>
        <v>0</v>
      </c>
      <c r="P210" s="37">
        <f t="shared" si="268"/>
        <v>0</v>
      </c>
      <c r="Q210" s="37">
        <f t="shared" si="268"/>
        <v>0</v>
      </c>
      <c r="R210" s="37">
        <f t="shared" si="268"/>
        <v>294.60000000000002</v>
      </c>
      <c r="S210" s="37">
        <f t="shared" si="268"/>
        <v>292.48</v>
      </c>
      <c r="T210" s="37">
        <f t="shared" si="268"/>
        <v>10</v>
      </c>
      <c r="U210" s="37">
        <f t="shared" si="268"/>
        <v>0</v>
      </c>
      <c r="V210" s="37">
        <f t="shared" si="268"/>
        <v>0</v>
      </c>
      <c r="W210" s="37">
        <f t="shared" si="268"/>
        <v>0</v>
      </c>
      <c r="X210" s="37">
        <f t="shared" si="268"/>
        <v>0</v>
      </c>
      <c r="Y210" s="37">
        <f t="shared" si="268"/>
        <v>0</v>
      </c>
      <c r="Z210" s="37">
        <f t="shared" si="268"/>
        <v>0</v>
      </c>
      <c r="AA210" s="37">
        <f t="shared" si="268"/>
        <v>0</v>
      </c>
      <c r="AB210" s="37">
        <f t="shared" si="268"/>
        <v>5</v>
      </c>
      <c r="AC210" s="37">
        <f t="shared" si="268"/>
        <v>0</v>
      </c>
      <c r="AD210" s="37">
        <f t="shared" si="268"/>
        <v>272.22000000000003</v>
      </c>
      <c r="AE210" s="37">
        <f t="shared" si="268"/>
        <v>288.62</v>
      </c>
      <c r="AF210" s="117"/>
      <c r="AG210" s="46">
        <f t="shared" si="219"/>
        <v>581.82000000000005</v>
      </c>
      <c r="AH210" s="46">
        <f>H210+J210+L210+N210+P210+R210+T210+V210+X210</f>
        <v>304.60000000000002</v>
      </c>
      <c r="AI210" s="46">
        <f t="shared" si="221"/>
        <v>581.1</v>
      </c>
      <c r="AJ210" s="46">
        <f t="shared" si="222"/>
        <v>-0.72000000000002728</v>
      </c>
      <c r="AL210" s="46"/>
    </row>
    <row r="211" spans="1:41" s="47" customFormat="1" x14ac:dyDescent="0.3">
      <c r="A211" s="75" t="s">
        <v>33</v>
      </c>
      <c r="B211" s="37">
        <f t="shared" si="265"/>
        <v>0</v>
      </c>
      <c r="C211" s="38">
        <f t="shared" si="266"/>
        <v>0</v>
      </c>
      <c r="D211" s="38">
        <f t="shared" si="262"/>
        <v>0</v>
      </c>
      <c r="E211" s="37">
        <f t="shared" si="263"/>
        <v>0</v>
      </c>
      <c r="F211" s="36">
        <f t="shared" si="259"/>
        <v>0</v>
      </c>
      <c r="G211" s="36">
        <f t="shared" si="260"/>
        <v>0</v>
      </c>
      <c r="H211" s="37">
        <f t="shared" ref="H211:AE211" si="269">H45+H191</f>
        <v>0</v>
      </c>
      <c r="I211" s="37">
        <f t="shared" si="269"/>
        <v>0</v>
      </c>
      <c r="J211" s="37">
        <f t="shared" si="269"/>
        <v>0</v>
      </c>
      <c r="K211" s="37">
        <f t="shared" si="269"/>
        <v>0</v>
      </c>
      <c r="L211" s="37">
        <f t="shared" si="269"/>
        <v>0</v>
      </c>
      <c r="M211" s="37">
        <f t="shared" si="269"/>
        <v>0</v>
      </c>
      <c r="N211" s="37">
        <f t="shared" si="269"/>
        <v>0</v>
      </c>
      <c r="O211" s="37">
        <f t="shared" si="269"/>
        <v>0</v>
      </c>
      <c r="P211" s="37">
        <f t="shared" si="269"/>
        <v>0</v>
      </c>
      <c r="Q211" s="37">
        <f t="shared" si="269"/>
        <v>0</v>
      </c>
      <c r="R211" s="37">
        <f t="shared" si="269"/>
        <v>0</v>
      </c>
      <c r="S211" s="37">
        <f t="shared" si="269"/>
        <v>0</v>
      </c>
      <c r="T211" s="37">
        <f t="shared" si="269"/>
        <v>0</v>
      </c>
      <c r="U211" s="37">
        <f t="shared" si="269"/>
        <v>0</v>
      </c>
      <c r="V211" s="37">
        <f t="shared" si="269"/>
        <v>0</v>
      </c>
      <c r="W211" s="37">
        <f t="shared" si="269"/>
        <v>0</v>
      </c>
      <c r="X211" s="37">
        <f t="shared" si="269"/>
        <v>0</v>
      </c>
      <c r="Y211" s="37">
        <f t="shared" si="269"/>
        <v>0</v>
      </c>
      <c r="Z211" s="37">
        <f t="shared" si="269"/>
        <v>0</v>
      </c>
      <c r="AA211" s="37">
        <f t="shared" si="269"/>
        <v>0</v>
      </c>
      <c r="AB211" s="37">
        <f t="shared" si="269"/>
        <v>0</v>
      </c>
      <c r="AC211" s="37">
        <f t="shared" si="269"/>
        <v>0</v>
      </c>
      <c r="AD211" s="37">
        <f t="shared" si="269"/>
        <v>0</v>
      </c>
      <c r="AE211" s="37">
        <f t="shared" si="269"/>
        <v>0</v>
      </c>
      <c r="AF211" s="117"/>
      <c r="AG211" s="46">
        <f t="shared" si="219"/>
        <v>0</v>
      </c>
      <c r="AH211" s="46">
        <f>H211+J211+L211+N211+P211+R211+T211+V211+X211</f>
        <v>0</v>
      </c>
      <c r="AI211" s="46">
        <f t="shared" si="221"/>
        <v>0</v>
      </c>
      <c r="AJ211" s="46">
        <f t="shared" si="222"/>
        <v>0</v>
      </c>
      <c r="AL211" s="46"/>
    </row>
    <row r="212" spans="1:41" s="47" customFormat="1" ht="45" customHeight="1" x14ac:dyDescent="0.3">
      <c r="A212" s="76" t="s">
        <v>58</v>
      </c>
      <c r="B212" s="36">
        <f>SUM(B213:B215,B217)</f>
        <v>13066.919999999998</v>
      </c>
      <c r="C212" s="36">
        <f>SUM(C213:C215,C217)</f>
        <v>13066.919999999998</v>
      </c>
      <c r="D212" s="36">
        <f>SUM(D213:D215,D217)</f>
        <v>13059.72</v>
      </c>
      <c r="E212" s="36">
        <f>SUM(E213:E215,E217)</f>
        <v>13059.72</v>
      </c>
      <c r="F212" s="36">
        <f>IFERROR(E212/B212*100,0)</f>
        <v>99.944899027467855</v>
      </c>
      <c r="G212" s="36">
        <f>IFERROR(E212/C212*100,0)</f>
        <v>99.944899027467855</v>
      </c>
      <c r="H212" s="36">
        <f>SUM(H213:H215,H217)</f>
        <v>0</v>
      </c>
      <c r="I212" s="36">
        <f t="shared" ref="I212:AE212" si="270">SUM(I213:I215,I217)</f>
        <v>0</v>
      </c>
      <c r="J212" s="36">
        <f t="shared" si="270"/>
        <v>0</v>
      </c>
      <c r="K212" s="36">
        <f t="shared" si="270"/>
        <v>0</v>
      </c>
      <c r="L212" s="36">
        <f t="shared" si="270"/>
        <v>0</v>
      </c>
      <c r="M212" s="36">
        <f t="shared" si="270"/>
        <v>0</v>
      </c>
      <c r="N212" s="36">
        <f t="shared" si="270"/>
        <v>0</v>
      </c>
      <c r="O212" s="36">
        <f t="shared" si="270"/>
        <v>0</v>
      </c>
      <c r="P212" s="36">
        <f t="shared" si="270"/>
        <v>0</v>
      </c>
      <c r="Q212" s="36">
        <f t="shared" si="270"/>
        <v>0</v>
      </c>
      <c r="R212" s="36">
        <f t="shared" si="270"/>
        <v>5394.7000000000007</v>
      </c>
      <c r="S212" s="36">
        <f t="shared" si="270"/>
        <v>5374</v>
      </c>
      <c r="T212" s="36">
        <f t="shared" si="270"/>
        <v>2300</v>
      </c>
      <c r="U212" s="36">
        <f t="shared" si="270"/>
        <v>1100</v>
      </c>
      <c r="V212" s="36">
        <f t="shared" si="270"/>
        <v>0</v>
      </c>
      <c r="W212" s="36">
        <f t="shared" si="270"/>
        <v>0</v>
      </c>
      <c r="X212" s="36">
        <f t="shared" si="270"/>
        <v>0</v>
      </c>
      <c r="Y212" s="36">
        <f t="shared" si="270"/>
        <v>0</v>
      </c>
      <c r="Z212" s="36">
        <f t="shared" si="270"/>
        <v>0</v>
      </c>
      <c r="AA212" s="36">
        <f t="shared" si="270"/>
        <v>0</v>
      </c>
      <c r="AB212" s="36">
        <f t="shared" si="270"/>
        <v>50</v>
      </c>
      <c r="AC212" s="36">
        <f t="shared" si="270"/>
        <v>0</v>
      </c>
      <c r="AD212" s="36">
        <f t="shared" si="270"/>
        <v>5322.22</v>
      </c>
      <c r="AE212" s="36">
        <f t="shared" si="270"/>
        <v>6585.7199999999993</v>
      </c>
      <c r="AF212" s="117"/>
      <c r="AG212" s="46">
        <f t="shared" si="219"/>
        <v>13066.920000000002</v>
      </c>
      <c r="AH212" s="46">
        <f>H212+J212+L212+N212</f>
        <v>0</v>
      </c>
      <c r="AI212" s="46">
        <f t="shared" si="221"/>
        <v>13059.72</v>
      </c>
      <c r="AJ212" s="46">
        <f t="shared" si="222"/>
        <v>-7.1999999999989086</v>
      </c>
      <c r="AL212" s="46"/>
    </row>
    <row r="213" spans="1:41" s="47" customFormat="1" x14ac:dyDescent="0.3">
      <c r="A213" s="35" t="s">
        <v>30</v>
      </c>
      <c r="B213" s="37">
        <f>B194</f>
        <v>0</v>
      </c>
      <c r="C213" s="37">
        <f>C194</f>
        <v>0</v>
      </c>
      <c r="D213" s="37">
        <f>D194</f>
        <v>0</v>
      </c>
      <c r="E213" s="37">
        <f t="shared" ref="E213" si="271">E194</f>
        <v>0</v>
      </c>
      <c r="F213" s="36">
        <f t="shared" ref="F213:F223" si="272">IFERROR(E213/B213*100,0)</f>
        <v>0</v>
      </c>
      <c r="G213" s="36">
        <f t="shared" ref="G213:G217" si="273">IFERROR(E213/C213*100,0)</f>
        <v>0</v>
      </c>
      <c r="H213" s="37">
        <f>H194</f>
        <v>0</v>
      </c>
      <c r="I213" s="37">
        <f t="shared" ref="I213:AE213" si="274">I194</f>
        <v>0</v>
      </c>
      <c r="J213" s="37">
        <f t="shared" si="274"/>
        <v>0</v>
      </c>
      <c r="K213" s="37">
        <f t="shared" si="274"/>
        <v>0</v>
      </c>
      <c r="L213" s="37">
        <f t="shared" si="274"/>
        <v>0</v>
      </c>
      <c r="M213" s="37">
        <f t="shared" si="274"/>
        <v>0</v>
      </c>
      <c r="N213" s="37">
        <f t="shared" si="274"/>
        <v>0</v>
      </c>
      <c r="O213" s="37">
        <f t="shared" si="274"/>
        <v>0</v>
      </c>
      <c r="P213" s="37">
        <f t="shared" si="274"/>
        <v>0</v>
      </c>
      <c r="Q213" s="37">
        <f t="shared" si="274"/>
        <v>0</v>
      </c>
      <c r="R213" s="37">
        <f t="shared" si="274"/>
        <v>0</v>
      </c>
      <c r="S213" s="37">
        <f t="shared" si="274"/>
        <v>0</v>
      </c>
      <c r="T213" s="37">
        <f t="shared" si="274"/>
        <v>0</v>
      </c>
      <c r="U213" s="37">
        <f t="shared" si="274"/>
        <v>0</v>
      </c>
      <c r="V213" s="37">
        <f t="shared" si="274"/>
        <v>0</v>
      </c>
      <c r="W213" s="37">
        <f t="shared" si="274"/>
        <v>0</v>
      </c>
      <c r="X213" s="37">
        <f t="shared" si="274"/>
        <v>0</v>
      </c>
      <c r="Y213" s="37">
        <f t="shared" si="274"/>
        <v>0</v>
      </c>
      <c r="Z213" s="37">
        <f t="shared" si="274"/>
        <v>0</v>
      </c>
      <c r="AA213" s="37">
        <f t="shared" si="274"/>
        <v>0</v>
      </c>
      <c r="AB213" s="37">
        <f t="shared" si="274"/>
        <v>0</v>
      </c>
      <c r="AC213" s="37">
        <f t="shared" si="274"/>
        <v>0</v>
      </c>
      <c r="AD213" s="37">
        <f t="shared" si="274"/>
        <v>0</v>
      </c>
      <c r="AE213" s="37">
        <f t="shared" si="274"/>
        <v>0</v>
      </c>
      <c r="AF213" s="117"/>
      <c r="AG213" s="46">
        <f t="shared" si="219"/>
        <v>0</v>
      </c>
      <c r="AH213" s="46">
        <f>H213+J213+L213+N213+P213+R213+T213+V213+X213</f>
        <v>0</v>
      </c>
      <c r="AI213" s="46">
        <f t="shared" si="221"/>
        <v>0</v>
      </c>
      <c r="AJ213" s="46">
        <f t="shared" si="222"/>
        <v>0</v>
      </c>
      <c r="AL213" s="46"/>
    </row>
    <row r="214" spans="1:41" s="47" customFormat="1" x14ac:dyDescent="0.3">
      <c r="A214" s="35" t="s">
        <v>36</v>
      </c>
      <c r="B214" s="37">
        <f t="shared" ref="B214:E215" si="275">B12+B195</f>
        <v>5235.5999999999995</v>
      </c>
      <c r="C214" s="37">
        <f>C12+C195</f>
        <v>5235.5999999999995</v>
      </c>
      <c r="D214" s="37">
        <f t="shared" si="275"/>
        <v>5229.12</v>
      </c>
      <c r="E214" s="37">
        <f t="shared" si="275"/>
        <v>5229.12</v>
      </c>
      <c r="F214" s="36">
        <f t="shared" si="272"/>
        <v>99.876231950492794</v>
      </c>
      <c r="G214" s="36">
        <f t="shared" si="273"/>
        <v>99.876231950492794</v>
      </c>
      <c r="H214" s="37">
        <f>H12+H195</f>
        <v>0</v>
      </c>
      <c r="I214" s="37">
        <f>I12+I195</f>
        <v>0</v>
      </c>
      <c r="J214" s="37">
        <f t="shared" ref="J214:AE214" si="276">J12+J195</f>
        <v>0</v>
      </c>
      <c r="K214" s="37">
        <f t="shared" si="276"/>
        <v>0</v>
      </c>
      <c r="L214" s="37">
        <f t="shared" si="276"/>
        <v>0</v>
      </c>
      <c r="M214" s="37">
        <f t="shared" si="276"/>
        <v>0</v>
      </c>
      <c r="N214" s="37">
        <f t="shared" si="276"/>
        <v>0</v>
      </c>
      <c r="O214" s="37">
        <f t="shared" si="276"/>
        <v>0</v>
      </c>
      <c r="P214" s="37">
        <f t="shared" si="276"/>
        <v>0</v>
      </c>
      <c r="Q214" s="37">
        <f t="shared" si="276"/>
        <v>0</v>
      </c>
      <c r="R214" s="37">
        <f t="shared" si="276"/>
        <v>2650.6</v>
      </c>
      <c r="S214" s="37">
        <f t="shared" si="276"/>
        <v>2632.02</v>
      </c>
      <c r="T214" s="37">
        <f t="shared" si="276"/>
        <v>90</v>
      </c>
      <c r="U214" s="37">
        <f t="shared" si="276"/>
        <v>0</v>
      </c>
      <c r="V214" s="37">
        <f t="shared" si="276"/>
        <v>0</v>
      </c>
      <c r="W214" s="37">
        <f t="shared" si="276"/>
        <v>0</v>
      </c>
      <c r="X214" s="37">
        <f t="shared" si="276"/>
        <v>0</v>
      </c>
      <c r="Y214" s="37">
        <f t="shared" si="276"/>
        <v>0</v>
      </c>
      <c r="Z214" s="37">
        <f t="shared" si="276"/>
        <v>0</v>
      </c>
      <c r="AA214" s="37">
        <f t="shared" si="276"/>
        <v>0</v>
      </c>
      <c r="AB214" s="37">
        <f t="shared" si="276"/>
        <v>45</v>
      </c>
      <c r="AC214" s="37">
        <f t="shared" si="276"/>
        <v>0</v>
      </c>
      <c r="AD214" s="37">
        <f t="shared" si="276"/>
        <v>2450</v>
      </c>
      <c r="AE214" s="37">
        <f t="shared" si="276"/>
        <v>2597.1</v>
      </c>
      <c r="AF214" s="117"/>
      <c r="AG214" s="46">
        <f t="shared" si="219"/>
        <v>5235.6000000000004</v>
      </c>
      <c r="AH214" s="46">
        <f>H214+J214+L214+N214+P214+R214+T214+V214+X214</f>
        <v>2740.6</v>
      </c>
      <c r="AI214" s="46">
        <f t="shared" si="221"/>
        <v>5229.12</v>
      </c>
      <c r="AJ214" s="46">
        <f t="shared" si="222"/>
        <v>-6.4799999999995634</v>
      </c>
      <c r="AL214" s="46"/>
    </row>
    <row r="215" spans="1:41" s="47" customFormat="1" x14ac:dyDescent="0.3">
      <c r="A215" s="35" t="s">
        <v>31</v>
      </c>
      <c r="B215" s="37">
        <f t="shared" si="275"/>
        <v>7831.32</v>
      </c>
      <c r="C215" s="37">
        <f t="shared" si="275"/>
        <v>7831.32</v>
      </c>
      <c r="D215" s="37">
        <f t="shared" si="275"/>
        <v>7830.5999999999995</v>
      </c>
      <c r="E215" s="37">
        <f t="shared" si="275"/>
        <v>7830.5999999999995</v>
      </c>
      <c r="F215" s="36">
        <f t="shared" si="272"/>
        <v>99.990806147622621</v>
      </c>
      <c r="G215" s="36">
        <f t="shared" si="273"/>
        <v>99.990806147622621</v>
      </c>
      <c r="H215" s="37">
        <f>H13+H196</f>
        <v>0</v>
      </c>
      <c r="I215" s="37">
        <f>I13+I196</f>
        <v>0</v>
      </c>
      <c r="J215" s="37">
        <f t="shared" ref="J215:AE215" si="277">J13+J196</f>
        <v>0</v>
      </c>
      <c r="K215" s="37">
        <f t="shared" si="277"/>
        <v>0</v>
      </c>
      <c r="L215" s="37">
        <f t="shared" si="277"/>
        <v>0</v>
      </c>
      <c r="M215" s="37">
        <f t="shared" si="277"/>
        <v>0</v>
      </c>
      <c r="N215" s="37">
        <f t="shared" si="277"/>
        <v>0</v>
      </c>
      <c r="O215" s="37">
        <f t="shared" si="277"/>
        <v>0</v>
      </c>
      <c r="P215" s="37">
        <f t="shared" si="277"/>
        <v>0</v>
      </c>
      <c r="Q215" s="37">
        <f t="shared" si="277"/>
        <v>0</v>
      </c>
      <c r="R215" s="37">
        <f t="shared" si="277"/>
        <v>2744.1000000000004</v>
      </c>
      <c r="S215" s="37">
        <f t="shared" si="277"/>
        <v>2741.98</v>
      </c>
      <c r="T215" s="37">
        <f t="shared" si="277"/>
        <v>2210</v>
      </c>
      <c r="U215" s="37">
        <f t="shared" si="277"/>
        <v>1100</v>
      </c>
      <c r="V215" s="37">
        <f t="shared" si="277"/>
        <v>0</v>
      </c>
      <c r="W215" s="37">
        <f t="shared" si="277"/>
        <v>0</v>
      </c>
      <c r="X215" s="37">
        <f t="shared" si="277"/>
        <v>0</v>
      </c>
      <c r="Y215" s="37">
        <f t="shared" si="277"/>
        <v>0</v>
      </c>
      <c r="Z215" s="37">
        <f t="shared" si="277"/>
        <v>0</v>
      </c>
      <c r="AA215" s="37">
        <f t="shared" si="277"/>
        <v>0</v>
      </c>
      <c r="AB215" s="37">
        <f t="shared" si="277"/>
        <v>5</v>
      </c>
      <c r="AC215" s="37">
        <f t="shared" si="277"/>
        <v>0</v>
      </c>
      <c r="AD215" s="37">
        <f t="shared" si="277"/>
        <v>2872.2200000000003</v>
      </c>
      <c r="AE215" s="37">
        <f t="shared" si="277"/>
        <v>3988.62</v>
      </c>
      <c r="AF215" s="117"/>
      <c r="AG215" s="46">
        <f t="shared" si="219"/>
        <v>7831.3200000000006</v>
      </c>
      <c r="AH215" s="46">
        <f>H215+J215+L215+N215+P215+R215+T215+V215+X215</f>
        <v>4954.1000000000004</v>
      </c>
      <c r="AI215" s="46">
        <f t="shared" si="221"/>
        <v>7830.6</v>
      </c>
      <c r="AJ215" s="46">
        <f t="shared" si="222"/>
        <v>-0.72000000000025466</v>
      </c>
      <c r="AL215" s="46"/>
    </row>
    <row r="216" spans="1:41" s="47" customFormat="1" ht="37.5" x14ac:dyDescent="0.3">
      <c r="A216" s="35" t="s">
        <v>32</v>
      </c>
      <c r="B216" s="37">
        <f>B197</f>
        <v>581.82000000000005</v>
      </c>
      <c r="C216" s="37">
        <f>C197</f>
        <v>581.82000000000005</v>
      </c>
      <c r="D216" s="37">
        <f t="shared" ref="B216:E217" si="278">D197</f>
        <v>581.1</v>
      </c>
      <c r="E216" s="37">
        <f t="shared" si="278"/>
        <v>581.1</v>
      </c>
      <c r="F216" s="36">
        <f t="shared" si="272"/>
        <v>99.87625038671753</v>
      </c>
      <c r="G216" s="36">
        <f t="shared" si="273"/>
        <v>99.87625038671753</v>
      </c>
      <c r="H216" s="37">
        <f t="shared" ref="H216:AE217" si="279">H197</f>
        <v>0</v>
      </c>
      <c r="I216" s="37">
        <f t="shared" si="279"/>
        <v>0</v>
      </c>
      <c r="J216" s="37">
        <f t="shared" si="279"/>
        <v>0</v>
      </c>
      <c r="K216" s="37">
        <f t="shared" si="279"/>
        <v>0</v>
      </c>
      <c r="L216" s="37">
        <f t="shared" si="279"/>
        <v>0</v>
      </c>
      <c r="M216" s="37">
        <f t="shared" si="279"/>
        <v>0</v>
      </c>
      <c r="N216" s="37">
        <f t="shared" si="279"/>
        <v>0</v>
      </c>
      <c r="O216" s="37">
        <f t="shared" si="279"/>
        <v>0</v>
      </c>
      <c r="P216" s="37">
        <f t="shared" si="279"/>
        <v>0</v>
      </c>
      <c r="Q216" s="37">
        <f t="shared" si="279"/>
        <v>0</v>
      </c>
      <c r="R216" s="37">
        <f t="shared" si="279"/>
        <v>294.60000000000002</v>
      </c>
      <c r="S216" s="37">
        <f t="shared" si="279"/>
        <v>292.48</v>
      </c>
      <c r="T216" s="37">
        <f t="shared" si="279"/>
        <v>10</v>
      </c>
      <c r="U216" s="37">
        <f t="shared" si="279"/>
        <v>0</v>
      </c>
      <c r="V216" s="37">
        <f t="shared" si="279"/>
        <v>0</v>
      </c>
      <c r="W216" s="37">
        <f t="shared" si="279"/>
        <v>0</v>
      </c>
      <c r="X216" s="37">
        <f t="shared" si="279"/>
        <v>0</v>
      </c>
      <c r="Y216" s="37">
        <f t="shared" si="279"/>
        <v>0</v>
      </c>
      <c r="Z216" s="37">
        <f t="shared" si="279"/>
        <v>0</v>
      </c>
      <c r="AA216" s="37">
        <f t="shared" si="279"/>
        <v>0</v>
      </c>
      <c r="AB216" s="37">
        <f t="shared" si="279"/>
        <v>5</v>
      </c>
      <c r="AC216" s="37">
        <f t="shared" si="279"/>
        <v>0</v>
      </c>
      <c r="AD216" s="37">
        <f t="shared" si="279"/>
        <v>272.22000000000003</v>
      </c>
      <c r="AE216" s="37">
        <f t="shared" si="279"/>
        <v>288.62</v>
      </c>
      <c r="AF216" s="117"/>
      <c r="AG216" s="46">
        <f t="shared" si="219"/>
        <v>581.82000000000005</v>
      </c>
      <c r="AH216" s="46">
        <f>H216+J216+L216+N216+P216+R216+T216+V216+X216</f>
        <v>304.60000000000002</v>
      </c>
      <c r="AI216" s="46">
        <f t="shared" si="221"/>
        <v>581.1</v>
      </c>
      <c r="AJ216" s="46">
        <f t="shared" si="222"/>
        <v>-0.72000000000002728</v>
      </c>
      <c r="AL216" s="46"/>
    </row>
    <row r="217" spans="1:41" s="47" customFormat="1" x14ac:dyDescent="0.3">
      <c r="A217" s="75" t="s">
        <v>33</v>
      </c>
      <c r="B217" s="37">
        <f t="shared" si="278"/>
        <v>0</v>
      </c>
      <c r="C217" s="37">
        <f t="shared" si="278"/>
        <v>0</v>
      </c>
      <c r="D217" s="37">
        <f t="shared" si="278"/>
        <v>0</v>
      </c>
      <c r="E217" s="37">
        <f t="shared" si="278"/>
        <v>0</v>
      </c>
      <c r="F217" s="36">
        <f t="shared" si="272"/>
        <v>0</v>
      </c>
      <c r="G217" s="36">
        <f t="shared" si="273"/>
        <v>0</v>
      </c>
      <c r="H217" s="37">
        <f t="shared" si="279"/>
        <v>0</v>
      </c>
      <c r="I217" s="37">
        <f t="shared" si="279"/>
        <v>0</v>
      </c>
      <c r="J217" s="37">
        <f t="shared" si="279"/>
        <v>0</v>
      </c>
      <c r="K217" s="37">
        <f t="shared" si="279"/>
        <v>0</v>
      </c>
      <c r="L217" s="37">
        <f t="shared" si="279"/>
        <v>0</v>
      </c>
      <c r="M217" s="37">
        <f t="shared" si="279"/>
        <v>0</v>
      </c>
      <c r="N217" s="37">
        <f t="shared" si="279"/>
        <v>0</v>
      </c>
      <c r="O217" s="37">
        <f t="shared" si="279"/>
        <v>0</v>
      </c>
      <c r="P217" s="37">
        <f t="shared" si="279"/>
        <v>0</v>
      </c>
      <c r="Q217" s="37">
        <f t="shared" si="279"/>
        <v>0</v>
      </c>
      <c r="R217" s="37">
        <f t="shared" si="279"/>
        <v>0</v>
      </c>
      <c r="S217" s="37">
        <f t="shared" si="279"/>
        <v>0</v>
      </c>
      <c r="T217" s="37">
        <f t="shared" si="279"/>
        <v>0</v>
      </c>
      <c r="U217" s="37">
        <f t="shared" si="279"/>
        <v>0</v>
      </c>
      <c r="V217" s="37">
        <f t="shared" si="279"/>
        <v>0</v>
      </c>
      <c r="W217" s="37">
        <f t="shared" si="279"/>
        <v>0</v>
      </c>
      <c r="X217" s="37">
        <f t="shared" si="279"/>
        <v>0</v>
      </c>
      <c r="Y217" s="37">
        <f t="shared" si="279"/>
        <v>0</v>
      </c>
      <c r="Z217" s="37">
        <f t="shared" si="279"/>
        <v>0</v>
      </c>
      <c r="AA217" s="37">
        <f t="shared" si="279"/>
        <v>0</v>
      </c>
      <c r="AB217" s="37">
        <f t="shared" si="279"/>
        <v>0</v>
      </c>
      <c r="AC217" s="37">
        <f t="shared" si="279"/>
        <v>0</v>
      </c>
      <c r="AD217" s="37">
        <f t="shared" si="279"/>
        <v>0</v>
      </c>
      <c r="AE217" s="37">
        <f t="shared" si="279"/>
        <v>0</v>
      </c>
      <c r="AF217" s="117"/>
      <c r="AG217" s="46">
        <f t="shared" si="219"/>
        <v>0</v>
      </c>
      <c r="AH217" s="46">
        <f>H217+J217+L217+N217+P217+R217+T217+V217+X217</f>
        <v>0</v>
      </c>
      <c r="AI217" s="46">
        <f t="shared" si="221"/>
        <v>0</v>
      </c>
      <c r="AJ217" s="46">
        <f t="shared" si="222"/>
        <v>0</v>
      </c>
      <c r="AL217" s="46"/>
    </row>
    <row r="218" spans="1:41" s="47" customFormat="1" ht="45" customHeight="1" x14ac:dyDescent="0.3">
      <c r="A218" s="76" t="s">
        <v>59</v>
      </c>
      <c r="B218" s="36">
        <f>SUM(B219:B221,B223)</f>
        <v>52041.280000000006</v>
      </c>
      <c r="C218" s="36">
        <f>SUM(C219:C221,C223)</f>
        <v>52041.280000000006</v>
      </c>
      <c r="D218" s="36">
        <f>SUM(D219:D221,D223)</f>
        <v>51737.154999999999</v>
      </c>
      <c r="E218" s="36">
        <f>SUM(E219:E221,E223)</f>
        <v>51737.154999999999</v>
      </c>
      <c r="F218" s="36">
        <f t="shared" si="272"/>
        <v>99.415608147993268</v>
      </c>
      <c r="G218" s="36">
        <f>IFERROR(E218/C218*100,0)</f>
        <v>99.415608147993268</v>
      </c>
      <c r="H218" s="36">
        <f>SUM(H219:H221,H223)</f>
        <v>6266.89</v>
      </c>
      <c r="I218" s="36">
        <f t="shared" ref="I218:AE218" si="280">SUM(I219:I221,I223)</f>
        <v>3496.67</v>
      </c>
      <c r="J218" s="36">
        <f t="shared" si="280"/>
        <v>3165.451</v>
      </c>
      <c r="K218" s="36">
        <f t="shared" si="280"/>
        <v>3793.04</v>
      </c>
      <c r="L218" s="36">
        <f t="shared" si="280"/>
        <v>2161.509</v>
      </c>
      <c r="M218" s="36">
        <f t="shared" si="280"/>
        <v>2196.84</v>
      </c>
      <c r="N218" s="36">
        <f t="shared" si="280"/>
        <v>4337.2960000000003</v>
      </c>
      <c r="O218" s="36">
        <f t="shared" si="280"/>
        <v>2736.768</v>
      </c>
      <c r="P218" s="36">
        <f t="shared" si="280"/>
        <v>3846.739</v>
      </c>
      <c r="Q218" s="36">
        <f t="shared" si="280"/>
        <v>3391.8630000000003</v>
      </c>
      <c r="R218" s="36">
        <f t="shared" si="280"/>
        <v>3493.83</v>
      </c>
      <c r="S218" s="36">
        <f t="shared" si="280"/>
        <v>4768.8780000000006</v>
      </c>
      <c r="T218" s="36">
        <f t="shared" si="280"/>
        <v>4751.348</v>
      </c>
      <c r="U218" s="36">
        <f t="shared" si="280"/>
        <v>4955.3580000000002</v>
      </c>
      <c r="V218" s="36">
        <f t="shared" si="280"/>
        <v>4350.2619999999997</v>
      </c>
      <c r="W218" s="36">
        <f t="shared" si="280"/>
        <v>4558.5689999999995</v>
      </c>
      <c r="X218" s="36">
        <f t="shared" si="280"/>
        <v>7238.7420000000002</v>
      </c>
      <c r="Y218" s="36">
        <f t="shared" si="280"/>
        <v>6119.6639999999998</v>
      </c>
      <c r="Z218" s="36">
        <f t="shared" si="280"/>
        <v>3489.915</v>
      </c>
      <c r="AA218" s="36">
        <f t="shared" si="280"/>
        <v>3812.7039999999997</v>
      </c>
      <c r="AB218" s="36">
        <f t="shared" si="280"/>
        <v>3576.8550000000005</v>
      </c>
      <c r="AC218" s="36">
        <f t="shared" si="280"/>
        <v>3220.99</v>
      </c>
      <c r="AD218" s="36">
        <f t="shared" si="280"/>
        <v>5362.4429999999993</v>
      </c>
      <c r="AE218" s="36">
        <f t="shared" si="280"/>
        <v>8685.8109999999979</v>
      </c>
      <c r="AF218" s="117"/>
      <c r="AG218" s="46">
        <f t="shared" si="219"/>
        <v>52041.280000000006</v>
      </c>
      <c r="AH218" s="46">
        <f>H218+J218+L218+N218</f>
        <v>15931.146000000001</v>
      </c>
      <c r="AI218" s="46">
        <f t="shared" si="221"/>
        <v>51737.154999999999</v>
      </c>
      <c r="AJ218" s="46">
        <f t="shared" si="222"/>
        <v>-304.12500000000728</v>
      </c>
      <c r="AL218" s="46"/>
    </row>
    <row r="219" spans="1:41" s="47" customFormat="1" x14ac:dyDescent="0.3">
      <c r="A219" s="35" t="s">
        <v>30</v>
      </c>
      <c r="B219" s="37">
        <f>B53+B201</f>
        <v>0</v>
      </c>
      <c r="C219" s="37">
        <f>C53+C201</f>
        <v>0</v>
      </c>
      <c r="D219" s="37">
        <f t="shared" ref="B219:E223" si="281">D53+D201</f>
        <v>0</v>
      </c>
      <c r="E219" s="37">
        <f t="shared" si="281"/>
        <v>0</v>
      </c>
      <c r="F219" s="36">
        <f t="shared" si="272"/>
        <v>0</v>
      </c>
      <c r="G219" s="36">
        <f t="shared" ref="G219:G223" si="282">IFERROR(E219/C219*100,0)</f>
        <v>0</v>
      </c>
      <c r="H219" s="37">
        <f t="shared" ref="H219:AE219" si="283">H53+H201</f>
        <v>0</v>
      </c>
      <c r="I219" s="37">
        <f t="shared" si="283"/>
        <v>0</v>
      </c>
      <c r="J219" s="37">
        <f t="shared" si="283"/>
        <v>0</v>
      </c>
      <c r="K219" s="37">
        <f t="shared" si="283"/>
        <v>0</v>
      </c>
      <c r="L219" s="37">
        <f t="shared" si="283"/>
        <v>0</v>
      </c>
      <c r="M219" s="37">
        <f t="shared" si="283"/>
        <v>0</v>
      </c>
      <c r="N219" s="37">
        <f t="shared" si="283"/>
        <v>0</v>
      </c>
      <c r="O219" s="37">
        <f t="shared" si="283"/>
        <v>0</v>
      </c>
      <c r="P219" s="37">
        <f t="shared" si="283"/>
        <v>0</v>
      </c>
      <c r="Q219" s="37">
        <f t="shared" si="283"/>
        <v>0</v>
      </c>
      <c r="R219" s="37">
        <f t="shared" si="283"/>
        <v>0</v>
      </c>
      <c r="S219" s="37">
        <f t="shared" si="283"/>
        <v>0</v>
      </c>
      <c r="T219" s="37">
        <f t="shared" si="283"/>
        <v>0</v>
      </c>
      <c r="U219" s="37">
        <f t="shared" si="283"/>
        <v>0</v>
      </c>
      <c r="V219" s="37">
        <f t="shared" si="283"/>
        <v>0</v>
      </c>
      <c r="W219" s="37">
        <f t="shared" si="283"/>
        <v>0</v>
      </c>
      <c r="X219" s="37">
        <f t="shared" si="283"/>
        <v>0</v>
      </c>
      <c r="Y219" s="37">
        <f t="shared" si="283"/>
        <v>0</v>
      </c>
      <c r="Z219" s="37">
        <f t="shared" si="283"/>
        <v>0</v>
      </c>
      <c r="AA219" s="37">
        <f t="shared" si="283"/>
        <v>0</v>
      </c>
      <c r="AB219" s="37">
        <f t="shared" si="283"/>
        <v>0</v>
      </c>
      <c r="AC219" s="37">
        <f t="shared" si="283"/>
        <v>0</v>
      </c>
      <c r="AD219" s="37">
        <f t="shared" si="283"/>
        <v>0</v>
      </c>
      <c r="AE219" s="37">
        <f t="shared" si="283"/>
        <v>0</v>
      </c>
      <c r="AF219" s="117"/>
      <c r="AG219" s="46">
        <f t="shared" si="219"/>
        <v>0</v>
      </c>
      <c r="AH219" s="46">
        <f>H219+J219+L219+N219+P219+R219+T219+V219+X219</f>
        <v>0</v>
      </c>
      <c r="AI219" s="46">
        <f t="shared" si="221"/>
        <v>0</v>
      </c>
      <c r="AJ219" s="46">
        <f t="shared" si="222"/>
        <v>0</v>
      </c>
      <c r="AL219" s="46"/>
    </row>
    <row r="220" spans="1:41" s="47" customFormat="1" x14ac:dyDescent="0.3">
      <c r="A220" s="35" t="s">
        <v>36</v>
      </c>
      <c r="B220" s="37">
        <f t="shared" si="281"/>
        <v>0</v>
      </c>
      <c r="C220" s="37">
        <f>C54+C202</f>
        <v>0</v>
      </c>
      <c r="D220" s="37">
        <f t="shared" si="281"/>
        <v>0</v>
      </c>
      <c r="E220" s="37">
        <f t="shared" si="281"/>
        <v>0</v>
      </c>
      <c r="F220" s="36">
        <f t="shared" si="272"/>
        <v>0</v>
      </c>
      <c r="G220" s="36">
        <f t="shared" si="282"/>
        <v>0</v>
      </c>
      <c r="H220" s="37">
        <f t="shared" ref="H220:AE220" si="284">H54+H202</f>
        <v>0</v>
      </c>
      <c r="I220" s="37">
        <f t="shared" si="284"/>
        <v>0</v>
      </c>
      <c r="J220" s="37">
        <f t="shared" si="284"/>
        <v>0</v>
      </c>
      <c r="K220" s="37">
        <f t="shared" si="284"/>
        <v>0</v>
      </c>
      <c r="L220" s="37">
        <f t="shared" si="284"/>
        <v>0</v>
      </c>
      <c r="M220" s="37">
        <f t="shared" si="284"/>
        <v>0</v>
      </c>
      <c r="N220" s="37">
        <f t="shared" si="284"/>
        <v>0</v>
      </c>
      <c r="O220" s="37">
        <f t="shared" si="284"/>
        <v>0</v>
      </c>
      <c r="P220" s="37">
        <f t="shared" si="284"/>
        <v>0</v>
      </c>
      <c r="Q220" s="37">
        <f t="shared" si="284"/>
        <v>0</v>
      </c>
      <c r="R220" s="37">
        <f t="shared" si="284"/>
        <v>0</v>
      </c>
      <c r="S220" s="37">
        <f t="shared" si="284"/>
        <v>0</v>
      </c>
      <c r="T220" s="37">
        <f t="shared" si="284"/>
        <v>0</v>
      </c>
      <c r="U220" s="37">
        <f t="shared" si="284"/>
        <v>0</v>
      </c>
      <c r="V220" s="37">
        <f t="shared" si="284"/>
        <v>0</v>
      </c>
      <c r="W220" s="37">
        <f t="shared" si="284"/>
        <v>0</v>
      </c>
      <c r="X220" s="37">
        <f t="shared" si="284"/>
        <v>0</v>
      </c>
      <c r="Y220" s="37">
        <f t="shared" si="284"/>
        <v>0</v>
      </c>
      <c r="Z220" s="37">
        <f t="shared" si="284"/>
        <v>0</v>
      </c>
      <c r="AA220" s="37">
        <f t="shared" si="284"/>
        <v>0</v>
      </c>
      <c r="AB220" s="37">
        <f t="shared" si="284"/>
        <v>0</v>
      </c>
      <c r="AC220" s="37">
        <f t="shared" si="284"/>
        <v>0</v>
      </c>
      <c r="AD220" s="37">
        <f t="shared" si="284"/>
        <v>0</v>
      </c>
      <c r="AE220" s="37">
        <f t="shared" si="284"/>
        <v>0</v>
      </c>
      <c r="AF220" s="117"/>
      <c r="AG220" s="46">
        <f t="shared" si="219"/>
        <v>0</v>
      </c>
      <c r="AH220" s="46">
        <f>H220+J220+L220+N220+P220+R220+T220+V220+X220</f>
        <v>0</v>
      </c>
      <c r="AI220" s="46">
        <f t="shared" si="221"/>
        <v>0</v>
      </c>
      <c r="AJ220" s="46">
        <f t="shared" si="222"/>
        <v>0</v>
      </c>
      <c r="AL220" s="46"/>
    </row>
    <row r="221" spans="1:41" s="47" customFormat="1" x14ac:dyDescent="0.3">
      <c r="A221" s="35" t="s">
        <v>31</v>
      </c>
      <c r="B221" s="37">
        <f t="shared" si="281"/>
        <v>52041.280000000006</v>
      </c>
      <c r="C221" s="37">
        <f>C55+C203</f>
        <v>52041.280000000006</v>
      </c>
      <c r="D221" s="37">
        <f t="shared" si="281"/>
        <v>51737.154999999999</v>
      </c>
      <c r="E221" s="37">
        <f t="shared" si="281"/>
        <v>51737.154999999999</v>
      </c>
      <c r="F221" s="36">
        <f t="shared" si="272"/>
        <v>99.415608147993268</v>
      </c>
      <c r="G221" s="36">
        <f t="shared" si="282"/>
        <v>99.415608147993268</v>
      </c>
      <c r="H221" s="37">
        <f t="shared" ref="H221:AE221" si="285">H55+H203</f>
        <v>6266.89</v>
      </c>
      <c r="I221" s="37">
        <f t="shared" si="285"/>
        <v>3496.67</v>
      </c>
      <c r="J221" s="37">
        <f t="shared" si="285"/>
        <v>3165.451</v>
      </c>
      <c r="K221" s="37">
        <f t="shared" si="285"/>
        <v>3793.04</v>
      </c>
      <c r="L221" s="37">
        <f t="shared" si="285"/>
        <v>2161.509</v>
      </c>
      <c r="M221" s="37">
        <f t="shared" si="285"/>
        <v>2196.84</v>
      </c>
      <c r="N221" s="37">
        <f t="shared" si="285"/>
        <v>4337.2960000000003</v>
      </c>
      <c r="O221" s="37">
        <f t="shared" si="285"/>
        <v>2736.768</v>
      </c>
      <c r="P221" s="37">
        <f t="shared" si="285"/>
        <v>3846.739</v>
      </c>
      <c r="Q221" s="37">
        <f t="shared" si="285"/>
        <v>3391.8630000000003</v>
      </c>
      <c r="R221" s="37">
        <f t="shared" si="285"/>
        <v>3493.83</v>
      </c>
      <c r="S221" s="37">
        <f t="shared" si="285"/>
        <v>4768.8780000000006</v>
      </c>
      <c r="T221" s="37">
        <f t="shared" si="285"/>
        <v>4751.348</v>
      </c>
      <c r="U221" s="37">
        <f t="shared" si="285"/>
        <v>4955.3580000000002</v>
      </c>
      <c r="V221" s="37">
        <f t="shared" si="285"/>
        <v>4350.2619999999997</v>
      </c>
      <c r="W221" s="37">
        <f t="shared" si="285"/>
        <v>4558.5689999999995</v>
      </c>
      <c r="X221" s="37">
        <f t="shared" si="285"/>
        <v>7238.7420000000002</v>
      </c>
      <c r="Y221" s="37">
        <f t="shared" si="285"/>
        <v>6119.6639999999998</v>
      </c>
      <c r="Z221" s="37">
        <f t="shared" si="285"/>
        <v>3489.915</v>
      </c>
      <c r="AA221" s="37">
        <f t="shared" si="285"/>
        <v>3812.7039999999997</v>
      </c>
      <c r="AB221" s="37">
        <f t="shared" si="285"/>
        <v>3576.8550000000005</v>
      </c>
      <c r="AC221" s="37">
        <f t="shared" si="285"/>
        <v>3220.99</v>
      </c>
      <c r="AD221" s="37">
        <f t="shared" si="285"/>
        <v>5362.4429999999993</v>
      </c>
      <c r="AE221" s="37">
        <f t="shared" si="285"/>
        <v>8685.8109999999979</v>
      </c>
      <c r="AF221" s="117"/>
      <c r="AG221" s="46">
        <f t="shared" si="219"/>
        <v>52041.280000000006</v>
      </c>
      <c r="AH221" s="46">
        <f>H221+J221+L221+N221+P221+R221+T221+V221+X221</f>
        <v>39612.067000000003</v>
      </c>
      <c r="AI221" s="46">
        <f t="shared" si="221"/>
        <v>51737.154999999999</v>
      </c>
      <c r="AJ221" s="46">
        <f t="shared" si="222"/>
        <v>-304.12500000000728</v>
      </c>
      <c r="AL221" s="46"/>
    </row>
    <row r="222" spans="1:41" s="47" customFormat="1" ht="37.5" x14ac:dyDescent="0.3">
      <c r="A222" s="35" t="s">
        <v>32</v>
      </c>
      <c r="B222" s="37">
        <f t="shared" si="281"/>
        <v>0</v>
      </c>
      <c r="C222" s="37">
        <f t="shared" si="281"/>
        <v>0</v>
      </c>
      <c r="D222" s="37">
        <f t="shared" si="281"/>
        <v>0</v>
      </c>
      <c r="E222" s="37">
        <f t="shared" si="281"/>
        <v>0</v>
      </c>
      <c r="F222" s="36">
        <f t="shared" si="272"/>
        <v>0</v>
      </c>
      <c r="G222" s="36">
        <f t="shared" si="282"/>
        <v>0</v>
      </c>
      <c r="H222" s="37">
        <f t="shared" ref="H222:AE222" si="286">H56+H204</f>
        <v>0</v>
      </c>
      <c r="I222" s="37">
        <f t="shared" si="286"/>
        <v>0</v>
      </c>
      <c r="J222" s="37">
        <f t="shared" si="286"/>
        <v>0</v>
      </c>
      <c r="K222" s="37">
        <f t="shared" si="286"/>
        <v>0</v>
      </c>
      <c r="L222" s="37">
        <f t="shared" si="286"/>
        <v>0</v>
      </c>
      <c r="M222" s="37">
        <f t="shared" si="286"/>
        <v>0</v>
      </c>
      <c r="N222" s="37">
        <f t="shared" si="286"/>
        <v>0</v>
      </c>
      <c r="O222" s="37">
        <f t="shared" si="286"/>
        <v>0</v>
      </c>
      <c r="P222" s="37">
        <f t="shared" si="286"/>
        <v>0</v>
      </c>
      <c r="Q222" s="37">
        <f t="shared" si="286"/>
        <v>0</v>
      </c>
      <c r="R222" s="37">
        <f t="shared" si="286"/>
        <v>0</v>
      </c>
      <c r="S222" s="37">
        <f t="shared" si="286"/>
        <v>0</v>
      </c>
      <c r="T222" s="37">
        <f t="shared" si="286"/>
        <v>0</v>
      </c>
      <c r="U222" s="37">
        <f t="shared" si="286"/>
        <v>0</v>
      </c>
      <c r="V222" s="37">
        <f t="shared" si="286"/>
        <v>0</v>
      </c>
      <c r="W222" s="37">
        <f t="shared" si="286"/>
        <v>0</v>
      </c>
      <c r="X222" s="37">
        <f t="shared" si="286"/>
        <v>0</v>
      </c>
      <c r="Y222" s="37">
        <f t="shared" si="286"/>
        <v>0</v>
      </c>
      <c r="Z222" s="37">
        <f t="shared" si="286"/>
        <v>0</v>
      </c>
      <c r="AA222" s="37">
        <f t="shared" si="286"/>
        <v>0</v>
      </c>
      <c r="AB222" s="37">
        <f t="shared" si="286"/>
        <v>0</v>
      </c>
      <c r="AC222" s="37">
        <f t="shared" si="286"/>
        <v>0</v>
      </c>
      <c r="AD222" s="37">
        <f t="shared" si="286"/>
        <v>0</v>
      </c>
      <c r="AE222" s="37">
        <f t="shared" si="286"/>
        <v>0</v>
      </c>
      <c r="AF222" s="117"/>
      <c r="AG222" s="46">
        <f t="shared" si="219"/>
        <v>0</v>
      </c>
      <c r="AH222" s="46">
        <f>H222+J222+L222+N222+P222+R222+T222+V222+X222</f>
        <v>0</v>
      </c>
      <c r="AI222" s="46">
        <f t="shared" si="221"/>
        <v>0</v>
      </c>
      <c r="AJ222" s="46">
        <f t="shared" si="222"/>
        <v>0</v>
      </c>
      <c r="AL222" s="46"/>
    </row>
    <row r="223" spans="1:41" s="47" customFormat="1" x14ac:dyDescent="0.3">
      <c r="A223" s="75" t="s">
        <v>33</v>
      </c>
      <c r="B223" s="37">
        <f t="shared" si="281"/>
        <v>0</v>
      </c>
      <c r="C223" s="37">
        <f t="shared" si="281"/>
        <v>0</v>
      </c>
      <c r="D223" s="37">
        <f t="shared" si="281"/>
        <v>0</v>
      </c>
      <c r="E223" s="37">
        <f t="shared" si="281"/>
        <v>0</v>
      </c>
      <c r="F223" s="36">
        <f t="shared" si="272"/>
        <v>0</v>
      </c>
      <c r="G223" s="36">
        <f t="shared" si="282"/>
        <v>0</v>
      </c>
      <c r="H223" s="37">
        <f t="shared" ref="H223:AE223" si="287">H57+H205</f>
        <v>0</v>
      </c>
      <c r="I223" s="37">
        <f t="shared" si="287"/>
        <v>0</v>
      </c>
      <c r="J223" s="37">
        <f t="shared" si="287"/>
        <v>0</v>
      </c>
      <c r="K223" s="37">
        <f t="shared" si="287"/>
        <v>0</v>
      </c>
      <c r="L223" s="37">
        <f t="shared" si="287"/>
        <v>0</v>
      </c>
      <c r="M223" s="37">
        <f t="shared" si="287"/>
        <v>0</v>
      </c>
      <c r="N223" s="37">
        <f t="shared" si="287"/>
        <v>0</v>
      </c>
      <c r="O223" s="37">
        <f t="shared" si="287"/>
        <v>0</v>
      </c>
      <c r="P223" s="37">
        <f t="shared" si="287"/>
        <v>0</v>
      </c>
      <c r="Q223" s="37">
        <f t="shared" si="287"/>
        <v>0</v>
      </c>
      <c r="R223" s="37">
        <f t="shared" si="287"/>
        <v>0</v>
      </c>
      <c r="S223" s="37">
        <f t="shared" si="287"/>
        <v>0</v>
      </c>
      <c r="T223" s="37">
        <f t="shared" si="287"/>
        <v>0</v>
      </c>
      <c r="U223" s="37">
        <f t="shared" si="287"/>
        <v>0</v>
      </c>
      <c r="V223" s="37">
        <f t="shared" si="287"/>
        <v>0</v>
      </c>
      <c r="W223" s="37">
        <f t="shared" si="287"/>
        <v>0</v>
      </c>
      <c r="X223" s="37">
        <f t="shared" si="287"/>
        <v>0</v>
      </c>
      <c r="Y223" s="37">
        <f t="shared" si="287"/>
        <v>0</v>
      </c>
      <c r="Z223" s="37">
        <f t="shared" si="287"/>
        <v>0</v>
      </c>
      <c r="AA223" s="37">
        <f t="shared" si="287"/>
        <v>0</v>
      </c>
      <c r="AB223" s="37">
        <f t="shared" si="287"/>
        <v>0</v>
      </c>
      <c r="AC223" s="37">
        <f t="shared" si="287"/>
        <v>0</v>
      </c>
      <c r="AD223" s="37">
        <f t="shared" si="287"/>
        <v>0</v>
      </c>
      <c r="AE223" s="37">
        <f t="shared" si="287"/>
        <v>0</v>
      </c>
      <c r="AF223" s="117"/>
      <c r="AG223" s="46">
        <f t="shared" si="219"/>
        <v>0</v>
      </c>
      <c r="AH223" s="46">
        <f>H223+J223+L223+N223+P223+R223+T223+V223+X223</f>
        <v>0</v>
      </c>
      <c r="AI223" s="46">
        <f t="shared" si="221"/>
        <v>0</v>
      </c>
      <c r="AJ223" s="46">
        <f t="shared" si="222"/>
        <v>0</v>
      </c>
      <c r="AL223" s="46"/>
    </row>
    <row r="224" spans="1:41" ht="34.5" customHeight="1" x14ac:dyDescent="0.25">
      <c r="A224" s="16"/>
      <c r="B224" s="21"/>
      <c r="C224" s="16"/>
      <c r="D224" s="95"/>
      <c r="E224" s="21"/>
      <c r="F224" s="16"/>
      <c r="G224" s="16"/>
      <c r="H224" s="16"/>
      <c r="I224" s="21"/>
      <c r="J224" s="22"/>
      <c r="K224" s="18"/>
      <c r="L224" s="18"/>
      <c r="M224" s="18"/>
      <c r="N224" s="23"/>
      <c r="O224" s="23"/>
      <c r="P224" s="23"/>
      <c r="Q224" s="23"/>
      <c r="R224" s="23"/>
      <c r="S224" s="104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17"/>
      <c r="AF224" s="120"/>
      <c r="AG224" s="17"/>
      <c r="AH224" s="17"/>
      <c r="AI224" s="17"/>
      <c r="AJ224" s="17"/>
      <c r="AK224" s="17"/>
      <c r="AL224" s="17"/>
      <c r="AM224" s="17"/>
      <c r="AN224" s="17"/>
      <c r="AO224" s="7"/>
    </row>
    <row r="225" spans="1:41" ht="24" customHeight="1" x14ac:dyDescent="0.25">
      <c r="B225" s="24"/>
      <c r="C225" s="6"/>
      <c r="D225" s="96"/>
      <c r="E225" s="6"/>
      <c r="F225" s="6"/>
      <c r="G225" s="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05"/>
      <c r="T225" s="6"/>
      <c r="U225" s="6"/>
      <c r="V225" s="6"/>
      <c r="W225" s="6"/>
      <c r="X225" s="6"/>
      <c r="Y225" s="6"/>
      <c r="Z225" s="6"/>
      <c r="AA225" s="25"/>
      <c r="AB225" s="6"/>
      <c r="AC225" s="6"/>
      <c r="AD225" s="6"/>
      <c r="AE225" s="17"/>
      <c r="AF225" s="120"/>
      <c r="AG225" s="17"/>
      <c r="AH225" s="17"/>
      <c r="AI225" s="17"/>
      <c r="AJ225" s="17"/>
      <c r="AK225" s="17"/>
      <c r="AL225" s="17"/>
      <c r="AM225" s="17"/>
      <c r="AN225" s="17"/>
      <c r="AO225" s="7"/>
    </row>
    <row r="226" spans="1:41" s="30" customFormat="1" ht="48.75" hidden="1" customHeight="1" x14ac:dyDescent="0.3">
      <c r="A226" s="80" t="s">
        <v>42</v>
      </c>
      <c r="B226" s="7"/>
      <c r="C226" s="8"/>
      <c r="D226" s="97"/>
      <c r="E226" s="87"/>
      <c r="F226" s="88"/>
      <c r="G226" s="9" t="s">
        <v>43</v>
      </c>
      <c r="H226" s="9"/>
      <c r="I226" s="9"/>
      <c r="J226" s="9"/>
      <c r="K226" s="26"/>
      <c r="L226" s="26"/>
      <c r="M226" s="26"/>
      <c r="N226" s="26"/>
      <c r="O226" s="27"/>
      <c r="P226" s="27"/>
      <c r="Q226" s="27"/>
      <c r="R226" s="27"/>
      <c r="S226" s="10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8"/>
      <c r="AG226" s="29"/>
      <c r="AH226" s="29"/>
      <c r="AI226" s="29"/>
    </row>
    <row r="227" spans="1:41" s="32" customFormat="1" ht="39" hidden="1" customHeight="1" x14ac:dyDescent="0.3">
      <c r="A227" s="78"/>
      <c r="B227" s="142" t="s">
        <v>50</v>
      </c>
      <c r="C227" s="142"/>
      <c r="D227" s="98"/>
      <c r="E227" s="8"/>
      <c r="F227" s="10"/>
      <c r="G227" s="89"/>
      <c r="H227" s="6"/>
      <c r="I227" s="11" t="s">
        <v>44</v>
      </c>
      <c r="J227" s="6"/>
      <c r="K227" s="6"/>
      <c r="L227" s="10"/>
      <c r="M227" s="10"/>
      <c r="N227" s="10"/>
      <c r="O227" s="10"/>
      <c r="P227" s="10"/>
      <c r="Q227" s="10"/>
      <c r="R227" s="10"/>
      <c r="S227" s="10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3"/>
      <c r="AF227" s="31"/>
    </row>
    <row r="228" spans="1:41" s="32" customFormat="1" ht="19.5" hidden="1" customHeight="1" x14ac:dyDescent="0.25">
      <c r="A228" s="33" t="s">
        <v>45</v>
      </c>
      <c r="B228" s="12"/>
      <c r="C228" s="13"/>
      <c r="D228" s="99"/>
      <c r="E228" s="13"/>
      <c r="F228" s="13"/>
      <c r="G228" s="14" t="s">
        <v>45</v>
      </c>
      <c r="H228" s="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9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33"/>
    </row>
    <row r="229" spans="1:41" s="32" customFormat="1" ht="19.5" hidden="1" customHeight="1" x14ac:dyDescent="0.25">
      <c r="A229" s="33"/>
      <c r="B229" s="12"/>
      <c r="C229" s="13"/>
      <c r="D229" s="99"/>
      <c r="E229" s="13"/>
      <c r="F229" s="13"/>
      <c r="G229" s="15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9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33"/>
    </row>
    <row r="230" spans="1:41" s="30" customFormat="1" ht="48.75" hidden="1" customHeight="1" x14ac:dyDescent="0.3">
      <c r="A230" s="80" t="s">
        <v>48</v>
      </c>
      <c r="B230" s="7"/>
      <c r="C230" s="8"/>
      <c r="D230" s="98"/>
      <c r="E230" s="8"/>
      <c r="F230" s="88"/>
      <c r="G230" s="9" t="s">
        <v>46</v>
      </c>
      <c r="H230" s="9"/>
      <c r="I230" s="9"/>
      <c r="J230" s="9"/>
      <c r="K230" s="26"/>
      <c r="L230" s="26"/>
      <c r="M230" s="26"/>
      <c r="N230" s="26"/>
      <c r="O230" s="27"/>
      <c r="P230" s="27"/>
      <c r="Q230" s="27"/>
      <c r="R230" s="27"/>
      <c r="S230" s="106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8"/>
      <c r="AG230" s="29"/>
      <c r="AH230" s="29"/>
      <c r="AI230" s="29"/>
    </row>
    <row r="231" spans="1:41" s="32" customFormat="1" ht="39" hidden="1" customHeight="1" x14ac:dyDescent="0.3">
      <c r="A231" s="78"/>
      <c r="B231" s="11" t="s">
        <v>47</v>
      </c>
      <c r="C231" s="7"/>
      <c r="D231" s="98"/>
      <c r="E231" s="8"/>
      <c r="F231" s="10"/>
      <c r="G231" s="89"/>
      <c r="H231" s="6"/>
      <c r="I231" s="11" t="s">
        <v>49</v>
      </c>
      <c r="J231" s="6"/>
      <c r="K231" s="6"/>
      <c r="L231" s="10"/>
      <c r="M231" s="10"/>
      <c r="N231" s="10"/>
      <c r="O231" s="10"/>
      <c r="P231" s="10"/>
      <c r="Q231" s="10"/>
      <c r="R231" s="10"/>
      <c r="S231" s="10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3"/>
      <c r="AF231" s="31"/>
    </row>
    <row r="232" spans="1:41" s="32" customFormat="1" ht="19.5" hidden="1" customHeight="1" x14ac:dyDescent="0.25">
      <c r="A232" s="33" t="s">
        <v>45</v>
      </c>
      <c r="B232" s="12"/>
      <c r="C232" s="13"/>
      <c r="D232" s="99"/>
      <c r="E232" s="13"/>
      <c r="F232" s="13"/>
      <c r="G232" s="14" t="s">
        <v>45</v>
      </c>
      <c r="H232" s="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9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33"/>
    </row>
    <row r="233" spans="1:41" s="32" customFormat="1" ht="24.75" customHeight="1" x14ac:dyDescent="0.3">
      <c r="A233" s="79"/>
      <c r="B233" s="10"/>
      <c r="C233" s="10"/>
      <c r="D233" s="10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3"/>
      <c r="AF233" s="31"/>
    </row>
    <row r="234" spans="1:41" x14ac:dyDescent="0.3">
      <c r="A234" s="16"/>
      <c r="O234" s="16"/>
      <c r="P234" s="34"/>
      <c r="Q234" s="34"/>
      <c r="R234" s="17"/>
      <c r="S234" s="105"/>
      <c r="T234" s="6"/>
      <c r="U234" s="6"/>
      <c r="V234" s="6"/>
      <c r="W234" s="6"/>
      <c r="X234" s="6"/>
      <c r="Y234" s="6"/>
      <c r="Z234" s="23"/>
      <c r="AA234" s="23"/>
      <c r="AB234" s="6"/>
      <c r="AC234" s="6"/>
      <c r="AD234" s="6"/>
      <c r="AE234" s="17"/>
      <c r="AF234" s="120"/>
      <c r="AG234" s="17"/>
      <c r="AH234" s="17"/>
      <c r="AI234" s="17"/>
      <c r="AJ234" s="17"/>
      <c r="AK234" s="17"/>
      <c r="AL234" s="17"/>
      <c r="AM234" s="17"/>
      <c r="AN234" s="17"/>
      <c r="AO234" s="7"/>
    </row>
    <row r="235" spans="1:41" x14ac:dyDescent="0.25">
      <c r="A235" s="16"/>
      <c r="B235" s="6"/>
      <c r="C235" s="6"/>
      <c r="D235" s="96"/>
      <c r="E235" s="6"/>
      <c r="F235" s="6"/>
      <c r="G235" s="6"/>
    </row>
    <row r="236" spans="1:41" x14ac:dyDescent="0.25">
      <c r="B236" s="16"/>
      <c r="C236" s="16"/>
      <c r="D236" s="95"/>
      <c r="E236" s="16"/>
      <c r="F236" s="16"/>
      <c r="G236" s="16"/>
    </row>
  </sheetData>
  <mergeCells count="48">
    <mergeCell ref="AF4:AF6"/>
    <mergeCell ref="A15:AE15"/>
    <mergeCell ref="A19:AE19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8:AE8"/>
    <mergeCell ref="Z4:AA5"/>
    <mergeCell ref="AB4:AC5"/>
    <mergeCell ref="A10:AE10"/>
    <mergeCell ref="A23:AE23"/>
    <mergeCell ref="N4:O5"/>
    <mergeCell ref="V4:W5"/>
    <mergeCell ref="X4:Y5"/>
    <mergeCell ref="AD4:AE5"/>
    <mergeCell ref="R4:S5"/>
    <mergeCell ref="T4:U5"/>
    <mergeCell ref="B227:C227"/>
    <mergeCell ref="A86:AE86"/>
    <mergeCell ref="A93:AE93"/>
    <mergeCell ref="A100:AE100"/>
    <mergeCell ref="A107:AE107"/>
    <mergeCell ref="A114:AE114"/>
    <mergeCell ref="A171:AE171"/>
    <mergeCell ref="A178:AE178"/>
    <mergeCell ref="A79:AE79"/>
    <mergeCell ref="A31:AE31"/>
    <mergeCell ref="A35:AE35"/>
    <mergeCell ref="A56:AE56"/>
    <mergeCell ref="A58:AE58"/>
    <mergeCell ref="A65:AE65"/>
    <mergeCell ref="AF11:AF14"/>
    <mergeCell ref="AF59:AF64"/>
    <mergeCell ref="AF31:AF34"/>
    <mergeCell ref="AF35:AF38"/>
    <mergeCell ref="A72:AE72"/>
    <mergeCell ref="AF27:AF30"/>
    <mergeCell ref="A27:AE27"/>
    <mergeCell ref="AF19:AF22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2:G202 F204:G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2024-01-26T06:59:18Z</dcterms:modified>
</cp:coreProperties>
</file>