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050" windowHeight="14595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МСП'!$19:$19</definedName>
    <definedName name="Z_20A05A62_CBE8_4538_BBC3_2AD9D3B8FAC0_.wvu.Rows" localSheetId="0" hidden="1">'20. МСП'!$19:$19</definedName>
    <definedName name="Z_21E1D423_7B38_4272_8354_09B4DB62C9EB_.wvu.Rows" localSheetId="0" hidden="1">'20. МСП'!$19:$19</definedName>
    <definedName name="Z_2940A182_D1A7_43C5_8D6E_965BED4371B0_.wvu.Rows" localSheetId="0" hidden="1">'20. МСП'!$19:$19</definedName>
    <definedName name="Z_2A5A11D4_90C6_4A3E_8165_7D7BD634B22F_.wvu.Rows" localSheetId="0" hidden="1">'20. МСП'!$19:$19</definedName>
    <definedName name="Z_30B635D9_57DB_47D5_8A0F_4B30DD769960_.wvu.Rows" localSheetId="0" hidden="1">'20. МСП'!$19:$19</definedName>
    <definedName name="Z_4E221C17_6DAB_4FFA_B18C_35D4D85AF6E8_.wvu.Rows" localSheetId="0" hidden="1">'20. МСП'!$19:$19</definedName>
    <definedName name="Z_519948E4_0B24_465F_9D9E_44BE50D1D647_.wvu.Rows" localSheetId="0" hidden="1">'20. МСП'!$19:$19</definedName>
    <definedName name="Z_562453CE_35F5_40A3_AD14_6399D1197C99_.wvu.Rows" localSheetId="0" hidden="1">'20. МСП'!$19:$19</definedName>
    <definedName name="Z_5DF2C78B_5EE4_439D_8D72_8D3A913B65F9_.wvu.Rows" localSheetId="0" hidden="1">'20. МСП'!$19:$19</definedName>
    <definedName name="Z_60A1F930_4BEC_460A_8E14_01E47F6DD055_.wvu.Rows" localSheetId="0" hidden="1">'20. МСП'!$19:$19</definedName>
    <definedName name="Z_7C5A2A36_3D69_43D9_9018_A52C27EC78F9_.wvu.Rows" localSheetId="0" hidden="1">'20. МСП'!$19:$19</definedName>
    <definedName name="Z_996EC2F0_F6EC_4E63_A83E_34865157BD8D_.wvu.Rows" localSheetId="0" hidden="1">'20. МСП'!$19:$19</definedName>
    <definedName name="Z_A0E2FBF6_E560_4343_8BE6_217DC798135B_.wvu.Rows" localSheetId="0" hidden="1">'20. МСП'!$19:$19</definedName>
    <definedName name="Z_A4AF2100_C59D_4F60_9EAB_56D9103463F7_.wvu.Rows" localSheetId="0" hidden="1">'20. МСП'!$19:$19</definedName>
    <definedName name="Z_A7640BE7_6438_4196_9A67_AF5B992A1E70_.wvu.Rows" localSheetId="0" hidden="1">'20. МСП'!$19:$19</definedName>
    <definedName name="Z_AB9978E4_895D_4050_8F07_2484E22632D1_.wvu.Rows" localSheetId="0" hidden="1">'20. МСП'!$19:$19</definedName>
    <definedName name="Z_AFADB96A_0516_43C1_9F1B_0604F3CAC04A_.wvu.Rows" localSheetId="0" hidden="1">'20. МСП'!$19:$19</definedName>
    <definedName name="Z_B686A221_D885_4536_BEAC_E7F4BBC02150_.wvu.Rows" localSheetId="0" hidden="1">'20. МСП'!$19:$19</definedName>
    <definedName name="Z_B6B60ED6_A6CC_4DA7_A8CA_5E6DB52D5A87_.wvu.Rows" localSheetId="0" hidden="1">'20. МСП'!$19:$19</definedName>
    <definedName name="Z_BBF6B43F_E0FC_43DF_B91C_674F6AB4B556_.wvu.Rows" localSheetId="0" hidden="1">'20. МСП'!$19:$19</definedName>
    <definedName name="Z_C01DC081_B312_4391_B775_A8CE76216D71_.wvu.Rows" localSheetId="0" hidden="1">'20. МСП'!$19:$19</definedName>
    <definedName name="Z_C282AA4E_1BB5_4296_9AC6_844C0F88E5FC_.wvu.Rows" localSheetId="0" hidden="1">'20. МСП'!$19:$19</definedName>
    <definedName name="Z_C68436F4_AFB3_4D1D_A7C4_56D0C677D68E_.wvu.Rows" localSheetId="0" hidden="1">'20. МСП'!$19:$19</definedName>
    <definedName name="Z_C7DC638A_7F60_46C9_A1FB_9ADEAE87F332_.wvu.Rows" localSheetId="0" hidden="1">'20. МСП'!$19:$19</definedName>
    <definedName name="Z_DAEDC989_02E7_4319_8354_59410ACF3F1F_.wvu.Rows" localSheetId="0" hidden="1">'20. МСП'!$19:$19</definedName>
    <definedName name="Z_EA46B61D_849C_4795_A4FF_F8F1740022EB_.wvu.Rows" localSheetId="0" hidden="1">'20. МСП'!$19:$19</definedName>
    <definedName name="Z_F528EF6A_C113_49B5_B25F_D660F898CBFB_.wvu.Rows" localSheetId="0" hidden="1">'20.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I22" i="2" s="1"/>
  <c r="F22" i="2"/>
  <c r="E22" i="2"/>
  <c r="D22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G21" i="2"/>
  <c r="I21" i="2" s="1"/>
  <c r="F21" i="2"/>
  <c r="E21" i="2"/>
  <c r="D21" i="2"/>
  <c r="G20" i="2"/>
  <c r="I20" i="2" s="1"/>
  <c r="F20" i="2"/>
  <c r="E20" i="2"/>
  <c r="D20" i="2"/>
  <c r="G19" i="2"/>
  <c r="I19" i="2" s="1"/>
  <c r="F19" i="2"/>
  <c r="F18" i="2" s="1"/>
  <c r="E19" i="2"/>
  <c r="E18" i="2" s="1"/>
  <c r="D19" i="2"/>
  <c r="D18" i="2" s="1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G17" i="2"/>
  <c r="I17" i="2" s="1"/>
  <c r="E17" i="2"/>
  <c r="E15" i="2" s="1"/>
  <c r="D17" i="2"/>
  <c r="G16" i="2"/>
  <c r="I16" i="2" s="1"/>
  <c r="F16" i="2"/>
  <c r="E16" i="2"/>
  <c r="D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G15" i="2"/>
  <c r="I15" i="2" s="1"/>
  <c r="D15" i="2"/>
  <c r="AG14" i="2"/>
  <c r="AF14" i="2"/>
  <c r="AE14" i="2"/>
  <c r="AD14" i="2"/>
  <c r="AC14" i="2"/>
  <c r="AB14" i="2"/>
  <c r="AA14" i="2"/>
  <c r="AA10" i="2" s="1"/>
  <c r="Z14" i="2"/>
  <c r="Z10" i="2" s="1"/>
  <c r="Y14" i="2"/>
  <c r="Y10" i="2" s="1"/>
  <c r="X14" i="2"/>
  <c r="X10" i="2" s="1"/>
  <c r="W14" i="2"/>
  <c r="W10" i="2" s="1"/>
  <c r="V14" i="2"/>
  <c r="V10" i="2" s="1"/>
  <c r="U14" i="2"/>
  <c r="T14" i="2"/>
  <c r="S14" i="2"/>
  <c r="R14" i="2"/>
  <c r="Q14" i="2"/>
  <c r="P14" i="2"/>
  <c r="O14" i="2"/>
  <c r="O10" i="2" s="1"/>
  <c r="N14" i="2"/>
  <c r="N10" i="2" s="1"/>
  <c r="M14" i="2"/>
  <c r="M10" i="2" s="1"/>
  <c r="L14" i="2"/>
  <c r="L10" i="2" s="1"/>
  <c r="K14" i="2"/>
  <c r="G14" i="2" s="1"/>
  <c r="J14" i="2"/>
  <c r="E14" i="2" s="1"/>
  <c r="AG13" i="2"/>
  <c r="AG12" i="2" s="1"/>
  <c r="AF13" i="2"/>
  <c r="AF12" i="2" s="1"/>
  <c r="AE13" i="2"/>
  <c r="AE12" i="2" s="1"/>
  <c r="AD13" i="2"/>
  <c r="AD12" i="2" s="1"/>
  <c r="AC13" i="2"/>
  <c r="AC12" i="2" s="1"/>
  <c r="AB13" i="2"/>
  <c r="AB12" i="2" s="1"/>
  <c r="AA13" i="2"/>
  <c r="Z13" i="2"/>
  <c r="Y13" i="2"/>
  <c r="X13" i="2"/>
  <c r="W13" i="2"/>
  <c r="V13" i="2"/>
  <c r="U13" i="2"/>
  <c r="U12" i="2" s="1"/>
  <c r="T13" i="2"/>
  <c r="T12" i="2" s="1"/>
  <c r="S13" i="2"/>
  <c r="S12" i="2" s="1"/>
  <c r="R13" i="2"/>
  <c r="R12" i="2" s="1"/>
  <c r="Q13" i="2"/>
  <c r="G13" i="2" s="1"/>
  <c r="P13" i="2"/>
  <c r="P12" i="2" s="1"/>
  <c r="O13" i="2"/>
  <c r="N13" i="2"/>
  <c r="M13" i="2"/>
  <c r="L13" i="2"/>
  <c r="K13" i="2"/>
  <c r="J13" i="2"/>
  <c r="D13" i="2"/>
  <c r="AA12" i="2"/>
  <c r="Z12" i="2"/>
  <c r="Y12" i="2"/>
  <c r="X12" i="2"/>
  <c r="W12" i="2"/>
  <c r="V12" i="2"/>
  <c r="O12" i="2"/>
  <c r="N12" i="2"/>
  <c r="M12" i="2"/>
  <c r="L12" i="2"/>
  <c r="K12" i="2"/>
  <c r="J12" i="2"/>
  <c r="AG10" i="2"/>
  <c r="AF10" i="2"/>
  <c r="AE10" i="2"/>
  <c r="AD10" i="2"/>
  <c r="AC10" i="2"/>
  <c r="AB10" i="2"/>
  <c r="U10" i="2"/>
  <c r="T10" i="2"/>
  <c r="S10" i="2"/>
  <c r="R10" i="2"/>
  <c r="Q10" i="2"/>
  <c r="P10" i="2"/>
  <c r="AA9" i="2"/>
  <c r="Z9" i="2"/>
  <c r="Y9" i="2"/>
  <c r="X9" i="2"/>
  <c r="W9" i="2"/>
  <c r="V9" i="2"/>
  <c r="V8" i="2" s="1"/>
  <c r="O9" i="2"/>
  <c r="O8" i="2" s="1"/>
  <c r="N9" i="2"/>
  <c r="N8" i="2" s="1"/>
  <c r="M9" i="2"/>
  <c r="M8" i="2" s="1"/>
  <c r="L9" i="2"/>
  <c r="L8" i="2" s="1"/>
  <c r="K9" i="2"/>
  <c r="J9" i="2"/>
  <c r="E9" i="2" s="1"/>
  <c r="I14" i="2" l="1"/>
  <c r="G12" i="2"/>
  <c r="F14" i="2"/>
  <c r="H13" i="2"/>
  <c r="F13" i="2"/>
  <c r="Y8" i="2"/>
  <c r="X8" i="2"/>
  <c r="Z8" i="2"/>
  <c r="W8" i="2"/>
  <c r="AA8" i="2"/>
  <c r="F17" i="2"/>
  <c r="F15" i="2" s="1"/>
  <c r="H15" i="2"/>
  <c r="H17" i="2"/>
  <c r="H19" i="2"/>
  <c r="H21" i="2"/>
  <c r="E13" i="2"/>
  <c r="E12" i="2" s="1"/>
  <c r="AB9" i="2"/>
  <c r="AB8" i="2" s="1"/>
  <c r="J10" i="2"/>
  <c r="J8" i="2"/>
  <c r="P9" i="2"/>
  <c r="P8" i="2" s="1"/>
  <c r="D14" i="2"/>
  <c r="D12" i="2" s="1"/>
  <c r="Q9" i="2"/>
  <c r="Q8" i="2" s="1"/>
  <c r="AC9" i="2"/>
  <c r="AC8" i="2" s="1"/>
  <c r="K10" i="2"/>
  <c r="G10" i="2" s="1"/>
  <c r="Q12" i="2"/>
  <c r="AD9" i="2"/>
  <c r="AD8" i="2" s="1"/>
  <c r="R9" i="2"/>
  <c r="R8" i="2" s="1"/>
  <c r="G18" i="2"/>
  <c r="T9" i="2"/>
  <c r="T8" i="2" s="1"/>
  <c r="AF9" i="2"/>
  <c r="AF8" i="2" s="1"/>
  <c r="H16" i="2"/>
  <c r="H20" i="2"/>
  <c r="H22" i="2"/>
  <c r="S9" i="2"/>
  <c r="S8" i="2" s="1"/>
  <c r="AE9" i="2"/>
  <c r="AE8" i="2" s="1"/>
  <c r="U9" i="2"/>
  <c r="U8" i="2" s="1"/>
  <c r="AG9" i="2"/>
  <c r="AG8" i="2" s="1"/>
  <c r="I13" i="2" l="1"/>
  <c r="H10" i="2"/>
  <c r="F10" i="2"/>
  <c r="K8" i="2"/>
  <c r="F12" i="2"/>
  <c r="H14" i="2"/>
  <c r="I18" i="2"/>
  <c r="H18" i="2"/>
  <c r="G9" i="2"/>
  <c r="I12" i="2"/>
  <c r="H12" i="2"/>
  <c r="D10" i="2"/>
  <c r="E10" i="2"/>
  <c r="E8" i="2" s="1"/>
  <c r="D9" i="2"/>
  <c r="D8" i="2" s="1"/>
  <c r="I9" i="2" l="1"/>
  <c r="F9" i="2"/>
  <c r="F8" i="2" s="1"/>
  <c r="H9" i="2"/>
  <c r="G8" i="2"/>
  <c r="I10" i="2"/>
  <c r="H8" i="2" l="1"/>
  <c r="I8" i="2"/>
</calcChain>
</file>

<file path=xl/sharedStrings.xml><?xml version="1.0" encoding="utf-8"?>
<sst xmlns="http://schemas.openxmlformats.org/spreadsheetml/2006/main" count="74" uniqueCount="40">
  <si>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</si>
  <si>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</si>
  <si>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</si>
  <si>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</si>
  <si>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</si>
  <si>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</si>
  <si>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</si>
  <si>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</si>
  <si>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</si>
  <si>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</si>
  <si>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</si>
  <si>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</si>
  <si>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</si>
  <si>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</si>
  <si>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</si>
  <si>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</si>
  <si>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</si>
  <si>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</si>
  <si>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</si>
  <si>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</si>
  <si>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</si>
  <si>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</si>
  <si>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</si>
  <si>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</si>
  <si>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</si>
  <si>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</si>
  <si>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</si>
  <si>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</si>
  <si>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</si>
  <si>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</si>
  <si>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</si>
  <si>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</si>
  <si>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</si>
  <si>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</si>
  <si>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</si>
  <si>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По сотоянию на 01.01.2026 финансовая поддержка предоставлена 44 получателю (с учетом вида поддержки 55 ед.). Направление поддержки:
- возмещение понесенных затрат на аренду коммерческих помещений;
- возмещение понесённых затран на приобретение оборудования;
- возмещение понесённых затран на оплату КУ и услуг ЖКХ.
- возмещение затрат по сертификации произведённой продукции.
Ожидаемый остаток плановых асигнований составит 29,2 тыс. рублей в виду отсуствия заявок на возмещение затрат по сертификации произведённой продукции (ОБ 25,24 тыс. рублей, МБ 3,96 тыс.рублей)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</si>
  <si>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</si>
  <si>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>Количество получателей грантовой поддержки составило 5 ед.
Получателями поддержки стали проекты:
- Молодёжное предпринимательство:
1.«Врум-Кидс» - организация точки проката детских электромобилей в городском парке»;
2.Создание семейного аттракциона «ANGRY BIRDS»
- Поддержка креативного предпринимательства:
1.«Собственное производство одежды. Создание и реализация бренда в г. Когалым»;
- Развите предпринимательства:
1.«Туристический центр «Йети»;
2. «Павильон общественного
питания - блинная «БлинДаш»
Остаток составил 600,00 тыс. рублей, в виду несоответствия заявителя условиям порядка предоставления грантовой поддержки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</si>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</sst>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7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5" xfId="1" applyNumberFormat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3"/>
  <sheetViews>
    <sheetView tabSelected="1" zoomScale="90" zoomScaleNormal="55" workbookViewId="0">
      <pane xSplit="6" ySplit="7" topLeftCell="H8" activePane="bottomRight" state="frozen"/>
      <selection pane="topRight" activeCell="G1" sqref="G1"/>
      <selection pane="bottomLeft" activeCell="A8" sqref="A8"/>
      <selection pane="bottomRight" activeCell="F16" sqref="F16"/>
    </sheetView>
  </sheetViews>
  <sheetFormatPr defaultColWidth="9.140625" defaultRowHeight="15.75" x14ac:dyDescent="0.25"/>
  <cols>
    <col min="1" max="1" width="6.5703125" style="76" customWidth="1"/>
    <col min="2" max="2" width="42.7109375" style="76" customWidth="1"/>
    <col min="3" max="3" width="18.5703125" style="77" customWidth="1"/>
    <col min="4" max="4" width="18" style="76" customWidth="1"/>
    <col min="5" max="5" width="14.7109375" style="76" customWidth="1"/>
    <col min="6" max="6" width="15" style="76" customWidth="1"/>
    <col min="7" max="7" width="13.85546875" style="76" customWidth="1"/>
    <col min="8" max="8" width="12.140625" style="76" customWidth="1"/>
    <col min="9" max="9" width="10.85546875" style="76" customWidth="1"/>
    <col min="10" max="10" width="14.28515625" style="76" customWidth="1"/>
    <col min="11" max="11" width="13.5703125" style="76" customWidth="1"/>
    <col min="12" max="12" width="13.85546875" style="76" customWidth="1"/>
    <col min="13" max="13" width="13" style="76" customWidth="1"/>
    <col min="14" max="14" width="13.42578125" style="76" customWidth="1"/>
    <col min="15" max="15" width="11.5703125" style="76" customWidth="1"/>
    <col min="16" max="16" width="13.42578125" style="76" customWidth="1"/>
    <col min="17" max="17" width="11.5703125" style="76" customWidth="1"/>
    <col min="18" max="18" width="13" style="76" customWidth="1"/>
    <col min="19" max="19" width="11.5703125" style="76" customWidth="1"/>
    <col min="20" max="20" width="13" style="76" customWidth="1"/>
    <col min="21" max="21" width="11.5703125" style="76" customWidth="1"/>
    <col min="22" max="22" width="14.28515625" style="76" customWidth="1"/>
    <col min="23" max="23" width="11.5703125" style="76" customWidth="1"/>
    <col min="24" max="24" width="13.5703125" style="76" customWidth="1"/>
    <col min="25" max="25" width="17.140625" style="76" customWidth="1"/>
    <col min="26" max="26" width="16.140625" style="76" customWidth="1"/>
    <col min="27" max="27" width="11.5703125" style="76" customWidth="1"/>
    <col min="28" max="28" width="14.85546875" style="76" customWidth="1"/>
    <col min="29" max="29" width="11.5703125" style="76" customWidth="1"/>
    <col min="30" max="30" width="13.42578125" style="76" customWidth="1"/>
    <col min="31" max="33" width="11.5703125" style="76" customWidth="1"/>
    <col min="34" max="34" width="54" style="76" customWidth="1"/>
    <col min="35" max="16384" width="9.140625" style="76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24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4.5" customHeight="1" x14ac:dyDescent="0.25">
      <c r="A6" s="24"/>
      <c r="B6" s="25"/>
      <c r="C6" s="25"/>
      <c r="D6" s="26">
        <v>2025</v>
      </c>
      <c r="E6" s="27">
        <v>46023</v>
      </c>
      <c r="F6" s="27">
        <v>46023</v>
      </c>
      <c r="G6" s="27">
        <v>46023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3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8" customFormat="1" ht="27" customHeight="1" x14ac:dyDescent="0.25">
      <c r="A8" s="32"/>
      <c r="B8" s="33" t="s">
        <v>27</v>
      </c>
      <c r="C8" s="34" t="s">
        <v>28</v>
      </c>
      <c r="D8" s="35">
        <f>D9+D10</f>
        <v>32179.720839999998</v>
      </c>
      <c r="E8" s="35">
        <f>E9+E10</f>
        <v>25393.686839999998</v>
      </c>
      <c r="F8" s="35">
        <f>F9+F10</f>
        <v>31312.963360000002</v>
      </c>
      <c r="G8" s="35">
        <f t="shared" ref="G8" si="0">G9+G10</f>
        <v>31312.963360000002</v>
      </c>
      <c r="H8" s="35">
        <f>IFERROR(G8/D8*100,0)</f>
        <v>97.306510257470606</v>
      </c>
      <c r="I8" s="35">
        <f>IFERROR(G8/E8*100,0)</f>
        <v>123.31003196698475</v>
      </c>
      <c r="J8" s="36">
        <f>J9+J10</f>
        <v>2833.6880000000001</v>
      </c>
      <c r="K8" s="36">
        <f t="shared" ref="K8:AG8" si="1">K9+K10</f>
        <v>1404.721</v>
      </c>
      <c r="L8" s="36">
        <f t="shared" si="1"/>
        <v>1680.212</v>
      </c>
      <c r="M8" s="36">
        <f t="shared" si="1"/>
        <v>2087.2600000000002</v>
      </c>
      <c r="N8" s="36">
        <f t="shared" si="1"/>
        <v>1068.1030000000001</v>
      </c>
      <c r="O8" s="36">
        <f t="shared" si="1"/>
        <v>1354.241</v>
      </c>
      <c r="P8" s="36">
        <f t="shared" si="1"/>
        <v>2024.9739999999999</v>
      </c>
      <c r="Q8" s="36">
        <f t="shared" si="1"/>
        <v>1331.1</v>
      </c>
      <c r="R8" s="36">
        <f t="shared" si="1"/>
        <v>1527.9469999999999</v>
      </c>
      <c r="S8" s="36">
        <f t="shared" si="1"/>
        <v>1187.7760000000001</v>
      </c>
      <c r="T8" s="36">
        <f t="shared" si="1"/>
        <v>1177.902</v>
      </c>
      <c r="U8" s="36">
        <f t="shared" si="1"/>
        <v>1824.8240000000001</v>
      </c>
      <c r="V8" s="36">
        <f t="shared" si="1"/>
        <v>9767.4740000000002</v>
      </c>
      <c r="W8" s="36">
        <f t="shared" si="1"/>
        <v>2041.5350000000001</v>
      </c>
      <c r="X8" s="36">
        <f t="shared" si="1"/>
        <v>4127.9470000000001</v>
      </c>
      <c r="Y8" s="36">
        <f t="shared" si="1"/>
        <v>1540.961</v>
      </c>
      <c r="Z8" s="36">
        <f t="shared" si="1"/>
        <v>1973.232</v>
      </c>
      <c r="AA8" s="36">
        <f t="shared" si="1"/>
        <v>9884.5784199999998</v>
      </c>
      <c r="AB8" s="36">
        <f t="shared" si="1"/>
        <v>1734.662</v>
      </c>
      <c r="AC8" s="36">
        <f t="shared" si="1"/>
        <v>1639.47171</v>
      </c>
      <c r="AD8" s="36">
        <f t="shared" si="1"/>
        <v>1791.24584</v>
      </c>
      <c r="AE8" s="36">
        <f t="shared" si="1"/>
        <v>3822.5842299999999</v>
      </c>
      <c r="AF8" s="36">
        <f t="shared" si="1"/>
        <v>2472.3339999999998</v>
      </c>
      <c r="AG8" s="36">
        <f t="shared" si="1"/>
        <v>3193.9110000000001</v>
      </c>
      <c r="AH8" s="37"/>
    </row>
    <row r="9" spans="1:35" s="44" customFormat="1" ht="44.25" customHeight="1" x14ac:dyDescent="0.25">
      <c r="A9" s="39"/>
      <c r="B9" s="40"/>
      <c r="C9" s="41" t="s">
        <v>29</v>
      </c>
      <c r="D9" s="42">
        <f>J9+L9+N9+P9+R9+T9+V9+X9+Z9+AB9+AD9+AF9</f>
        <v>4313.7</v>
      </c>
      <c r="E9" s="42">
        <f t="shared" ref="E9" si="2">J9</f>
        <v>0</v>
      </c>
      <c r="F9" s="42">
        <f>G9</f>
        <v>4269.74</v>
      </c>
      <c r="G9" s="42">
        <f>K9+M9+O9+Q9+S9+U9+W9+Y9+AA9+AC9+AE9+AG9</f>
        <v>4269.74</v>
      </c>
      <c r="H9" s="42">
        <f>IFERROR(G9/D9*100,0)</f>
        <v>98.980921250898305</v>
      </c>
      <c r="I9" s="42">
        <f>IFERROR(G9/E9*100,0)</f>
        <v>0</v>
      </c>
      <c r="J9" s="42">
        <f>J13</f>
        <v>0</v>
      </c>
      <c r="K9" s="42">
        <f t="shared" ref="K9:AG9" si="3">K13</f>
        <v>0</v>
      </c>
      <c r="L9" s="42">
        <f t="shared" si="3"/>
        <v>0</v>
      </c>
      <c r="M9" s="42">
        <f t="shared" si="3"/>
        <v>0</v>
      </c>
      <c r="N9" s="42">
        <f t="shared" si="3"/>
        <v>0</v>
      </c>
      <c r="O9" s="42">
        <f t="shared" si="3"/>
        <v>0</v>
      </c>
      <c r="P9" s="42">
        <f t="shared" si="3"/>
        <v>0</v>
      </c>
      <c r="Q9" s="42">
        <f t="shared" si="3"/>
        <v>0</v>
      </c>
      <c r="R9" s="42">
        <f t="shared" si="3"/>
        <v>0</v>
      </c>
      <c r="S9" s="42">
        <f t="shared" si="3"/>
        <v>0</v>
      </c>
      <c r="T9" s="42">
        <f t="shared" si="3"/>
        <v>0</v>
      </c>
      <c r="U9" s="42">
        <f t="shared" si="3"/>
        <v>0</v>
      </c>
      <c r="V9" s="42">
        <f t="shared" si="3"/>
        <v>4313.7</v>
      </c>
      <c r="W9" s="42">
        <f t="shared" si="3"/>
        <v>0</v>
      </c>
      <c r="X9" s="42">
        <f t="shared" si="3"/>
        <v>0</v>
      </c>
      <c r="Y9" s="42">
        <f t="shared" si="3"/>
        <v>0</v>
      </c>
      <c r="Z9" s="42">
        <f t="shared" si="3"/>
        <v>0</v>
      </c>
      <c r="AA9" s="42">
        <f t="shared" si="3"/>
        <v>4268.7</v>
      </c>
      <c r="AB9" s="42">
        <f t="shared" si="3"/>
        <v>0</v>
      </c>
      <c r="AC9" s="42">
        <f t="shared" si="3"/>
        <v>0</v>
      </c>
      <c r="AD9" s="42">
        <f t="shared" si="3"/>
        <v>0</v>
      </c>
      <c r="AE9" s="42">
        <f t="shared" si="3"/>
        <v>0</v>
      </c>
      <c r="AF9" s="42">
        <f t="shared" si="3"/>
        <v>0</v>
      </c>
      <c r="AG9" s="42">
        <f t="shared" si="3"/>
        <v>1.04</v>
      </c>
      <c r="AH9" s="43"/>
    </row>
    <row r="10" spans="1:35" s="44" customFormat="1" ht="37.5" customHeight="1" x14ac:dyDescent="0.25">
      <c r="A10" s="45"/>
      <c r="B10" s="46"/>
      <c r="C10" s="41" t="s">
        <v>30</v>
      </c>
      <c r="D10" s="42">
        <f t="shared" ref="D10" si="4">J10+L10+N10+P10+R10+T10+V10+X10+Z10+AB10+AD10+AF10</f>
        <v>27866.020839999997</v>
      </c>
      <c r="E10" s="42">
        <f>J10+L10+N10+P10+R10+T10+V10+X10+Z10+AB10+AD10</f>
        <v>25393.686839999998</v>
      </c>
      <c r="F10" s="42">
        <f>G10</f>
        <v>27043.22336</v>
      </c>
      <c r="G10" s="42">
        <f>K10+M10+O10+Q10+S10+U10+W10+Y10+AA10+AC10+AE10+AG10</f>
        <v>27043.22336</v>
      </c>
      <c r="H10" s="42">
        <f>IFERROR(G10/D10*100,0)</f>
        <v>97.047309033735743</v>
      </c>
      <c r="I10" s="42">
        <f>IFERROR(G10/E10*100,0)</f>
        <v>106.49585280937488</v>
      </c>
      <c r="J10" s="42">
        <f>J14+J22</f>
        <v>2833.6880000000001</v>
      </c>
      <c r="K10" s="42">
        <f t="shared" ref="K10:AG10" si="5">K14+K22</f>
        <v>1404.721</v>
      </c>
      <c r="L10" s="42">
        <f t="shared" si="5"/>
        <v>1680.212</v>
      </c>
      <c r="M10" s="42">
        <f t="shared" si="5"/>
        <v>2087.2600000000002</v>
      </c>
      <c r="N10" s="42">
        <f t="shared" si="5"/>
        <v>1068.1030000000001</v>
      </c>
      <c r="O10" s="42">
        <f>O14+O22</f>
        <v>1354.241</v>
      </c>
      <c r="P10" s="42">
        <f t="shared" si="5"/>
        <v>2024.9739999999999</v>
      </c>
      <c r="Q10" s="42">
        <f t="shared" si="5"/>
        <v>1331.1</v>
      </c>
      <c r="R10" s="42">
        <f t="shared" si="5"/>
        <v>1527.9469999999999</v>
      </c>
      <c r="S10" s="42">
        <f t="shared" si="5"/>
        <v>1187.7760000000001</v>
      </c>
      <c r="T10" s="42">
        <f t="shared" si="5"/>
        <v>1177.902</v>
      </c>
      <c r="U10" s="42">
        <f t="shared" si="5"/>
        <v>1824.8240000000001</v>
      </c>
      <c r="V10" s="42">
        <f t="shared" si="5"/>
        <v>5453.7740000000003</v>
      </c>
      <c r="W10" s="42">
        <f t="shared" si="5"/>
        <v>2041.5350000000001</v>
      </c>
      <c r="X10" s="42">
        <f t="shared" si="5"/>
        <v>4127.9470000000001</v>
      </c>
      <c r="Y10" s="42">
        <f t="shared" si="5"/>
        <v>1540.961</v>
      </c>
      <c r="Z10" s="42">
        <f t="shared" si="5"/>
        <v>1973.232</v>
      </c>
      <c r="AA10" s="42">
        <f t="shared" si="5"/>
        <v>5615.87842</v>
      </c>
      <c r="AB10" s="42">
        <f t="shared" si="5"/>
        <v>1734.662</v>
      </c>
      <c r="AC10" s="42">
        <f t="shared" si="5"/>
        <v>1639.47171</v>
      </c>
      <c r="AD10" s="42">
        <f t="shared" si="5"/>
        <v>1791.24584</v>
      </c>
      <c r="AE10" s="42">
        <f t="shared" si="5"/>
        <v>3822.5842299999999</v>
      </c>
      <c r="AF10" s="42">
        <f t="shared" si="5"/>
        <v>2472.3339999999998</v>
      </c>
      <c r="AG10" s="42">
        <f t="shared" si="5"/>
        <v>3192.8710000000001</v>
      </c>
      <c r="AH10" s="43"/>
    </row>
    <row r="11" spans="1:35" s="52" customFormat="1" ht="18.75" customHeight="1" x14ac:dyDescent="0.25">
      <c r="A11" s="47"/>
      <c r="B11" s="48" t="s">
        <v>31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51"/>
    </row>
    <row r="12" spans="1:35" s="60" customFormat="1" ht="25.5" customHeight="1" x14ac:dyDescent="0.25">
      <c r="A12" s="53" t="s">
        <v>32</v>
      </c>
      <c r="B12" s="17" t="s">
        <v>33</v>
      </c>
      <c r="C12" s="54" t="s">
        <v>28</v>
      </c>
      <c r="D12" s="55">
        <f>D14+D13</f>
        <v>10342.5</v>
      </c>
      <c r="E12" s="55">
        <f t="shared" ref="E12:G12" si="6">E14+E13</f>
        <v>10342.5</v>
      </c>
      <c r="F12" s="56">
        <f>F14+F13</f>
        <v>9713.2999999999993</v>
      </c>
      <c r="G12" s="55">
        <f t="shared" si="6"/>
        <v>9713.2999999999993</v>
      </c>
      <c r="H12" s="55">
        <f t="shared" ref="H12" si="7">IFERROR(G12/D12*100,0)</f>
        <v>93.916364515349287</v>
      </c>
      <c r="I12" s="55">
        <f>IFERROR(G12/E12*100,0)</f>
        <v>93.916364515349287</v>
      </c>
      <c r="J12" s="57">
        <f>J14+J13</f>
        <v>0</v>
      </c>
      <c r="K12" s="57">
        <f t="shared" ref="K12:AG12" si="8">K14+K13</f>
        <v>0</v>
      </c>
      <c r="L12" s="57">
        <f t="shared" si="8"/>
        <v>0</v>
      </c>
      <c r="M12" s="57">
        <f t="shared" si="8"/>
        <v>0</v>
      </c>
      <c r="N12" s="57">
        <f t="shared" si="8"/>
        <v>0</v>
      </c>
      <c r="O12" s="57">
        <f t="shared" si="8"/>
        <v>0</v>
      </c>
      <c r="P12" s="57">
        <f t="shared" si="8"/>
        <v>0</v>
      </c>
      <c r="Q12" s="57">
        <f t="shared" si="8"/>
        <v>0</v>
      </c>
      <c r="R12" s="57">
        <f t="shared" si="8"/>
        <v>0</v>
      </c>
      <c r="S12" s="57">
        <f t="shared" si="8"/>
        <v>0</v>
      </c>
      <c r="T12" s="57">
        <f t="shared" si="8"/>
        <v>0</v>
      </c>
      <c r="U12" s="57">
        <f t="shared" si="8"/>
        <v>0</v>
      </c>
      <c r="V12" s="57">
        <f t="shared" si="8"/>
        <v>7742.5</v>
      </c>
      <c r="W12" s="57">
        <f t="shared" si="8"/>
        <v>0</v>
      </c>
      <c r="X12" s="57">
        <f t="shared" si="8"/>
        <v>2600</v>
      </c>
      <c r="Y12" s="57">
        <f t="shared" si="8"/>
        <v>0</v>
      </c>
      <c r="Z12" s="57">
        <f t="shared" si="8"/>
        <v>0</v>
      </c>
      <c r="AA12" s="57">
        <f t="shared" si="8"/>
        <v>7183.3189999999995</v>
      </c>
      <c r="AB12" s="57">
        <f t="shared" si="8"/>
        <v>0</v>
      </c>
      <c r="AC12" s="57">
        <f t="shared" si="8"/>
        <v>0</v>
      </c>
      <c r="AD12" s="57">
        <f t="shared" si="8"/>
        <v>0</v>
      </c>
      <c r="AE12" s="57">
        <f t="shared" si="8"/>
        <v>2509.181</v>
      </c>
      <c r="AF12" s="57">
        <f t="shared" si="8"/>
        <v>0</v>
      </c>
      <c r="AG12" s="57">
        <f t="shared" si="8"/>
        <v>20.8</v>
      </c>
      <c r="AH12" s="58"/>
      <c r="AI12" s="59"/>
    </row>
    <row r="13" spans="1:35" s="44" customFormat="1" ht="51.75" customHeight="1" x14ac:dyDescent="0.25">
      <c r="A13" s="61"/>
      <c r="B13" s="23"/>
      <c r="C13" s="41" t="s">
        <v>29</v>
      </c>
      <c r="D13" s="42">
        <f>SUM(J13,L13,N13,P13,R13,T13,V13,X13,Z13,AB13,AD13,AF13)</f>
        <v>4313.7</v>
      </c>
      <c r="E13" s="42">
        <f>J13+L13+N13+P13+R13+T13+V13+X13+Z13+AB13+AD13+AF13</f>
        <v>4313.7</v>
      </c>
      <c r="F13" s="42">
        <f>G13</f>
        <v>4269.74</v>
      </c>
      <c r="G13" s="42">
        <f>SUM(K13,M13,O13,Q13,S13,U13,W13,Y13,AA13,AC13,AE13,AG13)</f>
        <v>4269.74</v>
      </c>
      <c r="H13" s="42">
        <f>IFERROR(G13/D13*100,0)</f>
        <v>98.980921250898305</v>
      </c>
      <c r="I13" s="42">
        <f>IFERROR(G13/E13*100,0)</f>
        <v>98.980921250898305</v>
      </c>
      <c r="J13" s="62">
        <f>J16+J19</f>
        <v>0</v>
      </c>
      <c r="K13" s="62">
        <f t="shared" ref="K13:AG14" si="9">K16+K19</f>
        <v>0</v>
      </c>
      <c r="L13" s="62">
        <f t="shared" si="9"/>
        <v>0</v>
      </c>
      <c r="M13" s="62">
        <f t="shared" si="9"/>
        <v>0</v>
      </c>
      <c r="N13" s="62">
        <f t="shared" si="9"/>
        <v>0</v>
      </c>
      <c r="O13" s="62">
        <f t="shared" si="9"/>
        <v>0</v>
      </c>
      <c r="P13" s="62">
        <f t="shared" si="9"/>
        <v>0</v>
      </c>
      <c r="Q13" s="62">
        <f t="shared" si="9"/>
        <v>0</v>
      </c>
      <c r="R13" s="62">
        <f t="shared" si="9"/>
        <v>0</v>
      </c>
      <c r="S13" s="62">
        <f t="shared" si="9"/>
        <v>0</v>
      </c>
      <c r="T13" s="62">
        <f t="shared" si="9"/>
        <v>0</v>
      </c>
      <c r="U13" s="62">
        <f t="shared" si="9"/>
        <v>0</v>
      </c>
      <c r="V13" s="62">
        <f t="shared" si="9"/>
        <v>4313.7</v>
      </c>
      <c r="W13" s="62">
        <f t="shared" si="9"/>
        <v>0</v>
      </c>
      <c r="X13" s="62">
        <f t="shared" si="9"/>
        <v>0</v>
      </c>
      <c r="Y13" s="62">
        <f t="shared" si="9"/>
        <v>0</v>
      </c>
      <c r="Z13" s="62">
        <f t="shared" si="9"/>
        <v>0</v>
      </c>
      <c r="AA13" s="62">
        <f t="shared" si="9"/>
        <v>4268.7</v>
      </c>
      <c r="AB13" s="62">
        <f t="shared" si="9"/>
        <v>0</v>
      </c>
      <c r="AC13" s="62">
        <f t="shared" si="9"/>
        <v>0</v>
      </c>
      <c r="AD13" s="62">
        <f t="shared" si="9"/>
        <v>0</v>
      </c>
      <c r="AE13" s="62">
        <f t="shared" si="9"/>
        <v>0</v>
      </c>
      <c r="AF13" s="62">
        <f t="shared" si="9"/>
        <v>0</v>
      </c>
      <c r="AG13" s="62">
        <f t="shared" si="9"/>
        <v>1.04</v>
      </c>
      <c r="AH13" s="37"/>
      <c r="AI13" s="63"/>
    </row>
    <row r="14" spans="1:35" s="44" customFormat="1" ht="32.25" customHeight="1" x14ac:dyDescent="0.25">
      <c r="A14" s="64"/>
      <c r="B14" s="23"/>
      <c r="C14" s="41" t="s">
        <v>30</v>
      </c>
      <c r="D14" s="42">
        <f>SUM(J14,L14,N14,P14,R14,T14,V14,X14,Z14,AB14,AD14,AF14)</f>
        <v>6028.8</v>
      </c>
      <c r="E14" s="42">
        <f>J14+L14+N14+P14+R14+T14+V14+X14+Z14+AB14+AD14+AF14</f>
        <v>6028.8</v>
      </c>
      <c r="F14" s="42">
        <f>G14</f>
        <v>5443.56</v>
      </c>
      <c r="G14" s="42">
        <f>SUM(K14,M14,O14,Q14,S14,U14,W14,Y14,AA14,AC14,AE14,AG14)</f>
        <v>5443.56</v>
      </c>
      <c r="H14" s="42">
        <f>IFERROR(G14/D14*100,0)</f>
        <v>90.292595541401283</v>
      </c>
      <c r="I14" s="42">
        <f>IFERROR(G14/E14*100,0)</f>
        <v>90.292595541401283</v>
      </c>
      <c r="J14" s="62">
        <f>J17+J20</f>
        <v>0</v>
      </c>
      <c r="K14" s="62">
        <f t="shared" si="9"/>
        <v>0</v>
      </c>
      <c r="L14" s="62">
        <f t="shared" si="9"/>
        <v>0</v>
      </c>
      <c r="M14" s="62">
        <f t="shared" si="9"/>
        <v>0</v>
      </c>
      <c r="N14" s="62">
        <f t="shared" si="9"/>
        <v>0</v>
      </c>
      <c r="O14" s="62">
        <f t="shared" si="9"/>
        <v>0</v>
      </c>
      <c r="P14" s="62">
        <f t="shared" si="9"/>
        <v>0</v>
      </c>
      <c r="Q14" s="62">
        <f t="shared" si="9"/>
        <v>0</v>
      </c>
      <c r="R14" s="62">
        <f t="shared" si="9"/>
        <v>0</v>
      </c>
      <c r="S14" s="62">
        <f t="shared" si="9"/>
        <v>0</v>
      </c>
      <c r="T14" s="62">
        <f t="shared" si="9"/>
        <v>0</v>
      </c>
      <c r="U14" s="62">
        <f t="shared" si="9"/>
        <v>0</v>
      </c>
      <c r="V14" s="62">
        <f t="shared" si="9"/>
        <v>3428.8</v>
      </c>
      <c r="W14" s="62">
        <f t="shared" si="9"/>
        <v>0</v>
      </c>
      <c r="X14" s="62">
        <f t="shared" si="9"/>
        <v>2600</v>
      </c>
      <c r="Y14" s="62">
        <f t="shared" si="9"/>
        <v>0</v>
      </c>
      <c r="Z14" s="62">
        <f t="shared" si="9"/>
        <v>0</v>
      </c>
      <c r="AA14" s="62">
        <f t="shared" si="9"/>
        <v>2914.6190000000001</v>
      </c>
      <c r="AB14" s="62">
        <f t="shared" si="9"/>
        <v>0</v>
      </c>
      <c r="AC14" s="62">
        <f t="shared" si="9"/>
        <v>0</v>
      </c>
      <c r="AD14" s="62">
        <f t="shared" si="9"/>
        <v>0</v>
      </c>
      <c r="AE14" s="62">
        <f t="shared" si="9"/>
        <v>2509.181</v>
      </c>
      <c r="AF14" s="62">
        <f t="shared" si="9"/>
        <v>0</v>
      </c>
      <c r="AG14" s="62">
        <f t="shared" si="9"/>
        <v>19.760000000000002</v>
      </c>
      <c r="AH14" s="37"/>
      <c r="AI14" s="63"/>
    </row>
    <row r="15" spans="1:35" s="60" customFormat="1" ht="27" customHeight="1" x14ac:dyDescent="0.25">
      <c r="A15" s="53"/>
      <c r="B15" s="65" t="s">
        <v>34</v>
      </c>
      <c r="C15" s="54" t="s">
        <v>28</v>
      </c>
      <c r="D15" s="55">
        <f>D17+D16</f>
        <v>7742.5</v>
      </c>
      <c r="E15" s="55">
        <f>E17+E16</f>
        <v>7742.5</v>
      </c>
      <c r="F15" s="55">
        <f t="shared" ref="F15" si="10">F17+F16</f>
        <v>7713.3</v>
      </c>
      <c r="G15" s="55">
        <f>G17+G16</f>
        <v>7713.3</v>
      </c>
      <c r="H15" s="55">
        <f t="shared" ref="H15" si="11">IFERROR(G15/D15*100,0)</f>
        <v>99.622860833064252</v>
      </c>
      <c r="I15" s="55">
        <f t="shared" ref="I15" si="12">IFERROR(G15/E15*100,0)</f>
        <v>99.622860833064252</v>
      </c>
      <c r="J15" s="57">
        <f>J17+J16</f>
        <v>0</v>
      </c>
      <c r="K15" s="57">
        <f t="shared" ref="K15:AG15" si="13">K17+K16</f>
        <v>0</v>
      </c>
      <c r="L15" s="57">
        <f t="shared" si="13"/>
        <v>0</v>
      </c>
      <c r="M15" s="57">
        <f t="shared" si="13"/>
        <v>0</v>
      </c>
      <c r="N15" s="57">
        <f t="shared" si="13"/>
        <v>0</v>
      </c>
      <c r="O15" s="57">
        <f t="shared" si="13"/>
        <v>0</v>
      </c>
      <c r="P15" s="57">
        <f t="shared" si="13"/>
        <v>0</v>
      </c>
      <c r="Q15" s="57">
        <f t="shared" si="13"/>
        <v>0</v>
      </c>
      <c r="R15" s="57">
        <f t="shared" si="13"/>
        <v>0</v>
      </c>
      <c r="S15" s="57">
        <f t="shared" si="13"/>
        <v>0</v>
      </c>
      <c r="T15" s="57">
        <f t="shared" si="13"/>
        <v>0</v>
      </c>
      <c r="U15" s="57">
        <f t="shared" si="13"/>
        <v>0</v>
      </c>
      <c r="V15" s="57">
        <f t="shared" si="13"/>
        <v>7742.5</v>
      </c>
      <c r="W15" s="57">
        <f t="shared" si="13"/>
        <v>0</v>
      </c>
      <c r="X15" s="57">
        <f t="shared" si="13"/>
        <v>0</v>
      </c>
      <c r="Y15" s="57">
        <f t="shared" si="13"/>
        <v>0</v>
      </c>
      <c r="Z15" s="57">
        <f t="shared" si="13"/>
        <v>0</v>
      </c>
      <c r="AA15" s="57">
        <f t="shared" si="13"/>
        <v>7183.3189999999995</v>
      </c>
      <c r="AB15" s="57">
        <f t="shared" si="13"/>
        <v>0</v>
      </c>
      <c r="AC15" s="57">
        <f t="shared" si="13"/>
        <v>0</v>
      </c>
      <c r="AD15" s="57">
        <f t="shared" si="13"/>
        <v>0</v>
      </c>
      <c r="AE15" s="57">
        <f t="shared" si="13"/>
        <v>509.18099999999998</v>
      </c>
      <c r="AF15" s="57">
        <f t="shared" si="13"/>
        <v>0</v>
      </c>
      <c r="AG15" s="57">
        <f t="shared" si="13"/>
        <v>20.8</v>
      </c>
      <c r="AH15" s="58"/>
      <c r="AI15" s="59"/>
    </row>
    <row r="16" spans="1:35" s="60" customFormat="1" ht="258" customHeight="1" x14ac:dyDescent="0.25">
      <c r="A16" s="61"/>
      <c r="B16" s="66"/>
      <c r="C16" s="67" t="s">
        <v>29</v>
      </c>
      <c r="D16" s="68">
        <f>SUM(J16,L16,N16,P16,R16,T16,V16,X16,Z16,AB16,AD16,AF16)</f>
        <v>4313.7</v>
      </c>
      <c r="E16" s="42">
        <f>J16+L16+N16+P16+R16+T16+V16+X16+Z16+AB16+AD16+AF16</f>
        <v>4313.7</v>
      </c>
      <c r="F16" s="68">
        <f>G16</f>
        <v>4269.74</v>
      </c>
      <c r="G16" s="68">
        <f>SUM(K16,M16,O16,Q16,S16,U16,W16,Y16,AA16,AC16,AE16,AG16)</f>
        <v>4269.74</v>
      </c>
      <c r="H16" s="68">
        <f>IFERROR(G16/D16*100,0)</f>
        <v>98.980921250898305</v>
      </c>
      <c r="I16" s="68">
        <f>IFERROR(G16/E16*100,0)</f>
        <v>98.980921250898305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4313.7</v>
      </c>
      <c r="W16" s="69">
        <v>0</v>
      </c>
      <c r="X16" s="69">
        <v>0</v>
      </c>
      <c r="Y16" s="69">
        <v>0</v>
      </c>
      <c r="Z16" s="69">
        <v>0</v>
      </c>
      <c r="AA16" s="69">
        <v>4268.7</v>
      </c>
      <c r="AB16" s="69">
        <v>0</v>
      </c>
      <c r="AC16" s="69">
        <v>0</v>
      </c>
      <c r="AD16" s="70">
        <v>0</v>
      </c>
      <c r="AE16" s="70">
        <v>0</v>
      </c>
      <c r="AF16" s="69">
        <v>0</v>
      </c>
      <c r="AG16" s="69">
        <v>1.04</v>
      </c>
      <c r="AH16" s="58" t="s">
        <v>35</v>
      </c>
      <c r="AI16" s="59"/>
    </row>
    <row r="17" spans="1:35" s="60" customFormat="1" ht="42" customHeight="1" x14ac:dyDescent="0.25">
      <c r="A17" s="64"/>
      <c r="B17" s="66"/>
      <c r="C17" s="67" t="s">
        <v>30</v>
      </c>
      <c r="D17" s="68">
        <f>SUM(J17,L17,N17,P17,R17,T17,V17,X17,Z17,AB17,AD17,AF17)</f>
        <v>3428.8</v>
      </c>
      <c r="E17" s="42">
        <f>J17+L17+N17+P17+R17+T17+V17+X17+Z17+AB17+AD17+AF17</f>
        <v>3428.8</v>
      </c>
      <c r="F17" s="68">
        <f>G17</f>
        <v>3443.5600000000004</v>
      </c>
      <c r="G17" s="68">
        <f>SUM(K17,M17,O17,Q17,S17,U17,W17,Y17,AA17,AC17,AE17,AG17)</f>
        <v>3443.5600000000004</v>
      </c>
      <c r="H17" s="68">
        <f>IFERROR(G17/D17*100,0)</f>
        <v>100.4304713019132</v>
      </c>
      <c r="I17" s="68">
        <f>IFERROR(G17/E17*100,0)</f>
        <v>100.4304713019132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3428.8</v>
      </c>
      <c r="W17" s="69">
        <v>0</v>
      </c>
      <c r="X17" s="69">
        <v>0</v>
      </c>
      <c r="Y17" s="69">
        <v>0</v>
      </c>
      <c r="Z17" s="69">
        <v>0</v>
      </c>
      <c r="AA17" s="69">
        <v>2914.6190000000001</v>
      </c>
      <c r="AB17" s="69">
        <v>0</v>
      </c>
      <c r="AC17" s="69">
        <v>0</v>
      </c>
      <c r="AD17" s="69">
        <v>0</v>
      </c>
      <c r="AE17" s="69">
        <v>509.18099999999998</v>
      </c>
      <c r="AF17" s="69">
        <v>0</v>
      </c>
      <c r="AG17" s="69">
        <v>19.760000000000002</v>
      </c>
      <c r="AH17" s="58"/>
      <c r="AI17" s="59"/>
    </row>
    <row r="18" spans="1:35" s="60" customFormat="1" ht="42.75" customHeight="1" x14ac:dyDescent="0.25">
      <c r="A18" s="64"/>
      <c r="B18" s="65" t="s">
        <v>36</v>
      </c>
      <c r="C18" s="54" t="s">
        <v>28</v>
      </c>
      <c r="D18" s="55">
        <f>D20+D19</f>
        <v>2600</v>
      </c>
      <c r="E18" s="55">
        <f>E20+E19</f>
        <v>2600</v>
      </c>
      <c r="F18" s="55">
        <f t="shared" ref="F18:G18" si="14">F20+F19</f>
        <v>2000</v>
      </c>
      <c r="G18" s="55">
        <f t="shared" si="14"/>
        <v>2000</v>
      </c>
      <c r="H18" s="55">
        <f t="shared" ref="H18" si="15">IFERROR(G18/D18*100,0)</f>
        <v>76.923076923076934</v>
      </c>
      <c r="I18" s="55">
        <f t="shared" ref="I18" si="16">IFERROR(G18/E18*100,0)</f>
        <v>76.923076923076934</v>
      </c>
      <c r="J18" s="57">
        <f>J20+J19</f>
        <v>0</v>
      </c>
      <c r="K18" s="57">
        <f t="shared" ref="K18:AG18" si="17">K20+K19</f>
        <v>0</v>
      </c>
      <c r="L18" s="57">
        <f t="shared" si="17"/>
        <v>0</v>
      </c>
      <c r="M18" s="57">
        <f t="shared" si="17"/>
        <v>0</v>
      </c>
      <c r="N18" s="57">
        <f t="shared" si="17"/>
        <v>0</v>
      </c>
      <c r="O18" s="57">
        <f t="shared" si="17"/>
        <v>0</v>
      </c>
      <c r="P18" s="57">
        <f t="shared" si="17"/>
        <v>0</v>
      </c>
      <c r="Q18" s="57">
        <f t="shared" si="17"/>
        <v>0</v>
      </c>
      <c r="R18" s="57">
        <f t="shared" si="17"/>
        <v>0</v>
      </c>
      <c r="S18" s="57">
        <f t="shared" si="17"/>
        <v>0</v>
      </c>
      <c r="T18" s="57">
        <f t="shared" si="17"/>
        <v>0</v>
      </c>
      <c r="U18" s="57">
        <f t="shared" si="17"/>
        <v>0</v>
      </c>
      <c r="V18" s="57">
        <f t="shared" si="17"/>
        <v>0</v>
      </c>
      <c r="W18" s="57">
        <f t="shared" si="17"/>
        <v>0</v>
      </c>
      <c r="X18" s="57">
        <f t="shared" si="17"/>
        <v>2600</v>
      </c>
      <c r="Y18" s="57">
        <f t="shared" si="17"/>
        <v>0</v>
      </c>
      <c r="Z18" s="57">
        <f t="shared" si="17"/>
        <v>0</v>
      </c>
      <c r="AA18" s="57">
        <f t="shared" si="17"/>
        <v>0</v>
      </c>
      <c r="AB18" s="57">
        <f t="shared" si="17"/>
        <v>0</v>
      </c>
      <c r="AC18" s="57">
        <f t="shared" si="17"/>
        <v>0</v>
      </c>
      <c r="AD18" s="57">
        <f t="shared" si="17"/>
        <v>0</v>
      </c>
      <c r="AE18" s="57">
        <f t="shared" si="17"/>
        <v>2000</v>
      </c>
      <c r="AF18" s="57">
        <f>AF20+AF19</f>
        <v>0</v>
      </c>
      <c r="AG18" s="57">
        <f t="shared" si="17"/>
        <v>0</v>
      </c>
      <c r="AH18" s="58"/>
      <c r="AI18" s="59"/>
    </row>
    <row r="19" spans="1:35" s="60" customFormat="1" ht="58.5" hidden="1" customHeight="1" x14ac:dyDescent="0.25">
      <c r="A19" s="64"/>
      <c r="B19" s="66"/>
      <c r="C19" s="67" t="s">
        <v>29</v>
      </c>
      <c r="D19" s="68">
        <f>SUM(J19,L19,N19,P19,R19,T19,V19,X19,Z19,AB19,AD19,AF19)</f>
        <v>0</v>
      </c>
      <c r="E19" s="68">
        <f>J19</f>
        <v>0</v>
      </c>
      <c r="F19" s="68">
        <f>G19</f>
        <v>0</v>
      </c>
      <c r="G19" s="68">
        <f>SUM(K19,M19,O19,Q19,S19,U19,W19,Y19,AA19,AC19,AE19,AG19)</f>
        <v>0</v>
      </c>
      <c r="H19" s="68">
        <f>IFERROR(G19/D19*100,0)</f>
        <v>0</v>
      </c>
      <c r="I19" s="68">
        <f>IFERROR(G19/E19*100,0)</f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58"/>
      <c r="AI19" s="59"/>
    </row>
    <row r="20" spans="1:35" s="60" customFormat="1" ht="409.5" customHeight="1" x14ac:dyDescent="0.25">
      <c r="A20" s="71"/>
      <c r="B20" s="66"/>
      <c r="C20" s="67" t="s">
        <v>30</v>
      </c>
      <c r="D20" s="68">
        <f>SUM(J20,L20,N20,P20,R20,T20,V20,X20,Z20,AB20,AD20,AF20)</f>
        <v>2600</v>
      </c>
      <c r="E20" s="42">
        <f>J20+L20+N20+P20+R20+T20+V20+X20+Z20+AB20+AD20</f>
        <v>2600</v>
      </c>
      <c r="F20" s="42">
        <f>G20</f>
        <v>2000</v>
      </c>
      <c r="G20" s="68">
        <f>SUM(K20,M20,O20,Q20,S20,U20,W20,Y20,AA20,AC20,AE20,AG20)</f>
        <v>2000</v>
      </c>
      <c r="H20" s="68">
        <f>IFERROR(G20/D20*100,0)</f>
        <v>76.923076923076934</v>
      </c>
      <c r="I20" s="68">
        <f>IFERROR(G20/E20*100,0)</f>
        <v>76.923076923076934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2600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2000</v>
      </c>
      <c r="AF20" s="69">
        <v>0</v>
      </c>
      <c r="AG20" s="69">
        <v>0</v>
      </c>
      <c r="AH20" s="58" t="s">
        <v>37</v>
      </c>
      <c r="AI20" s="59"/>
    </row>
    <row r="21" spans="1:35" s="38" customFormat="1" ht="27" customHeight="1" x14ac:dyDescent="0.25">
      <c r="A21" s="32" t="s">
        <v>38</v>
      </c>
      <c r="B21" s="33" t="s">
        <v>39</v>
      </c>
      <c r="C21" s="34" t="s">
        <v>28</v>
      </c>
      <c r="D21" s="35">
        <f>D22</f>
        <v>21837.220839999998</v>
      </c>
      <c r="E21" s="35">
        <f t="shared" ref="E21:G21" si="18">E22</f>
        <v>19364.886839999999</v>
      </c>
      <c r="F21" s="72">
        <f t="shared" si="18"/>
        <v>21599.663360000002</v>
      </c>
      <c r="G21" s="35">
        <f t="shared" si="18"/>
        <v>21599.663360000002</v>
      </c>
      <c r="H21" s="35">
        <f t="shared" ref="H21" si="19">IFERROR(G21/D21*100,0)</f>
        <v>98.912144170082058</v>
      </c>
      <c r="I21" s="35">
        <f t="shared" ref="I21" si="20">IFERROR(G21/E21*100,0)</f>
        <v>111.54035413924474</v>
      </c>
      <c r="J21" s="36">
        <f t="shared" ref="J21:AG21" si="21">SUM(J22:J22)</f>
        <v>2833.6880000000001</v>
      </c>
      <c r="K21" s="36">
        <f t="shared" si="21"/>
        <v>1404.721</v>
      </c>
      <c r="L21" s="36">
        <f t="shared" si="21"/>
        <v>1680.212</v>
      </c>
      <c r="M21" s="36">
        <f t="shared" si="21"/>
        <v>2087.2600000000002</v>
      </c>
      <c r="N21" s="36">
        <f t="shared" si="21"/>
        <v>1068.1030000000001</v>
      </c>
      <c r="O21" s="36">
        <f t="shared" si="21"/>
        <v>1354.241</v>
      </c>
      <c r="P21" s="36">
        <f t="shared" si="21"/>
        <v>2024.9739999999999</v>
      </c>
      <c r="Q21" s="36">
        <f t="shared" si="21"/>
        <v>1331.1</v>
      </c>
      <c r="R21" s="36">
        <f t="shared" si="21"/>
        <v>1527.9469999999999</v>
      </c>
      <c r="S21" s="36">
        <f t="shared" si="21"/>
        <v>1187.7760000000001</v>
      </c>
      <c r="T21" s="36">
        <f t="shared" si="21"/>
        <v>1177.902</v>
      </c>
      <c r="U21" s="36">
        <f t="shared" si="21"/>
        <v>1824.8240000000001</v>
      </c>
      <c r="V21" s="36">
        <f t="shared" si="21"/>
        <v>2024.9739999999999</v>
      </c>
      <c r="W21" s="36">
        <f t="shared" si="21"/>
        <v>2041.5350000000001</v>
      </c>
      <c r="X21" s="36">
        <f t="shared" si="21"/>
        <v>1527.9469999999999</v>
      </c>
      <c r="Y21" s="36">
        <f t="shared" si="21"/>
        <v>1540.961</v>
      </c>
      <c r="Z21" s="36">
        <f t="shared" si="21"/>
        <v>1973.232</v>
      </c>
      <c r="AA21" s="36">
        <f t="shared" si="21"/>
        <v>2701.2594199999999</v>
      </c>
      <c r="AB21" s="36">
        <f t="shared" si="21"/>
        <v>1734.662</v>
      </c>
      <c r="AC21" s="36">
        <f t="shared" si="21"/>
        <v>1639.47171</v>
      </c>
      <c r="AD21" s="73">
        <f t="shared" si="21"/>
        <v>1791.24584</v>
      </c>
      <c r="AE21" s="73">
        <f t="shared" si="21"/>
        <v>1313.4032299999999</v>
      </c>
      <c r="AF21" s="36">
        <f t="shared" si="21"/>
        <v>2472.3339999999998</v>
      </c>
      <c r="AG21" s="36">
        <f t="shared" si="21"/>
        <v>3173.1109999999999</v>
      </c>
      <c r="AH21" s="37"/>
      <c r="AI21" s="63"/>
    </row>
    <row r="22" spans="1:35" s="44" customFormat="1" ht="111.75" customHeight="1" x14ac:dyDescent="0.25">
      <c r="A22" s="45"/>
      <c r="B22" s="46"/>
      <c r="C22" s="41" t="s">
        <v>30</v>
      </c>
      <c r="D22" s="42">
        <f>SUM(J22,L22,N22,P22,R22,T22,V22,X22,Z22,AB22,AD22,AF22)</f>
        <v>21837.220839999998</v>
      </c>
      <c r="E22" s="42">
        <f>J22+L22+N22+P22+R22+T22+V22+X22+Z22+AB22+AD22</f>
        <v>19364.886839999999</v>
      </c>
      <c r="F22" s="42">
        <f>G22</f>
        <v>21599.663360000002</v>
      </c>
      <c r="G22" s="68">
        <f>SUM(K22,M22,O22,Q22,S22,U22,W22,Y22,AA22,AC22,AE22,AG22)</f>
        <v>21599.663360000002</v>
      </c>
      <c r="H22" s="42">
        <f>IFERROR(G22/D22*100,0)</f>
        <v>98.912144170082058</v>
      </c>
      <c r="I22" s="42">
        <f>IFERROR(G22/E22*100,0)</f>
        <v>111.54035413924474</v>
      </c>
      <c r="J22" s="62">
        <v>2833.6880000000001</v>
      </c>
      <c r="K22" s="62">
        <v>1404.721</v>
      </c>
      <c r="L22" s="62">
        <v>1680.212</v>
      </c>
      <c r="M22" s="62">
        <v>2087.2600000000002</v>
      </c>
      <c r="N22" s="62">
        <v>1068.1030000000001</v>
      </c>
      <c r="O22" s="62">
        <v>1354.241</v>
      </c>
      <c r="P22" s="62">
        <v>2024.9739999999999</v>
      </c>
      <c r="Q22" s="62">
        <v>1331.1</v>
      </c>
      <c r="R22" s="62">
        <v>1527.9469999999999</v>
      </c>
      <c r="S22" s="62">
        <v>1187.7760000000001</v>
      </c>
      <c r="T22" s="62">
        <v>1177.902</v>
      </c>
      <c r="U22" s="62">
        <v>1824.8240000000001</v>
      </c>
      <c r="V22" s="62">
        <v>2024.9739999999999</v>
      </c>
      <c r="W22" s="62">
        <v>2041.5350000000001</v>
      </c>
      <c r="X22" s="62">
        <v>1527.9469999999999</v>
      </c>
      <c r="Y22" s="62">
        <v>1540.961</v>
      </c>
      <c r="Z22" s="62">
        <v>1973.232</v>
      </c>
      <c r="AA22" s="62">
        <v>2701.2594199999999</v>
      </c>
      <c r="AB22" s="62">
        <v>1734.662</v>
      </c>
      <c r="AC22" s="62">
        <v>1639.47171</v>
      </c>
      <c r="AD22" s="74">
        <v>1791.24584</v>
      </c>
      <c r="AE22" s="74">
        <v>1313.4032299999999</v>
      </c>
      <c r="AF22" s="62">
        <v>2472.3339999999998</v>
      </c>
      <c r="AG22" s="62">
        <v>3173.1109999999999</v>
      </c>
      <c r="AH22" s="43"/>
      <c r="AI22" s="63"/>
    </row>
    <row r="33" spans="34:34" x14ac:dyDescent="0.25">
      <c r="AH33" s="75"/>
    </row>
  </sheetData>
  <mergeCells count="34">
    <mergeCell ref="A15:A17"/>
    <mergeCell ref="B15:B17"/>
    <mergeCell ref="A18:A20"/>
    <mergeCell ref="B18:B20"/>
    <mergeCell ref="A21:A22"/>
    <mergeCell ref="B21:B22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2026-01-18T06:31:34Z</dcterms:modified>
</cp:coreProperties>
</file>