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20" windowHeight="10670" tabRatio="602" activeTab="0"/>
  </bookViews>
  <sheets>
    <sheet name="Титульный лист" sheetId="1" r:id="rId1"/>
    <sheet name="2019 год" sheetId="2" r:id="rId2"/>
  </sheets>
  <definedNames>
    <definedName name="_xlfn.IFERROR" hidden="1">#NAME?</definedName>
    <definedName name="_xlnm.Print_Titles" localSheetId="1">'2019 год'!$B:$B,'2019 год'!$9:$11</definedName>
    <definedName name="_xlnm.Print_Area" localSheetId="1">'2019 год'!$B$2:$AG$53</definedName>
  </definedNames>
  <calcPr fullCalcOnLoad="1"/>
</workbook>
</file>

<file path=xl/sharedStrings.xml><?xml version="1.0" encoding="utf-8"?>
<sst xmlns="http://schemas.openxmlformats.org/spreadsheetml/2006/main" count="107" uniqueCount="66">
  <si>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</si>
  <si>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</si>
  <si>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</si>
  <si>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</si>
  <si>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</si>
  <si>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</si>
  <si>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</si>
  <si>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</si>
  <si>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</si>
  <si>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</si>
  <si>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</si>
  <si>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</si>
  <si>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</si>
  <si>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</si>
  <si>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</si>
  <si>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</si>
  <si>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</si>
  <si>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</si>
  <si>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1.2.</t>
  </si>
  <si>
    <t>2.1.</t>
  </si>
  <si>
    <t>3.2.</t>
  </si>
  <si>
    <t>3.3.</t>
  </si>
  <si>
    <t>ИТОГО по программе, в том числе</t>
  </si>
  <si>
    <t>бюджет города Когалыма</t>
  </si>
  <si>
    <t>Всего</t>
  </si>
  <si>
    <t>Основные  мероприятия программы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</si>
  <si>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</si>
  <si>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Исполнение в %</t>
  </si>
  <si>
    <t>к текущему году</t>
  </si>
  <si>
    <t>на отчетную дату</t>
  </si>
  <si>
    <t>кассовый расход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</si>
  <si>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</si>
  <si>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</si>
  <si>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</si>
  <si>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год</t>
  </si>
  <si>
    <t>мксяц</t>
  </si>
  <si>
    <t>касса</t>
  </si>
  <si>
    <t xml:space="preserve">Подпрограмма 1 «Развитие отрасли растениеводства» </t>
  </si>
  <si>
    <t xml:space="preserve">1.1.Поддержка растениеводства, переработки и реализации продукции растениеводства (1, 8)
</t>
  </si>
  <si>
    <t>2.1.Поддержка животноводства, переработки и реализации продукции животноводства (2, 3, 4, 5, 6, 7)</t>
  </si>
  <si>
    <t>2.3. Поддержка малых форм хозяйствования, создания и модернизации объектов агропромышленного комплекса приобретения техники и оборудования (9)</t>
  </si>
  <si>
    <t>2.2.Поддержка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(2, 3, 4, 5, 6, 7)</t>
  </si>
  <si>
    <t xml:space="preserve">Подпрограмма 3 «Развитие системы заготовки и переработки дикоросов» </t>
  </si>
  <si>
    <t>3.1 Поддержка развития системы заготовки и переработки дикоросов (1)</t>
  </si>
  <si>
    <t>4.1. Проведение противоэпизоотических мероприятий, направленных на предупреждение и ликвидацию болезней, общих для человека и животных (10)</t>
  </si>
  <si>
    <t>План на 2019 год</t>
  </si>
  <si>
    <t xml:space="preserve"> «Развитие агропромышленного комплекса и рынков сельскохозяйственной продукции, сырья и продовольствия в городе Когалыме»</t>
  </si>
  <si>
    <t xml:space="preserve">Подпрограмма 2 «Развитие отрасли животноводства» </t>
  </si>
  <si>
    <t>Всего по подпрограмме, в том числе</t>
  </si>
  <si>
    <t>откл</t>
  </si>
  <si>
    <t>Постановление Администрации города Когалыма от 11.10.2013 №2900 «Об утверждении муниципальной программы «Развитие агропромышленного комплекса и рынков сельскохозяйственной продукции, сырья и продовольствия в городе Когалыме».</t>
  </si>
  <si>
    <t xml:space="preserve">Задачи: 1. 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2.Обеспечение воспроизводства и увеличение продукции растениеводства и создание благоприятных условий для развития заготовки и переработки дикоросов.
3. Создание условий для расширения рынка сельскохозяйственной продукции.
</t>
  </si>
  <si>
    <t xml:space="preserve">Задачи: 1.Увеличение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 Создание условий устойчивого развития социально значимых отраслей животноводства.
3. Создание условий для расширения рынка сельскохозяйственной продукции.
</t>
  </si>
  <si>
    <t xml:space="preserve">Задачи: 1.Увеличение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2.Обеспечение воспроизводства и увеличение продукции растениеводства и создание благоприятных условий для развития заготовки и переработки дикоросов.
3. Создание условий для расширения рынка сельскохозяйственной продукции.
</t>
  </si>
  <si>
    <t>Задача: 1. Обеспечение стабильной благополучной эпизоотической обстановки в городе Когалыме, включая защиту населения от болезней, общих для человека и животных.</t>
  </si>
  <si>
    <t xml:space="preserve">Управление инвестиционной деятельности и развития предпринимательства
</t>
  </si>
  <si>
    <t>2019 год</t>
  </si>
  <si>
    <t>План на 01.07.2019</t>
  </si>
  <si>
    <t>Профинансировано на 01.07.2019</t>
  </si>
  <si>
    <t>Кассовый расход на 01.07.2019</t>
  </si>
  <si>
    <t xml:space="preserve">В связи с изменениями, внесенными в Порядок предоставления субсидии на поддержку животноводства, утвержденный госпрограммой "Развитие агропромышленного комплекса" субсидия из окружного бюджета на содержание маточного поголовья сельхозживотны за второе полугодие 2019 года в размере 852,00 тыс. рублей будет предоставлена в июле 2019 года  Главе К(Ф)Х Шиманскому В.М. в соответствии с предоставленными документами. </t>
  </si>
  <si>
    <t>Субсидия носит заявительный характер. В июне 2019 года субсидия по возмещению арендной платы за торговые места предоставлена Главе КФХ Шиманскому В.М., в соответствии с предоставленными документами.</t>
  </si>
  <si>
    <t xml:space="preserve">Оплата произведена за фактически оказанные услуги в декабре 2018 года (59 собак) и январе-мае 2019 года (101 собак)  на основании предоставленных документов.   </t>
  </si>
  <si>
    <t>М.В.Иванова</t>
  </si>
  <si>
    <t xml:space="preserve">Начальник ОПРиРП УИДиРП
              </t>
  </si>
  <si>
    <t>на 01.07.2019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</si>
</sst>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0" fontId="14" fillId="0" borderId="12" xfId="0" applyFont="1" applyBorder="1" applyAlignment="1">
      <alignment horizontal="justify" vertical="top" wrapText="1"/>
    </xf>
    <xf numFmtId="191" fontId="3" fillId="0" borderId="0" xfId="0" applyNumberFormat="1" applyFont="1" applyFill="1" applyAlignment="1">
      <alignment horizontal="justify" vertical="center" wrapText="1"/>
    </xf>
    <xf numFmtId="191" fontId="2" fillId="0" borderId="15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2" fillId="34" borderId="15" xfId="0" applyNumberFormat="1" applyFont="1" applyFill="1" applyBorder="1" applyAlignment="1">
      <alignment vertical="center" wrapText="1"/>
    </xf>
    <xf numFmtId="191" fontId="2" fillId="34" borderId="14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top" wrapText="1"/>
    </xf>
    <xf numFmtId="4" fontId="3" fillId="0" borderId="11" xfId="62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6" borderId="14" xfId="0" applyFont="1" applyFill="1" applyBorder="1" applyAlignment="1">
      <alignment horizontal="left" vertical="top"/>
    </xf>
    <xf numFmtId="0" fontId="15" fillId="6" borderId="10" xfId="0" applyFont="1" applyFill="1" applyBorder="1" applyAlignment="1">
      <alignment vertical="top" wrapText="1"/>
    </xf>
    <xf numFmtId="4" fontId="2" fillId="6" borderId="12" xfId="62" applyNumberFormat="1" applyFont="1" applyFill="1" applyBorder="1" applyAlignment="1">
      <alignment horizontal="center" vertical="center"/>
    </xf>
    <xf numFmtId="4" fontId="3" fillId="6" borderId="12" xfId="62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vertical="top" wrapText="1"/>
    </xf>
    <xf numFmtId="191" fontId="2" fillId="6" borderId="15" xfId="0" applyNumberFormat="1" applyFont="1" applyFill="1" applyBorder="1" applyAlignment="1">
      <alignment vertical="center" wrapText="1"/>
    </xf>
    <xf numFmtId="191" fontId="2" fillId="6" borderId="10" xfId="0" applyNumberFormat="1" applyFont="1" applyFill="1" applyBorder="1" applyAlignment="1">
      <alignment vertical="center" wrapText="1"/>
    </xf>
    <xf numFmtId="191" fontId="2" fillId="6" borderId="14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 wrapText="1"/>
    </xf>
    <xf numFmtId="0" fontId="15" fillId="6" borderId="10" xfId="0" applyFont="1" applyFill="1" applyBorder="1" applyAlignment="1">
      <alignment horizontal="center" vertical="top"/>
    </xf>
    <xf numFmtId="0" fontId="16" fillId="6" borderId="10" xfId="0" applyFont="1" applyFill="1" applyBorder="1" applyAlignment="1">
      <alignment vertical="top" wrapText="1"/>
    </xf>
    <xf numFmtId="4" fontId="2" fillId="6" borderId="12" xfId="0" applyNumberFormat="1" applyFont="1" applyFill="1" applyBorder="1" applyAlignment="1" applyProtection="1">
      <alignment horizontal="center" vertical="center" wrapText="1"/>
      <protection/>
    </xf>
    <xf numFmtId="4" fontId="3" fillId="6" borderId="10" xfId="62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14" fillId="6" borderId="11" xfId="0" applyFont="1" applyFill="1" applyBorder="1" applyAlignment="1">
      <alignment vertical="top" wrapText="1"/>
    </xf>
    <xf numFmtId="4" fontId="3" fillId="6" borderId="12" xfId="0" applyNumberFormat="1" applyFont="1" applyFill="1" applyBorder="1" applyAlignment="1" applyProtection="1">
      <alignment horizontal="center" vertical="center" wrapText="1"/>
      <protection/>
    </xf>
    <xf numFmtId="2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3" fillId="6" borderId="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/>
    </xf>
    <xf numFmtId="0" fontId="3" fillId="6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top"/>
    </xf>
    <xf numFmtId="191" fontId="3" fillId="0" borderId="15" xfId="0" applyNumberFormat="1" applyFont="1" applyFill="1" applyBorder="1" applyAlignment="1">
      <alignment vertical="center" wrapText="1"/>
    </xf>
    <xf numFmtId="191" fontId="3" fillId="0" borderId="14" xfId="0" applyNumberFormat="1" applyFont="1" applyFill="1" applyBorder="1" applyAlignment="1">
      <alignment vertical="center" wrapText="1"/>
    </xf>
    <xf numFmtId="4" fontId="3" fillId="0" borderId="12" xfId="62" applyNumberFormat="1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>
      <alignment vertical="center" wrapText="1"/>
    </xf>
    <xf numFmtId="4" fontId="2" fillId="0" borderId="12" xfId="62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8" xfId="0" applyFont="1" applyFill="1" applyBorder="1" applyAlignment="1">
      <alignment horizontal="left" vertical="top"/>
    </xf>
    <xf numFmtId="0" fontId="16" fillId="33" borderId="15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0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">
      <c r="A1" s="131"/>
      <c r="B1" s="131"/>
    </row>
    <row r="10" spans="1:9" ht="48" customHeight="1">
      <c r="A10" s="132" t="s">
        <v>55</v>
      </c>
      <c r="B10" s="133"/>
      <c r="C10" s="133"/>
      <c r="D10" s="133"/>
      <c r="E10" s="133"/>
      <c r="F10" s="133"/>
      <c r="G10" s="133"/>
      <c r="H10" s="133"/>
      <c r="I10" s="133"/>
    </row>
    <row r="11" spans="1:9" ht="22.5">
      <c r="A11" s="134" t="s">
        <v>14</v>
      </c>
      <c r="B11" s="134"/>
      <c r="C11" s="134"/>
      <c r="D11" s="134"/>
      <c r="E11" s="134"/>
      <c r="F11" s="134"/>
      <c r="G11" s="134"/>
      <c r="H11" s="134"/>
      <c r="I11" s="134"/>
    </row>
    <row r="13" spans="1:9" ht="27" customHeight="1">
      <c r="A13" s="135" t="s">
        <v>15</v>
      </c>
      <c r="B13" s="135"/>
      <c r="C13" s="135"/>
      <c r="D13" s="135"/>
      <c r="E13" s="135"/>
      <c r="F13" s="135"/>
      <c r="G13" s="135"/>
      <c r="H13" s="135"/>
      <c r="I13" s="135"/>
    </row>
    <row r="14" spans="1:9" ht="27" customHeight="1">
      <c r="A14" s="135" t="s">
        <v>16</v>
      </c>
      <c r="B14" s="135"/>
      <c r="C14" s="135"/>
      <c r="D14" s="135"/>
      <c r="E14" s="135"/>
      <c r="F14" s="135"/>
      <c r="G14" s="135"/>
      <c r="H14" s="135"/>
      <c r="I14" s="135"/>
    </row>
    <row r="15" spans="1:9" ht="61.5" customHeight="1">
      <c r="A15" s="136" t="s">
        <v>31</v>
      </c>
      <c r="B15" s="136"/>
      <c r="C15" s="136"/>
      <c r="D15" s="136"/>
      <c r="E15" s="136"/>
      <c r="F15" s="136"/>
      <c r="G15" s="136"/>
      <c r="H15" s="136"/>
      <c r="I15" s="136"/>
    </row>
    <row r="16" spans="4:6" ht="18.75">
      <c r="D16" s="137" t="s">
        <v>65</v>
      </c>
      <c r="E16" s="138"/>
      <c r="F16" s="138"/>
    </row>
    <row r="41" spans="5:13" ht="16.5">
      <c r="E41" s="130" t="s">
        <v>17</v>
      </c>
      <c r="F41" s="130"/>
      <c r="G41" s="130"/>
      <c r="H41" s="130"/>
      <c r="I41" s="130"/>
      <c r="J41" s="130"/>
      <c r="K41" s="130"/>
      <c r="L41" s="130"/>
      <c r="M41" s="130"/>
    </row>
    <row r="42" spans="5:13" ht="16.5">
      <c r="E42" s="130" t="s">
        <v>56</v>
      </c>
      <c r="F42" s="130"/>
      <c r="G42" s="130"/>
      <c r="H42" s="130"/>
      <c r="I42" s="130"/>
      <c r="J42" s="130"/>
      <c r="K42" s="130"/>
      <c r="L42" s="130"/>
      <c r="M42" s="130"/>
    </row>
  </sheetData>
  <sheetProtection/>
  <mergeCells count="9">
    <mergeCell ref="E42:M42"/>
    <mergeCell ref="A1:B1"/>
    <mergeCell ref="A10:I10"/>
    <mergeCell ref="A11:I11"/>
    <mergeCell ref="A13:I13"/>
    <mergeCell ref="A14:I14"/>
    <mergeCell ref="A15:I15"/>
    <mergeCell ref="E41:M41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3"/>
  <sheetViews>
    <sheetView showGridLines="0" view="pageBreakPreview" zoomScale="50" zoomScaleNormal="64" zoomScaleSheetLayoutView="50" zoomScalePageLayoutView="0" workbookViewId="0" topLeftCell="B4">
      <pane xSplit="7" ySplit="10" topLeftCell="I14" activePane="bottomRight" state="frozen"/>
      <selection pane="topLeft" activeCell="B4" sqref="B4"/>
      <selection pane="topRight" activeCell="I4" sqref="I4"/>
      <selection pane="bottomLeft" activeCell="B14" sqref="B14"/>
      <selection pane="bottomRight" activeCell="C51" sqref="C51:M51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7109375" style="2" customWidth="1"/>
    <col min="8" max="8" width="13.57421875" style="2" customWidth="1"/>
    <col min="9" max="9" width="11.140625" style="2" customWidth="1"/>
    <col min="10" max="10" width="12.28125" style="1" bestFit="1" customWidth="1"/>
    <col min="11" max="11" width="11.28125" style="1" customWidth="1"/>
    <col min="12" max="13" width="13.421875" style="1" customWidth="1"/>
    <col min="14" max="14" width="12.28125" style="1" bestFit="1" customWidth="1"/>
    <col min="15" max="15" width="13.57421875" style="1" customWidth="1"/>
    <col min="16" max="16" width="12.28125" style="1" bestFit="1" customWidth="1"/>
    <col min="17" max="17" width="11.140625" style="1" customWidth="1"/>
    <col min="18" max="18" width="12.28125" style="1" bestFit="1" customWidth="1"/>
    <col min="19" max="19" width="10.140625" style="1" customWidth="1"/>
    <col min="20" max="20" width="12.28125" style="1" bestFit="1" customWidth="1"/>
    <col min="21" max="21" width="12.00390625" style="1" customWidth="1"/>
    <col min="22" max="22" width="12.28125" style="3" bestFit="1" customWidth="1"/>
    <col min="23" max="23" width="11.28125" style="3" customWidth="1"/>
    <col min="24" max="24" width="12.28125" style="3" bestFit="1" customWidth="1"/>
    <col min="25" max="25" width="11.00390625" style="3" customWidth="1"/>
    <col min="26" max="27" width="12.8515625" style="3" customWidth="1"/>
    <col min="28" max="28" width="12.28125" style="3" bestFit="1" customWidth="1"/>
    <col min="29" max="29" width="11.57421875" style="3" customWidth="1"/>
    <col min="30" max="30" width="12.28125" style="3" bestFit="1" customWidth="1"/>
    <col min="31" max="31" width="12.8515625" style="3" customWidth="1"/>
    <col min="32" max="32" width="12.140625" style="3" customWidth="1"/>
    <col min="33" max="33" width="45.8515625" style="3" customWidth="1"/>
    <col min="34" max="34" width="13.57421875" style="1" hidden="1" customWidth="1"/>
    <col min="35" max="35" width="13.8515625" style="1" hidden="1" customWidth="1"/>
    <col min="36" max="36" width="21.28125" style="1" hidden="1" customWidth="1"/>
    <col min="37" max="37" width="12.57421875" style="10" hidden="1" customWidth="1"/>
    <col min="38" max="38" width="8.00390625" style="10" customWidth="1"/>
    <col min="39" max="181" width="9.140625" style="10" customWidth="1"/>
    <col min="182" max="16384" width="9.140625" style="1" customWidth="1"/>
  </cols>
  <sheetData>
    <row r="1" spans="2:21" ht="28.5" customHeight="1" hidden="1">
      <c r="B1" s="15"/>
      <c r="J1" s="40"/>
      <c r="K1" s="40"/>
      <c r="L1" s="13"/>
      <c r="M1" s="13"/>
      <c r="R1" s="39"/>
      <c r="S1" s="39"/>
      <c r="T1" s="39"/>
      <c r="U1" s="39"/>
    </row>
    <row r="2" spans="2:21" ht="40.5" customHeight="1" hidden="1">
      <c r="B2" s="12"/>
      <c r="R2" s="142"/>
      <c r="S2" s="142"/>
      <c r="T2" s="142"/>
      <c r="U2" s="44"/>
    </row>
    <row r="3" spans="2:21" ht="36.75" customHeight="1" hidden="1">
      <c r="B3" s="12"/>
      <c r="R3" s="142"/>
      <c r="S3" s="142"/>
      <c r="T3" s="142"/>
      <c r="U3" s="44"/>
    </row>
    <row r="4" spans="2:33" ht="2.25" customHeight="1">
      <c r="B4" s="12"/>
      <c r="R4" s="44"/>
      <c r="S4" s="44"/>
      <c r="T4" s="44"/>
      <c r="U4" s="44"/>
      <c r="Z4" s="148"/>
      <c r="AA4" s="148"/>
      <c r="AB4" s="148"/>
      <c r="AC4" s="148"/>
      <c r="AD4" s="148"/>
      <c r="AE4" s="148"/>
      <c r="AF4" s="148"/>
      <c r="AG4" s="59"/>
    </row>
    <row r="5" spans="2:181" s="4" customFormat="1" ht="39.75" customHeight="1" hidden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139"/>
      <c r="AA5" s="139"/>
      <c r="AB5" s="139"/>
      <c r="AC5" s="139"/>
      <c r="AD5" s="139"/>
      <c r="AE5" s="139"/>
      <c r="AF5" s="139"/>
      <c r="AG5" s="60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</row>
    <row r="6" spans="2:181" s="4" customFormat="1" ht="44.25" customHeight="1" hidden="1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60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</row>
    <row r="7" spans="2:181" s="4" customFormat="1" ht="70.5" customHeight="1">
      <c r="B7" s="149" t="s">
        <v>46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61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</row>
    <row r="8" spans="2:181" s="4" customFormat="1" ht="25.5" customHeight="1">
      <c r="B8" s="149" t="s">
        <v>50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61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</row>
    <row r="9" spans="2:181" s="5" customFormat="1" ht="18.75" customHeight="1">
      <c r="B9" s="155" t="s">
        <v>25</v>
      </c>
      <c r="C9" s="153" t="s">
        <v>45</v>
      </c>
      <c r="D9" s="153" t="s">
        <v>57</v>
      </c>
      <c r="E9" s="153" t="s">
        <v>58</v>
      </c>
      <c r="F9" s="153" t="s">
        <v>59</v>
      </c>
      <c r="G9" s="153" t="s">
        <v>27</v>
      </c>
      <c r="H9" s="153"/>
      <c r="I9" s="153" t="s">
        <v>0</v>
      </c>
      <c r="J9" s="153"/>
      <c r="K9" s="153" t="s">
        <v>1</v>
      </c>
      <c r="L9" s="153"/>
      <c r="M9" s="153" t="s">
        <v>2</v>
      </c>
      <c r="N9" s="153"/>
      <c r="O9" s="153" t="s">
        <v>3</v>
      </c>
      <c r="P9" s="153"/>
      <c r="Q9" s="153" t="s">
        <v>4</v>
      </c>
      <c r="R9" s="153"/>
      <c r="S9" s="153" t="s">
        <v>5</v>
      </c>
      <c r="T9" s="153"/>
      <c r="U9" s="153" t="s">
        <v>6</v>
      </c>
      <c r="V9" s="153"/>
      <c r="W9" s="153" t="s">
        <v>7</v>
      </c>
      <c r="X9" s="153"/>
      <c r="Y9" s="153" t="s">
        <v>8</v>
      </c>
      <c r="Z9" s="153"/>
      <c r="AA9" s="153" t="s">
        <v>9</v>
      </c>
      <c r="AB9" s="153"/>
      <c r="AC9" s="153" t="s">
        <v>10</v>
      </c>
      <c r="AD9" s="153"/>
      <c r="AE9" s="153" t="s">
        <v>11</v>
      </c>
      <c r="AF9" s="153"/>
      <c r="AG9" s="153" t="s">
        <v>32</v>
      </c>
      <c r="AH9" s="62"/>
      <c r="AI9" s="23"/>
      <c r="AJ9" s="7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</row>
    <row r="10" spans="2:181" s="7" customFormat="1" ht="117" customHeight="1">
      <c r="B10" s="155"/>
      <c r="C10" s="153"/>
      <c r="D10" s="153"/>
      <c r="E10" s="153"/>
      <c r="F10" s="153"/>
      <c r="G10" s="6" t="s">
        <v>28</v>
      </c>
      <c r="H10" s="6" t="s">
        <v>29</v>
      </c>
      <c r="I10" s="6" t="s">
        <v>12</v>
      </c>
      <c r="J10" s="6" t="s">
        <v>30</v>
      </c>
      <c r="K10" s="6" t="s">
        <v>12</v>
      </c>
      <c r="L10" s="6" t="s">
        <v>30</v>
      </c>
      <c r="M10" s="6" t="s">
        <v>12</v>
      </c>
      <c r="N10" s="6" t="s">
        <v>30</v>
      </c>
      <c r="O10" s="6" t="s">
        <v>12</v>
      </c>
      <c r="P10" s="6" t="s">
        <v>30</v>
      </c>
      <c r="Q10" s="6" t="s">
        <v>12</v>
      </c>
      <c r="R10" s="6" t="s">
        <v>30</v>
      </c>
      <c r="S10" s="6" t="s">
        <v>12</v>
      </c>
      <c r="T10" s="6" t="s">
        <v>30</v>
      </c>
      <c r="U10" s="6" t="s">
        <v>12</v>
      </c>
      <c r="V10" s="6" t="s">
        <v>30</v>
      </c>
      <c r="W10" s="6" t="s">
        <v>12</v>
      </c>
      <c r="X10" s="6" t="s">
        <v>30</v>
      </c>
      <c r="Y10" s="6" t="s">
        <v>12</v>
      </c>
      <c r="Z10" s="6" t="s">
        <v>30</v>
      </c>
      <c r="AA10" s="6" t="s">
        <v>12</v>
      </c>
      <c r="AB10" s="6" t="s">
        <v>30</v>
      </c>
      <c r="AC10" s="6" t="s">
        <v>12</v>
      </c>
      <c r="AD10" s="6" t="s">
        <v>30</v>
      </c>
      <c r="AE10" s="6" t="s">
        <v>12</v>
      </c>
      <c r="AF10" s="6" t="s">
        <v>30</v>
      </c>
      <c r="AG10" s="153"/>
      <c r="AH10" s="11" t="s">
        <v>34</v>
      </c>
      <c r="AI10" s="11" t="s">
        <v>35</v>
      </c>
      <c r="AJ10" s="11" t="s">
        <v>36</v>
      </c>
      <c r="AK10" s="74" t="s">
        <v>49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</row>
    <row r="11" spans="2:181" s="9" customFormat="1" ht="24.75" customHeight="1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8">
        <v>21</v>
      </c>
      <c r="W11" s="8">
        <v>22</v>
      </c>
      <c r="X11" s="8">
        <v>23</v>
      </c>
      <c r="Y11" s="8">
        <v>24</v>
      </c>
      <c r="Z11" s="8">
        <v>25</v>
      </c>
      <c r="AA11" s="8">
        <v>26</v>
      </c>
      <c r="AB11" s="8">
        <v>27</v>
      </c>
      <c r="AC11" s="8">
        <v>28</v>
      </c>
      <c r="AD11" s="8">
        <v>29</v>
      </c>
      <c r="AE11" s="8">
        <v>30</v>
      </c>
      <c r="AF11" s="8">
        <v>31</v>
      </c>
      <c r="AG11" s="8">
        <v>32</v>
      </c>
      <c r="AH11" s="11"/>
      <c r="AI11" s="11"/>
      <c r="AJ11" s="11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</row>
    <row r="12" spans="1:36" s="20" customFormat="1" ht="26.25" customHeight="1">
      <c r="A12" s="27"/>
      <c r="B12" s="146" t="s">
        <v>37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63"/>
      <c r="AH12" s="69"/>
      <c r="AI12" s="70"/>
      <c r="AJ12" s="72"/>
    </row>
    <row r="13" spans="1:36" s="20" customFormat="1" ht="57.75" customHeight="1">
      <c r="A13" s="92"/>
      <c r="B13" s="150" t="s">
        <v>51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2"/>
      <c r="AG13" s="93"/>
      <c r="AH13" s="69"/>
      <c r="AI13" s="70"/>
      <c r="AJ13" s="72"/>
    </row>
    <row r="14" spans="1:36" s="11" customFormat="1" ht="37.5" customHeight="1">
      <c r="A14" s="22" t="s">
        <v>18</v>
      </c>
      <c r="B14" s="67" t="s">
        <v>38</v>
      </c>
      <c r="C14" s="51">
        <v>0</v>
      </c>
      <c r="D14" s="51">
        <v>0</v>
      </c>
      <c r="E14" s="51">
        <v>0</v>
      </c>
      <c r="F14" s="51">
        <v>0</v>
      </c>
      <c r="G14" s="51">
        <f>_xlfn.IFERROR(F14/C14*100,0)</f>
        <v>0</v>
      </c>
      <c r="H14" s="51">
        <f>_xlfn.IFERROR(F14/D14*100,0)</f>
        <v>0</v>
      </c>
      <c r="I14" s="51">
        <v>0</v>
      </c>
      <c r="J14" s="51">
        <v>0</v>
      </c>
      <c r="K14" s="51">
        <v>0</v>
      </c>
      <c r="L14" s="55">
        <v>0</v>
      </c>
      <c r="M14" s="51">
        <v>0</v>
      </c>
      <c r="N14" s="55">
        <v>0</v>
      </c>
      <c r="O14" s="51">
        <v>0</v>
      </c>
      <c r="P14" s="55">
        <v>0</v>
      </c>
      <c r="Q14" s="51">
        <v>0</v>
      </c>
      <c r="R14" s="52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2">
        <v>0</v>
      </c>
      <c r="AF14" s="52">
        <v>0</v>
      </c>
      <c r="AG14" s="49"/>
      <c r="AH14" s="69"/>
      <c r="AI14" s="70"/>
      <c r="AJ14" s="72"/>
    </row>
    <row r="15" spans="1:36" s="11" customFormat="1" ht="15">
      <c r="A15" s="37"/>
      <c r="B15" s="18" t="s">
        <v>24</v>
      </c>
      <c r="C15" s="50">
        <f>C16+C17</f>
        <v>0</v>
      </c>
      <c r="D15" s="56">
        <v>0</v>
      </c>
      <c r="E15" s="56">
        <v>0</v>
      </c>
      <c r="F15" s="56">
        <v>0</v>
      </c>
      <c r="G15" s="51">
        <f>_xlfn.IFERROR(F15/C15*100,0)</f>
        <v>0</v>
      </c>
      <c r="H15" s="51">
        <f>_xlfn.IFERROR(F15/D15*100,0)</f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5">
        <v>0</v>
      </c>
      <c r="O15" s="56">
        <v>0</v>
      </c>
      <c r="P15" s="55">
        <v>0</v>
      </c>
      <c r="Q15" s="56">
        <v>0</v>
      </c>
      <c r="R15" s="52">
        <v>0</v>
      </c>
      <c r="S15" s="56">
        <v>0</v>
      </c>
      <c r="T15" s="51">
        <v>0</v>
      </c>
      <c r="U15" s="56">
        <v>0</v>
      </c>
      <c r="V15" s="51">
        <v>0</v>
      </c>
      <c r="W15" s="56">
        <v>0</v>
      </c>
      <c r="X15" s="51">
        <v>0</v>
      </c>
      <c r="Y15" s="56">
        <v>0</v>
      </c>
      <c r="Z15" s="51">
        <v>0</v>
      </c>
      <c r="AA15" s="56">
        <v>0</v>
      </c>
      <c r="AB15" s="51">
        <v>0</v>
      </c>
      <c r="AC15" s="56">
        <v>0</v>
      </c>
      <c r="AD15" s="51">
        <v>0</v>
      </c>
      <c r="AE15" s="56">
        <v>0</v>
      </c>
      <c r="AF15" s="52">
        <v>0</v>
      </c>
      <c r="AG15" s="50"/>
      <c r="AH15" s="69"/>
      <c r="AI15" s="70"/>
      <c r="AJ15" s="72"/>
    </row>
    <row r="16" spans="1:36" s="11" customFormat="1" ht="15">
      <c r="A16" s="24"/>
      <c r="B16" s="25" t="s">
        <v>13</v>
      </c>
      <c r="C16" s="53">
        <f>C14</f>
        <v>0</v>
      </c>
      <c r="D16" s="51">
        <v>0</v>
      </c>
      <c r="E16" s="51">
        <v>0</v>
      </c>
      <c r="F16" s="51">
        <v>0</v>
      </c>
      <c r="G16" s="51">
        <f>_xlfn.IFERROR(F16/C16*100,0)</f>
        <v>0</v>
      </c>
      <c r="H16" s="51">
        <f>_xlfn.IFERROR(F16/D16*100,0)</f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5">
        <v>0</v>
      </c>
      <c r="O16" s="51">
        <v>0</v>
      </c>
      <c r="P16" s="55">
        <v>0</v>
      </c>
      <c r="Q16" s="51">
        <v>0</v>
      </c>
      <c r="R16" s="52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2">
        <v>0</v>
      </c>
      <c r="AG16" s="54"/>
      <c r="AH16" s="69"/>
      <c r="AI16" s="70"/>
      <c r="AJ16" s="72"/>
    </row>
    <row r="17" spans="1:181" s="23" customFormat="1" ht="15">
      <c r="A17" s="17"/>
      <c r="B17" s="26" t="s">
        <v>23</v>
      </c>
      <c r="C17" s="54">
        <v>0</v>
      </c>
      <c r="D17" s="51">
        <v>0</v>
      </c>
      <c r="E17" s="51">
        <v>0</v>
      </c>
      <c r="F17" s="51">
        <v>0</v>
      </c>
      <c r="G17" s="51">
        <f>_xlfn.IFERROR(F17/C17*100,0)</f>
        <v>0</v>
      </c>
      <c r="H17" s="51">
        <f>_xlfn.IFERROR(F17/D17*100,0)</f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5">
        <v>0</v>
      </c>
      <c r="O17" s="51">
        <v>0</v>
      </c>
      <c r="P17" s="55">
        <v>0</v>
      </c>
      <c r="Q17" s="51">
        <v>0</v>
      </c>
      <c r="R17" s="52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2">
        <v>0</v>
      </c>
      <c r="AG17" s="54"/>
      <c r="AH17" s="69"/>
      <c r="AI17" s="70"/>
      <c r="AJ17" s="72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36" s="11" customFormat="1" ht="24.75" customHeight="1">
      <c r="A18" s="143" t="s">
        <v>47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5"/>
      <c r="AG18" s="64"/>
      <c r="AH18" s="69"/>
      <c r="AI18" s="70"/>
      <c r="AJ18" s="72"/>
    </row>
    <row r="19" spans="1:36" s="11" customFormat="1" ht="66" customHeight="1">
      <c r="A19" s="27"/>
      <c r="B19" s="150" t="s">
        <v>52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2"/>
      <c r="AG19" s="94"/>
      <c r="AH19" s="69"/>
      <c r="AI19" s="70"/>
      <c r="AJ19" s="72"/>
    </row>
    <row r="20" spans="1:37" s="107" customFormat="1" ht="17.25">
      <c r="A20" s="99"/>
      <c r="B20" s="100" t="s">
        <v>48</v>
      </c>
      <c r="C20" s="101">
        <f>C24+C28</f>
        <v>6604.4</v>
      </c>
      <c r="D20" s="101">
        <f>D22+D21</f>
        <v>3617.025</v>
      </c>
      <c r="E20" s="101">
        <f>E22+E21</f>
        <v>2765.005</v>
      </c>
      <c r="F20" s="101">
        <f>F22+F21</f>
        <v>2765.005</v>
      </c>
      <c r="G20" s="102">
        <f aca="true" t="shared" si="0" ref="G20:G34">_xlfn.IFERROR(F20/C20*100,0)</f>
        <v>41.86610441523833</v>
      </c>
      <c r="H20" s="102">
        <f aca="true" t="shared" si="1" ref="H20:H34">_xlfn.IFERROR(F20/D20*100,0)</f>
        <v>76.4441771898176</v>
      </c>
      <c r="I20" s="101">
        <f aca="true" t="shared" si="2" ref="I20:Z20">I24+I28</f>
        <v>471.2</v>
      </c>
      <c r="J20" s="101">
        <f t="shared" si="2"/>
        <v>0</v>
      </c>
      <c r="K20" s="101">
        <f t="shared" si="2"/>
        <v>2069.8</v>
      </c>
      <c r="L20" s="101">
        <f t="shared" si="2"/>
        <v>1057.83</v>
      </c>
      <c r="M20" s="101">
        <f t="shared" si="2"/>
        <v>0</v>
      </c>
      <c r="N20" s="101">
        <f t="shared" si="2"/>
        <v>1464</v>
      </c>
      <c r="O20" s="101">
        <f t="shared" si="2"/>
        <v>215</v>
      </c>
      <c r="P20" s="101">
        <f t="shared" si="2"/>
        <v>0</v>
      </c>
      <c r="Q20" s="101">
        <f t="shared" si="2"/>
        <v>0</v>
      </c>
      <c r="R20" s="101">
        <f t="shared" si="2"/>
        <v>0</v>
      </c>
      <c r="S20" s="101">
        <f t="shared" si="2"/>
        <v>861.025</v>
      </c>
      <c r="T20" s="101">
        <f t="shared" si="2"/>
        <v>243.175</v>
      </c>
      <c r="U20" s="101">
        <f t="shared" si="2"/>
        <v>245.975</v>
      </c>
      <c r="V20" s="101">
        <f t="shared" si="2"/>
        <v>0</v>
      </c>
      <c r="W20" s="101">
        <f t="shared" si="2"/>
        <v>471.2</v>
      </c>
      <c r="X20" s="101">
        <f t="shared" si="2"/>
        <v>0</v>
      </c>
      <c r="Y20" s="101">
        <f t="shared" si="2"/>
        <v>471.2</v>
      </c>
      <c r="Z20" s="101">
        <f t="shared" si="2"/>
        <v>0</v>
      </c>
      <c r="AA20" s="101">
        <f aca="true" t="shared" si="3" ref="AA20:AF20">AA24+AA28</f>
        <v>686.2</v>
      </c>
      <c r="AB20" s="101">
        <f t="shared" si="3"/>
        <v>0</v>
      </c>
      <c r="AC20" s="101">
        <f t="shared" si="3"/>
        <v>471.2</v>
      </c>
      <c r="AD20" s="101">
        <f t="shared" si="3"/>
        <v>0</v>
      </c>
      <c r="AE20" s="101">
        <f t="shared" si="3"/>
        <v>641.6</v>
      </c>
      <c r="AF20" s="101">
        <f t="shared" si="3"/>
        <v>0</v>
      </c>
      <c r="AG20" s="103"/>
      <c r="AH20" s="104">
        <f aca="true" t="shared" si="4" ref="AH20:AH25">I20+K20+M20+O20+Q20+S20+U20+W20+Y20+AA20+AC20+AE20</f>
        <v>6604.4</v>
      </c>
      <c r="AI20" s="105">
        <f>I20+K20+M20+O20+Q20</f>
        <v>2756</v>
      </c>
      <c r="AJ20" s="106">
        <f>J20+L20+N20+P20+R20+T20+V20+X20+Z20+AB20+AD20+AF20</f>
        <v>2765.005</v>
      </c>
      <c r="AK20" s="126">
        <f>F20-D20</f>
        <v>-852.02</v>
      </c>
    </row>
    <row r="21" spans="1:37" s="107" customFormat="1" ht="17.25">
      <c r="A21" s="99"/>
      <c r="B21" s="103" t="s">
        <v>13</v>
      </c>
      <c r="C21" s="102">
        <f>C25+C29+C33</f>
        <v>5654.4</v>
      </c>
      <c r="D21" s="102">
        <f>I21+K21+M21+O21+Q21+S21</f>
        <v>3303</v>
      </c>
      <c r="E21" s="102">
        <f>J21+L21+N21+P21+R21+T21</f>
        <v>2450.98</v>
      </c>
      <c r="F21" s="102">
        <f>J21+L21+N21</f>
        <v>2450.98</v>
      </c>
      <c r="G21" s="102">
        <f t="shared" si="0"/>
        <v>43.34642048670062</v>
      </c>
      <c r="H21" s="102">
        <f t="shared" si="1"/>
        <v>74.20466242809567</v>
      </c>
      <c r="I21" s="102">
        <f aca="true" t="shared" si="5" ref="I21:Z21">I25+I29+I33</f>
        <v>471.2</v>
      </c>
      <c r="J21" s="102">
        <f t="shared" si="5"/>
        <v>0</v>
      </c>
      <c r="K21" s="102">
        <f t="shared" si="5"/>
        <v>1979.8</v>
      </c>
      <c r="L21" s="102">
        <f t="shared" si="5"/>
        <v>986.98</v>
      </c>
      <c r="M21" s="102">
        <f t="shared" si="5"/>
        <v>0</v>
      </c>
      <c r="N21" s="102">
        <f t="shared" si="5"/>
        <v>1464</v>
      </c>
      <c r="O21" s="102">
        <f t="shared" si="5"/>
        <v>0</v>
      </c>
      <c r="P21" s="102">
        <f t="shared" si="5"/>
        <v>0</v>
      </c>
      <c r="Q21" s="102">
        <f t="shared" si="5"/>
        <v>0</v>
      </c>
      <c r="R21" s="102">
        <f t="shared" si="5"/>
        <v>0</v>
      </c>
      <c r="S21" s="102">
        <f t="shared" si="5"/>
        <v>852</v>
      </c>
      <c r="T21" s="102">
        <f t="shared" si="5"/>
        <v>0</v>
      </c>
      <c r="U21" s="102">
        <v>40</v>
      </c>
      <c r="V21" s="102">
        <f t="shared" si="5"/>
        <v>0</v>
      </c>
      <c r="W21" s="102">
        <f t="shared" si="5"/>
        <v>471.2</v>
      </c>
      <c r="X21" s="102">
        <f t="shared" si="5"/>
        <v>0</v>
      </c>
      <c r="Y21" s="102">
        <f t="shared" si="5"/>
        <v>471.2</v>
      </c>
      <c r="Z21" s="102">
        <f t="shared" si="5"/>
        <v>0</v>
      </c>
      <c r="AA21" s="102">
        <f aca="true" t="shared" si="6" ref="AA21:AF21">AA25+AA29+AA33</f>
        <v>471.2</v>
      </c>
      <c r="AB21" s="102">
        <f t="shared" si="6"/>
        <v>0</v>
      </c>
      <c r="AC21" s="102">
        <f t="shared" si="6"/>
        <v>471.2</v>
      </c>
      <c r="AD21" s="102">
        <f t="shared" si="6"/>
        <v>0</v>
      </c>
      <c r="AE21" s="102">
        <f t="shared" si="6"/>
        <v>426.6</v>
      </c>
      <c r="AF21" s="102">
        <f t="shared" si="6"/>
        <v>0</v>
      </c>
      <c r="AG21" s="103"/>
      <c r="AH21" s="104">
        <f t="shared" si="4"/>
        <v>5654.4</v>
      </c>
      <c r="AI21" s="105">
        <f aca="true" t="shared" si="7" ref="AI21:AI49">I21+K21+M21+O21+Q21</f>
        <v>2451</v>
      </c>
      <c r="AJ21" s="106">
        <f>J21+L21+N21+P21+R21+T21+V21+X21+Z21+AB21+AD21+AF21</f>
        <v>2450.98</v>
      </c>
      <c r="AK21" s="126">
        <f aca="true" t="shared" si="8" ref="AK21:AK49">F21-D21</f>
        <v>-852.02</v>
      </c>
    </row>
    <row r="22" spans="1:37" s="107" customFormat="1" ht="17.25">
      <c r="A22" s="99"/>
      <c r="B22" s="108" t="s">
        <v>23</v>
      </c>
      <c r="C22" s="102">
        <f>C26+C30+C34</f>
        <v>950</v>
      </c>
      <c r="D22" s="102">
        <f>D30</f>
        <v>314.025</v>
      </c>
      <c r="E22" s="102">
        <f>D22</f>
        <v>314.025</v>
      </c>
      <c r="F22" s="102">
        <f>F26+F30+F34</f>
        <v>314.025</v>
      </c>
      <c r="G22" s="102">
        <f t="shared" si="0"/>
        <v>33.05526315789473</v>
      </c>
      <c r="H22" s="102">
        <f t="shared" si="1"/>
        <v>100</v>
      </c>
      <c r="I22" s="102">
        <f aca="true" t="shared" si="9" ref="I22:Z22">I26+I30+I34</f>
        <v>0</v>
      </c>
      <c r="J22" s="102">
        <f t="shared" si="9"/>
        <v>0</v>
      </c>
      <c r="K22" s="102">
        <f t="shared" si="9"/>
        <v>90</v>
      </c>
      <c r="L22" s="102">
        <f t="shared" si="9"/>
        <v>70.85</v>
      </c>
      <c r="M22" s="102">
        <f t="shared" si="9"/>
        <v>0</v>
      </c>
      <c r="N22" s="102">
        <f t="shared" si="9"/>
        <v>0</v>
      </c>
      <c r="O22" s="102">
        <f t="shared" si="9"/>
        <v>215</v>
      </c>
      <c r="P22" s="102">
        <f t="shared" si="9"/>
        <v>0</v>
      </c>
      <c r="Q22" s="102">
        <f t="shared" si="9"/>
        <v>0</v>
      </c>
      <c r="R22" s="102">
        <f t="shared" si="9"/>
        <v>0</v>
      </c>
      <c r="S22" s="102">
        <f t="shared" si="9"/>
        <v>9.025</v>
      </c>
      <c r="T22" s="102">
        <f t="shared" si="9"/>
        <v>243.175</v>
      </c>
      <c r="U22" s="102">
        <f t="shared" si="9"/>
        <v>205.975</v>
      </c>
      <c r="V22" s="102">
        <f t="shared" si="9"/>
        <v>0</v>
      </c>
      <c r="W22" s="102">
        <f t="shared" si="9"/>
        <v>0</v>
      </c>
      <c r="X22" s="102">
        <f t="shared" si="9"/>
        <v>0</v>
      </c>
      <c r="Y22" s="102">
        <f t="shared" si="9"/>
        <v>0</v>
      </c>
      <c r="Z22" s="102">
        <f t="shared" si="9"/>
        <v>0</v>
      </c>
      <c r="AA22" s="102">
        <f aca="true" t="shared" si="10" ref="AA22:AF22">AA26+AA30+AA34</f>
        <v>215</v>
      </c>
      <c r="AB22" s="102">
        <f t="shared" si="10"/>
        <v>0</v>
      </c>
      <c r="AC22" s="102">
        <f t="shared" si="10"/>
        <v>0</v>
      </c>
      <c r="AD22" s="102">
        <f t="shared" si="10"/>
        <v>0</v>
      </c>
      <c r="AE22" s="102">
        <f t="shared" si="10"/>
        <v>215</v>
      </c>
      <c r="AF22" s="102">
        <f t="shared" si="10"/>
        <v>0</v>
      </c>
      <c r="AG22" s="103"/>
      <c r="AH22" s="104">
        <f t="shared" si="4"/>
        <v>950</v>
      </c>
      <c r="AI22" s="105">
        <f t="shared" si="7"/>
        <v>305</v>
      </c>
      <c r="AJ22" s="106">
        <f>J22+L22+N22+P22+R22+T22+V22+X22+Z22+AB22+AD22+AF22</f>
        <v>314.025</v>
      </c>
      <c r="AK22" s="126">
        <f t="shared" si="8"/>
        <v>0</v>
      </c>
    </row>
    <row r="23" spans="1:181" s="36" customFormat="1" ht="163.5" customHeight="1">
      <c r="A23" s="122"/>
      <c r="B23" s="46" t="s">
        <v>39</v>
      </c>
      <c r="C23" s="125">
        <f>C24</f>
        <v>5654.4</v>
      </c>
      <c r="D23" s="125">
        <f>D24</f>
        <v>2451</v>
      </c>
      <c r="E23" s="125">
        <f>E24</f>
        <v>2451</v>
      </c>
      <c r="F23" s="125">
        <f>F24</f>
        <v>2450.98</v>
      </c>
      <c r="G23" s="51">
        <f t="shared" si="0"/>
        <v>43.34642048670062</v>
      </c>
      <c r="H23" s="51">
        <f t="shared" si="1"/>
        <v>99.99918400652795</v>
      </c>
      <c r="I23" s="51">
        <f>I24</f>
        <v>471.2</v>
      </c>
      <c r="J23" s="51">
        <f>J24</f>
        <v>0</v>
      </c>
      <c r="K23" s="51">
        <f aca="true" t="shared" si="11" ref="K23:R23">K24</f>
        <v>1979.8</v>
      </c>
      <c r="L23" s="51">
        <f t="shared" si="11"/>
        <v>986.98</v>
      </c>
      <c r="M23" s="51">
        <f t="shared" si="11"/>
        <v>0</v>
      </c>
      <c r="N23" s="51">
        <f t="shared" si="11"/>
        <v>1464</v>
      </c>
      <c r="O23" s="51">
        <f t="shared" si="11"/>
        <v>0</v>
      </c>
      <c r="P23" s="51">
        <f t="shared" si="11"/>
        <v>0</v>
      </c>
      <c r="Q23" s="51">
        <f t="shared" si="11"/>
        <v>0</v>
      </c>
      <c r="R23" s="51">
        <f t="shared" si="11"/>
        <v>0</v>
      </c>
      <c r="S23" s="51">
        <f aca="true" t="shared" si="12" ref="S23:AF23">S24</f>
        <v>852</v>
      </c>
      <c r="T23" s="51">
        <f t="shared" si="12"/>
        <v>0</v>
      </c>
      <c r="U23" s="51">
        <f t="shared" si="12"/>
        <v>40</v>
      </c>
      <c r="V23" s="51">
        <f t="shared" si="12"/>
        <v>0</v>
      </c>
      <c r="W23" s="51">
        <f t="shared" si="12"/>
        <v>471.2</v>
      </c>
      <c r="X23" s="51">
        <f t="shared" si="12"/>
        <v>0</v>
      </c>
      <c r="Y23" s="51">
        <f t="shared" si="12"/>
        <v>471.2</v>
      </c>
      <c r="Z23" s="51">
        <f t="shared" si="12"/>
        <v>0</v>
      </c>
      <c r="AA23" s="51">
        <f t="shared" si="12"/>
        <v>471.2</v>
      </c>
      <c r="AB23" s="51">
        <f t="shared" si="12"/>
        <v>0</v>
      </c>
      <c r="AC23" s="51">
        <f t="shared" si="12"/>
        <v>471.2</v>
      </c>
      <c r="AD23" s="51">
        <f t="shared" si="12"/>
        <v>0</v>
      </c>
      <c r="AE23" s="51">
        <f t="shared" si="12"/>
        <v>426.6</v>
      </c>
      <c r="AF23" s="51">
        <f t="shared" si="12"/>
        <v>0</v>
      </c>
      <c r="AG23" s="128" t="s">
        <v>60</v>
      </c>
      <c r="AH23" s="123">
        <f t="shared" si="4"/>
        <v>5654.4</v>
      </c>
      <c r="AI23" s="105">
        <f t="shared" si="7"/>
        <v>2451</v>
      </c>
      <c r="AJ23" s="124">
        <f aca="true" t="shared" si="13" ref="AJ23:AJ28">J23+L23+N23+P23+R23+T23+V23+X23+Z23+AB23+AD23+AF23</f>
        <v>2450.98</v>
      </c>
      <c r="AK23" s="126">
        <f t="shared" si="8"/>
        <v>-0.01999999999998181</v>
      </c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</row>
    <row r="24" spans="1:181" s="23" customFormat="1" ht="21.75" customHeight="1">
      <c r="A24" s="28"/>
      <c r="B24" s="47" t="s">
        <v>24</v>
      </c>
      <c r="C24" s="127">
        <f>C25+C26</f>
        <v>5654.4</v>
      </c>
      <c r="D24" s="127">
        <f>D25</f>
        <v>2451</v>
      </c>
      <c r="E24" s="127">
        <f>E25+E26</f>
        <v>2451</v>
      </c>
      <c r="F24" s="127">
        <f>F26+F25</f>
        <v>2450.98</v>
      </c>
      <c r="G24" s="56">
        <f t="shared" si="0"/>
        <v>43.34642048670062</v>
      </c>
      <c r="H24" s="56">
        <f t="shared" si="1"/>
        <v>99.99918400652795</v>
      </c>
      <c r="I24" s="56">
        <f>I25+I26</f>
        <v>471.2</v>
      </c>
      <c r="J24" s="56">
        <f>J25+J26</f>
        <v>0</v>
      </c>
      <c r="K24" s="56">
        <f aca="true" t="shared" si="14" ref="K24:R24">K25+K26</f>
        <v>1979.8</v>
      </c>
      <c r="L24" s="56">
        <f t="shared" si="14"/>
        <v>986.98</v>
      </c>
      <c r="M24" s="56">
        <f>M25+M26</f>
        <v>0</v>
      </c>
      <c r="N24" s="56">
        <f t="shared" si="14"/>
        <v>1464</v>
      </c>
      <c r="O24" s="56">
        <f t="shared" si="14"/>
        <v>0</v>
      </c>
      <c r="P24" s="56">
        <f t="shared" si="14"/>
        <v>0</v>
      </c>
      <c r="Q24" s="56">
        <f t="shared" si="14"/>
        <v>0</v>
      </c>
      <c r="R24" s="56">
        <f t="shared" si="14"/>
        <v>0</v>
      </c>
      <c r="S24" s="56">
        <f aca="true" t="shared" si="15" ref="S24:AF24">S25+S26</f>
        <v>852</v>
      </c>
      <c r="T24" s="56">
        <f t="shared" si="15"/>
        <v>0</v>
      </c>
      <c r="U24" s="56">
        <f t="shared" si="15"/>
        <v>40</v>
      </c>
      <c r="V24" s="56">
        <f t="shared" si="15"/>
        <v>0</v>
      </c>
      <c r="W24" s="56">
        <f t="shared" si="15"/>
        <v>471.2</v>
      </c>
      <c r="X24" s="56">
        <f t="shared" si="15"/>
        <v>0</v>
      </c>
      <c r="Y24" s="56">
        <f t="shared" si="15"/>
        <v>471.2</v>
      </c>
      <c r="Z24" s="56">
        <f t="shared" si="15"/>
        <v>0</v>
      </c>
      <c r="AA24" s="56">
        <f t="shared" si="15"/>
        <v>471.2</v>
      </c>
      <c r="AB24" s="56">
        <f t="shared" si="15"/>
        <v>0</v>
      </c>
      <c r="AC24" s="56">
        <f t="shared" si="15"/>
        <v>471.2</v>
      </c>
      <c r="AD24" s="56">
        <f t="shared" si="15"/>
        <v>0</v>
      </c>
      <c r="AE24" s="56">
        <f t="shared" si="15"/>
        <v>426.6</v>
      </c>
      <c r="AF24" s="56">
        <f t="shared" si="15"/>
        <v>0</v>
      </c>
      <c r="AG24" s="58"/>
      <c r="AH24" s="69">
        <f t="shared" si="4"/>
        <v>5654.4</v>
      </c>
      <c r="AI24" s="105">
        <f t="shared" si="7"/>
        <v>2451</v>
      </c>
      <c r="AJ24" s="72">
        <f t="shared" si="13"/>
        <v>2450.98</v>
      </c>
      <c r="AK24" s="126">
        <f t="shared" si="8"/>
        <v>-0.01999999999998181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23" customFormat="1" ht="24" customHeight="1">
      <c r="A25" s="28"/>
      <c r="B25" s="46" t="s">
        <v>13</v>
      </c>
      <c r="C25" s="125">
        <f>I25+K25+M25+O25+Q25+S25+U25+W25+Y25+AA25+AC25+AE25</f>
        <v>5654.4</v>
      </c>
      <c r="D25" s="125">
        <f>I25+K25+M25+O25+Q25</f>
        <v>2451</v>
      </c>
      <c r="E25" s="125">
        <v>2451</v>
      </c>
      <c r="F25" s="125">
        <f>J25+L25+N25+P25+R25+T25</f>
        <v>2450.98</v>
      </c>
      <c r="G25" s="51">
        <f t="shared" si="0"/>
        <v>43.34642048670062</v>
      </c>
      <c r="H25" s="51">
        <f t="shared" si="1"/>
        <v>99.99918400652795</v>
      </c>
      <c r="I25" s="51">
        <v>471.2</v>
      </c>
      <c r="J25" s="51">
        <v>0</v>
      </c>
      <c r="K25" s="51">
        <v>1979.8</v>
      </c>
      <c r="L25" s="51">
        <v>986.98</v>
      </c>
      <c r="M25" s="51">
        <v>0</v>
      </c>
      <c r="N25" s="51">
        <v>1464</v>
      </c>
      <c r="O25" s="51">
        <v>0</v>
      </c>
      <c r="P25" s="51">
        <v>0</v>
      </c>
      <c r="Q25" s="51">
        <v>0</v>
      </c>
      <c r="R25" s="51">
        <v>0</v>
      </c>
      <c r="S25" s="51">
        <v>852</v>
      </c>
      <c r="T25" s="51">
        <v>0</v>
      </c>
      <c r="U25" s="51">
        <v>40</v>
      </c>
      <c r="V25" s="51">
        <v>0</v>
      </c>
      <c r="W25" s="51">
        <v>471.2</v>
      </c>
      <c r="X25" s="51">
        <v>0</v>
      </c>
      <c r="Y25" s="51">
        <v>471.2</v>
      </c>
      <c r="Z25" s="51">
        <v>0</v>
      </c>
      <c r="AA25" s="51">
        <v>471.2</v>
      </c>
      <c r="AB25" s="51">
        <v>0</v>
      </c>
      <c r="AC25" s="51">
        <v>471.2</v>
      </c>
      <c r="AD25" s="51">
        <v>0</v>
      </c>
      <c r="AE25" s="51">
        <v>426.6</v>
      </c>
      <c r="AF25" s="51">
        <v>0</v>
      </c>
      <c r="AG25" s="49"/>
      <c r="AH25" s="69">
        <f t="shared" si="4"/>
        <v>5654.4</v>
      </c>
      <c r="AI25" s="105">
        <f t="shared" si="7"/>
        <v>2451</v>
      </c>
      <c r="AJ25" s="72">
        <f t="shared" si="13"/>
        <v>2450.98</v>
      </c>
      <c r="AK25" s="126">
        <f t="shared" si="8"/>
        <v>-0.01999999999998181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</row>
    <row r="26" spans="1:181" s="23" customFormat="1" ht="20.25" customHeight="1">
      <c r="A26" s="28"/>
      <c r="B26" s="46" t="s">
        <v>23</v>
      </c>
      <c r="C26" s="125">
        <f>I26+K26+M26+O26+Q26+S26+U26+W26+Y26+AA26+AC26+AE26</f>
        <v>0</v>
      </c>
      <c r="D26" s="125">
        <f>I26</f>
        <v>0</v>
      </c>
      <c r="E26" s="125">
        <f>F26</f>
        <v>0</v>
      </c>
      <c r="F26" s="125">
        <f>J26+L26+N26+P26+R26+T26+V26+X26+Z26+AB26+AD26+AF26</f>
        <v>0</v>
      </c>
      <c r="G26" s="51">
        <f t="shared" si="0"/>
        <v>0</v>
      </c>
      <c r="H26" s="51">
        <f t="shared" si="1"/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69">
        <f aca="true" t="shared" si="16" ref="AH26:AH49">I26+K26+M26+O26+Q26+S26+U26+W26+Y26+AA26+AC26+AE26</f>
        <v>0</v>
      </c>
      <c r="AI26" s="105">
        <f t="shared" si="7"/>
        <v>0</v>
      </c>
      <c r="AJ26" s="72">
        <f t="shared" si="13"/>
        <v>0</v>
      </c>
      <c r="AK26" s="126">
        <f t="shared" si="8"/>
        <v>0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</row>
    <row r="27" spans="1:181" s="29" customFormat="1" ht="96" customHeight="1">
      <c r="A27" s="29" t="s">
        <v>19</v>
      </c>
      <c r="B27" s="67" t="s">
        <v>41</v>
      </c>
      <c r="C27" s="51">
        <f>C28</f>
        <v>950</v>
      </c>
      <c r="D27" s="51">
        <f>D28</f>
        <v>314.025</v>
      </c>
      <c r="E27" s="51">
        <f>E28</f>
        <v>314.025</v>
      </c>
      <c r="F27" s="51">
        <f>F28</f>
        <v>314.025</v>
      </c>
      <c r="G27" s="51">
        <f t="shared" si="0"/>
        <v>33.05526315789473</v>
      </c>
      <c r="H27" s="51">
        <f t="shared" si="1"/>
        <v>100</v>
      </c>
      <c r="I27" s="125">
        <f>I28</f>
        <v>0</v>
      </c>
      <c r="J27" s="125">
        <f aca="true" t="shared" si="17" ref="J27:AF27">J28</f>
        <v>0</v>
      </c>
      <c r="K27" s="125">
        <f t="shared" si="17"/>
        <v>90</v>
      </c>
      <c r="L27" s="125">
        <f t="shared" si="17"/>
        <v>70.85</v>
      </c>
      <c r="M27" s="125">
        <f t="shared" si="17"/>
        <v>0</v>
      </c>
      <c r="N27" s="125">
        <f t="shared" si="17"/>
        <v>0</v>
      </c>
      <c r="O27" s="125">
        <f t="shared" si="17"/>
        <v>215</v>
      </c>
      <c r="P27" s="125">
        <f t="shared" si="17"/>
        <v>0</v>
      </c>
      <c r="Q27" s="125">
        <f t="shared" si="17"/>
        <v>0</v>
      </c>
      <c r="R27" s="125">
        <f t="shared" si="17"/>
        <v>0</v>
      </c>
      <c r="S27" s="125">
        <f t="shared" si="17"/>
        <v>9.025</v>
      </c>
      <c r="T27" s="125">
        <f t="shared" si="17"/>
        <v>243.175</v>
      </c>
      <c r="U27" s="125">
        <f t="shared" si="17"/>
        <v>205.975</v>
      </c>
      <c r="V27" s="125">
        <f t="shared" si="17"/>
        <v>0</v>
      </c>
      <c r="W27" s="125">
        <f t="shared" si="17"/>
        <v>0</v>
      </c>
      <c r="X27" s="125">
        <f t="shared" si="17"/>
        <v>0</v>
      </c>
      <c r="Y27" s="125">
        <f t="shared" si="17"/>
        <v>0</v>
      </c>
      <c r="Z27" s="125">
        <f t="shared" si="17"/>
        <v>0</v>
      </c>
      <c r="AA27" s="125">
        <f t="shared" si="17"/>
        <v>215</v>
      </c>
      <c r="AB27" s="125">
        <f t="shared" si="17"/>
        <v>0</v>
      </c>
      <c r="AC27" s="125">
        <f t="shared" si="17"/>
        <v>0</v>
      </c>
      <c r="AD27" s="125">
        <f t="shared" si="17"/>
        <v>0</v>
      </c>
      <c r="AE27" s="125">
        <f t="shared" si="17"/>
        <v>215</v>
      </c>
      <c r="AF27" s="125">
        <f t="shared" si="17"/>
        <v>0</v>
      </c>
      <c r="AG27" s="66" t="s">
        <v>61</v>
      </c>
      <c r="AH27" s="69">
        <f t="shared" si="16"/>
        <v>950</v>
      </c>
      <c r="AI27" s="105">
        <f t="shared" si="7"/>
        <v>305</v>
      </c>
      <c r="AJ27" s="72">
        <f t="shared" si="13"/>
        <v>314.025</v>
      </c>
      <c r="AK27" s="126">
        <f t="shared" si="8"/>
        <v>0</v>
      </c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</row>
    <row r="28" spans="1:37" s="11" customFormat="1" ht="15">
      <c r="A28" s="38"/>
      <c r="B28" s="18" t="s">
        <v>24</v>
      </c>
      <c r="C28" s="51">
        <f>C30+C29</f>
        <v>950</v>
      </c>
      <c r="D28" s="51">
        <f>D30+D29</f>
        <v>314.025</v>
      </c>
      <c r="E28" s="51">
        <f>E30+E29</f>
        <v>314.025</v>
      </c>
      <c r="F28" s="51">
        <f>F30+F29</f>
        <v>314.025</v>
      </c>
      <c r="G28" s="51">
        <f t="shared" si="0"/>
        <v>33.05526315789473</v>
      </c>
      <c r="H28" s="51">
        <f t="shared" si="1"/>
        <v>100</v>
      </c>
      <c r="I28" s="125">
        <f>I29+I30</f>
        <v>0</v>
      </c>
      <c r="J28" s="125">
        <f aca="true" t="shared" si="18" ref="J28:AF28">J29+J30</f>
        <v>0</v>
      </c>
      <c r="K28" s="125">
        <f t="shared" si="18"/>
        <v>90</v>
      </c>
      <c r="L28" s="125">
        <f t="shared" si="18"/>
        <v>70.85</v>
      </c>
      <c r="M28" s="125">
        <f t="shared" si="18"/>
        <v>0</v>
      </c>
      <c r="N28" s="125">
        <f t="shared" si="18"/>
        <v>0</v>
      </c>
      <c r="O28" s="125">
        <f t="shared" si="18"/>
        <v>215</v>
      </c>
      <c r="P28" s="125">
        <f t="shared" si="18"/>
        <v>0</v>
      </c>
      <c r="Q28" s="125">
        <f t="shared" si="18"/>
        <v>0</v>
      </c>
      <c r="R28" s="125">
        <f t="shared" si="18"/>
        <v>0</v>
      </c>
      <c r="S28" s="125">
        <f t="shared" si="18"/>
        <v>9.025</v>
      </c>
      <c r="T28" s="125">
        <f t="shared" si="18"/>
        <v>243.175</v>
      </c>
      <c r="U28" s="125">
        <f t="shared" si="18"/>
        <v>205.975</v>
      </c>
      <c r="V28" s="125">
        <f t="shared" si="18"/>
        <v>0</v>
      </c>
      <c r="W28" s="125">
        <f t="shared" si="18"/>
        <v>0</v>
      </c>
      <c r="X28" s="125">
        <f t="shared" si="18"/>
        <v>0</v>
      </c>
      <c r="Y28" s="125">
        <f t="shared" si="18"/>
        <v>0</v>
      </c>
      <c r="Z28" s="125">
        <f t="shared" si="18"/>
        <v>0</v>
      </c>
      <c r="AA28" s="125">
        <f t="shared" si="18"/>
        <v>215</v>
      </c>
      <c r="AB28" s="125">
        <f t="shared" si="18"/>
        <v>0</v>
      </c>
      <c r="AC28" s="125">
        <f t="shared" si="18"/>
        <v>0</v>
      </c>
      <c r="AD28" s="125">
        <f t="shared" si="18"/>
        <v>0</v>
      </c>
      <c r="AE28" s="125">
        <f t="shared" si="18"/>
        <v>215</v>
      </c>
      <c r="AF28" s="125">
        <f t="shared" si="18"/>
        <v>0</v>
      </c>
      <c r="AG28" s="58"/>
      <c r="AH28" s="69">
        <f t="shared" si="16"/>
        <v>950</v>
      </c>
      <c r="AI28" s="105">
        <f t="shared" si="7"/>
        <v>305</v>
      </c>
      <c r="AJ28" s="72">
        <f t="shared" si="13"/>
        <v>314.025</v>
      </c>
      <c r="AK28" s="126">
        <f t="shared" si="8"/>
        <v>0</v>
      </c>
    </row>
    <row r="29" spans="1:37" s="10" customFormat="1" ht="15">
      <c r="A29" s="33"/>
      <c r="B29" s="34" t="s">
        <v>13</v>
      </c>
      <c r="C29" s="51">
        <f>I29+K29+M29+O29+Q29+S29+U29+W29+Y29+AA29+AC29+AE29</f>
        <v>0</v>
      </c>
      <c r="D29" s="51">
        <v>0</v>
      </c>
      <c r="E29" s="51">
        <v>0</v>
      </c>
      <c r="F29" s="51">
        <v>0</v>
      </c>
      <c r="G29" s="51">
        <f t="shared" si="0"/>
        <v>0</v>
      </c>
      <c r="H29" s="51">
        <f t="shared" si="1"/>
        <v>0</v>
      </c>
      <c r="I29" s="125">
        <v>0</v>
      </c>
      <c r="J29" s="125">
        <v>0</v>
      </c>
      <c r="K29" s="125">
        <v>0</v>
      </c>
      <c r="L29" s="52">
        <v>0</v>
      </c>
      <c r="M29" s="125">
        <v>0</v>
      </c>
      <c r="N29" s="125">
        <f>M29</f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f>U29</f>
        <v>0</v>
      </c>
      <c r="W29" s="125">
        <v>0</v>
      </c>
      <c r="X29" s="52">
        <v>0</v>
      </c>
      <c r="Y29" s="125">
        <v>0</v>
      </c>
      <c r="Z29" s="125">
        <f aca="true" t="shared" si="19" ref="Z29:Z34">Y29</f>
        <v>0</v>
      </c>
      <c r="AA29" s="125">
        <v>0</v>
      </c>
      <c r="AB29" s="125">
        <f>AA29</f>
        <v>0</v>
      </c>
      <c r="AC29" s="125">
        <v>0</v>
      </c>
      <c r="AD29" s="52">
        <v>0</v>
      </c>
      <c r="AE29" s="52">
        <v>0</v>
      </c>
      <c r="AF29" s="52">
        <v>0</v>
      </c>
      <c r="AG29" s="49"/>
      <c r="AH29" s="69">
        <f t="shared" si="16"/>
        <v>0</v>
      </c>
      <c r="AI29" s="105">
        <f t="shared" si="7"/>
        <v>0</v>
      </c>
      <c r="AJ29" s="72">
        <f aca="true" t="shared" si="20" ref="AJ29:AJ41">J29+L29+N29+P29+R29+T29+V29+X29+Z29+AB29+AD29+AF29</f>
        <v>0</v>
      </c>
      <c r="AK29" s="126">
        <f t="shared" si="8"/>
        <v>0</v>
      </c>
    </row>
    <row r="30" spans="1:181" s="36" customFormat="1" ht="15">
      <c r="A30" s="35"/>
      <c r="B30" s="30" t="s">
        <v>23</v>
      </c>
      <c r="C30" s="125">
        <f>I30+K30+M30+O30+Q30+S30+U30+W30+Y30+AA30+AC30+AE30</f>
        <v>950</v>
      </c>
      <c r="D30" s="51">
        <f>I30+K30+M30+O30+Q30+S30</f>
        <v>314.025</v>
      </c>
      <c r="E30" s="51">
        <f>D30</f>
        <v>314.025</v>
      </c>
      <c r="F30" s="51">
        <f>J30+L30+N30+P30+R30+T30</f>
        <v>314.025</v>
      </c>
      <c r="G30" s="51">
        <f t="shared" si="0"/>
        <v>33.05526315789473</v>
      </c>
      <c r="H30" s="51">
        <f t="shared" si="1"/>
        <v>100</v>
      </c>
      <c r="I30" s="125">
        <v>0</v>
      </c>
      <c r="J30" s="125">
        <v>0</v>
      </c>
      <c r="K30" s="125">
        <v>90</v>
      </c>
      <c r="L30" s="52">
        <v>70.85</v>
      </c>
      <c r="M30" s="125">
        <v>0</v>
      </c>
      <c r="N30" s="125">
        <f>M30</f>
        <v>0</v>
      </c>
      <c r="O30" s="125">
        <v>215</v>
      </c>
      <c r="P30" s="125">
        <v>0</v>
      </c>
      <c r="Q30" s="125">
        <v>0</v>
      </c>
      <c r="R30" s="125">
        <v>0</v>
      </c>
      <c r="S30" s="125">
        <v>9.025</v>
      </c>
      <c r="T30" s="125">
        <v>243.175</v>
      </c>
      <c r="U30" s="125">
        <v>205.975</v>
      </c>
      <c r="V30" s="125">
        <v>0</v>
      </c>
      <c r="W30" s="125">
        <v>0</v>
      </c>
      <c r="X30" s="52">
        <v>0</v>
      </c>
      <c r="Y30" s="125">
        <v>0</v>
      </c>
      <c r="Z30" s="125">
        <v>0</v>
      </c>
      <c r="AA30" s="125">
        <v>215</v>
      </c>
      <c r="AB30" s="125">
        <v>0</v>
      </c>
      <c r="AC30" s="125">
        <v>0</v>
      </c>
      <c r="AD30" s="52">
        <v>0</v>
      </c>
      <c r="AE30" s="125">
        <v>215</v>
      </c>
      <c r="AF30" s="52">
        <v>0</v>
      </c>
      <c r="AG30" s="49"/>
      <c r="AH30" s="69">
        <f t="shared" si="16"/>
        <v>950</v>
      </c>
      <c r="AI30" s="105">
        <f t="shared" si="7"/>
        <v>305</v>
      </c>
      <c r="AJ30" s="72">
        <f t="shared" si="20"/>
        <v>314.025</v>
      </c>
      <c r="AK30" s="126">
        <f t="shared" si="8"/>
        <v>0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</row>
    <row r="31" spans="1:37" s="11" customFormat="1" ht="66.75" customHeight="1">
      <c r="A31" s="21" t="s">
        <v>20</v>
      </c>
      <c r="B31" s="67" t="s">
        <v>40</v>
      </c>
      <c r="C31" s="51">
        <v>0</v>
      </c>
      <c r="D31" s="51">
        <v>0</v>
      </c>
      <c r="E31" s="51">
        <v>0</v>
      </c>
      <c r="F31" s="51">
        <v>0</v>
      </c>
      <c r="G31" s="51">
        <f t="shared" si="0"/>
        <v>0</v>
      </c>
      <c r="H31" s="51">
        <f t="shared" si="1"/>
        <v>0</v>
      </c>
      <c r="I31" s="51">
        <v>0</v>
      </c>
      <c r="J31" s="51">
        <v>0</v>
      </c>
      <c r="K31" s="51">
        <v>0</v>
      </c>
      <c r="L31" s="55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51">
        <v>0</v>
      </c>
      <c r="Z31" s="51">
        <f t="shared" si="19"/>
        <v>0</v>
      </c>
      <c r="AA31" s="51">
        <v>0</v>
      </c>
      <c r="AB31" s="51">
        <v>0</v>
      </c>
      <c r="AC31" s="51">
        <f>AC32</f>
        <v>0</v>
      </c>
      <c r="AD31" s="51">
        <v>0</v>
      </c>
      <c r="AE31" s="49">
        <v>0</v>
      </c>
      <c r="AF31" s="49">
        <v>0</v>
      </c>
      <c r="AG31" s="49"/>
      <c r="AH31" s="69">
        <f t="shared" si="16"/>
        <v>0</v>
      </c>
      <c r="AI31" s="105">
        <f t="shared" si="7"/>
        <v>0</v>
      </c>
      <c r="AJ31" s="72">
        <f t="shared" si="20"/>
        <v>0</v>
      </c>
      <c r="AK31" s="126">
        <f t="shared" si="8"/>
        <v>0</v>
      </c>
    </row>
    <row r="32" spans="1:37" s="11" customFormat="1" ht="17.25" customHeight="1">
      <c r="A32" s="19" t="s">
        <v>21</v>
      </c>
      <c r="B32" s="18" t="s">
        <v>24</v>
      </c>
      <c r="C32" s="51">
        <v>0</v>
      </c>
      <c r="D32" s="51">
        <v>0</v>
      </c>
      <c r="E32" s="51">
        <v>0</v>
      </c>
      <c r="F32" s="51">
        <v>0</v>
      </c>
      <c r="G32" s="51">
        <f t="shared" si="0"/>
        <v>0</v>
      </c>
      <c r="H32" s="51">
        <f t="shared" si="1"/>
        <v>0</v>
      </c>
      <c r="I32" s="51">
        <v>0</v>
      </c>
      <c r="J32" s="51">
        <f>J33+J34</f>
        <v>0</v>
      </c>
      <c r="K32" s="51">
        <v>0</v>
      </c>
      <c r="L32" s="55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7">
        <v>0</v>
      </c>
      <c r="Y32" s="52">
        <v>0</v>
      </c>
      <c r="Z32" s="52">
        <f t="shared" si="19"/>
        <v>0</v>
      </c>
      <c r="AA32" s="58">
        <v>0</v>
      </c>
      <c r="AB32" s="49">
        <v>0</v>
      </c>
      <c r="AC32" s="57">
        <f>AC33</f>
        <v>0</v>
      </c>
      <c r="AD32" s="51">
        <v>0</v>
      </c>
      <c r="AE32" s="58">
        <v>0</v>
      </c>
      <c r="AF32" s="49">
        <v>0</v>
      </c>
      <c r="AG32" s="54"/>
      <c r="AH32" s="69">
        <f t="shared" si="16"/>
        <v>0</v>
      </c>
      <c r="AI32" s="105">
        <f t="shared" si="7"/>
        <v>0</v>
      </c>
      <c r="AJ32" s="72">
        <f t="shared" si="20"/>
        <v>0</v>
      </c>
      <c r="AK32" s="126">
        <f t="shared" si="8"/>
        <v>0</v>
      </c>
    </row>
    <row r="33" spans="1:37" s="10" customFormat="1" ht="17.25" customHeight="1">
      <c r="A33" s="31"/>
      <c r="B33" s="26" t="s">
        <v>13</v>
      </c>
      <c r="C33" s="51">
        <v>0</v>
      </c>
      <c r="D33" s="51">
        <v>0</v>
      </c>
      <c r="E33" s="51">
        <v>0</v>
      </c>
      <c r="F33" s="51">
        <v>0</v>
      </c>
      <c r="G33" s="51">
        <f t="shared" si="0"/>
        <v>0</v>
      </c>
      <c r="H33" s="51">
        <f t="shared" si="1"/>
        <v>0</v>
      </c>
      <c r="I33" s="51">
        <v>0</v>
      </c>
      <c r="J33" s="51">
        <f>J31</f>
        <v>0</v>
      </c>
      <c r="K33" s="51">
        <v>0</v>
      </c>
      <c r="L33" s="55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52">
        <v>0</v>
      </c>
      <c r="Z33" s="52">
        <f t="shared" si="19"/>
        <v>0</v>
      </c>
      <c r="AA33" s="49">
        <v>0</v>
      </c>
      <c r="AB33" s="49">
        <v>0</v>
      </c>
      <c r="AC33" s="52">
        <v>0</v>
      </c>
      <c r="AD33" s="51">
        <v>0</v>
      </c>
      <c r="AE33" s="49">
        <v>0</v>
      </c>
      <c r="AF33" s="49">
        <v>0</v>
      </c>
      <c r="AG33" s="54"/>
      <c r="AH33" s="69">
        <f t="shared" si="16"/>
        <v>0</v>
      </c>
      <c r="AI33" s="105">
        <f t="shared" si="7"/>
        <v>0</v>
      </c>
      <c r="AJ33" s="72">
        <f t="shared" si="20"/>
        <v>0</v>
      </c>
      <c r="AK33" s="126">
        <f t="shared" si="8"/>
        <v>0</v>
      </c>
    </row>
    <row r="34" spans="1:37" s="10" customFormat="1" ht="17.25" customHeight="1">
      <c r="A34" s="86"/>
      <c r="B34" s="36" t="s">
        <v>23</v>
      </c>
      <c r="C34" s="51">
        <v>0</v>
      </c>
      <c r="D34" s="51">
        <v>0</v>
      </c>
      <c r="E34" s="51">
        <v>0</v>
      </c>
      <c r="F34" s="51">
        <v>0</v>
      </c>
      <c r="G34" s="51">
        <f t="shared" si="0"/>
        <v>0</v>
      </c>
      <c r="H34" s="51">
        <f t="shared" si="1"/>
        <v>0</v>
      </c>
      <c r="I34" s="51">
        <v>0</v>
      </c>
      <c r="J34" s="51">
        <v>0</v>
      </c>
      <c r="K34" s="51">
        <v>0</v>
      </c>
      <c r="L34" s="87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49">
        <v>0</v>
      </c>
      <c r="T34" s="49">
        <v>0</v>
      </c>
      <c r="U34" s="89">
        <v>0</v>
      </c>
      <c r="V34" s="89">
        <v>0</v>
      </c>
      <c r="W34" s="49">
        <v>0</v>
      </c>
      <c r="X34" s="88">
        <v>0</v>
      </c>
      <c r="Y34" s="49">
        <v>0</v>
      </c>
      <c r="Z34" s="49">
        <f t="shared" si="19"/>
        <v>0</v>
      </c>
      <c r="AA34" s="90">
        <v>0</v>
      </c>
      <c r="AB34" s="90">
        <v>0</v>
      </c>
      <c r="AC34" s="49">
        <v>0</v>
      </c>
      <c r="AD34" s="55">
        <v>0</v>
      </c>
      <c r="AE34" s="90">
        <v>0</v>
      </c>
      <c r="AF34" s="90">
        <v>0</v>
      </c>
      <c r="AG34" s="53"/>
      <c r="AH34" s="69">
        <f t="shared" si="16"/>
        <v>0</v>
      </c>
      <c r="AI34" s="105">
        <f t="shared" si="7"/>
        <v>0</v>
      </c>
      <c r="AJ34" s="72">
        <f t="shared" si="20"/>
        <v>0</v>
      </c>
      <c r="AK34" s="126">
        <f t="shared" si="8"/>
        <v>0</v>
      </c>
    </row>
    <row r="35" spans="1:37" s="10" customFormat="1" ht="27" customHeight="1">
      <c r="A35" s="86"/>
      <c r="B35" s="146" t="s">
        <v>42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53"/>
      <c r="AH35" s="69"/>
      <c r="AI35" s="105">
        <f t="shared" si="7"/>
        <v>0</v>
      </c>
      <c r="AJ35" s="72"/>
      <c r="AK35" s="126">
        <f t="shared" si="8"/>
        <v>0</v>
      </c>
    </row>
    <row r="36" spans="1:37" s="10" customFormat="1" ht="65.25" customHeight="1">
      <c r="A36" s="95"/>
      <c r="B36" s="150" t="s">
        <v>53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2"/>
      <c r="AG36" s="96"/>
      <c r="AH36" s="69"/>
      <c r="AI36" s="105">
        <f t="shared" si="7"/>
        <v>0</v>
      </c>
      <c r="AJ36" s="72"/>
      <c r="AK36" s="126">
        <f t="shared" si="8"/>
        <v>0</v>
      </c>
    </row>
    <row r="37" spans="1:37" s="10" customFormat="1" ht="36.75" customHeight="1">
      <c r="A37" s="86"/>
      <c r="B37" s="36" t="s">
        <v>43</v>
      </c>
      <c r="C37" s="53">
        <v>0</v>
      </c>
      <c r="D37" s="53">
        <v>0</v>
      </c>
      <c r="E37" s="53">
        <v>0</v>
      </c>
      <c r="F37" s="53">
        <v>0</v>
      </c>
      <c r="G37" s="55">
        <f>_xlfn.IFERROR(F37/C37*100,0)</f>
        <v>0</v>
      </c>
      <c r="H37" s="55">
        <f>_xlfn.IFERROR(F37/D37*100,0)</f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69"/>
      <c r="AI37" s="105">
        <f t="shared" si="7"/>
        <v>0</v>
      </c>
      <c r="AJ37" s="72"/>
      <c r="AK37" s="126">
        <f t="shared" si="8"/>
        <v>0</v>
      </c>
    </row>
    <row r="38" spans="1:37" s="10" customFormat="1" ht="17.25" customHeight="1">
      <c r="A38" s="86"/>
      <c r="B38" s="36" t="s">
        <v>24</v>
      </c>
      <c r="C38" s="53">
        <v>0</v>
      </c>
      <c r="D38" s="53">
        <v>0</v>
      </c>
      <c r="E38" s="53">
        <v>0</v>
      </c>
      <c r="F38" s="53">
        <v>0</v>
      </c>
      <c r="G38" s="55">
        <f>_xlfn.IFERROR(F38/C38*100,0)</f>
        <v>0</v>
      </c>
      <c r="H38" s="55">
        <f>_xlfn.IFERROR(F38/D38*100,0)</f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69"/>
      <c r="AI38" s="105">
        <f t="shared" si="7"/>
        <v>0</v>
      </c>
      <c r="AJ38" s="72"/>
      <c r="AK38" s="126">
        <f t="shared" si="8"/>
        <v>0</v>
      </c>
    </row>
    <row r="39" spans="1:37" s="10" customFormat="1" ht="17.25" customHeight="1">
      <c r="A39" s="86"/>
      <c r="B39" s="36" t="s">
        <v>13</v>
      </c>
      <c r="C39" s="53">
        <v>0</v>
      </c>
      <c r="D39" s="53">
        <v>0</v>
      </c>
      <c r="E39" s="53">
        <v>0</v>
      </c>
      <c r="F39" s="53">
        <v>0</v>
      </c>
      <c r="G39" s="55">
        <f>_xlfn.IFERROR(F39/C39*100,0)</f>
        <v>0</v>
      </c>
      <c r="H39" s="55">
        <f>_xlfn.IFERROR(F39/D39*100,0)</f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69"/>
      <c r="AI39" s="105">
        <f t="shared" si="7"/>
        <v>0</v>
      </c>
      <c r="AJ39" s="72"/>
      <c r="AK39" s="126">
        <f t="shared" si="8"/>
        <v>0</v>
      </c>
    </row>
    <row r="40" spans="1:37" s="10" customFormat="1" ht="17.25" customHeight="1">
      <c r="A40" s="86"/>
      <c r="B40" s="36" t="s">
        <v>23</v>
      </c>
      <c r="C40" s="53">
        <v>0</v>
      </c>
      <c r="D40" s="53">
        <v>0</v>
      </c>
      <c r="E40" s="53">
        <v>0</v>
      </c>
      <c r="F40" s="53">
        <v>0</v>
      </c>
      <c r="G40" s="55">
        <f>_xlfn.IFERROR(F40/C40*100,0)</f>
        <v>0</v>
      </c>
      <c r="H40" s="55">
        <f>_xlfn.IFERROR(F40/D40*100,0)</f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69"/>
      <c r="AI40" s="105">
        <f t="shared" si="7"/>
        <v>0</v>
      </c>
      <c r="AJ40" s="72"/>
      <c r="AK40" s="126">
        <f t="shared" si="8"/>
        <v>0</v>
      </c>
    </row>
    <row r="41" spans="1:37" s="11" customFormat="1" ht="41.25" customHeight="1">
      <c r="A41" s="146" t="s">
        <v>26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65"/>
      <c r="AH41" s="69">
        <f t="shared" si="16"/>
        <v>0</v>
      </c>
      <c r="AI41" s="105">
        <f t="shared" si="7"/>
        <v>0</v>
      </c>
      <c r="AJ41" s="72">
        <f t="shared" si="20"/>
        <v>0</v>
      </c>
      <c r="AK41" s="126">
        <f t="shared" si="8"/>
        <v>0</v>
      </c>
    </row>
    <row r="42" spans="1:37" s="11" customFormat="1" ht="27" customHeight="1">
      <c r="A42" s="97"/>
      <c r="B42" s="150" t="s">
        <v>54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2"/>
      <c r="AG42" s="98"/>
      <c r="AH42" s="69"/>
      <c r="AI42" s="105">
        <f t="shared" si="7"/>
        <v>0</v>
      </c>
      <c r="AJ42" s="72"/>
      <c r="AK42" s="126">
        <f t="shared" si="8"/>
        <v>0</v>
      </c>
    </row>
    <row r="43" spans="1:37" s="11" customFormat="1" ht="147" customHeight="1">
      <c r="A43" s="16"/>
      <c r="B43" s="91" t="s">
        <v>44</v>
      </c>
      <c r="C43" s="52">
        <f>C44</f>
        <v>2186.692</v>
      </c>
      <c r="D43" s="52">
        <f>D44</f>
        <v>1053.6640000000002</v>
      </c>
      <c r="E43" s="52">
        <f>E44</f>
        <v>1053.566</v>
      </c>
      <c r="F43" s="52">
        <f>F44</f>
        <v>467.57000000000005</v>
      </c>
      <c r="G43" s="55">
        <f aca="true" t="shared" si="21" ref="G43:G49">_xlfn.IFERROR(F43/C43*100,0)</f>
        <v>21.382526665849603</v>
      </c>
      <c r="H43" s="55">
        <f aca="true" t="shared" si="22" ref="H43:H49">_xlfn.IFERROR(F43/D43*100,0)</f>
        <v>44.375626385640956</v>
      </c>
      <c r="I43" s="52">
        <f>I44</f>
        <v>142.49</v>
      </c>
      <c r="J43" s="52">
        <f aca="true" t="shared" si="23" ref="J43:AF43">J44</f>
        <v>126.13</v>
      </c>
      <c r="K43" s="52">
        <f t="shared" si="23"/>
        <v>182.216</v>
      </c>
      <c r="L43" s="52">
        <f t="shared" si="23"/>
        <v>0</v>
      </c>
      <c r="M43" s="52">
        <f t="shared" si="23"/>
        <v>182.216</v>
      </c>
      <c r="N43" s="52">
        <f t="shared" si="23"/>
        <v>130.33</v>
      </c>
      <c r="O43" s="52">
        <f t="shared" si="23"/>
        <v>182.216</v>
      </c>
      <c r="P43" s="52">
        <f t="shared" si="23"/>
        <v>70.33</v>
      </c>
      <c r="Q43" s="52">
        <f t="shared" si="23"/>
        <v>182.31</v>
      </c>
      <c r="R43" s="52">
        <f t="shared" si="23"/>
        <v>23.9</v>
      </c>
      <c r="S43" s="52">
        <f t="shared" si="23"/>
        <v>182.216</v>
      </c>
      <c r="T43" s="52">
        <f t="shared" si="23"/>
        <v>116.88</v>
      </c>
      <c r="U43" s="52">
        <f t="shared" si="23"/>
        <v>182.216</v>
      </c>
      <c r="V43" s="52">
        <f t="shared" si="23"/>
        <v>0</v>
      </c>
      <c r="W43" s="52">
        <f t="shared" si="23"/>
        <v>182.216</v>
      </c>
      <c r="X43" s="52">
        <f t="shared" si="23"/>
        <v>0</v>
      </c>
      <c r="Y43" s="52">
        <f t="shared" si="23"/>
        <v>182.216</v>
      </c>
      <c r="Z43" s="52">
        <f t="shared" si="23"/>
        <v>0</v>
      </c>
      <c r="AA43" s="52">
        <f t="shared" si="23"/>
        <v>182.216</v>
      </c>
      <c r="AB43" s="52">
        <f t="shared" si="23"/>
        <v>0</v>
      </c>
      <c r="AC43" s="52">
        <f t="shared" si="23"/>
        <v>182.216</v>
      </c>
      <c r="AD43" s="52">
        <f t="shared" si="23"/>
        <v>0</v>
      </c>
      <c r="AE43" s="52">
        <f t="shared" si="23"/>
        <v>221.948</v>
      </c>
      <c r="AF43" s="52">
        <f t="shared" si="23"/>
        <v>0</v>
      </c>
      <c r="AG43" s="129" t="s">
        <v>62</v>
      </c>
      <c r="AH43" s="69">
        <f t="shared" si="16"/>
        <v>2186.6919999999996</v>
      </c>
      <c r="AI43" s="105">
        <f t="shared" si="7"/>
        <v>871.4480000000001</v>
      </c>
      <c r="AJ43" s="77">
        <f aca="true" t="shared" si="24" ref="AJ43:AJ49">J43+L43+N43+P43+R43+T43+V43+X43+Z43+AB43+AD43+AF43</f>
        <v>467.57</v>
      </c>
      <c r="AK43" s="126">
        <f t="shared" si="8"/>
        <v>-586.0940000000002</v>
      </c>
    </row>
    <row r="44" spans="1:37" s="85" customFormat="1" ht="19.5" customHeight="1">
      <c r="A44" s="78"/>
      <c r="B44" s="79" t="s">
        <v>24</v>
      </c>
      <c r="C44" s="80">
        <f>C45+C46</f>
        <v>2186.692</v>
      </c>
      <c r="D44" s="80">
        <f>D46+D45</f>
        <v>1053.6640000000002</v>
      </c>
      <c r="E44" s="80">
        <f>E46+E45</f>
        <v>1053.566</v>
      </c>
      <c r="F44" s="57">
        <f>F45+F46</f>
        <v>467.57000000000005</v>
      </c>
      <c r="G44" s="55">
        <f t="shared" si="21"/>
        <v>21.382526665849603</v>
      </c>
      <c r="H44" s="55">
        <f t="shared" si="22"/>
        <v>44.375626385640956</v>
      </c>
      <c r="I44" s="57">
        <f>I46+I45</f>
        <v>142.49</v>
      </c>
      <c r="J44" s="57">
        <f aca="true" t="shared" si="25" ref="J44:AF44">J46+J45</f>
        <v>126.13</v>
      </c>
      <c r="K44" s="57">
        <f t="shared" si="25"/>
        <v>182.216</v>
      </c>
      <c r="L44" s="57">
        <f t="shared" si="25"/>
        <v>0</v>
      </c>
      <c r="M44" s="57">
        <f t="shared" si="25"/>
        <v>182.216</v>
      </c>
      <c r="N44" s="57">
        <f t="shared" si="25"/>
        <v>130.33</v>
      </c>
      <c r="O44" s="57">
        <f t="shared" si="25"/>
        <v>182.216</v>
      </c>
      <c r="P44" s="57">
        <f t="shared" si="25"/>
        <v>70.33</v>
      </c>
      <c r="Q44" s="57">
        <f t="shared" si="25"/>
        <v>182.31</v>
      </c>
      <c r="R44" s="57">
        <f t="shared" si="25"/>
        <v>23.9</v>
      </c>
      <c r="S44" s="57">
        <f t="shared" si="25"/>
        <v>182.216</v>
      </c>
      <c r="T44" s="57">
        <f t="shared" si="25"/>
        <v>116.88</v>
      </c>
      <c r="U44" s="57">
        <f t="shared" si="25"/>
        <v>182.216</v>
      </c>
      <c r="V44" s="57">
        <f t="shared" si="25"/>
        <v>0</v>
      </c>
      <c r="W44" s="57">
        <f t="shared" si="25"/>
        <v>182.216</v>
      </c>
      <c r="X44" s="57">
        <f t="shared" si="25"/>
        <v>0</v>
      </c>
      <c r="Y44" s="57">
        <f t="shared" si="25"/>
        <v>182.216</v>
      </c>
      <c r="Z44" s="57">
        <f t="shared" si="25"/>
        <v>0</v>
      </c>
      <c r="AA44" s="57">
        <f t="shared" si="25"/>
        <v>182.216</v>
      </c>
      <c r="AB44" s="57">
        <f t="shared" si="25"/>
        <v>0</v>
      </c>
      <c r="AC44" s="57">
        <f t="shared" si="25"/>
        <v>182.216</v>
      </c>
      <c r="AD44" s="57">
        <f t="shared" si="25"/>
        <v>0</v>
      </c>
      <c r="AE44" s="57">
        <f t="shared" si="25"/>
        <v>221.948</v>
      </c>
      <c r="AF44" s="57">
        <f t="shared" si="25"/>
        <v>0</v>
      </c>
      <c r="AG44" s="82"/>
      <c r="AH44" s="83">
        <f t="shared" si="16"/>
        <v>2186.6919999999996</v>
      </c>
      <c r="AI44" s="105">
        <f t="shared" si="7"/>
        <v>871.4480000000001</v>
      </c>
      <c r="AJ44" s="84">
        <f t="shared" si="24"/>
        <v>467.57</v>
      </c>
      <c r="AK44" s="126">
        <f t="shared" si="8"/>
        <v>-586.0940000000002</v>
      </c>
    </row>
    <row r="45" spans="1:37" s="10" customFormat="1" ht="18.75" customHeight="1">
      <c r="A45" s="32"/>
      <c r="B45" s="26" t="s">
        <v>13</v>
      </c>
      <c r="C45" s="52">
        <f>I45+K45+M45+O45+Q45+S45+U45+W45+Y45+AA45+AC45+AE45</f>
        <v>673.498</v>
      </c>
      <c r="D45" s="52">
        <f>I45+K45+M45+O45+Q45+S45</f>
        <v>673.498</v>
      </c>
      <c r="E45" s="52">
        <v>673.4</v>
      </c>
      <c r="F45" s="52">
        <f>J45+L45+N45+P45+R45+T45</f>
        <v>341.44000000000005</v>
      </c>
      <c r="G45" s="55">
        <f t="shared" si="21"/>
        <v>50.69651283300025</v>
      </c>
      <c r="H45" s="55">
        <f t="shared" si="22"/>
        <v>50.69651283300025</v>
      </c>
      <c r="I45" s="52">
        <v>0</v>
      </c>
      <c r="J45" s="52">
        <v>0</v>
      </c>
      <c r="K45" s="81">
        <v>182.216</v>
      </c>
      <c r="L45" s="52">
        <v>0</v>
      </c>
      <c r="M45" s="52">
        <v>182.216</v>
      </c>
      <c r="N45" s="52">
        <v>130.33</v>
      </c>
      <c r="O45" s="52">
        <v>182.216</v>
      </c>
      <c r="P45" s="52">
        <v>70.33</v>
      </c>
      <c r="Q45" s="52">
        <v>126.85</v>
      </c>
      <c r="R45" s="52">
        <v>23.9</v>
      </c>
      <c r="S45" s="52">
        <v>0</v>
      </c>
      <c r="T45" s="52">
        <v>116.88</v>
      </c>
      <c r="U45" s="52">
        <v>0</v>
      </c>
      <c r="V45" s="52">
        <v>0</v>
      </c>
      <c r="W45" s="80">
        <v>0</v>
      </c>
      <c r="X45" s="52">
        <v>0</v>
      </c>
      <c r="Y45" s="80">
        <v>0</v>
      </c>
      <c r="Z45" s="52">
        <v>0</v>
      </c>
      <c r="AA45" s="80">
        <v>0</v>
      </c>
      <c r="AB45" s="52">
        <v>0</v>
      </c>
      <c r="AC45" s="80">
        <v>0</v>
      </c>
      <c r="AD45" s="52">
        <v>0</v>
      </c>
      <c r="AE45" s="80">
        <v>0</v>
      </c>
      <c r="AF45" s="52">
        <v>0</v>
      </c>
      <c r="AG45" s="49"/>
      <c r="AH45" s="69">
        <f t="shared" si="16"/>
        <v>673.498</v>
      </c>
      <c r="AI45" s="105">
        <f t="shared" si="7"/>
        <v>673.498</v>
      </c>
      <c r="AJ45" s="72">
        <f t="shared" si="24"/>
        <v>341.44000000000005</v>
      </c>
      <c r="AK45" s="126">
        <f t="shared" si="8"/>
        <v>-332.058</v>
      </c>
    </row>
    <row r="46" spans="1:37" s="10" customFormat="1" ht="15">
      <c r="A46" s="26"/>
      <c r="B46" s="26" t="s">
        <v>23</v>
      </c>
      <c r="C46" s="52">
        <f>I46+K46+M46+O46+Q46+S46+U46+W46+Y46+AA46+AC46+AE46</f>
        <v>1513.1940000000002</v>
      </c>
      <c r="D46" s="52">
        <f>I46+K46+M46+O46+Q46+S46</f>
        <v>380.16600000000005</v>
      </c>
      <c r="E46" s="52">
        <f>D46</f>
        <v>380.16600000000005</v>
      </c>
      <c r="F46" s="52">
        <f>J46+L46+N46+P46+R46+T46</f>
        <v>126.13</v>
      </c>
      <c r="G46" s="55">
        <f t="shared" si="21"/>
        <v>8.335348937413178</v>
      </c>
      <c r="H46" s="55">
        <f t="shared" si="22"/>
        <v>33.177611885334294</v>
      </c>
      <c r="I46" s="52">
        <v>142.49</v>
      </c>
      <c r="J46" s="52">
        <v>126.13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55.46</v>
      </c>
      <c r="R46" s="52">
        <v>0</v>
      </c>
      <c r="S46" s="52">
        <v>182.216</v>
      </c>
      <c r="T46" s="52">
        <v>0</v>
      </c>
      <c r="U46" s="52">
        <v>182.216</v>
      </c>
      <c r="V46" s="52">
        <v>0</v>
      </c>
      <c r="W46" s="80">
        <v>182.216</v>
      </c>
      <c r="X46" s="52">
        <v>0</v>
      </c>
      <c r="Y46" s="80">
        <v>182.216</v>
      </c>
      <c r="Z46" s="80"/>
      <c r="AA46" s="80">
        <v>182.216</v>
      </c>
      <c r="AB46" s="52">
        <v>0</v>
      </c>
      <c r="AC46" s="80">
        <v>182.216</v>
      </c>
      <c r="AD46" s="52">
        <v>0</v>
      </c>
      <c r="AE46" s="80">
        <v>221.948</v>
      </c>
      <c r="AF46" s="52">
        <v>0</v>
      </c>
      <c r="AG46" s="49"/>
      <c r="AH46" s="69">
        <f t="shared" si="16"/>
        <v>1513.1940000000002</v>
      </c>
      <c r="AI46" s="105">
        <f t="shared" si="7"/>
        <v>197.95000000000002</v>
      </c>
      <c r="AJ46" s="72">
        <f t="shared" si="24"/>
        <v>126.13</v>
      </c>
      <c r="AK46" s="126">
        <f t="shared" si="8"/>
        <v>-254.03600000000006</v>
      </c>
    </row>
    <row r="47" spans="1:181" s="114" customFormat="1" ht="23.25" customHeight="1">
      <c r="A47" s="109"/>
      <c r="B47" s="110" t="s">
        <v>22</v>
      </c>
      <c r="C47" s="111">
        <f>C48+C49</f>
        <v>8791.092</v>
      </c>
      <c r="D47" s="111">
        <f>D48+D49</f>
        <v>4670.689</v>
      </c>
      <c r="E47" s="111">
        <f>E48+E49</f>
        <v>3818.571</v>
      </c>
      <c r="F47" s="111">
        <f>F48+F49</f>
        <v>3232.575</v>
      </c>
      <c r="G47" s="112">
        <f t="shared" si="21"/>
        <v>36.77102912812196</v>
      </c>
      <c r="H47" s="112">
        <f t="shared" si="22"/>
        <v>69.20981037273086</v>
      </c>
      <c r="I47" s="111">
        <f aca="true" t="shared" si="26" ref="I47:AF47">I48+I49</f>
        <v>613.69</v>
      </c>
      <c r="J47" s="111">
        <f t="shared" si="26"/>
        <v>126.13</v>
      </c>
      <c r="K47" s="111">
        <f t="shared" si="26"/>
        <v>2252.016</v>
      </c>
      <c r="L47" s="111">
        <f t="shared" si="26"/>
        <v>1057.83</v>
      </c>
      <c r="M47" s="111">
        <f t="shared" si="26"/>
        <v>182.216</v>
      </c>
      <c r="N47" s="111">
        <f t="shared" si="26"/>
        <v>1594.33</v>
      </c>
      <c r="O47" s="111">
        <f t="shared" si="26"/>
        <v>397.216</v>
      </c>
      <c r="P47" s="111">
        <f t="shared" si="26"/>
        <v>70.33</v>
      </c>
      <c r="Q47" s="111">
        <f t="shared" si="26"/>
        <v>182.31</v>
      </c>
      <c r="R47" s="111">
        <f t="shared" si="26"/>
        <v>23.9</v>
      </c>
      <c r="S47" s="111">
        <f t="shared" si="26"/>
        <v>1043.241</v>
      </c>
      <c r="T47" s="111">
        <f t="shared" si="26"/>
        <v>360.055</v>
      </c>
      <c r="U47" s="111">
        <f t="shared" si="26"/>
        <v>428.19100000000003</v>
      </c>
      <c r="V47" s="111">
        <f t="shared" si="26"/>
        <v>0</v>
      </c>
      <c r="W47" s="111">
        <f t="shared" si="26"/>
        <v>653.4159999999999</v>
      </c>
      <c r="X47" s="111">
        <f t="shared" si="26"/>
        <v>0</v>
      </c>
      <c r="Y47" s="111">
        <f t="shared" si="26"/>
        <v>653.4159999999999</v>
      </c>
      <c r="Z47" s="111">
        <f t="shared" si="26"/>
        <v>0</v>
      </c>
      <c r="AA47" s="111">
        <f t="shared" si="26"/>
        <v>868.4159999999999</v>
      </c>
      <c r="AB47" s="111">
        <f t="shared" si="26"/>
        <v>0</v>
      </c>
      <c r="AC47" s="111">
        <f t="shared" si="26"/>
        <v>653.4159999999999</v>
      </c>
      <c r="AD47" s="111">
        <f t="shared" si="26"/>
        <v>0</v>
      </c>
      <c r="AE47" s="111">
        <f t="shared" si="26"/>
        <v>863.548</v>
      </c>
      <c r="AF47" s="111">
        <f t="shared" si="26"/>
        <v>0</v>
      </c>
      <c r="AG47" s="113"/>
      <c r="AH47" s="104">
        <f>I47+K47+M47+O47+Q47+S47+U47+W47+Y47+AA47+AC47+AE47</f>
        <v>8791.092</v>
      </c>
      <c r="AI47" s="105">
        <f t="shared" si="7"/>
        <v>3627.448</v>
      </c>
      <c r="AJ47" s="106">
        <f t="shared" si="24"/>
        <v>3232.575</v>
      </c>
      <c r="AK47" s="126">
        <f t="shared" si="8"/>
        <v>-1438.1140000000005</v>
      </c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</row>
    <row r="48" spans="2:181" s="115" customFormat="1" ht="15">
      <c r="B48" s="116" t="s">
        <v>13</v>
      </c>
      <c r="C48" s="117">
        <f>C16+C21+C39+C45</f>
        <v>6327.897999999999</v>
      </c>
      <c r="D48" s="117">
        <f>D16+D21+D39+D45</f>
        <v>3976.498</v>
      </c>
      <c r="E48" s="117">
        <f>E16+E21+E39+E45</f>
        <v>3124.38</v>
      </c>
      <c r="F48" s="117">
        <f>F16+F21+F39+F45</f>
        <v>2792.42</v>
      </c>
      <c r="G48" s="112">
        <f t="shared" si="21"/>
        <v>44.12871383198655</v>
      </c>
      <c r="H48" s="112">
        <f t="shared" si="22"/>
        <v>70.22309579936919</v>
      </c>
      <c r="I48" s="117">
        <f aca="true" t="shared" si="27" ref="I48:AF48">I16+I21+I39+I45</f>
        <v>471.2</v>
      </c>
      <c r="J48" s="117">
        <f t="shared" si="27"/>
        <v>0</v>
      </c>
      <c r="K48" s="117">
        <f t="shared" si="27"/>
        <v>2162.016</v>
      </c>
      <c r="L48" s="117">
        <f t="shared" si="27"/>
        <v>986.98</v>
      </c>
      <c r="M48" s="117">
        <f t="shared" si="27"/>
        <v>182.216</v>
      </c>
      <c r="N48" s="117">
        <f t="shared" si="27"/>
        <v>1594.33</v>
      </c>
      <c r="O48" s="117">
        <f t="shared" si="27"/>
        <v>182.216</v>
      </c>
      <c r="P48" s="117">
        <f t="shared" si="27"/>
        <v>70.33</v>
      </c>
      <c r="Q48" s="117">
        <f t="shared" si="27"/>
        <v>126.85</v>
      </c>
      <c r="R48" s="117">
        <f t="shared" si="27"/>
        <v>23.9</v>
      </c>
      <c r="S48" s="117">
        <f t="shared" si="27"/>
        <v>852</v>
      </c>
      <c r="T48" s="117">
        <f t="shared" si="27"/>
        <v>116.88</v>
      </c>
      <c r="U48" s="117">
        <f t="shared" si="27"/>
        <v>40</v>
      </c>
      <c r="V48" s="117">
        <f t="shared" si="27"/>
        <v>0</v>
      </c>
      <c r="W48" s="117">
        <f t="shared" si="27"/>
        <v>471.2</v>
      </c>
      <c r="X48" s="117">
        <f t="shared" si="27"/>
        <v>0</v>
      </c>
      <c r="Y48" s="117">
        <f t="shared" si="27"/>
        <v>471.2</v>
      </c>
      <c r="Z48" s="117">
        <f t="shared" si="27"/>
        <v>0</v>
      </c>
      <c r="AA48" s="117">
        <f t="shared" si="27"/>
        <v>471.2</v>
      </c>
      <c r="AB48" s="117">
        <f t="shared" si="27"/>
        <v>0</v>
      </c>
      <c r="AC48" s="117">
        <f t="shared" si="27"/>
        <v>471.2</v>
      </c>
      <c r="AD48" s="117">
        <f t="shared" si="27"/>
        <v>0</v>
      </c>
      <c r="AE48" s="117">
        <f t="shared" si="27"/>
        <v>426.6</v>
      </c>
      <c r="AF48" s="117">
        <f t="shared" si="27"/>
        <v>0</v>
      </c>
      <c r="AG48" s="118"/>
      <c r="AH48" s="104">
        <f>I48+K48+M48+O48+Q48+S48+U48+W48+Y48+AA48+AC48+AE48</f>
        <v>6327.897999999999</v>
      </c>
      <c r="AI48" s="105">
        <f t="shared" si="7"/>
        <v>3124.4979999999996</v>
      </c>
      <c r="AJ48" s="106">
        <f t="shared" si="24"/>
        <v>2792.42</v>
      </c>
      <c r="AK48" s="126">
        <f t="shared" si="8"/>
        <v>-1184.078</v>
      </c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</row>
    <row r="49" spans="1:181" s="121" customFormat="1" ht="18" customHeight="1">
      <c r="A49" s="120"/>
      <c r="B49" s="108" t="s">
        <v>23</v>
      </c>
      <c r="C49" s="117">
        <f>C22+C26+C40+C46+C17</f>
        <v>2463.1940000000004</v>
      </c>
      <c r="D49" s="117">
        <f>D22+D46</f>
        <v>694.191</v>
      </c>
      <c r="E49" s="117">
        <f>E22+E26+E40+E46+E17</f>
        <v>694.191</v>
      </c>
      <c r="F49" s="117">
        <f>F22+F26+F40+F46+F17</f>
        <v>440.155</v>
      </c>
      <c r="G49" s="112">
        <f t="shared" si="21"/>
        <v>17.86927866826567</v>
      </c>
      <c r="H49" s="112">
        <f t="shared" si="22"/>
        <v>63.40546045684833</v>
      </c>
      <c r="I49" s="117">
        <f>I22+I26+I40+I46+I17</f>
        <v>142.49</v>
      </c>
      <c r="J49" s="117">
        <f>J22+J26+J40+J46+J17</f>
        <v>126.13</v>
      </c>
      <c r="K49" s="117">
        <f>K22+K26+K40+K46+K17</f>
        <v>90</v>
      </c>
      <c r="L49" s="117">
        <f>L22+L26+L40+L46+L17</f>
        <v>70.85</v>
      </c>
      <c r="M49" s="117">
        <f aca="true" t="shared" si="28" ref="M49:AC49">M22+M26+M40+M46+M17</f>
        <v>0</v>
      </c>
      <c r="N49" s="117">
        <f t="shared" si="28"/>
        <v>0</v>
      </c>
      <c r="O49" s="117">
        <f t="shared" si="28"/>
        <v>215</v>
      </c>
      <c r="P49" s="117">
        <f t="shared" si="28"/>
        <v>0</v>
      </c>
      <c r="Q49" s="117">
        <f t="shared" si="28"/>
        <v>55.46</v>
      </c>
      <c r="R49" s="117">
        <f t="shared" si="28"/>
        <v>0</v>
      </c>
      <c r="S49" s="117">
        <f t="shared" si="28"/>
        <v>191.241</v>
      </c>
      <c r="T49" s="117">
        <f t="shared" si="28"/>
        <v>243.175</v>
      </c>
      <c r="U49" s="117">
        <f t="shared" si="28"/>
        <v>388.19100000000003</v>
      </c>
      <c r="V49" s="117">
        <f t="shared" si="28"/>
        <v>0</v>
      </c>
      <c r="W49" s="117">
        <f t="shared" si="28"/>
        <v>182.216</v>
      </c>
      <c r="X49" s="117">
        <f t="shared" si="28"/>
        <v>0</v>
      </c>
      <c r="Y49" s="117">
        <f t="shared" si="28"/>
        <v>182.216</v>
      </c>
      <c r="Z49" s="117">
        <f t="shared" si="28"/>
        <v>0</v>
      </c>
      <c r="AA49" s="117">
        <f t="shared" si="28"/>
        <v>397.216</v>
      </c>
      <c r="AB49" s="117">
        <f t="shared" si="28"/>
        <v>0</v>
      </c>
      <c r="AC49" s="117">
        <f t="shared" si="28"/>
        <v>182.216</v>
      </c>
      <c r="AD49" s="117">
        <f>AD22+AD26+AD40+AD46+AD17</f>
        <v>0</v>
      </c>
      <c r="AE49" s="117">
        <f>AE22+AE26+AE40+AE46+AE17</f>
        <v>436.948</v>
      </c>
      <c r="AF49" s="117">
        <f>AF22+AF26+AF40+AF46+AF17</f>
        <v>0</v>
      </c>
      <c r="AG49" s="118"/>
      <c r="AH49" s="104">
        <f t="shared" si="16"/>
        <v>2463.1939999999995</v>
      </c>
      <c r="AI49" s="105">
        <f t="shared" si="7"/>
        <v>502.95</v>
      </c>
      <c r="AJ49" s="106">
        <f t="shared" si="24"/>
        <v>440.155</v>
      </c>
      <c r="AK49" s="126">
        <f t="shared" si="8"/>
        <v>-254.03600000000006</v>
      </c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</row>
    <row r="50" spans="4:6" ht="15">
      <c r="D50" s="68"/>
      <c r="F50" s="68"/>
    </row>
    <row r="51" spans="3:17" ht="101.25" customHeight="1">
      <c r="C51" s="140" t="s">
        <v>64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1" t="s">
        <v>63</v>
      </c>
      <c r="O51" s="141"/>
      <c r="P51" s="141"/>
      <c r="Q51" s="41"/>
    </row>
    <row r="52" spans="3:29" ht="39" customHeight="1">
      <c r="C52" s="156" t="s">
        <v>33</v>
      </c>
      <c r="D52" s="156"/>
      <c r="E52" s="156"/>
      <c r="F52" s="156"/>
      <c r="G52" s="156"/>
      <c r="H52" s="156"/>
      <c r="I52" s="156"/>
      <c r="J52" s="156"/>
      <c r="X52" s="140"/>
      <c r="Y52" s="140"/>
      <c r="Z52" s="140"/>
      <c r="AA52" s="48"/>
      <c r="AB52" s="42"/>
      <c r="AC52" s="42"/>
    </row>
    <row r="53" spans="3:29" ht="31.5" customHeight="1">
      <c r="C53" s="43"/>
      <c r="D53" s="43"/>
      <c r="E53" s="43"/>
      <c r="F53" s="43"/>
      <c r="G53" s="43"/>
      <c r="H53" s="43"/>
      <c r="I53" s="43"/>
      <c r="J53" s="43"/>
      <c r="K53" s="41"/>
      <c r="L53" s="41"/>
      <c r="M53" s="42"/>
      <c r="N53" s="42"/>
      <c r="O53" s="42"/>
      <c r="P53" s="42"/>
      <c r="Q53" s="42"/>
      <c r="X53" s="2"/>
      <c r="Y53" s="2"/>
      <c r="Z53" s="1"/>
      <c r="AA53" s="1"/>
      <c r="AB53" s="1"/>
      <c r="AC53" s="1"/>
    </row>
  </sheetData>
  <sheetProtection/>
  <mergeCells count="38">
    <mergeCell ref="B36:AF36"/>
    <mergeCell ref="B42:AF42"/>
    <mergeCell ref="C52:J52"/>
    <mergeCell ref="F9:F10"/>
    <mergeCell ref="I9:J9"/>
    <mergeCell ref="G9:H9"/>
    <mergeCell ref="D9:D10"/>
    <mergeCell ref="E9:E10"/>
    <mergeCell ref="O9:P9"/>
    <mergeCell ref="K9:L9"/>
    <mergeCell ref="AG9:AG10"/>
    <mergeCell ref="Y9:Z9"/>
    <mergeCell ref="AA9:AB9"/>
    <mergeCell ref="W9:X9"/>
    <mergeCell ref="M9:N9"/>
    <mergeCell ref="B35:AF35"/>
    <mergeCell ref="B12:AF12"/>
    <mergeCell ref="AC9:AD9"/>
    <mergeCell ref="B9:B10"/>
    <mergeCell ref="C9:C10"/>
    <mergeCell ref="B8:AF8"/>
    <mergeCell ref="B13:AF13"/>
    <mergeCell ref="B19:AF19"/>
    <mergeCell ref="B7:AF7"/>
    <mergeCell ref="AE9:AF9"/>
    <mergeCell ref="Q9:R9"/>
    <mergeCell ref="S9:T9"/>
    <mergeCell ref="U9:V9"/>
    <mergeCell ref="Z5:AF5"/>
    <mergeCell ref="B6:AF6"/>
    <mergeCell ref="X52:Z52"/>
    <mergeCell ref="C51:M51"/>
    <mergeCell ref="N51:P51"/>
    <mergeCell ref="R2:T2"/>
    <mergeCell ref="R3:T3"/>
    <mergeCell ref="A18:AF18"/>
    <mergeCell ref="A41:AF41"/>
    <mergeCell ref="Z4:AF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28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2019-07-03T09:26:19Z</cp:lastPrinted>
  <dcterms:created xsi:type="dcterms:W3CDTF">1996-10-08T23:32:33Z</dcterms:created>
  <dcterms:modified xsi:type="dcterms:W3CDTF">2020-01-28T10:31:38Z</dcterms:modified>
  <cp:category/>
  <cp:version/>
  <cp:contentType/>
  <cp:contentStatus/>
</cp:coreProperties>
</file>