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Титульный лист" sheetId="1" r:id="rId1"/>
    <sheet name="2014 год " sheetId="2" r:id="rId2"/>
    <sheet name="2014 год  округ" sheetId="3" r:id="rId3"/>
  </sheets>
  <definedNames>
    <definedName name="_xlnm.Print_Titles" localSheetId="1">'2014 год '!$A:$A,'2014 год '!$5:$7</definedName>
    <definedName name="_xlnm.Print_Titles" localSheetId="2">'2014 год  округ'!$C:$C,'2014 год  округ'!$1:$3</definedName>
    <definedName name="_xlnm.Print_Area" localSheetId="1">'2014 год '!$A$1:$AF$168</definedName>
    <definedName name="_xlnm.Print_Area" localSheetId="2">'2014 год  округ'!$A$1:$AH$21</definedName>
  </definedNames>
  <calcPr fullCalcOnLoad="1"/>
</workbook>
</file>

<file path=xl/sharedStrings.xml><?xml version="1.0" encoding="utf-8"?>
<sst xmlns="http://schemas.openxmlformats.org/spreadsheetml/2006/main" count="299" uniqueCount="120">
  <si>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</si>
  <si>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</si>
  <si>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</si>
  <si>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</si>
  <si>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</si>
  <si>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</si>
  <si>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</si>
  <si>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</si>
  <si>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</si>
  <si>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</si>
  <si>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</si>
  <si>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</si>
  <si>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</si>
  <si>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</si>
  <si>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</si>
  <si>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</si>
  <si>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</si>
  <si>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</si>
  <si>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</si>
  <si>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</si>
  <si>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</si>
  <si>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</si>
  <si>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Мероприятия:</t>
  </si>
  <si>
    <t>…</t>
  </si>
  <si>
    <t>План на 2014 год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</si>
  <si>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</si>
  <si>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</si>
  <si>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</si>
  <si>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</si>
  <si>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</si>
  <si>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</si>
  <si>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</si>
  <si>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</si>
  <si>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2013 год</t>
  </si>
  <si>
    <t>Всего</t>
  </si>
  <si>
    <t>Итого по программе, в том числе</t>
  </si>
  <si>
    <t>Муниципальная программа "Развитие образования в городе Когалыме на 2014-2016 годы"</t>
  </si>
  <si>
    <t>Подпрограмма 4 "Молодёжь города Когалыма"</t>
  </si>
  <si>
    <t>7.1."Организация мероприятий по духовно-нравственному развитию и формированию гражданско-патриотических качеств молодёжи"</t>
  </si>
  <si>
    <t>7.2."Организация мероприятий по поддержке талантливой молодёжи"</t>
  </si>
  <si>
    <t>Задача  7 "Создание условий для духовно-нравственного развития и формирования гражданско-патриотических качеств молодёжи, роста её созидательной активности, выявления и продвижения талантливой молодёжи."</t>
  </si>
  <si>
    <t>Задача  8 "Обеспечение деятельности и укрепления материально-технической базы учреждения сферы работы с молодёжью."</t>
  </si>
  <si>
    <t>8.1."Укрепление материально-технической базы МБУ "МКЦ "Феникс", финансовое и организационно-методическое сопровождение по исполнению МБУ "МКЦ "Феникс" муниципального задания на оказание муниципальных услуг (выполнение работ)"</t>
  </si>
  <si>
    <t>"Развитие образования в городе Когалыме на 2014-2016 годы"</t>
  </si>
  <si>
    <t>УПРАВЛЕНИЕ ОБРАЗОВАНИЯ</t>
  </si>
  <si>
    <t>Управление образования Администрации города Когалыма</t>
  </si>
  <si>
    <t>Ответственный за составление сетевого графика  Малофеева О.А.</t>
  </si>
  <si>
    <t>тел.: 93-648</t>
  </si>
  <si>
    <t>Подпрограмма 1 "Общее образование и дополнительное образование"</t>
  </si>
  <si>
    <t>Задача  1 "Развитие общего образования и дополнительного образования"</t>
  </si>
  <si>
    <t>1.1."Обеспечение доступности качественного общего образования в соответствии с современными требованиями"</t>
  </si>
  <si>
    <t>1.2."Развитие системы доступного дополнительного образования в соответствии с индивидуальными запросами населения"</t>
  </si>
  <si>
    <t>Задача  3 "Обеспечение комплексной безопасности и комфортных условий образовательного процесса"</t>
  </si>
  <si>
    <t>3.1."Обеспечение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образования"</t>
  </si>
  <si>
    <t>3.2."Создание системных механизмов сохранения и укрепления здоровья детей в образовательных организациях"</t>
  </si>
  <si>
    <t>Задача  4 "Укрепление материально-технической базы и развитие инфраструктуры сферы образования"</t>
  </si>
  <si>
    <t>4.1."Оснащение материально-технической базы образовательных организаций и учреждений в соответствии с современными требованиями в т.ч. приобретение и монтаж многофункциональных спортивных площадок МБОУ "СОШ № 7", МБОУ "СОШ № 10""</t>
  </si>
  <si>
    <t>4.2."Развитие инфраструктуры общего и дополнительного образования"</t>
  </si>
  <si>
    <t>Подпрограмма 2 "Система оценки качества образования и информационная прозрачность системы образования города Когалыма"</t>
  </si>
  <si>
    <t>Задача  5 "Совершенствование системы повышения квалификации педагогов и руководителей образовательных организаций."</t>
  </si>
  <si>
    <t>5.1." Финансирование  деятельности МАУ "Межшкольный методический центр города Когалыма""</t>
  </si>
  <si>
    <t>Подпрограмма 3 "Организация деятельности в области образования на территории города Когалыма"</t>
  </si>
  <si>
    <t>Задача  6 "Обеспечение деятельности и управление в области образования на территории города Когалыма"</t>
  </si>
  <si>
    <t>6.1." 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(выполнение работ)"</t>
  </si>
  <si>
    <t>6.2."Проведение мероприятий аппаратом управления"</t>
  </si>
  <si>
    <t>Подпрограмма 5 "Допризывная  подготовка молодёжи."</t>
  </si>
  <si>
    <t>Профинансировано на отчётную дату</t>
  </si>
  <si>
    <t>Экономия плановых ассигнований МАУ "ММЦ" по оплате коммунальных услуг , расходов на содержание учреждения согласно фактически предоставленных счетов, по оплате труда в связи с имеющимися больничными листами.</t>
  </si>
  <si>
    <t>Экономия плановых ассигнований по оплате труда и страховым взносам учреждений в связи с ежемесячным финансированием из окружного бюджета и необходимостью резерва на случай недофинансирования и задержек в сроках финансирования. Экономия по оплате коммунальных услуг согласно фактически предоставленных счетов.</t>
  </si>
  <si>
    <t>Экономия плановых ассигнований по оплате услуг питания в связи с условиями оплаты по заключенным контрактам. Согласно предоставленных счетов по детодням питания.</t>
  </si>
  <si>
    <t>Остаток средств не освоенных по контракту на технологическое присоединение объекта к электрическим сетям, заключённому в 2012 году. Причиной не освоения является нарушение сроков выполнения работ сетевой организацией, выставлена претензия.</t>
  </si>
  <si>
    <t xml:space="preserve">Руководитель </t>
  </si>
  <si>
    <t>Выплачена премия учащимся МАОУ "СОШ № 8"  - победителям регионального этапа всероссийской олимпиады школьников. Приказ Департамена образования и молодёжной политики ХМАО-Югры от 14.02.2014 №152</t>
  </si>
  <si>
    <t>2.2."Стимулирование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инициативу"</t>
  </si>
  <si>
    <t>5.2." Финансирование МАОУ "СОШ № 8" в рамках проекта "Формула успеха"</t>
  </si>
  <si>
    <t xml:space="preserve"> 9.1.  "Организация деятельности молодёжных трудовых отрядов"</t>
  </si>
  <si>
    <t>Задача  9 "Содействие формированию эффективного поведения и успешной социализации молодёжи на рынке труда"</t>
  </si>
  <si>
    <t>Задача  10 Создание условий для подготовки граждан к военной службе."</t>
  </si>
  <si>
    <t>10.1."Организация и проведение городского конкурса среди общеобразовательных организаций на лучшую подготовку граждан РФ к военной службе"</t>
  </si>
  <si>
    <t>Экономия  плановых ассигнований по расходам и услугам согласно фактических расходов. Плановые ассигнования будут использованы в последующие периоды.</t>
  </si>
  <si>
    <t>Проведение конкурса "Педагогический триумф" приобретены призы для награждения участников</t>
  </si>
  <si>
    <t>Гл. специалист</t>
  </si>
  <si>
    <t>О.А. Малофеева</t>
  </si>
  <si>
    <t>Экономия по заработной плате и страховым взносам за счёт имеющихся больничных лмстов, экономия по оплате коммунальных услуг на основании фактического потребления</t>
  </si>
  <si>
    <t>Задача  2 "Реализация комплекса мер адресной поддержки педагогических работников и одарённых детей."</t>
  </si>
  <si>
    <t>2.1."Развитие системы выявления, поддержки, сопровождения и стимулирования одаренных детей в различных сферах деятельности</t>
  </si>
  <si>
    <t>159,0 тыс. рублей оплата командировохных расходов, договоров ГПХ работникам МАОУ "СОШ № 8"    Экономия плановых ассигнований выделенных в рамках проекта "Формула успеха" на повышение квалификации педагогов и руководителей МАОУ "СОШ № 8" в связи с изменением сроков проведения авторизации.</t>
  </si>
  <si>
    <t>МБОУ СОШ № 10, 1, 3 - приобретение оборудования и пневматических винтовок для тира, оборудование кабинетов ОБЖ компьютерной техникой и мебелью.</t>
  </si>
  <si>
    <t>Заключен контракт 26.12.2013 на корректировку проектной документации на сумму 2 615,8 тыс. руб., срок выполнения работ 180 календарных дней с даты заключения контракта (до 26.06.2014). Выполнен I этап рабо, оплата за выполненные работы произведена в полном объёме. В настоящее время ведётся выполнение II этапа работ.</t>
  </si>
  <si>
    <t>10.2."Подготовка граждан РФ к военной службе"</t>
  </si>
  <si>
    <t>10.3. "Организация выставки время выбрало нас-служить Родине"</t>
  </si>
  <si>
    <t>Приобретено оборудование для тира (спортивная винтовка, автомат Калашникова).</t>
  </si>
  <si>
    <t>За счёт средств выделенных в рамках проекта"Формула успеха" - 1024,5 тыс. руб. - организована поездка учащихся МАОУ "СОШ № 8" в Чехию г. Прага, на конференцию в г. Москва.Экономия 275,5 тыс. рублей экономия в результате проведения запроса котировок и предоставления скидки в связи с большим количеством участников поездки в Прагу. Поощрение учащихся именными премиями ООО " Лукойл ЗС" - 135,7 тыс. руб. в мае выплачены премии учащимся.</t>
  </si>
  <si>
    <t>Экономия 255,6 тыс. рублей: - плановые ассигнования выделяются согласно заявок учреждений на оплату  расходов по выезду на олимпиады и проведение мероприятий. В  январе, феврале экономия по выезду на олимпиады в связи с большим количеством актированных дней. Плановые ассигноввания будут использованы в течении года.   Плановые ассигнования выделенные для организации в мае месяце проведения "Учебно-полевых сборов" в сумме 139,6 будут освоены в июне по факту предоставления счетов на оплату питания участников, договора ГПХ мед. работников, услуги биотуалетов. 17,9 тыс. рублей - перераспределение планов выделенных на поощрение по итогам конкурсов, конференций на поощрение в декабре по итогам олимпиад.  66,6 тыс. руб. - плановые ассигнования выделенные на организацию выезда на конкурсы, фестивали МБОУ ДОД "ДДТ" будут освоены в течении года в связи с изменением сроков проведения мероприятий.</t>
  </si>
  <si>
    <t>МБ ДОУ д\с "Улыбка" приобретены образовательные робототехнические модули, конструктивный игровой материал - 68,5 тыс.руб., МБОУ ДОД ДШИ оплата по одному из договоров на поставку муз. инструментов - 75,0 тыс. руб., МАОУ "СОШ № 8"  - 23,0 тыс. руб - 30% предоплата за литературу.                                                       ДШИ оплата второго договора на 75,0 тыс. руб. по факту поставки продукции.  781,5 тыс. рублей выделенные МАОУ "СОШ № 8" в рамках проекта "Формула успеха" будут использованы в течении  года по итогам  проведения аукционов на  приобретение литературы, подписка на периодич. издания, мольберты, костюмы.</t>
  </si>
  <si>
    <t>УКС д\с по ул. Градостроителей</t>
  </si>
  <si>
    <t>Премии Департамент образования</t>
  </si>
  <si>
    <t>Организация деятельности молодёжных трудовых отрядов"  Культура</t>
  </si>
  <si>
    <t>СШ 7  кадетский класс</t>
  </si>
  <si>
    <t>Организация выставки время выбрало нас-служить Родине" Культура</t>
  </si>
  <si>
    <t>ОКРУГ</t>
  </si>
  <si>
    <t>Мероприятия, олимпиады УО</t>
  </si>
  <si>
    <t>бюджет города</t>
  </si>
  <si>
    <t>УКС д\с по ул. Градостроителей-софинансирование с округом</t>
  </si>
  <si>
    <t xml:space="preserve">привлечённые </t>
  </si>
  <si>
    <t>СШ 8 - Формула успеха - 1300, 0 тыс. рублей.   Премии Лукойл ЗС - 135,7 тыс.рублей</t>
  </si>
  <si>
    <t>ЕГЭ  транспортные расходы освоение в июне</t>
  </si>
  <si>
    <t>ИТОГО</t>
  </si>
  <si>
    <t>на 01.07.2014 г.</t>
  </si>
  <si>
    <t xml:space="preserve">Оплата услуг по    замене первой входной группы МАОУ "СОШ № 8", МБОУ "СОШ № 5", МБОУ "СОШ № 7".                                                                                                        МКУ УКС На отчетную дату заключено 16 муниципальных контрактов, из них 1 контракт исполнен ведётся выполнение работ. В стадии проведения 2 электронных аукциона, 4 аукциона - документация направлена в отдел муниципального заказа для размещения.. </t>
  </si>
  <si>
    <t>Муниципальный контракт на корректировку проектно-сметной документации заключен 26.12.2013. Выполнение работ предусмотрено в два этапа, срок выполнения работ до 26.06.2014. Выполнение работ предусмотрено в два этапа, 1 этап включает разработку проектной документации, выполнение инженерно-геологических и геодезических изысканий, 2 этап включает разработку рабочей документации и прохождение государственной экспертизы. 1 этап работ на сумму 784,7 тыс. руб. исполнен. В настоящее время ведется выполнение 2 этапа работ с нарушением срока выполнения: разрабатывается рабочая документация, 23.06.2014 проектно-сметная документация и инженерные изыскания направлены на государственную экспертизу.</t>
  </si>
  <si>
    <t>Экономия плановых ассигнований МБОУ ДОД "ДДТ", МБОУ ДОД "ДШИ"  в связи с изменением графика отпусков. Освоение средств пройдёт в июле по факту  выплаты отпускных. Экономия по оплате коммунальных услуг согласно фактически предоставленных счетов</t>
  </si>
  <si>
    <t>Организация выезда учащихся на окружные олимпиады - 135,6 тыс. руб., выплачены премии учащимся младших классов по итогам городского конкурса "Гости из будущего" - 15,5 тыс. рублей, по итогам олимпиады младших школьников "Юниор" - 8,4 тыс. рублей, премии победителям конференции "Шаг в будущее" - 40,0 тыс. руб., премии "Творческий салют" - 5,7 тыс. руб. приобретены призы на проведение губернаторских состязаний в дошкольных учрежден6иях - 14,0 тыс. рублей, организация поездок учащихся МБОУ ДОД "ДШИ"  конкурсы, фестивали  инструментального исполнительства - 99,3 тыс. рублей , концерт дошкольных организаций- 110,0 тыс. руб., выезд на сбор активов детского движения МБОУ ДОД " ДДТ" -40,0 тыс. руб.,  конкурс детского рисунка "Югра-мой край родной" - 8,0 тыс. руб., конкурс чтецов - 8,0 тыс. руб. Организация проведения "Учебно-полевых сборов" - 164,8 тыс. руб.,  Конкурс "Государственная поддержка талантливой молодёжи" - 18,7 тыс. руб. Премии учащимся в рамках грантов Администрации города - 30,0 тыс. руб.</t>
  </si>
  <si>
    <t>Постановление Администрации города Когалыма № 1386 от 10.06.2014 - выплата грантов в сфере образования лучшим учителям, педагогам, воспитателям, учителям начальных классов, преподавателям доп.образования.</t>
  </si>
  <si>
    <t xml:space="preserve">800,0 тыс. рублей выделенные МАОУ "СОШ № 8" в рамках проекта "Формула успеха"  ведётся подготовка документации на проведение аукциона приобретение литературы, 2275,0 тыс. рублей -подготовка МБОУ "СОШ № 10" документации на проведение аукциона приобретение спортивной площадки,  2275,0 тыс. рублей -подготовка МБОУ "СОШ № 7" документации на проведение аукциона приобретение спортивной площадки. </t>
  </si>
  <si>
    <t>МБОУ "СОШ № 7", МБОУ "СОШ № 10" разработка технической документации по установке спорт. площадки - 50,0 тыс. руб.</t>
  </si>
  <si>
    <t>Оплата транспортных расходов по подвозу документации по ЕГЭ.</t>
  </si>
  <si>
    <t>В настоящее время ожидается поставка светового оборудования для "АРТ-Праздник" исполнение данного мероприятия в  июне 2014 г. после поставки оборудования.</t>
  </si>
  <si>
    <t>А.Н. Лаврентьева</t>
  </si>
  <si>
    <t>Выплата заработной платы детям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</si>
</sst>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#,##0.0"/>
    <numFmt numFmtId="168" formatCode="#,##0.00_ ;[Red]\-#,##0.00\ "/>
    <numFmt numFmtId="169" formatCode="0.0%"/>
    <numFmt numFmtId="170" formatCode="0.0"/>
    <numFmt numFmtId="171" formatCode="#,##0_р_."/>
    <numFmt numFmtId="172" formatCode="#,##0.0_р_."/>
    <numFmt numFmtId="173" formatCode="#,##0.00_р_."/>
    <numFmt numFmtId="174" formatCode="_(* #,##0.000_);_(* \(#,##0.000\);_(* &quot;-&quot;??_);_(@_)"/>
    <numFmt numFmtId="175" formatCode="_(* #,##0.0_);_(* \(#,##0.0\);_(* &quot;-&quot;??_);_(@_)"/>
    <numFmt numFmtId="176" formatCode="0.000"/>
    <numFmt numFmtId="177" formatCode="_(* #,##0_);_(* \(#,##0\);_(* &quot;-&quot;??_);_(@_)"/>
    <numFmt numFmtId="178" formatCode="_-* #,##0.0_р_._-;\-* #,##0.0_р_._-;_-* &quot;-&quot;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 applyProtection="1">
      <alignment horizontal="justify" wrapText="1"/>
      <protection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Alignment="1">
      <alignment/>
    </xf>
    <xf numFmtId="0" fontId="13" fillId="0" borderId="0" xfId="0" applyFont="1" applyFill="1" applyAlignment="1">
      <alignment horizontal="right" wrapText="1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165" fontId="4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justify" vertical="center" wrapText="1"/>
    </xf>
    <xf numFmtId="175" fontId="5" fillId="0" borderId="10" xfId="6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justify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165" fontId="3" fillId="0" borderId="10" xfId="0" applyNumberFormat="1" applyFont="1" applyFill="1" applyBorder="1" applyAlignment="1" applyProtection="1">
      <alignment horizontal="left" vertical="center" wrapText="1"/>
      <protection/>
    </xf>
    <xf numFmtId="175" fontId="4" fillId="0" borderId="10" xfId="60" applyNumberFormat="1" applyFont="1" applyFill="1" applyBorder="1" applyAlignment="1" applyProtection="1">
      <alignment wrapText="1"/>
      <protection/>
    </xf>
    <xf numFmtId="175" fontId="4" fillId="0" borderId="10" xfId="60" applyNumberFormat="1" applyFont="1" applyFill="1" applyBorder="1" applyAlignment="1">
      <alignment horizontal="justify" wrapText="1"/>
    </xf>
    <xf numFmtId="175" fontId="4" fillId="0" borderId="10" xfId="60" applyNumberFormat="1" applyFont="1" applyFill="1" applyBorder="1" applyAlignment="1" applyProtection="1">
      <alignment vertical="center" wrapText="1"/>
      <protection/>
    </xf>
    <xf numFmtId="175" fontId="5" fillId="0" borderId="10" xfId="60" applyNumberFormat="1" applyFont="1" applyFill="1" applyBorder="1" applyAlignment="1">
      <alignment horizontal="justify" wrapText="1"/>
    </xf>
    <xf numFmtId="175" fontId="5" fillId="0" borderId="10" xfId="60" applyNumberFormat="1" applyFont="1" applyFill="1" applyBorder="1" applyAlignment="1" applyProtection="1">
      <alignment vertical="center" wrapText="1"/>
      <protection/>
    </xf>
    <xf numFmtId="175" fontId="4" fillId="0" borderId="10" xfId="60" applyNumberFormat="1" applyFont="1" applyFill="1" applyBorder="1" applyAlignment="1" applyProtection="1">
      <alignment horizontal="right" vertical="center"/>
      <protection/>
    </xf>
    <xf numFmtId="175" fontId="5" fillId="0" borderId="10" xfId="60" applyNumberFormat="1" applyFont="1" applyFill="1" applyBorder="1" applyAlignment="1">
      <alignment horizontal="center" wrapText="1"/>
    </xf>
    <xf numFmtId="175" fontId="4" fillId="0" borderId="10" xfId="60" applyNumberFormat="1" applyFont="1" applyFill="1" applyBorder="1" applyAlignment="1" applyProtection="1">
      <alignment horizontal="left" vertical="center"/>
      <protection locked="0"/>
    </xf>
    <xf numFmtId="175" fontId="4" fillId="0" borderId="10" xfId="60" applyNumberFormat="1" applyFont="1" applyFill="1" applyBorder="1" applyAlignment="1" applyProtection="1">
      <alignment horizontal="center" wrapText="1"/>
      <protection/>
    </xf>
    <xf numFmtId="175" fontId="4" fillId="0" borderId="10" xfId="60" applyNumberFormat="1" applyFont="1" applyFill="1" applyBorder="1" applyAlignment="1">
      <alignment horizontal="center" wrapText="1"/>
    </xf>
    <xf numFmtId="175" fontId="4" fillId="0" borderId="10" xfId="60" applyNumberFormat="1" applyFont="1" applyFill="1" applyBorder="1" applyAlignment="1">
      <alignment horizontal="right" wrapText="1"/>
    </xf>
    <xf numFmtId="175" fontId="5" fillId="0" borderId="10" xfId="60" applyNumberFormat="1" applyFont="1" applyFill="1" applyBorder="1" applyAlignment="1" applyProtection="1">
      <alignment horizontal="right" vertical="center" wrapText="1"/>
      <protection/>
    </xf>
    <xf numFmtId="175" fontId="4" fillId="0" borderId="10" xfId="60" applyNumberFormat="1" applyFont="1" applyFill="1" applyBorder="1" applyAlignment="1" applyProtection="1">
      <alignment horizontal="center" vertical="center" wrapText="1"/>
      <protection/>
    </xf>
    <xf numFmtId="175" fontId="5" fillId="0" borderId="10" xfId="60" applyNumberFormat="1" applyFont="1" applyFill="1" applyBorder="1" applyAlignment="1" applyProtection="1">
      <alignment horizontal="center" wrapText="1"/>
      <protection/>
    </xf>
    <xf numFmtId="175" fontId="5" fillId="0" borderId="10" xfId="6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175" fontId="5" fillId="0" borderId="10" xfId="6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justify" vertical="center" wrapText="1"/>
    </xf>
    <xf numFmtId="165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175" fontId="2" fillId="0" borderId="10" xfId="0" applyNumberFormat="1" applyFont="1" applyFill="1" applyBorder="1" applyAlignment="1">
      <alignment vertical="center" wrapText="1"/>
    </xf>
    <xf numFmtId="175" fontId="5" fillId="0" borderId="10" xfId="60" applyNumberFormat="1" applyFont="1" applyFill="1" applyBorder="1" applyAlignment="1" applyProtection="1">
      <alignment wrapText="1"/>
      <protection/>
    </xf>
    <xf numFmtId="175" fontId="5" fillId="0" borderId="10" xfId="60" applyNumberFormat="1" applyFont="1" applyFill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left" vertical="center" wrapText="1"/>
    </xf>
    <xf numFmtId="165" fontId="9" fillId="0" borderId="0" xfId="0" applyNumberFormat="1" applyFont="1" applyFill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 applyProtection="1">
      <alignment horizontal="center" vertical="center" wrapText="1"/>
      <protection/>
    </xf>
    <xf numFmtId="165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left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6384" width="9.140625" style="20" customWidth="1"/>
  </cols>
  <sheetData>
    <row r="1" spans="1:2" ht="18.75">
      <c r="A1" s="67"/>
      <c r="B1" s="67"/>
    </row>
    <row r="10" spans="1:9" ht="23.25">
      <c r="A10" s="68" t="s">
        <v>44</v>
      </c>
      <c r="B10" s="68"/>
      <c r="C10" s="68"/>
      <c r="D10" s="68"/>
      <c r="E10" s="68"/>
      <c r="F10" s="68"/>
      <c r="G10" s="68"/>
      <c r="H10" s="68"/>
      <c r="I10" s="68"/>
    </row>
    <row r="11" spans="1:9" ht="23.25">
      <c r="A11" s="68" t="s">
        <v>29</v>
      </c>
      <c r="B11" s="68"/>
      <c r="C11" s="68"/>
      <c r="D11" s="68"/>
      <c r="E11" s="68"/>
      <c r="F11" s="68"/>
      <c r="G11" s="68"/>
      <c r="H11" s="68"/>
      <c r="I11" s="68"/>
    </row>
    <row r="13" spans="1:9" ht="27" customHeight="1">
      <c r="A13" s="69" t="s">
        <v>30</v>
      </c>
      <c r="B13" s="69"/>
      <c r="C13" s="69"/>
      <c r="D13" s="69"/>
      <c r="E13" s="69"/>
      <c r="F13" s="69"/>
      <c r="G13" s="69"/>
      <c r="H13" s="69"/>
      <c r="I13" s="69"/>
    </row>
    <row r="14" spans="1:9" ht="27" customHeight="1">
      <c r="A14" s="69" t="s">
        <v>31</v>
      </c>
      <c r="B14" s="69"/>
      <c r="C14" s="69"/>
      <c r="D14" s="69"/>
      <c r="E14" s="69"/>
      <c r="F14" s="69"/>
      <c r="G14" s="69"/>
      <c r="H14" s="69"/>
      <c r="I14" s="69"/>
    </row>
    <row r="15" spans="1:9" ht="27" customHeight="1">
      <c r="A15" s="69" t="s">
        <v>43</v>
      </c>
      <c r="B15" s="69"/>
      <c r="C15" s="69"/>
      <c r="D15" s="69"/>
      <c r="E15" s="69"/>
      <c r="F15" s="69"/>
      <c r="G15" s="69"/>
      <c r="H15" s="69"/>
      <c r="I15" s="69"/>
    </row>
    <row r="18" spans="1:9" ht="27" customHeight="1">
      <c r="A18" s="69" t="s">
        <v>108</v>
      </c>
      <c r="B18" s="69"/>
      <c r="C18" s="69"/>
      <c r="D18" s="69"/>
      <c r="E18" s="69"/>
      <c r="F18" s="69"/>
      <c r="G18" s="69"/>
      <c r="H18" s="69"/>
      <c r="I18" s="69"/>
    </row>
    <row r="46" spans="1:9" ht="16.5">
      <c r="A46" s="66" t="s">
        <v>32</v>
      </c>
      <c r="B46" s="66"/>
      <c r="C46" s="66"/>
      <c r="D46" s="66"/>
      <c r="E46" s="66"/>
      <c r="F46" s="66"/>
      <c r="G46" s="66"/>
      <c r="H46" s="66"/>
      <c r="I46" s="66"/>
    </row>
    <row r="47" spans="1:9" ht="16.5">
      <c r="A47" s="66" t="s">
        <v>33</v>
      </c>
      <c r="B47" s="66"/>
      <c r="C47" s="66"/>
      <c r="D47" s="66"/>
      <c r="E47" s="66"/>
      <c r="F47" s="66"/>
      <c r="G47" s="66"/>
      <c r="H47" s="66"/>
      <c r="I47" s="66"/>
    </row>
  </sheetData>
  <sheetProtection/>
  <mergeCells count="9">
    <mergeCell ref="A47:I47"/>
    <mergeCell ref="A1:B1"/>
    <mergeCell ref="A10:I10"/>
    <mergeCell ref="A11:I11"/>
    <mergeCell ref="A13:I13"/>
    <mergeCell ref="A14:I14"/>
    <mergeCell ref="A15:I15"/>
    <mergeCell ref="A46:I46"/>
    <mergeCell ref="A18:I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168"/>
  <sheetViews>
    <sheetView showGridLines="0" view="pageBreakPreview" zoomScale="75" zoomScaleNormal="70" zoomScaleSheetLayoutView="75" zoomScalePageLayoutView="0" workbookViewId="0" topLeftCell="W1">
      <pane ySplit="7" topLeftCell="A29" activePane="bottomLeft" state="frozen"/>
      <selection pane="topLeft" activeCell="A1" sqref="A1"/>
      <selection pane="bottomLeft" activeCell="AF30" sqref="AF30"/>
    </sheetView>
  </sheetViews>
  <sheetFormatPr defaultColWidth="9.140625" defaultRowHeight="12.75"/>
  <cols>
    <col min="1" max="1" width="45.421875" style="4" customWidth="1"/>
    <col min="2" max="2" width="17.28125" style="4" customWidth="1"/>
    <col min="3" max="3" width="15.57421875" style="5" customWidth="1"/>
    <col min="4" max="4" width="17.7109375" style="5" customWidth="1"/>
    <col min="5" max="5" width="15.7109375" style="5" customWidth="1"/>
    <col min="6" max="7" width="13.421875" style="5" customWidth="1"/>
    <col min="8" max="19" width="16.140625" style="1" customWidth="1"/>
    <col min="20" max="31" width="16.140625" style="5" customWidth="1"/>
    <col min="32" max="32" width="75.28125" style="4" customWidth="1"/>
    <col min="33" max="16384" width="9.140625" style="1" customWidth="1"/>
  </cols>
  <sheetData>
    <row r="1" spans="1:32" s="18" customFormat="1" ht="28.5" customHeight="1">
      <c r="A1" s="33"/>
      <c r="B1" s="29"/>
      <c r="C1" s="31"/>
      <c r="D1" s="31"/>
      <c r="E1" s="31"/>
      <c r="F1" s="31"/>
      <c r="G1" s="75"/>
      <c r="H1" s="75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29"/>
    </row>
    <row r="2" spans="1:32" s="56" customFormat="1" ht="40.5" customHeight="1">
      <c r="A2" s="53"/>
      <c r="B2" s="70"/>
      <c r="C2" s="70"/>
      <c r="D2" s="70"/>
      <c r="E2" s="70"/>
      <c r="F2" s="55"/>
      <c r="G2" s="55"/>
      <c r="O2" s="76"/>
      <c r="P2" s="76"/>
      <c r="Q2" s="76"/>
      <c r="R2" s="76"/>
      <c r="S2" s="76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4"/>
    </row>
    <row r="3" spans="1:32" s="18" customFormat="1" ht="36.75" customHeight="1">
      <c r="A3" s="34"/>
      <c r="B3" s="29"/>
      <c r="C3" s="31"/>
      <c r="D3" s="31"/>
      <c r="E3" s="31"/>
      <c r="F3" s="31"/>
      <c r="G3" s="31"/>
      <c r="O3" s="75"/>
      <c r="P3" s="75"/>
      <c r="Q3" s="75"/>
      <c r="R3" s="75"/>
      <c r="S3" s="75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29"/>
    </row>
    <row r="4" spans="1:32" s="6" customFormat="1" ht="77.25" customHeight="1">
      <c r="A4" s="77" t="s">
        <v>45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21" t="s">
        <v>14</v>
      </c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21" t="s">
        <v>14</v>
      </c>
    </row>
    <row r="5" spans="1:32" s="8" customFormat="1" ht="18.75" customHeight="1">
      <c r="A5" s="71" t="s">
        <v>5</v>
      </c>
      <c r="B5" s="73" t="s">
        <v>24</v>
      </c>
      <c r="C5" s="73" t="s">
        <v>19</v>
      </c>
      <c r="D5" s="73" t="s">
        <v>66</v>
      </c>
      <c r="E5" s="73" t="s">
        <v>20</v>
      </c>
      <c r="F5" s="72" t="s">
        <v>15</v>
      </c>
      <c r="G5" s="72"/>
      <c r="H5" s="72" t="s">
        <v>0</v>
      </c>
      <c r="I5" s="72"/>
      <c r="J5" s="72" t="s">
        <v>1</v>
      </c>
      <c r="K5" s="72"/>
      <c r="L5" s="72" t="s">
        <v>2</v>
      </c>
      <c r="M5" s="72"/>
      <c r="N5" s="72" t="s">
        <v>3</v>
      </c>
      <c r="O5" s="72"/>
      <c r="P5" s="72" t="s">
        <v>4</v>
      </c>
      <c r="Q5" s="72"/>
      <c r="R5" s="72" t="s">
        <v>6</v>
      </c>
      <c r="S5" s="72"/>
      <c r="T5" s="72" t="s">
        <v>7</v>
      </c>
      <c r="U5" s="72"/>
      <c r="V5" s="72" t="s">
        <v>8</v>
      </c>
      <c r="W5" s="72"/>
      <c r="X5" s="72" t="s">
        <v>9</v>
      </c>
      <c r="Y5" s="72"/>
      <c r="Z5" s="72" t="s">
        <v>10</v>
      </c>
      <c r="AA5" s="72"/>
      <c r="AB5" s="72" t="s">
        <v>11</v>
      </c>
      <c r="AC5" s="72"/>
      <c r="AD5" s="72" t="s">
        <v>12</v>
      </c>
      <c r="AE5" s="72"/>
      <c r="AF5" s="71" t="s">
        <v>21</v>
      </c>
    </row>
    <row r="6" spans="1:32" s="10" customFormat="1" ht="84" customHeight="1">
      <c r="A6" s="71"/>
      <c r="B6" s="74"/>
      <c r="C6" s="74"/>
      <c r="D6" s="74"/>
      <c r="E6" s="74"/>
      <c r="F6" s="7" t="s">
        <v>17</v>
      </c>
      <c r="G6" s="7" t="s">
        <v>16</v>
      </c>
      <c r="H6" s="9" t="s">
        <v>13</v>
      </c>
      <c r="I6" s="9" t="s">
        <v>18</v>
      </c>
      <c r="J6" s="9" t="s">
        <v>13</v>
      </c>
      <c r="K6" s="9" t="s">
        <v>18</v>
      </c>
      <c r="L6" s="9" t="s">
        <v>13</v>
      </c>
      <c r="M6" s="9" t="s">
        <v>18</v>
      </c>
      <c r="N6" s="9" t="s">
        <v>13</v>
      </c>
      <c r="O6" s="9" t="s">
        <v>18</v>
      </c>
      <c r="P6" s="9" t="s">
        <v>13</v>
      </c>
      <c r="Q6" s="9" t="s">
        <v>18</v>
      </c>
      <c r="R6" s="9" t="s">
        <v>13</v>
      </c>
      <c r="S6" s="9" t="s">
        <v>18</v>
      </c>
      <c r="T6" s="9" t="s">
        <v>13</v>
      </c>
      <c r="U6" s="9" t="s">
        <v>18</v>
      </c>
      <c r="V6" s="9" t="s">
        <v>13</v>
      </c>
      <c r="W6" s="9" t="s">
        <v>18</v>
      </c>
      <c r="X6" s="9" t="s">
        <v>13</v>
      </c>
      <c r="Y6" s="9" t="s">
        <v>18</v>
      </c>
      <c r="Z6" s="9" t="s">
        <v>13</v>
      </c>
      <c r="AA6" s="9" t="s">
        <v>18</v>
      </c>
      <c r="AB6" s="9" t="s">
        <v>13</v>
      </c>
      <c r="AC6" s="9" t="s">
        <v>18</v>
      </c>
      <c r="AD6" s="9" t="s">
        <v>13</v>
      </c>
      <c r="AE6" s="9" t="s">
        <v>18</v>
      </c>
      <c r="AF6" s="71"/>
    </row>
    <row r="7" spans="1:32" s="12" customFormat="1" ht="24.75" customHeight="1">
      <c r="A7" s="11">
        <v>1</v>
      </c>
      <c r="B7" s="11">
        <v>2</v>
      </c>
      <c r="C7" s="11">
        <v>3</v>
      </c>
      <c r="D7" s="11"/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  <c r="Q7" s="11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1">
        <v>22</v>
      </c>
      <c r="X7" s="11">
        <v>23</v>
      </c>
      <c r="Y7" s="11">
        <v>24</v>
      </c>
      <c r="Z7" s="11">
        <v>25</v>
      </c>
      <c r="AA7" s="11">
        <v>26</v>
      </c>
      <c r="AB7" s="11">
        <v>27</v>
      </c>
      <c r="AC7" s="11">
        <v>28</v>
      </c>
      <c r="AD7" s="11">
        <v>29</v>
      </c>
      <c r="AE7" s="11">
        <v>30</v>
      </c>
      <c r="AF7" s="11">
        <v>31</v>
      </c>
    </row>
    <row r="8" spans="1:32" s="14" customFormat="1" ht="18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13"/>
      <c r="Y8" s="13"/>
      <c r="Z8" s="13"/>
      <c r="AA8" s="13"/>
      <c r="AB8" s="13"/>
      <c r="AC8" s="13"/>
      <c r="AD8" s="13"/>
      <c r="AE8" s="13"/>
      <c r="AF8" s="13"/>
    </row>
    <row r="9" spans="1:32" s="14" customFormat="1" ht="18.75">
      <c r="A9" s="13" t="s">
        <v>36</v>
      </c>
      <c r="B9" s="13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s="15" customFormat="1" ht="65.25" customHeight="1">
      <c r="A10" s="23" t="s">
        <v>48</v>
      </c>
      <c r="B10" s="36">
        <f>B11+B25+B39+B53</f>
        <v>1791168.9999999995</v>
      </c>
      <c r="C10" s="36">
        <f>C11+C25+C39+C53</f>
        <v>1056966.0000000002</v>
      </c>
      <c r="D10" s="36">
        <f>D11+D25+D39+D53</f>
        <v>1056567.6</v>
      </c>
      <c r="E10" s="36">
        <f>E11+E25+E39+E53</f>
        <v>816761.4999999999</v>
      </c>
      <c r="F10" s="40">
        <f>E10/B10*100</f>
        <v>45.5993543881119</v>
      </c>
      <c r="G10" s="40">
        <f>E10/C10*100</f>
        <v>77.27415072954093</v>
      </c>
      <c r="H10" s="36">
        <f aca="true" t="shared" si="0" ref="H10:AE10">H11+H25+H39+H53</f>
        <v>89370</v>
      </c>
      <c r="I10" s="36">
        <f t="shared" si="0"/>
        <v>32591.700000000004</v>
      </c>
      <c r="J10" s="36">
        <f t="shared" si="0"/>
        <v>115714.5</v>
      </c>
      <c r="K10" s="36">
        <f t="shared" si="0"/>
        <v>122782.9</v>
      </c>
      <c r="L10" s="36">
        <f t="shared" si="0"/>
        <v>124312.70000000001</v>
      </c>
      <c r="M10" s="36">
        <f t="shared" si="0"/>
        <v>116721.49999999999</v>
      </c>
      <c r="N10" s="36">
        <f t="shared" si="0"/>
        <v>172176</v>
      </c>
      <c r="O10" s="36">
        <f t="shared" si="0"/>
        <v>120158.4</v>
      </c>
      <c r="P10" s="36">
        <f t="shared" si="0"/>
        <v>356805.60000000003</v>
      </c>
      <c r="Q10" s="36">
        <f t="shared" si="0"/>
        <v>188079.4</v>
      </c>
      <c r="R10" s="36">
        <f t="shared" si="0"/>
        <v>198587.19999999998</v>
      </c>
      <c r="S10" s="36">
        <f t="shared" si="0"/>
        <v>236427.60000000003</v>
      </c>
      <c r="T10" s="36">
        <f t="shared" si="0"/>
        <v>83068.20000000001</v>
      </c>
      <c r="U10" s="36">
        <f t="shared" si="0"/>
        <v>0</v>
      </c>
      <c r="V10" s="36">
        <f t="shared" si="0"/>
        <v>60071.299999999996</v>
      </c>
      <c r="W10" s="36">
        <f t="shared" si="0"/>
        <v>0</v>
      </c>
      <c r="X10" s="36">
        <f t="shared" si="0"/>
        <v>118080.09999999999</v>
      </c>
      <c r="Y10" s="36">
        <f t="shared" si="0"/>
        <v>0</v>
      </c>
      <c r="Z10" s="36">
        <f t="shared" si="0"/>
        <v>130291.8</v>
      </c>
      <c r="AA10" s="36">
        <f t="shared" si="0"/>
        <v>0</v>
      </c>
      <c r="AB10" s="36">
        <f t="shared" si="0"/>
        <v>120487</v>
      </c>
      <c r="AC10" s="36">
        <f t="shared" si="0"/>
        <v>0</v>
      </c>
      <c r="AD10" s="36">
        <f t="shared" si="0"/>
        <v>222204.6</v>
      </c>
      <c r="AE10" s="36">
        <f t="shared" si="0"/>
        <v>0</v>
      </c>
      <c r="AF10" s="23"/>
    </row>
    <row r="11" spans="1:32" s="15" customFormat="1" ht="56.25">
      <c r="A11" s="24" t="s">
        <v>49</v>
      </c>
      <c r="B11" s="37">
        <f>B13+B19</f>
        <v>1656729.1999999997</v>
      </c>
      <c r="C11" s="37">
        <f>C13+C19</f>
        <v>1001625.0000000001</v>
      </c>
      <c r="D11" s="37">
        <f>D13+D19</f>
        <v>1001582.2000000001</v>
      </c>
      <c r="E11" s="37">
        <f>E13+E19</f>
        <v>778544.1</v>
      </c>
      <c r="F11" s="40">
        <f>E11/B11*100</f>
        <v>46.992839867855295</v>
      </c>
      <c r="G11" s="40">
        <f>E11/C11*100</f>
        <v>77.7281018345189</v>
      </c>
      <c r="H11" s="37">
        <f aca="true" t="shared" si="1" ref="H11:AE11">H13+H19</f>
        <v>83368.2</v>
      </c>
      <c r="I11" s="37">
        <f t="shared" si="1"/>
        <v>32133.200000000004</v>
      </c>
      <c r="J11" s="37">
        <f t="shared" si="1"/>
        <v>105574.09999999999</v>
      </c>
      <c r="K11" s="37">
        <f t="shared" si="1"/>
        <v>116903.29999999999</v>
      </c>
      <c r="L11" s="37">
        <f t="shared" si="1"/>
        <v>115060.90000000001</v>
      </c>
      <c r="M11" s="37">
        <f t="shared" si="1"/>
        <v>107353.59999999999</v>
      </c>
      <c r="N11" s="37">
        <f t="shared" si="1"/>
        <v>158531.80000000002</v>
      </c>
      <c r="O11" s="37">
        <f t="shared" si="1"/>
        <v>112839.79999999999</v>
      </c>
      <c r="P11" s="37">
        <f t="shared" si="1"/>
        <v>345545.8</v>
      </c>
      <c r="Q11" s="37">
        <f t="shared" si="1"/>
        <v>178999.9</v>
      </c>
      <c r="R11" s="37">
        <f t="shared" si="1"/>
        <v>193544.19999999998</v>
      </c>
      <c r="S11" s="37">
        <f t="shared" si="1"/>
        <v>230314.30000000002</v>
      </c>
      <c r="T11" s="37">
        <f t="shared" si="1"/>
        <v>76484.6</v>
      </c>
      <c r="U11" s="37">
        <f t="shared" si="1"/>
        <v>0</v>
      </c>
      <c r="V11" s="37">
        <f t="shared" si="1"/>
        <v>47295.399999999994</v>
      </c>
      <c r="W11" s="37">
        <f t="shared" si="1"/>
        <v>0</v>
      </c>
      <c r="X11" s="37">
        <f t="shared" si="1"/>
        <v>91855.7</v>
      </c>
      <c r="Y11" s="37">
        <f t="shared" si="1"/>
        <v>0</v>
      </c>
      <c r="Z11" s="37">
        <f t="shared" si="1"/>
        <v>112879</v>
      </c>
      <c r="AA11" s="37">
        <f t="shared" si="1"/>
        <v>0</v>
      </c>
      <c r="AB11" s="37">
        <f t="shared" si="1"/>
        <v>113283.9</v>
      </c>
      <c r="AC11" s="37">
        <f t="shared" si="1"/>
        <v>0</v>
      </c>
      <c r="AD11" s="37">
        <f t="shared" si="1"/>
        <v>213305.6</v>
      </c>
      <c r="AE11" s="37">
        <f t="shared" si="1"/>
        <v>0</v>
      </c>
      <c r="AF11" s="16"/>
    </row>
    <row r="12" spans="1:32" s="15" customFormat="1" ht="18.75">
      <c r="A12" s="2" t="s">
        <v>22</v>
      </c>
      <c r="B12" s="39"/>
      <c r="C12" s="40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16"/>
    </row>
    <row r="13" spans="1:32" s="14" customFormat="1" ht="94.5" customHeight="1">
      <c r="A13" s="25" t="s">
        <v>50</v>
      </c>
      <c r="B13" s="28">
        <f>B14</f>
        <v>1573001.8999999997</v>
      </c>
      <c r="C13" s="28">
        <f>C14</f>
        <v>947584.2000000001</v>
      </c>
      <c r="D13" s="28">
        <f>D14</f>
        <v>947541.4</v>
      </c>
      <c r="E13" s="28">
        <f>E14</f>
        <v>732010</v>
      </c>
      <c r="F13" s="40">
        <f>E13/B13*100</f>
        <v>46.535862416949406</v>
      </c>
      <c r="G13" s="40">
        <f>E13/C13*100</f>
        <v>77.25012721824615</v>
      </c>
      <c r="H13" s="28">
        <f aca="true" t="shared" si="2" ref="H13:AE13">H14</f>
        <v>80151.4</v>
      </c>
      <c r="I13" s="28">
        <f t="shared" si="2"/>
        <v>29931.800000000003</v>
      </c>
      <c r="J13" s="28">
        <f t="shared" si="2"/>
        <v>98403.9</v>
      </c>
      <c r="K13" s="28">
        <f t="shared" si="2"/>
        <v>109406.9</v>
      </c>
      <c r="L13" s="28">
        <f t="shared" si="2"/>
        <v>108892.8</v>
      </c>
      <c r="M13" s="28">
        <f t="shared" si="2"/>
        <v>101501.4</v>
      </c>
      <c r="N13" s="28">
        <f t="shared" si="2"/>
        <v>149956.7</v>
      </c>
      <c r="O13" s="28">
        <f t="shared" si="2"/>
        <v>106653.9</v>
      </c>
      <c r="P13" s="28">
        <f t="shared" si="2"/>
        <v>324513.1</v>
      </c>
      <c r="Q13" s="28">
        <f t="shared" si="2"/>
        <v>169719.4</v>
      </c>
      <c r="R13" s="28">
        <f t="shared" si="2"/>
        <v>185666.3</v>
      </c>
      <c r="S13" s="28">
        <f t="shared" si="2"/>
        <v>214796.6</v>
      </c>
      <c r="T13" s="28">
        <f t="shared" si="2"/>
        <v>74115.8</v>
      </c>
      <c r="U13" s="28">
        <f t="shared" si="2"/>
        <v>0</v>
      </c>
      <c r="V13" s="28">
        <f t="shared" si="2"/>
        <v>45797.899999999994</v>
      </c>
      <c r="W13" s="28">
        <f t="shared" si="2"/>
        <v>0</v>
      </c>
      <c r="X13" s="28">
        <f t="shared" si="2"/>
        <v>87376.2</v>
      </c>
      <c r="Y13" s="28">
        <f t="shared" si="2"/>
        <v>0</v>
      </c>
      <c r="Z13" s="28">
        <f t="shared" si="2"/>
        <v>105746.7</v>
      </c>
      <c r="AA13" s="28">
        <f t="shared" si="2"/>
        <v>0</v>
      </c>
      <c r="AB13" s="28">
        <f t="shared" si="2"/>
        <v>106112.9</v>
      </c>
      <c r="AC13" s="28">
        <f t="shared" si="2"/>
        <v>0</v>
      </c>
      <c r="AD13" s="28">
        <f t="shared" si="2"/>
        <v>206268.2</v>
      </c>
      <c r="AE13" s="28">
        <f t="shared" si="2"/>
        <v>0</v>
      </c>
      <c r="AF13" s="35" t="s">
        <v>68</v>
      </c>
    </row>
    <row r="14" spans="1:32" s="15" customFormat="1" ht="18.75">
      <c r="A14" s="3" t="s">
        <v>34</v>
      </c>
      <c r="B14" s="42">
        <f>H14+J14+L14+N14+P14+R14+T14+V14+X14+Z14+AB14+AD14</f>
        <v>1573001.8999999997</v>
      </c>
      <c r="C14" s="38">
        <f>C15+C16+C17+C18</f>
        <v>947584.2000000001</v>
      </c>
      <c r="D14" s="38">
        <f>D15+D16</f>
        <v>947541.4</v>
      </c>
      <c r="E14" s="38">
        <f>E15+E16+E17+E18</f>
        <v>732010</v>
      </c>
      <c r="F14" s="40">
        <f>E14/B14*100</f>
        <v>46.535862416949406</v>
      </c>
      <c r="G14" s="40">
        <f>E14/C14*100</f>
        <v>77.25012721824615</v>
      </c>
      <c r="H14" s="38">
        <f>H15+H16</f>
        <v>80151.4</v>
      </c>
      <c r="I14" s="38">
        <f aca="true" t="shared" si="3" ref="I14:AE14">I15+I16</f>
        <v>29931.800000000003</v>
      </c>
      <c r="J14" s="38">
        <f t="shared" si="3"/>
        <v>98403.9</v>
      </c>
      <c r="K14" s="38">
        <f t="shared" si="3"/>
        <v>109406.9</v>
      </c>
      <c r="L14" s="38">
        <f t="shared" si="3"/>
        <v>108892.8</v>
      </c>
      <c r="M14" s="38">
        <f t="shared" si="3"/>
        <v>101501.4</v>
      </c>
      <c r="N14" s="38">
        <f t="shared" si="3"/>
        <v>149956.7</v>
      </c>
      <c r="O14" s="38">
        <f t="shared" si="3"/>
        <v>106653.9</v>
      </c>
      <c r="P14" s="38">
        <f t="shared" si="3"/>
        <v>324513.1</v>
      </c>
      <c r="Q14" s="38">
        <f t="shared" si="3"/>
        <v>169719.4</v>
      </c>
      <c r="R14" s="38">
        <f t="shared" si="3"/>
        <v>185666.3</v>
      </c>
      <c r="S14" s="38">
        <f t="shared" si="3"/>
        <v>214796.6</v>
      </c>
      <c r="T14" s="38">
        <f t="shared" si="3"/>
        <v>74115.8</v>
      </c>
      <c r="U14" s="38">
        <f t="shared" si="3"/>
        <v>0</v>
      </c>
      <c r="V14" s="38">
        <f t="shared" si="3"/>
        <v>45797.899999999994</v>
      </c>
      <c r="W14" s="38">
        <f t="shared" si="3"/>
        <v>0</v>
      </c>
      <c r="X14" s="38">
        <f t="shared" si="3"/>
        <v>87376.2</v>
      </c>
      <c r="Y14" s="38">
        <f t="shared" si="3"/>
        <v>0</v>
      </c>
      <c r="Z14" s="38">
        <f t="shared" si="3"/>
        <v>105746.7</v>
      </c>
      <c r="AA14" s="38">
        <f t="shared" si="3"/>
        <v>0</v>
      </c>
      <c r="AB14" s="38">
        <f t="shared" si="3"/>
        <v>106112.9</v>
      </c>
      <c r="AC14" s="38">
        <f t="shared" si="3"/>
        <v>0</v>
      </c>
      <c r="AD14" s="38">
        <f t="shared" si="3"/>
        <v>206268.2</v>
      </c>
      <c r="AE14" s="38">
        <f t="shared" si="3"/>
        <v>0</v>
      </c>
      <c r="AF14" s="16"/>
    </row>
    <row r="15" spans="1:32" s="14" customFormat="1" ht="18.75">
      <c r="A15" s="2" t="s">
        <v>25</v>
      </c>
      <c r="B15" s="42">
        <f>H15+J15+L15+N15+P15+R15+T15+V15+X15+Z15+AB15+AD15</f>
        <v>1170412.7000000002</v>
      </c>
      <c r="C15" s="40">
        <f>H15+J15+L15+N15+P15+R15</f>
        <v>721933.7000000001</v>
      </c>
      <c r="D15" s="40">
        <v>721890.9</v>
      </c>
      <c r="E15" s="40">
        <f>I15+K15+M15+O15+Q15+S15+U15+W15+Y15+AA15+AC15+AE15</f>
        <v>560787</v>
      </c>
      <c r="F15" s="40">
        <f>E15/B15*100</f>
        <v>47.91361201053269</v>
      </c>
      <c r="G15" s="40">
        <f>E15/C15*100</f>
        <v>77.6784627175598</v>
      </c>
      <c r="H15" s="40">
        <v>57227.3</v>
      </c>
      <c r="I15" s="40">
        <v>17257.2</v>
      </c>
      <c r="J15" s="40">
        <v>69039.7</v>
      </c>
      <c r="K15" s="40">
        <v>81217.7</v>
      </c>
      <c r="L15" s="40">
        <v>77420.8</v>
      </c>
      <c r="M15" s="40">
        <v>74538.2</v>
      </c>
      <c r="N15" s="40">
        <v>104309</v>
      </c>
      <c r="O15" s="40">
        <v>76963.9</v>
      </c>
      <c r="P15" s="40">
        <v>267780.5</v>
      </c>
      <c r="Q15" s="40">
        <v>132889</v>
      </c>
      <c r="R15" s="40">
        <v>146156.4</v>
      </c>
      <c r="S15" s="40">
        <v>177921</v>
      </c>
      <c r="T15" s="40">
        <v>41837.5</v>
      </c>
      <c r="U15" s="40"/>
      <c r="V15" s="40">
        <v>25241.3</v>
      </c>
      <c r="W15" s="40"/>
      <c r="X15" s="40">
        <v>65286.9</v>
      </c>
      <c r="Y15" s="40"/>
      <c r="Z15" s="40">
        <v>78080.7</v>
      </c>
      <c r="AA15" s="40"/>
      <c r="AB15" s="40">
        <v>78040.9</v>
      </c>
      <c r="AC15" s="40"/>
      <c r="AD15" s="40">
        <v>159991.7</v>
      </c>
      <c r="AE15" s="40"/>
      <c r="AF15" s="27"/>
    </row>
    <row r="16" spans="1:32" s="15" customFormat="1" ht="18.75">
      <c r="A16" s="2" t="s">
        <v>26</v>
      </c>
      <c r="B16" s="42">
        <f>H16+J16+L16+N16+P16+R16+T16+V16+X16+Z16+AB16+AD16</f>
        <v>402589.19999999995</v>
      </c>
      <c r="C16" s="40">
        <f>H16+J16+L16+N16+P16+R16</f>
        <v>225650.5</v>
      </c>
      <c r="D16" s="40">
        <v>225650.5</v>
      </c>
      <c r="E16" s="40">
        <f>I16+K16+M16+O16+Q16+S16+U16+W16+Y16+AA16+AC16+AE16</f>
        <v>171223</v>
      </c>
      <c r="F16" s="40">
        <f>E16/B16*100</f>
        <v>42.53045039459579</v>
      </c>
      <c r="G16" s="40">
        <f>E16/C16*100</f>
        <v>75.87973436797171</v>
      </c>
      <c r="H16" s="40">
        <v>22924.1</v>
      </c>
      <c r="I16" s="40">
        <v>12674.6</v>
      </c>
      <c r="J16" s="40">
        <v>29364.2</v>
      </c>
      <c r="K16" s="40">
        <v>28189.2</v>
      </c>
      <c r="L16" s="40">
        <v>31472</v>
      </c>
      <c r="M16" s="40">
        <v>26963.2</v>
      </c>
      <c r="N16" s="40">
        <v>45647.7</v>
      </c>
      <c r="O16" s="40">
        <v>29690</v>
      </c>
      <c r="P16" s="40">
        <v>56732.6</v>
      </c>
      <c r="Q16" s="40">
        <v>36830.4</v>
      </c>
      <c r="R16" s="40">
        <v>39509.9</v>
      </c>
      <c r="S16" s="40">
        <v>36875.6</v>
      </c>
      <c r="T16" s="40">
        <v>32278.3</v>
      </c>
      <c r="U16" s="40">
        <v>0</v>
      </c>
      <c r="V16" s="40">
        <v>20556.6</v>
      </c>
      <c r="W16" s="40">
        <v>0</v>
      </c>
      <c r="X16" s="40">
        <v>22089.3</v>
      </c>
      <c r="Y16" s="40">
        <v>0</v>
      </c>
      <c r="Z16" s="40">
        <v>27666</v>
      </c>
      <c r="AA16" s="40">
        <v>0</v>
      </c>
      <c r="AB16" s="40">
        <v>28072</v>
      </c>
      <c r="AC16" s="40">
        <v>0</v>
      </c>
      <c r="AD16" s="40">
        <v>46276.5</v>
      </c>
      <c r="AE16" s="40">
        <v>0</v>
      </c>
      <c r="AF16" s="16"/>
    </row>
    <row r="17" spans="1:32" s="15" customFormat="1" ht="18.75">
      <c r="A17" s="2" t="s">
        <v>27</v>
      </c>
      <c r="B17" s="39"/>
      <c r="C17" s="40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16"/>
    </row>
    <row r="18" spans="1:32" s="15" customFormat="1" ht="18.75">
      <c r="A18" s="2" t="s">
        <v>28</v>
      </c>
      <c r="B18" s="39"/>
      <c r="C18" s="40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16"/>
    </row>
    <row r="19" spans="1:32" s="14" customFormat="1" ht="75">
      <c r="A19" s="25" t="s">
        <v>51</v>
      </c>
      <c r="B19" s="28">
        <f>B20</f>
        <v>83727.29999999999</v>
      </c>
      <c r="C19" s="28">
        <f>C20</f>
        <v>54040.799999999996</v>
      </c>
      <c r="D19" s="28">
        <f>D20</f>
        <v>54040.8</v>
      </c>
      <c r="E19" s="28">
        <f>E20</f>
        <v>46534.100000000006</v>
      </c>
      <c r="F19" s="40">
        <f>E19/B19*100</f>
        <v>55.57816864989079</v>
      </c>
      <c r="G19" s="40">
        <f>E19/C19*100</f>
        <v>86.10919897558882</v>
      </c>
      <c r="H19" s="28">
        <f aca="true" t="shared" si="4" ref="H19:AE19">H20</f>
        <v>3216.8</v>
      </c>
      <c r="I19" s="28">
        <f t="shared" si="4"/>
        <v>2201.4</v>
      </c>
      <c r="J19" s="28">
        <f t="shared" si="4"/>
        <v>7170.2</v>
      </c>
      <c r="K19" s="28">
        <f t="shared" si="4"/>
        <v>7496.4</v>
      </c>
      <c r="L19" s="28">
        <f t="shared" si="4"/>
        <v>6168.1</v>
      </c>
      <c r="M19" s="28">
        <f t="shared" si="4"/>
        <v>5852.2</v>
      </c>
      <c r="N19" s="28">
        <f t="shared" si="4"/>
        <v>8575.1</v>
      </c>
      <c r="O19" s="28">
        <f t="shared" si="4"/>
        <v>6185.9</v>
      </c>
      <c r="P19" s="28">
        <f t="shared" si="4"/>
        <v>21032.7</v>
      </c>
      <c r="Q19" s="28">
        <f t="shared" si="4"/>
        <v>9280.5</v>
      </c>
      <c r="R19" s="28">
        <f t="shared" si="4"/>
        <v>7877.9</v>
      </c>
      <c r="S19" s="28">
        <f t="shared" si="4"/>
        <v>15517.7</v>
      </c>
      <c r="T19" s="28">
        <f t="shared" si="4"/>
        <v>2368.8</v>
      </c>
      <c r="U19" s="28">
        <f t="shared" si="4"/>
        <v>0</v>
      </c>
      <c r="V19" s="28">
        <f t="shared" si="4"/>
        <v>1497.5</v>
      </c>
      <c r="W19" s="28">
        <f t="shared" si="4"/>
        <v>0</v>
      </c>
      <c r="X19" s="28">
        <f t="shared" si="4"/>
        <v>4479.5</v>
      </c>
      <c r="Y19" s="28">
        <f t="shared" si="4"/>
        <v>0</v>
      </c>
      <c r="Z19" s="28">
        <f t="shared" si="4"/>
        <v>7132.3</v>
      </c>
      <c r="AA19" s="28">
        <f t="shared" si="4"/>
        <v>0</v>
      </c>
      <c r="AB19" s="28">
        <f t="shared" si="4"/>
        <v>7171</v>
      </c>
      <c r="AC19" s="28">
        <f t="shared" si="4"/>
        <v>0</v>
      </c>
      <c r="AD19" s="28">
        <f t="shared" si="4"/>
        <v>7037.4</v>
      </c>
      <c r="AE19" s="28">
        <f t="shared" si="4"/>
        <v>0</v>
      </c>
      <c r="AF19" s="35" t="s">
        <v>111</v>
      </c>
    </row>
    <row r="20" spans="1:32" s="15" customFormat="1" ht="18.75">
      <c r="A20" s="3" t="s">
        <v>34</v>
      </c>
      <c r="B20" s="42">
        <f>H20+J20+L20+N20+P20+R20+T20+V20+X20+Z20+AB20+AD20</f>
        <v>83727.29999999999</v>
      </c>
      <c r="C20" s="38">
        <f>C21+C22+C23+C24</f>
        <v>54040.799999999996</v>
      </c>
      <c r="D20" s="38">
        <f>D21+D22</f>
        <v>54040.8</v>
      </c>
      <c r="E20" s="38">
        <f>E21+E22+E23+E24</f>
        <v>46534.100000000006</v>
      </c>
      <c r="F20" s="40">
        <f>E20/B20*100</f>
        <v>55.57816864989079</v>
      </c>
      <c r="G20" s="40">
        <f>E20/C20*100</f>
        <v>86.10919897558882</v>
      </c>
      <c r="H20" s="38">
        <f aca="true" t="shared" si="5" ref="H20:AE20">H21+H22</f>
        <v>3216.8</v>
      </c>
      <c r="I20" s="38">
        <f t="shared" si="5"/>
        <v>2201.4</v>
      </c>
      <c r="J20" s="38">
        <f t="shared" si="5"/>
        <v>7170.2</v>
      </c>
      <c r="K20" s="38">
        <f t="shared" si="5"/>
        <v>7496.4</v>
      </c>
      <c r="L20" s="38">
        <f t="shared" si="5"/>
        <v>6168.1</v>
      </c>
      <c r="M20" s="38">
        <f t="shared" si="5"/>
        <v>5852.2</v>
      </c>
      <c r="N20" s="38">
        <f t="shared" si="5"/>
        <v>8575.1</v>
      </c>
      <c r="O20" s="38">
        <f t="shared" si="5"/>
        <v>6185.9</v>
      </c>
      <c r="P20" s="38">
        <f t="shared" si="5"/>
        <v>21032.7</v>
      </c>
      <c r="Q20" s="38">
        <f t="shared" si="5"/>
        <v>9280.5</v>
      </c>
      <c r="R20" s="38">
        <f t="shared" si="5"/>
        <v>7877.9</v>
      </c>
      <c r="S20" s="38">
        <f t="shared" si="5"/>
        <v>15517.7</v>
      </c>
      <c r="T20" s="38">
        <f t="shared" si="5"/>
        <v>2368.8</v>
      </c>
      <c r="U20" s="38">
        <f t="shared" si="5"/>
        <v>0</v>
      </c>
      <c r="V20" s="38">
        <f t="shared" si="5"/>
        <v>1497.5</v>
      </c>
      <c r="W20" s="38">
        <f t="shared" si="5"/>
        <v>0</v>
      </c>
      <c r="X20" s="38">
        <f t="shared" si="5"/>
        <v>4479.5</v>
      </c>
      <c r="Y20" s="38">
        <f t="shared" si="5"/>
        <v>0</v>
      </c>
      <c r="Z20" s="38">
        <f t="shared" si="5"/>
        <v>7132.3</v>
      </c>
      <c r="AA20" s="38">
        <f t="shared" si="5"/>
        <v>0</v>
      </c>
      <c r="AB20" s="38">
        <f t="shared" si="5"/>
        <v>7171</v>
      </c>
      <c r="AC20" s="38">
        <f t="shared" si="5"/>
        <v>0</v>
      </c>
      <c r="AD20" s="38">
        <f t="shared" si="5"/>
        <v>7037.4</v>
      </c>
      <c r="AE20" s="38">
        <f t="shared" si="5"/>
        <v>0</v>
      </c>
      <c r="AF20" s="16"/>
    </row>
    <row r="21" spans="1:32" s="14" customFormat="1" ht="18.75">
      <c r="A21" s="2" t="s">
        <v>25</v>
      </c>
      <c r="B21" s="42">
        <f>H21+J21+L21+N21+P21+R21+T21+V21+X21+Z21+AB21+AD21</f>
        <v>0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27"/>
    </row>
    <row r="22" spans="1:32" s="15" customFormat="1" ht="18.75">
      <c r="A22" s="2" t="s">
        <v>26</v>
      </c>
      <c r="B22" s="42">
        <f>H22+J22+L22+N22+P22+R22+T22+V22+X22+Z22+AB22+AD22</f>
        <v>83727.29999999999</v>
      </c>
      <c r="C22" s="40">
        <f>H22+J22+L22+N22+P22+R22</f>
        <v>54040.799999999996</v>
      </c>
      <c r="D22" s="40">
        <v>54040.8</v>
      </c>
      <c r="E22" s="40">
        <f>I22+K22+M22+O22+Q22+S22+U22+W22+Y22+AA22+AC22+AE22</f>
        <v>46534.100000000006</v>
      </c>
      <c r="F22" s="40">
        <f>E22/B22*100</f>
        <v>55.57816864989079</v>
      </c>
      <c r="G22" s="40">
        <f>E22/C22*100</f>
        <v>86.10919897558882</v>
      </c>
      <c r="H22" s="40">
        <v>3216.8</v>
      </c>
      <c r="I22" s="40">
        <v>2201.4</v>
      </c>
      <c r="J22" s="40">
        <v>7170.2</v>
      </c>
      <c r="K22" s="40">
        <v>7496.4</v>
      </c>
      <c r="L22" s="40">
        <v>6168.1</v>
      </c>
      <c r="M22" s="40">
        <v>5852.2</v>
      </c>
      <c r="N22" s="40">
        <v>8575.1</v>
      </c>
      <c r="O22" s="40">
        <v>6185.9</v>
      </c>
      <c r="P22" s="40">
        <v>21032.7</v>
      </c>
      <c r="Q22" s="40">
        <v>9280.5</v>
      </c>
      <c r="R22" s="40">
        <v>7877.9</v>
      </c>
      <c r="S22" s="40">
        <v>15517.7</v>
      </c>
      <c r="T22" s="40">
        <v>2368.8</v>
      </c>
      <c r="U22" s="40"/>
      <c r="V22" s="40">
        <v>1497.5</v>
      </c>
      <c r="W22" s="40"/>
      <c r="X22" s="40">
        <v>4479.5</v>
      </c>
      <c r="Y22" s="40"/>
      <c r="Z22" s="40">
        <v>7132.3</v>
      </c>
      <c r="AA22" s="40"/>
      <c r="AB22" s="40">
        <v>7171</v>
      </c>
      <c r="AC22" s="40"/>
      <c r="AD22" s="40">
        <v>7037.4</v>
      </c>
      <c r="AE22" s="40"/>
      <c r="AF22" s="16"/>
    </row>
    <row r="23" spans="1:32" s="15" customFormat="1" ht="18.75">
      <c r="A23" s="2" t="s">
        <v>27</v>
      </c>
      <c r="B23" s="39"/>
      <c r="C23" s="40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16"/>
    </row>
    <row r="24" spans="1:32" s="15" customFormat="1" ht="18.75">
      <c r="A24" s="2" t="s">
        <v>28</v>
      </c>
      <c r="B24" s="39"/>
      <c r="C24" s="40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16"/>
    </row>
    <row r="25" spans="1:32" s="15" customFormat="1" ht="75">
      <c r="A25" s="24" t="s">
        <v>84</v>
      </c>
      <c r="B25" s="37">
        <f>B27+B33</f>
        <v>3317.7</v>
      </c>
      <c r="C25" s="37">
        <f>C27+C33</f>
        <v>3028.2</v>
      </c>
      <c r="D25" s="37">
        <f>D27+D33</f>
        <v>2730.5</v>
      </c>
      <c r="E25" s="37">
        <f>E27+E33</f>
        <v>2423.2</v>
      </c>
      <c r="F25" s="40">
        <f>E25/B25*100</f>
        <v>73.03855080326733</v>
      </c>
      <c r="G25" s="40">
        <f>E25/C25*100</f>
        <v>80.02113466745922</v>
      </c>
      <c r="H25" s="37">
        <f aca="true" t="shared" si="6" ref="H25:AE25">H27+H33</f>
        <v>378</v>
      </c>
      <c r="I25" s="37">
        <f t="shared" si="6"/>
        <v>68</v>
      </c>
      <c r="J25" s="37">
        <f t="shared" si="6"/>
        <v>28.1</v>
      </c>
      <c r="K25" s="37">
        <f t="shared" si="6"/>
        <v>68.1</v>
      </c>
      <c r="L25" s="37">
        <f t="shared" si="6"/>
        <v>1362.3</v>
      </c>
      <c r="M25" s="37">
        <f t="shared" si="6"/>
        <v>903.5</v>
      </c>
      <c r="N25" s="37">
        <f t="shared" si="6"/>
        <v>341.1</v>
      </c>
      <c r="O25" s="37">
        <f t="shared" si="6"/>
        <v>401.79999999999995</v>
      </c>
      <c r="P25" s="37">
        <f t="shared" si="6"/>
        <v>338.7</v>
      </c>
      <c r="Q25" s="37">
        <f t="shared" si="6"/>
        <v>251.60000000000002</v>
      </c>
      <c r="R25" s="37">
        <f t="shared" si="6"/>
        <v>580</v>
      </c>
      <c r="S25" s="37">
        <f t="shared" si="6"/>
        <v>730.2</v>
      </c>
      <c r="T25" s="37">
        <f t="shared" si="6"/>
        <v>0</v>
      </c>
      <c r="U25" s="37">
        <f t="shared" si="6"/>
        <v>0</v>
      </c>
      <c r="V25" s="37">
        <f t="shared" si="6"/>
        <v>10</v>
      </c>
      <c r="W25" s="37">
        <f t="shared" si="6"/>
        <v>0</v>
      </c>
      <c r="X25" s="37">
        <f t="shared" si="6"/>
        <v>100</v>
      </c>
      <c r="Y25" s="37">
        <f t="shared" si="6"/>
        <v>0</v>
      </c>
      <c r="Z25" s="37">
        <f t="shared" si="6"/>
        <v>42.5</v>
      </c>
      <c r="AA25" s="37">
        <f t="shared" si="6"/>
        <v>0</v>
      </c>
      <c r="AB25" s="37">
        <f t="shared" si="6"/>
        <v>0</v>
      </c>
      <c r="AC25" s="37">
        <f t="shared" si="6"/>
        <v>0</v>
      </c>
      <c r="AD25" s="37">
        <f t="shared" si="6"/>
        <v>137</v>
      </c>
      <c r="AE25" s="37">
        <f t="shared" si="6"/>
        <v>0</v>
      </c>
      <c r="AF25" s="16"/>
    </row>
    <row r="26" spans="1:32" s="15" customFormat="1" ht="18.75">
      <c r="A26" s="2" t="s">
        <v>22</v>
      </c>
      <c r="B26" s="39"/>
      <c r="C26" s="40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16"/>
    </row>
    <row r="27" spans="1:32" s="14" customFormat="1" ht="232.5" customHeight="1">
      <c r="A27" s="25" t="s">
        <v>85</v>
      </c>
      <c r="B27" s="28">
        <f>B28</f>
        <v>2725.2</v>
      </c>
      <c r="C27" s="28">
        <f>C28</f>
        <v>2478.2</v>
      </c>
      <c r="D27" s="28">
        <f>D28</f>
        <v>2180.5</v>
      </c>
      <c r="E27" s="28">
        <f>E28</f>
        <v>1873.2</v>
      </c>
      <c r="F27" s="40">
        <f>E27/B27*100</f>
        <v>68.73623954205198</v>
      </c>
      <c r="G27" s="40">
        <f>E27/C27*100</f>
        <v>75.58711968364136</v>
      </c>
      <c r="H27" s="28">
        <f aca="true" t="shared" si="7" ref="H27:AE27">H28</f>
        <v>378</v>
      </c>
      <c r="I27" s="28">
        <f t="shared" si="7"/>
        <v>68</v>
      </c>
      <c r="J27" s="28">
        <f t="shared" si="7"/>
        <v>28.1</v>
      </c>
      <c r="K27" s="28">
        <f t="shared" si="7"/>
        <v>68.1</v>
      </c>
      <c r="L27" s="28">
        <f t="shared" si="7"/>
        <v>1362.3</v>
      </c>
      <c r="M27" s="28">
        <f t="shared" si="7"/>
        <v>903.5</v>
      </c>
      <c r="N27" s="28">
        <f t="shared" si="7"/>
        <v>341.1</v>
      </c>
      <c r="O27" s="28">
        <f t="shared" si="7"/>
        <v>401.79999999999995</v>
      </c>
      <c r="P27" s="28">
        <f t="shared" si="7"/>
        <v>338.7</v>
      </c>
      <c r="Q27" s="28">
        <f t="shared" si="7"/>
        <v>251.60000000000002</v>
      </c>
      <c r="R27" s="28">
        <f t="shared" si="7"/>
        <v>30</v>
      </c>
      <c r="S27" s="28">
        <f t="shared" si="7"/>
        <v>180.2</v>
      </c>
      <c r="T27" s="28">
        <f t="shared" si="7"/>
        <v>0</v>
      </c>
      <c r="U27" s="28">
        <f t="shared" si="7"/>
        <v>0</v>
      </c>
      <c r="V27" s="28">
        <f t="shared" si="7"/>
        <v>10</v>
      </c>
      <c r="W27" s="28">
        <f t="shared" si="7"/>
        <v>0</v>
      </c>
      <c r="X27" s="28">
        <f t="shared" si="7"/>
        <v>100</v>
      </c>
      <c r="Y27" s="28">
        <f t="shared" si="7"/>
        <v>0</v>
      </c>
      <c r="Z27" s="28">
        <f t="shared" si="7"/>
        <v>0</v>
      </c>
      <c r="AA27" s="28">
        <f t="shared" si="7"/>
        <v>0</v>
      </c>
      <c r="AB27" s="28">
        <f t="shared" si="7"/>
        <v>0</v>
      </c>
      <c r="AC27" s="28">
        <f t="shared" si="7"/>
        <v>0</v>
      </c>
      <c r="AD27" s="28">
        <f t="shared" si="7"/>
        <v>137</v>
      </c>
      <c r="AE27" s="28">
        <f t="shared" si="7"/>
        <v>0</v>
      </c>
      <c r="AF27" s="35" t="s">
        <v>93</v>
      </c>
    </row>
    <row r="28" spans="1:32" s="15" customFormat="1" ht="18.75">
      <c r="A28" s="3" t="s">
        <v>34</v>
      </c>
      <c r="B28" s="42">
        <f>H28+J28+L28+N28+P28+R28+T28+V28+X28+Z28+AB28+AD28</f>
        <v>2725.2</v>
      </c>
      <c r="C28" s="38">
        <f>C29+C30+C31+C32</f>
        <v>2478.2</v>
      </c>
      <c r="D28" s="38">
        <f>D29+D30+D31+D32</f>
        <v>2180.5</v>
      </c>
      <c r="E28" s="38">
        <f>E29+E30+E31+E32</f>
        <v>1873.2</v>
      </c>
      <c r="F28" s="40">
        <f>E28/B28*100</f>
        <v>68.73623954205198</v>
      </c>
      <c r="G28" s="40">
        <f>E28/C28*100</f>
        <v>75.58711968364136</v>
      </c>
      <c r="H28" s="38">
        <f>H29+H30+H31+H32</f>
        <v>378</v>
      </c>
      <c r="I28" s="38">
        <f aca="true" t="shared" si="8" ref="I28:AE28">I29+I30+I31+I32</f>
        <v>68</v>
      </c>
      <c r="J28" s="38">
        <f t="shared" si="8"/>
        <v>28.1</v>
      </c>
      <c r="K28" s="38">
        <f t="shared" si="8"/>
        <v>68.1</v>
      </c>
      <c r="L28" s="38">
        <f t="shared" si="8"/>
        <v>1362.3</v>
      </c>
      <c r="M28" s="38">
        <f t="shared" si="8"/>
        <v>903.5</v>
      </c>
      <c r="N28" s="38">
        <f t="shared" si="8"/>
        <v>341.1</v>
      </c>
      <c r="O28" s="38">
        <f t="shared" si="8"/>
        <v>401.79999999999995</v>
      </c>
      <c r="P28" s="38">
        <f t="shared" si="8"/>
        <v>338.7</v>
      </c>
      <c r="Q28" s="38">
        <f t="shared" si="8"/>
        <v>251.60000000000002</v>
      </c>
      <c r="R28" s="38">
        <f t="shared" si="8"/>
        <v>30</v>
      </c>
      <c r="S28" s="38">
        <f t="shared" si="8"/>
        <v>180.2</v>
      </c>
      <c r="T28" s="38">
        <f t="shared" si="8"/>
        <v>0</v>
      </c>
      <c r="U28" s="38">
        <f t="shared" si="8"/>
        <v>0</v>
      </c>
      <c r="V28" s="38">
        <f t="shared" si="8"/>
        <v>10</v>
      </c>
      <c r="W28" s="38">
        <f t="shared" si="8"/>
        <v>0</v>
      </c>
      <c r="X28" s="38">
        <f t="shared" si="8"/>
        <v>100</v>
      </c>
      <c r="Y28" s="38">
        <f t="shared" si="8"/>
        <v>0</v>
      </c>
      <c r="Z28" s="38">
        <f t="shared" si="8"/>
        <v>0</v>
      </c>
      <c r="AA28" s="38">
        <f t="shared" si="8"/>
        <v>0</v>
      </c>
      <c r="AB28" s="38">
        <f t="shared" si="8"/>
        <v>0</v>
      </c>
      <c r="AC28" s="38">
        <f t="shared" si="8"/>
        <v>0</v>
      </c>
      <c r="AD28" s="38">
        <f t="shared" si="8"/>
        <v>137</v>
      </c>
      <c r="AE28" s="38">
        <f t="shared" si="8"/>
        <v>0</v>
      </c>
      <c r="AF28" s="16"/>
    </row>
    <row r="29" spans="1:32" s="14" customFormat="1" ht="75">
      <c r="A29" s="2" t="s">
        <v>25</v>
      </c>
      <c r="B29" s="42">
        <f>H29+J29+L29+N29+P29+R29+T29+V29+X29+Z29+AB29+AD29</f>
        <v>15</v>
      </c>
      <c r="C29" s="40">
        <f>H29+J29+L29+N29</f>
        <v>15</v>
      </c>
      <c r="D29" s="40">
        <v>15</v>
      </c>
      <c r="E29" s="40">
        <f>I29+K29+M29+O29+Q29+S29+U29+W29+Y29+AA29+AC29+AE29</f>
        <v>15</v>
      </c>
      <c r="F29" s="40">
        <f>E29/B29*100</f>
        <v>100</v>
      </c>
      <c r="G29" s="40">
        <f>E29/C29*100</f>
        <v>100</v>
      </c>
      <c r="H29" s="40"/>
      <c r="I29" s="40"/>
      <c r="J29" s="40"/>
      <c r="K29" s="40"/>
      <c r="L29" s="40">
        <v>15</v>
      </c>
      <c r="M29" s="40">
        <v>15</v>
      </c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27" t="s">
        <v>72</v>
      </c>
    </row>
    <row r="30" spans="1:32" s="15" customFormat="1" ht="345.75" customHeight="1">
      <c r="A30" s="51" t="s">
        <v>26</v>
      </c>
      <c r="B30" s="52">
        <f>H30+J30+L30+N30+P30+R30+T30+V30+X30+Z30+AB30+AD30</f>
        <v>1274.5</v>
      </c>
      <c r="C30" s="40">
        <f>H30+J30+L30+N30+P30+R30</f>
        <v>1027.5</v>
      </c>
      <c r="D30" s="40">
        <v>729.8</v>
      </c>
      <c r="E30" s="40">
        <f>I30+K30+M30+O30+Q30+S30+U30+W30+Y30+AA30+AC30+AE30</f>
        <v>698</v>
      </c>
      <c r="F30" s="40">
        <f>E30/B30*100</f>
        <v>54.766575127500985</v>
      </c>
      <c r="G30" s="40">
        <f>E30/C30*100</f>
        <v>67.93187347931874</v>
      </c>
      <c r="H30" s="40">
        <v>378</v>
      </c>
      <c r="I30" s="40">
        <v>68</v>
      </c>
      <c r="J30" s="40">
        <v>28.1</v>
      </c>
      <c r="K30" s="40">
        <v>68.1</v>
      </c>
      <c r="L30" s="40">
        <v>47.3</v>
      </c>
      <c r="M30" s="40">
        <v>61.7</v>
      </c>
      <c r="N30" s="40">
        <v>341.1</v>
      </c>
      <c r="O30" s="40">
        <v>252.2</v>
      </c>
      <c r="P30" s="40">
        <v>203</v>
      </c>
      <c r="Q30" s="40">
        <v>67.8</v>
      </c>
      <c r="R30" s="40">
        <v>30</v>
      </c>
      <c r="S30" s="40">
        <v>180.2</v>
      </c>
      <c r="T30" s="40"/>
      <c r="U30" s="40"/>
      <c r="V30" s="40">
        <v>10</v>
      </c>
      <c r="W30" s="40"/>
      <c r="X30" s="40">
        <v>100</v>
      </c>
      <c r="Y30" s="40"/>
      <c r="Z30" s="40"/>
      <c r="AA30" s="40"/>
      <c r="AB30" s="40"/>
      <c r="AC30" s="40"/>
      <c r="AD30" s="40">
        <v>137</v>
      </c>
      <c r="AE30" s="40"/>
      <c r="AF30" s="27" t="s">
        <v>112</v>
      </c>
    </row>
    <row r="31" spans="1:32" s="15" customFormat="1" ht="18.75">
      <c r="A31" s="2" t="s">
        <v>27</v>
      </c>
      <c r="B31" s="39"/>
      <c r="C31" s="40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16"/>
    </row>
    <row r="32" spans="1:32" s="15" customFormat="1" ht="170.25" customHeight="1">
      <c r="A32" s="27" t="s">
        <v>28</v>
      </c>
      <c r="B32" s="52">
        <f>H32+J32+L32+N32+P32+R32+T32+V32+X32+Z32+AB32+AD32</f>
        <v>1435.7</v>
      </c>
      <c r="C32" s="40">
        <f>H32+J32+L32+N32+P32+R32</f>
        <v>1435.7</v>
      </c>
      <c r="D32" s="40">
        <v>1435.7</v>
      </c>
      <c r="E32" s="40">
        <f>I32+K32+M32+O32+Q32+S32+U32+W32+Y32+AA32+AC32+AE32</f>
        <v>1160.2</v>
      </c>
      <c r="F32" s="40">
        <f>E32/B32*100</f>
        <v>80.81075433586405</v>
      </c>
      <c r="G32" s="40">
        <f>E32/C32*100</f>
        <v>80.81075433586405</v>
      </c>
      <c r="H32" s="40"/>
      <c r="I32" s="40"/>
      <c r="J32" s="40"/>
      <c r="K32" s="40"/>
      <c r="L32" s="40">
        <v>1300</v>
      </c>
      <c r="M32" s="40">
        <v>826.8</v>
      </c>
      <c r="N32" s="40"/>
      <c r="O32" s="40">
        <v>149.6</v>
      </c>
      <c r="P32" s="40">
        <v>135.7</v>
      </c>
      <c r="Q32" s="40">
        <v>183.8</v>
      </c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27" t="s">
        <v>92</v>
      </c>
    </row>
    <row r="33" spans="1:32" s="14" customFormat="1" ht="112.5">
      <c r="A33" s="25" t="s">
        <v>73</v>
      </c>
      <c r="B33" s="28">
        <f>B34</f>
        <v>592.5</v>
      </c>
      <c r="C33" s="28">
        <f>C34</f>
        <v>550</v>
      </c>
      <c r="D33" s="28">
        <f>D34</f>
        <v>550</v>
      </c>
      <c r="E33" s="28">
        <f>E34</f>
        <v>550</v>
      </c>
      <c r="F33" s="40">
        <f>E33/B33*100</f>
        <v>92.82700421940928</v>
      </c>
      <c r="G33" s="40">
        <f>E33/C33*100</f>
        <v>100</v>
      </c>
      <c r="H33" s="28">
        <f aca="true" t="shared" si="9" ref="H33:AE33">H34</f>
        <v>0</v>
      </c>
      <c r="I33" s="28">
        <f t="shared" si="9"/>
        <v>0</v>
      </c>
      <c r="J33" s="28">
        <f t="shared" si="9"/>
        <v>0</v>
      </c>
      <c r="K33" s="28">
        <f t="shared" si="9"/>
        <v>0</v>
      </c>
      <c r="L33" s="28">
        <f t="shared" si="9"/>
        <v>0</v>
      </c>
      <c r="M33" s="28">
        <f t="shared" si="9"/>
        <v>0</v>
      </c>
      <c r="N33" s="28">
        <f t="shared" si="9"/>
        <v>0</v>
      </c>
      <c r="O33" s="28">
        <f t="shared" si="9"/>
        <v>0</v>
      </c>
      <c r="P33" s="28">
        <f t="shared" si="9"/>
        <v>0</v>
      </c>
      <c r="Q33" s="28">
        <f t="shared" si="9"/>
        <v>0</v>
      </c>
      <c r="R33" s="28">
        <f t="shared" si="9"/>
        <v>550</v>
      </c>
      <c r="S33" s="28">
        <f t="shared" si="9"/>
        <v>550</v>
      </c>
      <c r="T33" s="28">
        <f t="shared" si="9"/>
        <v>0</v>
      </c>
      <c r="U33" s="28">
        <f t="shared" si="9"/>
        <v>0</v>
      </c>
      <c r="V33" s="28">
        <f t="shared" si="9"/>
        <v>0</v>
      </c>
      <c r="W33" s="28">
        <f t="shared" si="9"/>
        <v>0</v>
      </c>
      <c r="X33" s="28">
        <f t="shared" si="9"/>
        <v>0</v>
      </c>
      <c r="Y33" s="28">
        <f t="shared" si="9"/>
        <v>0</v>
      </c>
      <c r="Z33" s="28">
        <f t="shared" si="9"/>
        <v>42.5</v>
      </c>
      <c r="AA33" s="28">
        <f t="shared" si="9"/>
        <v>0</v>
      </c>
      <c r="AB33" s="28">
        <f t="shared" si="9"/>
        <v>0</v>
      </c>
      <c r="AC33" s="28">
        <f t="shared" si="9"/>
        <v>0</v>
      </c>
      <c r="AD33" s="28">
        <f t="shared" si="9"/>
        <v>0</v>
      </c>
      <c r="AE33" s="28">
        <f t="shared" si="9"/>
        <v>0</v>
      </c>
      <c r="AF33" s="35"/>
    </row>
    <row r="34" spans="1:32" s="15" customFormat="1" ht="18.75">
      <c r="A34" s="3" t="s">
        <v>34</v>
      </c>
      <c r="B34" s="42">
        <f>H34+J34+L34+N34+P34+R34+T34+V34+X34+Z34+AB34+AD34</f>
        <v>592.5</v>
      </c>
      <c r="C34" s="38">
        <f>C35+C36+C37+C38</f>
        <v>550</v>
      </c>
      <c r="D34" s="38">
        <f>D35+D36</f>
        <v>550</v>
      </c>
      <c r="E34" s="38">
        <f>E35+E36+E37+E38</f>
        <v>550</v>
      </c>
      <c r="F34" s="40">
        <f>E34/B34*100</f>
        <v>92.82700421940928</v>
      </c>
      <c r="G34" s="40">
        <f>E34/C34*100</f>
        <v>100</v>
      </c>
      <c r="H34" s="38">
        <f aca="true" t="shared" si="10" ref="H34:AE34">H35+H36</f>
        <v>0</v>
      </c>
      <c r="I34" s="38">
        <f t="shared" si="10"/>
        <v>0</v>
      </c>
      <c r="J34" s="38">
        <f t="shared" si="10"/>
        <v>0</v>
      </c>
      <c r="K34" s="38">
        <f t="shared" si="10"/>
        <v>0</v>
      </c>
      <c r="L34" s="38">
        <f t="shared" si="10"/>
        <v>0</v>
      </c>
      <c r="M34" s="38">
        <f t="shared" si="10"/>
        <v>0</v>
      </c>
      <c r="N34" s="38">
        <f t="shared" si="10"/>
        <v>0</v>
      </c>
      <c r="O34" s="38">
        <f t="shared" si="10"/>
        <v>0</v>
      </c>
      <c r="P34" s="38">
        <f t="shared" si="10"/>
        <v>0</v>
      </c>
      <c r="Q34" s="38">
        <f t="shared" si="10"/>
        <v>0</v>
      </c>
      <c r="R34" s="38">
        <f t="shared" si="10"/>
        <v>550</v>
      </c>
      <c r="S34" s="38">
        <f t="shared" si="10"/>
        <v>550</v>
      </c>
      <c r="T34" s="38">
        <f t="shared" si="10"/>
        <v>0</v>
      </c>
      <c r="U34" s="38">
        <f t="shared" si="10"/>
        <v>0</v>
      </c>
      <c r="V34" s="38">
        <f t="shared" si="10"/>
        <v>0</v>
      </c>
      <c r="W34" s="38">
        <f t="shared" si="10"/>
        <v>0</v>
      </c>
      <c r="X34" s="38">
        <f t="shared" si="10"/>
        <v>0</v>
      </c>
      <c r="Y34" s="38">
        <f t="shared" si="10"/>
        <v>0</v>
      </c>
      <c r="Z34" s="38">
        <f t="shared" si="10"/>
        <v>42.5</v>
      </c>
      <c r="AA34" s="38">
        <f t="shared" si="10"/>
        <v>0</v>
      </c>
      <c r="AB34" s="38">
        <f t="shared" si="10"/>
        <v>0</v>
      </c>
      <c r="AC34" s="38">
        <f t="shared" si="10"/>
        <v>0</v>
      </c>
      <c r="AD34" s="38">
        <f t="shared" si="10"/>
        <v>0</v>
      </c>
      <c r="AE34" s="38">
        <f t="shared" si="10"/>
        <v>0</v>
      </c>
      <c r="AF34" s="16"/>
    </row>
    <row r="35" spans="1:32" s="14" customFormat="1" ht="18.75">
      <c r="A35" s="2" t="s">
        <v>25</v>
      </c>
      <c r="B35" s="42">
        <f>H35+J35+L35+N35+P35+R35+T35+V35+X35+Z35+AB35+AD35</f>
        <v>0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27"/>
    </row>
    <row r="36" spans="1:32" s="15" customFormat="1" ht="75">
      <c r="A36" s="2" t="s">
        <v>26</v>
      </c>
      <c r="B36" s="42">
        <f>H36+J36+L36+N36+P36+R36+T36+V36+X36+Z36+AB36+AD36</f>
        <v>592.5</v>
      </c>
      <c r="C36" s="40">
        <f>H36+J36+L36+N36+P36+R36</f>
        <v>550</v>
      </c>
      <c r="D36" s="40">
        <v>550</v>
      </c>
      <c r="E36" s="40">
        <f>I36+K36+M36+O36+Q36+S36+U36+W36+Y36+AA36+AC36+AE36</f>
        <v>550</v>
      </c>
      <c r="F36" s="40">
        <f>E36/B36*100</f>
        <v>92.82700421940928</v>
      </c>
      <c r="G36" s="40">
        <f>E36/C36*100</f>
        <v>100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>
        <v>550</v>
      </c>
      <c r="S36" s="40">
        <v>550</v>
      </c>
      <c r="T36" s="40"/>
      <c r="U36" s="40"/>
      <c r="V36" s="40"/>
      <c r="W36" s="40"/>
      <c r="X36" s="40"/>
      <c r="Y36" s="40"/>
      <c r="Z36" s="40">
        <v>42.5</v>
      </c>
      <c r="AA36" s="40"/>
      <c r="AB36" s="40"/>
      <c r="AC36" s="40"/>
      <c r="AD36" s="40"/>
      <c r="AE36" s="40"/>
      <c r="AF36" s="27" t="s">
        <v>113</v>
      </c>
    </row>
    <row r="37" spans="1:32" s="15" customFormat="1" ht="18.75">
      <c r="A37" s="2" t="s">
        <v>27</v>
      </c>
      <c r="B37" s="39"/>
      <c r="C37" s="40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16"/>
    </row>
    <row r="38" spans="1:32" s="15" customFormat="1" ht="18.75">
      <c r="A38" s="2" t="s">
        <v>28</v>
      </c>
      <c r="B38" s="39"/>
      <c r="C38" s="40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16"/>
    </row>
    <row r="39" spans="1:32" s="15" customFormat="1" ht="75">
      <c r="A39" s="24" t="s">
        <v>52</v>
      </c>
      <c r="B39" s="37">
        <f>B41+B47</f>
        <v>121327.40000000001</v>
      </c>
      <c r="C39" s="37">
        <f>C41+C47</f>
        <v>45897.2</v>
      </c>
      <c r="D39" s="37">
        <f>D41+D47</f>
        <v>45897.2</v>
      </c>
      <c r="E39" s="37">
        <f>E41+E47</f>
        <v>34776.5</v>
      </c>
      <c r="F39" s="40">
        <f>E39/B39*100</f>
        <v>28.66335221887224</v>
      </c>
      <c r="G39" s="40">
        <f>E39/C39*100</f>
        <v>75.77041736750826</v>
      </c>
      <c r="H39" s="37">
        <f aca="true" t="shared" si="11" ref="H39:AE39">H41+H47</f>
        <v>5623.8</v>
      </c>
      <c r="I39" s="37">
        <f t="shared" si="11"/>
        <v>390.5</v>
      </c>
      <c r="J39" s="37">
        <f t="shared" si="11"/>
        <v>10039.3</v>
      </c>
      <c r="K39" s="37">
        <f t="shared" si="11"/>
        <v>5811.5</v>
      </c>
      <c r="L39" s="37">
        <f t="shared" si="11"/>
        <v>7731.6</v>
      </c>
      <c r="M39" s="37">
        <f t="shared" si="11"/>
        <v>8399.4</v>
      </c>
      <c r="N39" s="37">
        <f t="shared" si="11"/>
        <v>8141.3</v>
      </c>
      <c r="O39" s="37">
        <f t="shared" si="11"/>
        <v>6580</v>
      </c>
      <c r="P39" s="37">
        <f t="shared" si="11"/>
        <v>9898.2</v>
      </c>
      <c r="Q39" s="37">
        <f t="shared" si="11"/>
        <v>8271</v>
      </c>
      <c r="R39" s="37">
        <f t="shared" si="11"/>
        <v>4463</v>
      </c>
      <c r="S39" s="37">
        <f t="shared" si="11"/>
        <v>5324.1</v>
      </c>
      <c r="T39" s="37">
        <f t="shared" si="11"/>
        <v>3432.5</v>
      </c>
      <c r="U39" s="37">
        <f t="shared" si="11"/>
        <v>0</v>
      </c>
      <c r="V39" s="37">
        <f t="shared" si="11"/>
        <v>12765.9</v>
      </c>
      <c r="W39" s="37">
        <f t="shared" si="11"/>
        <v>0</v>
      </c>
      <c r="X39" s="37">
        <f t="shared" si="11"/>
        <v>26124.399999999998</v>
      </c>
      <c r="Y39" s="37">
        <f t="shared" si="11"/>
        <v>0</v>
      </c>
      <c r="Z39" s="37">
        <f t="shared" si="11"/>
        <v>17142.300000000003</v>
      </c>
      <c r="AA39" s="37">
        <f t="shared" si="11"/>
        <v>0</v>
      </c>
      <c r="AB39" s="37">
        <f t="shared" si="11"/>
        <v>7203.1</v>
      </c>
      <c r="AC39" s="37">
        <f t="shared" si="11"/>
        <v>0</v>
      </c>
      <c r="AD39" s="37">
        <f t="shared" si="11"/>
        <v>8762</v>
      </c>
      <c r="AE39" s="37">
        <f t="shared" si="11"/>
        <v>0</v>
      </c>
      <c r="AF39" s="16"/>
    </row>
    <row r="40" spans="1:32" s="15" customFormat="1" ht="18.75">
      <c r="A40" s="2" t="s">
        <v>22</v>
      </c>
      <c r="B40" s="39"/>
      <c r="C40" s="40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16"/>
    </row>
    <row r="41" spans="1:32" s="14" customFormat="1" ht="112.5">
      <c r="A41" s="25" t="s">
        <v>53</v>
      </c>
      <c r="B41" s="28">
        <f>B42</f>
        <v>39492.2</v>
      </c>
      <c r="C41" s="28">
        <f>C42</f>
        <v>702.5</v>
      </c>
      <c r="D41" s="28">
        <f>D42</f>
        <v>702.5</v>
      </c>
      <c r="E41" s="28">
        <f>E42</f>
        <v>702.5</v>
      </c>
      <c r="F41" s="40">
        <f>E41/B41*100</f>
        <v>1.7788322757405262</v>
      </c>
      <c r="G41" s="40">
        <f>E41/C41*100</f>
        <v>100</v>
      </c>
      <c r="H41" s="28">
        <f aca="true" t="shared" si="12" ref="H41:AE41">H42</f>
        <v>0</v>
      </c>
      <c r="I41" s="28">
        <f t="shared" si="12"/>
        <v>0</v>
      </c>
      <c r="J41" s="28">
        <f t="shared" si="12"/>
        <v>0</v>
      </c>
      <c r="K41" s="28">
        <f t="shared" si="12"/>
        <v>0</v>
      </c>
      <c r="L41" s="28">
        <f t="shared" si="12"/>
        <v>363.3</v>
      </c>
      <c r="M41" s="28">
        <f t="shared" si="12"/>
        <v>102.3</v>
      </c>
      <c r="N41" s="28">
        <f t="shared" si="12"/>
        <v>339.2</v>
      </c>
      <c r="O41" s="28">
        <f t="shared" si="12"/>
        <v>85.6</v>
      </c>
      <c r="P41" s="28">
        <f t="shared" si="12"/>
        <v>0</v>
      </c>
      <c r="Q41" s="28">
        <f t="shared" si="12"/>
        <v>514.6</v>
      </c>
      <c r="R41" s="28">
        <f t="shared" si="12"/>
        <v>0</v>
      </c>
      <c r="S41" s="28">
        <f t="shared" si="12"/>
        <v>0</v>
      </c>
      <c r="T41" s="28">
        <f t="shared" si="12"/>
        <v>3432.5</v>
      </c>
      <c r="U41" s="28">
        <f t="shared" si="12"/>
        <v>0</v>
      </c>
      <c r="V41" s="28">
        <f t="shared" si="12"/>
        <v>9567.3</v>
      </c>
      <c r="W41" s="28">
        <f t="shared" si="12"/>
        <v>0</v>
      </c>
      <c r="X41" s="28">
        <f t="shared" si="12"/>
        <v>18838.6</v>
      </c>
      <c r="Y41" s="28">
        <f t="shared" si="12"/>
        <v>0</v>
      </c>
      <c r="Z41" s="28">
        <f t="shared" si="12"/>
        <v>6951.1</v>
      </c>
      <c r="AA41" s="28">
        <f t="shared" si="12"/>
        <v>0</v>
      </c>
      <c r="AB41" s="28">
        <f t="shared" si="12"/>
        <v>0</v>
      </c>
      <c r="AC41" s="28">
        <f t="shared" si="12"/>
        <v>0</v>
      </c>
      <c r="AD41" s="28">
        <f t="shared" si="12"/>
        <v>0.2</v>
      </c>
      <c r="AE41" s="28">
        <f t="shared" si="12"/>
        <v>0</v>
      </c>
      <c r="AF41" s="35" t="s">
        <v>109</v>
      </c>
    </row>
    <row r="42" spans="1:32" s="15" customFormat="1" ht="18.75">
      <c r="A42" s="3" t="s">
        <v>34</v>
      </c>
      <c r="B42" s="42">
        <f>H42+J42+L42+N42+P42+R42+T42+V42+X42+Z42+AB42+AD42</f>
        <v>39492.2</v>
      </c>
      <c r="C42" s="38">
        <f>C43+C44+C45+C46</f>
        <v>702.5</v>
      </c>
      <c r="D42" s="38">
        <f>D43+D44</f>
        <v>702.5</v>
      </c>
      <c r="E42" s="38">
        <f>E43+E44+E45+E46</f>
        <v>702.5</v>
      </c>
      <c r="F42" s="40">
        <f>E42/B42*100</f>
        <v>1.7788322757405262</v>
      </c>
      <c r="G42" s="40">
        <f>E42/C42*100</f>
        <v>100</v>
      </c>
      <c r="H42" s="38">
        <f aca="true" t="shared" si="13" ref="H42:AE42">H43+H44</f>
        <v>0</v>
      </c>
      <c r="I42" s="38">
        <f t="shared" si="13"/>
        <v>0</v>
      </c>
      <c r="J42" s="38">
        <f t="shared" si="13"/>
        <v>0</v>
      </c>
      <c r="K42" s="38">
        <f t="shared" si="13"/>
        <v>0</v>
      </c>
      <c r="L42" s="38">
        <f t="shared" si="13"/>
        <v>363.3</v>
      </c>
      <c r="M42" s="38">
        <f t="shared" si="13"/>
        <v>102.3</v>
      </c>
      <c r="N42" s="38">
        <f t="shared" si="13"/>
        <v>339.2</v>
      </c>
      <c r="O42" s="38">
        <f t="shared" si="13"/>
        <v>85.6</v>
      </c>
      <c r="P42" s="38">
        <f t="shared" si="13"/>
        <v>0</v>
      </c>
      <c r="Q42" s="38">
        <f t="shared" si="13"/>
        <v>514.6</v>
      </c>
      <c r="R42" s="38">
        <f t="shared" si="13"/>
        <v>0</v>
      </c>
      <c r="S42" s="38">
        <f t="shared" si="13"/>
        <v>0</v>
      </c>
      <c r="T42" s="38">
        <f t="shared" si="13"/>
        <v>3432.5</v>
      </c>
      <c r="U42" s="38">
        <f t="shared" si="13"/>
        <v>0</v>
      </c>
      <c r="V42" s="38">
        <f t="shared" si="13"/>
        <v>9567.3</v>
      </c>
      <c r="W42" s="38">
        <f t="shared" si="13"/>
        <v>0</v>
      </c>
      <c r="X42" s="38">
        <f t="shared" si="13"/>
        <v>18838.6</v>
      </c>
      <c r="Y42" s="38">
        <f t="shared" si="13"/>
        <v>0</v>
      </c>
      <c r="Z42" s="38">
        <f t="shared" si="13"/>
        <v>6951.1</v>
      </c>
      <c r="AA42" s="38">
        <f t="shared" si="13"/>
        <v>0</v>
      </c>
      <c r="AB42" s="38">
        <f t="shared" si="13"/>
        <v>0</v>
      </c>
      <c r="AC42" s="38">
        <f t="shared" si="13"/>
        <v>0</v>
      </c>
      <c r="AD42" s="38">
        <f t="shared" si="13"/>
        <v>0.2</v>
      </c>
      <c r="AE42" s="38">
        <f t="shared" si="13"/>
        <v>0</v>
      </c>
      <c r="AF42" s="16"/>
    </row>
    <row r="43" spans="1:32" s="14" customFormat="1" ht="18.75">
      <c r="A43" s="2" t="s">
        <v>25</v>
      </c>
      <c r="B43" s="42">
        <f>H43+J43+L43+N43+P43+R43+T43+V43+X43+Z43+AB43+AD43</f>
        <v>0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27"/>
    </row>
    <row r="44" spans="1:32" s="15" customFormat="1" ht="18.75">
      <c r="A44" s="2" t="s">
        <v>26</v>
      </c>
      <c r="B44" s="42">
        <f>H44+J44+L44+N44+P44+R44+T44+V44+X44+Z44+AB44+AD44</f>
        <v>39492.2</v>
      </c>
      <c r="C44" s="40">
        <f>H44+J44+L44+N44+P44+R44</f>
        <v>702.5</v>
      </c>
      <c r="D44" s="40">
        <v>702.5</v>
      </c>
      <c r="E44" s="40">
        <f>I44+K44+M44+O44+Q44+S44+U44+W44+Y44+AA44+AC44+AE44</f>
        <v>702.5</v>
      </c>
      <c r="F44" s="40">
        <f>E44/B44*100</f>
        <v>1.7788322757405262</v>
      </c>
      <c r="G44" s="40">
        <f>E44/C44*100</f>
        <v>100</v>
      </c>
      <c r="H44" s="40"/>
      <c r="I44" s="40"/>
      <c r="J44" s="40"/>
      <c r="K44" s="40"/>
      <c r="L44" s="40">
        <v>363.3</v>
      </c>
      <c r="M44" s="40">
        <v>102.3</v>
      </c>
      <c r="N44" s="40">
        <v>339.2</v>
      </c>
      <c r="O44" s="40">
        <v>85.6</v>
      </c>
      <c r="P44" s="40"/>
      <c r="Q44" s="40">
        <v>514.6</v>
      </c>
      <c r="R44" s="40"/>
      <c r="S44" s="40"/>
      <c r="T44" s="40">
        <v>3432.5</v>
      </c>
      <c r="U44" s="40"/>
      <c r="V44" s="40">
        <v>9567.3</v>
      </c>
      <c r="W44" s="40"/>
      <c r="X44" s="40">
        <v>18838.6</v>
      </c>
      <c r="Y44" s="40"/>
      <c r="Z44" s="40">
        <v>6951.1</v>
      </c>
      <c r="AA44" s="40"/>
      <c r="AB44" s="40"/>
      <c r="AC44" s="40"/>
      <c r="AD44" s="40">
        <v>0.2</v>
      </c>
      <c r="AE44" s="40"/>
      <c r="AF44" s="16"/>
    </row>
    <row r="45" spans="1:32" s="15" customFormat="1" ht="18.75">
      <c r="A45" s="2" t="s">
        <v>27</v>
      </c>
      <c r="B45" s="39"/>
      <c r="C45" s="40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16"/>
    </row>
    <row r="46" spans="1:32" s="15" customFormat="1" ht="18.75">
      <c r="A46" s="2" t="s">
        <v>28</v>
      </c>
      <c r="B46" s="39"/>
      <c r="C46" s="40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16"/>
    </row>
    <row r="47" spans="1:32" s="14" customFormat="1" ht="75">
      <c r="A47" s="25" t="s">
        <v>54</v>
      </c>
      <c r="B47" s="28">
        <f>B48</f>
        <v>81835.20000000001</v>
      </c>
      <c r="C47" s="28">
        <f>C48</f>
        <v>45194.7</v>
      </c>
      <c r="D47" s="28">
        <f>D48</f>
        <v>45194.7</v>
      </c>
      <c r="E47" s="28">
        <f>E48</f>
        <v>34074</v>
      </c>
      <c r="F47" s="40">
        <f>E47/B47*100</f>
        <v>41.63733943339785</v>
      </c>
      <c r="G47" s="40">
        <f>E47/C47*100</f>
        <v>75.39379617521524</v>
      </c>
      <c r="H47" s="28">
        <f aca="true" t="shared" si="14" ref="H47:AE47">H48</f>
        <v>5623.8</v>
      </c>
      <c r="I47" s="28">
        <f t="shared" si="14"/>
        <v>390.5</v>
      </c>
      <c r="J47" s="28">
        <f t="shared" si="14"/>
        <v>10039.3</v>
      </c>
      <c r="K47" s="28">
        <f t="shared" si="14"/>
        <v>5811.5</v>
      </c>
      <c r="L47" s="28">
        <f t="shared" si="14"/>
        <v>7368.3</v>
      </c>
      <c r="M47" s="28">
        <f t="shared" si="14"/>
        <v>8297.1</v>
      </c>
      <c r="N47" s="28">
        <f t="shared" si="14"/>
        <v>7802.1</v>
      </c>
      <c r="O47" s="28">
        <f t="shared" si="14"/>
        <v>6494.4</v>
      </c>
      <c r="P47" s="28">
        <f t="shared" si="14"/>
        <v>9898.2</v>
      </c>
      <c r="Q47" s="28">
        <f t="shared" si="14"/>
        <v>7756.400000000001</v>
      </c>
      <c r="R47" s="28">
        <f t="shared" si="14"/>
        <v>4463</v>
      </c>
      <c r="S47" s="28">
        <f t="shared" si="14"/>
        <v>5324.1</v>
      </c>
      <c r="T47" s="28">
        <f t="shared" si="14"/>
        <v>0</v>
      </c>
      <c r="U47" s="28">
        <f t="shared" si="14"/>
        <v>0</v>
      </c>
      <c r="V47" s="28">
        <f t="shared" si="14"/>
        <v>3198.6</v>
      </c>
      <c r="W47" s="28">
        <f t="shared" si="14"/>
        <v>0</v>
      </c>
      <c r="X47" s="28">
        <f t="shared" si="14"/>
        <v>7285.8</v>
      </c>
      <c r="Y47" s="28">
        <f t="shared" si="14"/>
        <v>0</v>
      </c>
      <c r="Z47" s="28">
        <f t="shared" si="14"/>
        <v>10191.2</v>
      </c>
      <c r="AA47" s="28">
        <f t="shared" si="14"/>
        <v>0</v>
      </c>
      <c r="AB47" s="28">
        <f t="shared" si="14"/>
        <v>7203.1</v>
      </c>
      <c r="AC47" s="28">
        <f t="shared" si="14"/>
        <v>0</v>
      </c>
      <c r="AD47" s="28">
        <f t="shared" si="14"/>
        <v>8761.8</v>
      </c>
      <c r="AE47" s="28">
        <f t="shared" si="14"/>
        <v>0</v>
      </c>
      <c r="AF47" s="35" t="s">
        <v>69</v>
      </c>
    </row>
    <row r="48" spans="1:32" s="15" customFormat="1" ht="18.75">
      <c r="A48" s="3" t="s">
        <v>34</v>
      </c>
      <c r="B48" s="42">
        <f>H48+J48+L48+N48+P48+R48+T48+V48+X48+Z48+AB48+AD48</f>
        <v>81835.20000000001</v>
      </c>
      <c r="C48" s="38">
        <f>C49+C50+C51+C52</f>
        <v>45194.7</v>
      </c>
      <c r="D48" s="38">
        <f>D49+D50</f>
        <v>45194.7</v>
      </c>
      <c r="E48" s="38">
        <f>E49+E50+E51+E52</f>
        <v>34074</v>
      </c>
      <c r="F48" s="40">
        <f>E48/B48*100</f>
        <v>41.63733943339785</v>
      </c>
      <c r="G48" s="40">
        <f>E48/C48*100</f>
        <v>75.39379617521524</v>
      </c>
      <c r="H48" s="38">
        <f aca="true" t="shared" si="15" ref="H48:AE48">H49+H50</f>
        <v>5623.8</v>
      </c>
      <c r="I48" s="38">
        <f t="shared" si="15"/>
        <v>390.5</v>
      </c>
      <c r="J48" s="38">
        <f t="shared" si="15"/>
        <v>10039.3</v>
      </c>
      <c r="K48" s="38">
        <f t="shared" si="15"/>
        <v>5811.5</v>
      </c>
      <c r="L48" s="38">
        <f t="shared" si="15"/>
        <v>7368.3</v>
      </c>
      <c r="M48" s="38">
        <f t="shared" si="15"/>
        <v>8297.1</v>
      </c>
      <c r="N48" s="38">
        <f t="shared" si="15"/>
        <v>7802.1</v>
      </c>
      <c r="O48" s="38">
        <f t="shared" si="15"/>
        <v>6494.4</v>
      </c>
      <c r="P48" s="38">
        <f t="shared" si="15"/>
        <v>9898.2</v>
      </c>
      <c r="Q48" s="38">
        <f t="shared" si="15"/>
        <v>7756.400000000001</v>
      </c>
      <c r="R48" s="38">
        <f t="shared" si="15"/>
        <v>4463</v>
      </c>
      <c r="S48" s="38">
        <f t="shared" si="15"/>
        <v>5324.1</v>
      </c>
      <c r="T48" s="38">
        <f t="shared" si="15"/>
        <v>0</v>
      </c>
      <c r="U48" s="38">
        <f t="shared" si="15"/>
        <v>0</v>
      </c>
      <c r="V48" s="38">
        <f t="shared" si="15"/>
        <v>3198.6</v>
      </c>
      <c r="W48" s="38">
        <f t="shared" si="15"/>
        <v>0</v>
      </c>
      <c r="X48" s="38">
        <f t="shared" si="15"/>
        <v>7285.8</v>
      </c>
      <c r="Y48" s="38">
        <f t="shared" si="15"/>
        <v>0</v>
      </c>
      <c r="Z48" s="38">
        <f t="shared" si="15"/>
        <v>10191.2</v>
      </c>
      <c r="AA48" s="38">
        <f t="shared" si="15"/>
        <v>0</v>
      </c>
      <c r="AB48" s="38">
        <f t="shared" si="15"/>
        <v>7203.1</v>
      </c>
      <c r="AC48" s="38">
        <f t="shared" si="15"/>
        <v>0</v>
      </c>
      <c r="AD48" s="38">
        <f t="shared" si="15"/>
        <v>8761.8</v>
      </c>
      <c r="AE48" s="38">
        <f t="shared" si="15"/>
        <v>0</v>
      </c>
      <c r="AF48" s="16"/>
    </row>
    <row r="49" spans="1:32" s="14" customFormat="1" ht="18.75">
      <c r="A49" s="2" t="s">
        <v>25</v>
      </c>
      <c r="B49" s="42">
        <f>H49+J49+L49+N49+P49+R49+T49+V49+X49+Z49+AB49+AD49</f>
        <v>63531.6</v>
      </c>
      <c r="C49" s="40">
        <f>H49+J49+L49+N49+P49+R49</f>
        <v>36635.6</v>
      </c>
      <c r="D49" s="40">
        <v>36635.6</v>
      </c>
      <c r="E49" s="40">
        <f>I49+K49+M49+O49+Q49+S49+U49+W49+Y49+AA49+AC49+AE49</f>
        <v>28804.8</v>
      </c>
      <c r="F49" s="40">
        <f>E49/B49*100</f>
        <v>45.33932720095197</v>
      </c>
      <c r="G49" s="40">
        <f>E49/C49*100</f>
        <v>78.62516241033312</v>
      </c>
      <c r="H49" s="40">
        <v>5124</v>
      </c>
      <c r="I49" s="40">
        <v>390.5</v>
      </c>
      <c r="J49" s="40">
        <v>7054.5</v>
      </c>
      <c r="K49" s="40">
        <v>5010.6</v>
      </c>
      <c r="L49" s="40">
        <v>6543</v>
      </c>
      <c r="M49" s="40">
        <v>6182.8</v>
      </c>
      <c r="N49" s="40">
        <v>7059</v>
      </c>
      <c r="O49" s="40">
        <v>6017</v>
      </c>
      <c r="P49" s="40">
        <v>6832.1</v>
      </c>
      <c r="Q49" s="40">
        <v>7287.6</v>
      </c>
      <c r="R49" s="40">
        <v>4023</v>
      </c>
      <c r="S49" s="40">
        <v>3916.3</v>
      </c>
      <c r="T49" s="40"/>
      <c r="U49" s="40"/>
      <c r="V49" s="40">
        <v>596.5</v>
      </c>
      <c r="W49" s="40"/>
      <c r="X49" s="40">
        <v>6606</v>
      </c>
      <c r="Y49" s="40"/>
      <c r="Z49" s="40">
        <v>7053.5</v>
      </c>
      <c r="AA49" s="40"/>
      <c r="AB49" s="40">
        <v>6593</v>
      </c>
      <c r="AC49" s="40"/>
      <c r="AD49" s="40">
        <v>6047</v>
      </c>
      <c r="AE49" s="40"/>
      <c r="AF49" s="27"/>
    </row>
    <row r="50" spans="1:32" s="15" customFormat="1" ht="18.75">
      <c r="A50" s="2" t="s">
        <v>26</v>
      </c>
      <c r="B50" s="42">
        <f>H50+J50+L50+N50+P50+R50+T50+V50+X50+Z50+AB50+AD50</f>
        <v>18303.600000000002</v>
      </c>
      <c r="C50" s="40">
        <f>H50+J50+L50+N50+P50+R50</f>
        <v>8559.1</v>
      </c>
      <c r="D50" s="40">
        <v>8559.1</v>
      </c>
      <c r="E50" s="40">
        <f>I50+K50+M50+O50+Q50+S50+U50+W50+Y50+AA50+AC50+AE50</f>
        <v>5269.200000000001</v>
      </c>
      <c r="F50" s="40">
        <f>E50/B50*100</f>
        <v>28.787779453222317</v>
      </c>
      <c r="G50" s="40">
        <f>E50/C50*100</f>
        <v>61.562547464102536</v>
      </c>
      <c r="H50" s="40">
        <v>499.8</v>
      </c>
      <c r="I50" s="40">
        <v>0</v>
      </c>
      <c r="J50" s="40">
        <v>2984.8</v>
      </c>
      <c r="K50" s="40">
        <v>800.9</v>
      </c>
      <c r="L50" s="40">
        <v>825.3</v>
      </c>
      <c r="M50" s="40">
        <v>2114.3</v>
      </c>
      <c r="N50" s="40">
        <v>743.1</v>
      </c>
      <c r="O50" s="40">
        <v>477.4</v>
      </c>
      <c r="P50" s="40">
        <v>3066.1</v>
      </c>
      <c r="Q50" s="40">
        <v>468.8</v>
      </c>
      <c r="R50" s="40">
        <v>440</v>
      </c>
      <c r="S50" s="40">
        <v>1407.8</v>
      </c>
      <c r="T50" s="40"/>
      <c r="U50" s="40"/>
      <c r="V50" s="40">
        <v>2602.1</v>
      </c>
      <c r="W50" s="40"/>
      <c r="X50" s="40">
        <v>679.8</v>
      </c>
      <c r="Y50" s="40"/>
      <c r="Z50" s="40">
        <v>3137.7</v>
      </c>
      <c r="AA50" s="40"/>
      <c r="AB50" s="40">
        <v>610.1</v>
      </c>
      <c r="AC50" s="40"/>
      <c r="AD50" s="40">
        <v>2714.8</v>
      </c>
      <c r="AE50" s="40"/>
      <c r="AF50" s="16"/>
    </row>
    <row r="51" spans="1:32" s="15" customFormat="1" ht="18.75">
      <c r="A51" s="2" t="s">
        <v>27</v>
      </c>
      <c r="B51" s="39"/>
      <c r="C51" s="40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16"/>
    </row>
    <row r="52" spans="1:32" s="15" customFormat="1" ht="18.75">
      <c r="A52" s="2" t="s">
        <v>28</v>
      </c>
      <c r="B52" s="39"/>
      <c r="C52" s="40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16"/>
    </row>
    <row r="53" spans="1:32" s="15" customFormat="1" ht="75">
      <c r="A53" s="24" t="s">
        <v>55</v>
      </c>
      <c r="B53" s="37">
        <f>B55+B61</f>
        <v>9794.7</v>
      </c>
      <c r="C53" s="37">
        <f>C55+C61</f>
        <v>6415.6</v>
      </c>
      <c r="D53" s="37">
        <f>D55+D61</f>
        <v>6357.7</v>
      </c>
      <c r="E53" s="37">
        <f>E55+E61</f>
        <v>1017.7</v>
      </c>
      <c r="F53" s="40">
        <f>E53/B53*100</f>
        <v>10.390313128528694</v>
      </c>
      <c r="G53" s="40">
        <f>E53/C53*100</f>
        <v>15.862896689319783</v>
      </c>
      <c r="H53" s="37">
        <f aca="true" t="shared" si="16" ref="H53:AE53">H55+H61</f>
        <v>0</v>
      </c>
      <c r="I53" s="37">
        <f t="shared" si="16"/>
        <v>0</v>
      </c>
      <c r="J53" s="37">
        <f t="shared" si="16"/>
        <v>73</v>
      </c>
      <c r="K53" s="37">
        <f t="shared" si="16"/>
        <v>0</v>
      </c>
      <c r="L53" s="37">
        <f t="shared" si="16"/>
        <v>157.9</v>
      </c>
      <c r="M53" s="37">
        <f t="shared" si="16"/>
        <v>65</v>
      </c>
      <c r="N53" s="37">
        <f t="shared" si="16"/>
        <v>5161.8</v>
      </c>
      <c r="O53" s="37">
        <f t="shared" si="16"/>
        <v>336.8</v>
      </c>
      <c r="P53" s="37">
        <f t="shared" si="16"/>
        <v>1022.9</v>
      </c>
      <c r="Q53" s="37">
        <f t="shared" si="16"/>
        <v>556.9</v>
      </c>
      <c r="R53" s="37">
        <f t="shared" si="16"/>
        <v>0</v>
      </c>
      <c r="S53" s="37">
        <f t="shared" si="16"/>
        <v>59</v>
      </c>
      <c r="T53" s="37">
        <f t="shared" si="16"/>
        <v>3151.1</v>
      </c>
      <c r="U53" s="37">
        <f t="shared" si="16"/>
        <v>0</v>
      </c>
      <c r="V53" s="37">
        <f t="shared" si="16"/>
        <v>0</v>
      </c>
      <c r="W53" s="37">
        <f t="shared" si="16"/>
        <v>0</v>
      </c>
      <c r="X53" s="37">
        <f t="shared" si="16"/>
        <v>0</v>
      </c>
      <c r="Y53" s="37">
        <f t="shared" si="16"/>
        <v>0</v>
      </c>
      <c r="Z53" s="37">
        <f t="shared" si="16"/>
        <v>228</v>
      </c>
      <c r="AA53" s="37">
        <f t="shared" si="16"/>
        <v>0</v>
      </c>
      <c r="AB53" s="37">
        <f t="shared" si="16"/>
        <v>0</v>
      </c>
      <c r="AC53" s="37">
        <f t="shared" si="16"/>
        <v>0</v>
      </c>
      <c r="AD53" s="37">
        <f t="shared" si="16"/>
        <v>0</v>
      </c>
      <c r="AE53" s="37">
        <f t="shared" si="16"/>
        <v>0</v>
      </c>
      <c r="AF53" s="16"/>
    </row>
    <row r="54" spans="1:32" s="15" customFormat="1" ht="59.25" customHeight="1">
      <c r="A54" s="2" t="s">
        <v>22</v>
      </c>
      <c r="B54" s="39"/>
      <c r="C54" s="40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5"/>
    </row>
    <row r="55" spans="1:32" s="14" customFormat="1" ht="150">
      <c r="A55" s="25" t="s">
        <v>56</v>
      </c>
      <c r="B55" s="28">
        <f>B56</f>
        <v>7121</v>
      </c>
      <c r="C55" s="28">
        <f>C56</f>
        <v>5573</v>
      </c>
      <c r="D55" s="28">
        <f>D56</f>
        <v>5573</v>
      </c>
      <c r="E55" s="28">
        <f>E56</f>
        <v>233</v>
      </c>
      <c r="F55" s="40">
        <f>E55/B55*100</f>
        <v>3.272012357814914</v>
      </c>
      <c r="G55" s="40">
        <f>E55/C55*100</f>
        <v>4.18087206172618</v>
      </c>
      <c r="H55" s="28">
        <f aca="true" t="shared" si="17" ref="H55:AE55">H56</f>
        <v>0</v>
      </c>
      <c r="I55" s="28">
        <f t="shared" si="17"/>
        <v>0</v>
      </c>
      <c r="J55" s="28">
        <f t="shared" si="17"/>
        <v>73</v>
      </c>
      <c r="K55" s="28">
        <f t="shared" si="17"/>
        <v>0</v>
      </c>
      <c r="L55" s="28">
        <f t="shared" si="17"/>
        <v>100</v>
      </c>
      <c r="M55" s="28">
        <f t="shared" si="17"/>
        <v>65</v>
      </c>
      <c r="N55" s="28">
        <f t="shared" si="17"/>
        <v>4900</v>
      </c>
      <c r="O55" s="28">
        <f t="shared" si="17"/>
        <v>75</v>
      </c>
      <c r="P55" s="28">
        <f t="shared" si="17"/>
        <v>500</v>
      </c>
      <c r="Q55" s="28">
        <f t="shared" si="17"/>
        <v>34</v>
      </c>
      <c r="R55" s="28">
        <f t="shared" si="17"/>
        <v>0</v>
      </c>
      <c r="S55" s="28">
        <f t="shared" si="17"/>
        <v>59</v>
      </c>
      <c r="T55" s="28">
        <f t="shared" si="17"/>
        <v>1320</v>
      </c>
      <c r="U55" s="28">
        <f t="shared" si="17"/>
        <v>0</v>
      </c>
      <c r="V55" s="28">
        <f t="shared" si="17"/>
        <v>0</v>
      </c>
      <c r="W55" s="28">
        <f t="shared" si="17"/>
        <v>0</v>
      </c>
      <c r="X55" s="28">
        <f t="shared" si="17"/>
        <v>0</v>
      </c>
      <c r="Y55" s="28">
        <f t="shared" si="17"/>
        <v>0</v>
      </c>
      <c r="Z55" s="28">
        <f t="shared" si="17"/>
        <v>228</v>
      </c>
      <c r="AA55" s="28">
        <f t="shared" si="17"/>
        <v>0</v>
      </c>
      <c r="AB55" s="28">
        <f t="shared" si="17"/>
        <v>0</v>
      </c>
      <c r="AC55" s="28">
        <f t="shared" si="17"/>
        <v>0</v>
      </c>
      <c r="AD55" s="28">
        <f t="shared" si="17"/>
        <v>0</v>
      </c>
      <c r="AE55" s="28">
        <f t="shared" si="17"/>
        <v>0</v>
      </c>
      <c r="AF55" s="35" t="s">
        <v>114</v>
      </c>
    </row>
    <row r="56" spans="1:32" s="15" customFormat="1" ht="18.75">
      <c r="A56" s="3" t="s">
        <v>34</v>
      </c>
      <c r="B56" s="42">
        <f>H56+J56+L56+N56+P56+R56+T56+V56+X56+Z56+AB56+AD56</f>
        <v>7121</v>
      </c>
      <c r="C56" s="38">
        <f>C57+C58+C59+C60</f>
        <v>5573</v>
      </c>
      <c r="D56" s="38">
        <f>D57+D58+D59+D60</f>
        <v>5573</v>
      </c>
      <c r="E56" s="38">
        <f>E57+E58+E59+E60</f>
        <v>233</v>
      </c>
      <c r="F56" s="40">
        <f>E56/B56*100</f>
        <v>3.272012357814914</v>
      </c>
      <c r="G56" s="40">
        <f>E56/C56*100</f>
        <v>4.18087206172618</v>
      </c>
      <c r="H56" s="38">
        <f>H57+H58+H59+H60</f>
        <v>0</v>
      </c>
      <c r="I56" s="38">
        <f aca="true" t="shared" si="18" ref="I56:AE56">I57+I58+I59+I60</f>
        <v>0</v>
      </c>
      <c r="J56" s="38">
        <f t="shared" si="18"/>
        <v>73</v>
      </c>
      <c r="K56" s="38">
        <f t="shared" si="18"/>
        <v>0</v>
      </c>
      <c r="L56" s="38">
        <f t="shared" si="18"/>
        <v>100</v>
      </c>
      <c r="M56" s="38">
        <f t="shared" si="18"/>
        <v>65</v>
      </c>
      <c r="N56" s="38">
        <f t="shared" si="18"/>
        <v>4900</v>
      </c>
      <c r="O56" s="38">
        <f t="shared" si="18"/>
        <v>75</v>
      </c>
      <c r="P56" s="38">
        <f t="shared" si="18"/>
        <v>500</v>
      </c>
      <c r="Q56" s="38">
        <f t="shared" si="18"/>
        <v>34</v>
      </c>
      <c r="R56" s="38">
        <f t="shared" si="18"/>
        <v>0</v>
      </c>
      <c r="S56" s="38">
        <f t="shared" si="18"/>
        <v>59</v>
      </c>
      <c r="T56" s="38">
        <f t="shared" si="18"/>
        <v>1320</v>
      </c>
      <c r="U56" s="38">
        <f t="shared" si="18"/>
        <v>0</v>
      </c>
      <c r="V56" s="38">
        <f t="shared" si="18"/>
        <v>0</v>
      </c>
      <c r="W56" s="38">
        <f t="shared" si="18"/>
        <v>0</v>
      </c>
      <c r="X56" s="38">
        <f t="shared" si="18"/>
        <v>0</v>
      </c>
      <c r="Y56" s="38">
        <f t="shared" si="18"/>
        <v>0</v>
      </c>
      <c r="Z56" s="38">
        <f t="shared" si="18"/>
        <v>228</v>
      </c>
      <c r="AA56" s="38">
        <f t="shared" si="18"/>
        <v>0</v>
      </c>
      <c r="AB56" s="38">
        <f t="shared" si="18"/>
        <v>0</v>
      </c>
      <c r="AC56" s="38">
        <f t="shared" si="18"/>
        <v>0</v>
      </c>
      <c r="AD56" s="38">
        <f t="shared" si="18"/>
        <v>0</v>
      </c>
      <c r="AE56" s="38">
        <f t="shared" si="18"/>
        <v>0</v>
      </c>
      <c r="AF56" s="16"/>
    </row>
    <row r="57" spans="1:32" s="14" customFormat="1" ht="18.75">
      <c r="A57" s="2" t="s">
        <v>25</v>
      </c>
      <c r="B57" s="42">
        <f>H57+J57+L57+N57+P57+R57+T57+V57+X57+Z57+AB57+AD57</f>
        <v>0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27"/>
    </row>
    <row r="58" spans="1:32" s="15" customFormat="1" ht="47.25" customHeight="1">
      <c r="A58" s="2" t="s">
        <v>26</v>
      </c>
      <c r="B58" s="42">
        <f>H58+J58+L58+N58+P58+R58+T58+V58+X58+Z58+AB58+AD58</f>
        <v>5948</v>
      </c>
      <c r="C58" s="40">
        <f>H58+J58+L58+N58+P58</f>
        <v>4550</v>
      </c>
      <c r="D58" s="40">
        <v>4550</v>
      </c>
      <c r="E58" s="40">
        <f>I58+K58+M58+O58+Q58+S58+U58+W58+Y58+AA58+AC58+AE58</f>
        <v>50</v>
      </c>
      <c r="F58" s="40">
        <f>E58/B58*100</f>
        <v>0.8406186953597847</v>
      </c>
      <c r="G58" s="40">
        <f>E58/C58*100</f>
        <v>1.098901098901099</v>
      </c>
      <c r="H58" s="40"/>
      <c r="I58" s="40"/>
      <c r="J58" s="40"/>
      <c r="K58" s="40"/>
      <c r="L58" s="40"/>
      <c r="M58" s="40"/>
      <c r="N58" s="40">
        <v>4550</v>
      </c>
      <c r="O58" s="40"/>
      <c r="P58" s="40"/>
      <c r="Q58" s="40">
        <v>7.5</v>
      </c>
      <c r="R58" s="40"/>
      <c r="S58" s="40">
        <v>42.5</v>
      </c>
      <c r="T58" s="40">
        <v>1170</v>
      </c>
      <c r="U58" s="40"/>
      <c r="V58" s="40"/>
      <c r="W58" s="40"/>
      <c r="X58" s="40"/>
      <c r="Y58" s="40"/>
      <c r="Z58" s="40">
        <v>228</v>
      </c>
      <c r="AA58" s="40"/>
      <c r="AB58" s="40"/>
      <c r="AC58" s="40"/>
      <c r="AD58" s="40"/>
      <c r="AE58" s="40"/>
      <c r="AF58" s="35" t="s">
        <v>115</v>
      </c>
    </row>
    <row r="59" spans="1:32" s="15" customFormat="1" ht="18.75">
      <c r="A59" s="2" t="s">
        <v>27</v>
      </c>
      <c r="B59" s="39"/>
      <c r="C59" s="40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16"/>
    </row>
    <row r="60" spans="1:32" s="15" customFormat="1" ht="171" customHeight="1">
      <c r="A60" s="2" t="s">
        <v>28</v>
      </c>
      <c r="B60" s="42">
        <f>H60+J60+L60+N60+P60+R60+T60+V60+X60+Z60+AB60+AD60</f>
        <v>1173</v>
      </c>
      <c r="C60" s="40">
        <f>H60+J60+L60+N60+P60</f>
        <v>1023</v>
      </c>
      <c r="D60" s="40">
        <v>1023</v>
      </c>
      <c r="E60" s="40">
        <f>I60+K60+M60+O60+Q60+S60+U60+W60+Y60+AA60+AC60+AE60</f>
        <v>183</v>
      </c>
      <c r="F60" s="40">
        <f>E60/B60*100</f>
        <v>15.601023017902813</v>
      </c>
      <c r="G60" s="40">
        <f>E60/C60*100</f>
        <v>17.888563049853374</v>
      </c>
      <c r="H60" s="40"/>
      <c r="I60" s="40"/>
      <c r="J60" s="40">
        <v>73</v>
      </c>
      <c r="K60" s="40"/>
      <c r="L60" s="40">
        <v>100</v>
      </c>
      <c r="M60" s="40">
        <v>65</v>
      </c>
      <c r="N60" s="40">
        <v>350</v>
      </c>
      <c r="O60" s="40">
        <v>75</v>
      </c>
      <c r="P60" s="40">
        <v>500</v>
      </c>
      <c r="Q60" s="40">
        <v>26.5</v>
      </c>
      <c r="R60" s="40"/>
      <c r="S60" s="40">
        <v>16.5</v>
      </c>
      <c r="T60" s="40">
        <v>150</v>
      </c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35" t="s">
        <v>94</v>
      </c>
    </row>
    <row r="61" spans="1:32" s="14" customFormat="1" ht="56.25">
      <c r="A61" s="25" t="s">
        <v>57</v>
      </c>
      <c r="B61" s="28">
        <f>B62</f>
        <v>2673.7</v>
      </c>
      <c r="C61" s="28">
        <f>C62</f>
        <v>842.6</v>
      </c>
      <c r="D61" s="28">
        <f>D62</f>
        <v>784.7</v>
      </c>
      <c r="E61" s="28">
        <f>E62</f>
        <v>784.7</v>
      </c>
      <c r="F61" s="40">
        <f>E61/B61*100</f>
        <v>29.3488424280959</v>
      </c>
      <c r="G61" s="40">
        <f>E61/C61*100</f>
        <v>93.12841205791598</v>
      </c>
      <c r="H61" s="28">
        <f aca="true" t="shared" si="19" ref="H61:AE61">H62</f>
        <v>0</v>
      </c>
      <c r="I61" s="28">
        <f t="shared" si="19"/>
        <v>0</v>
      </c>
      <c r="J61" s="28">
        <f t="shared" si="19"/>
        <v>0</v>
      </c>
      <c r="K61" s="28">
        <f t="shared" si="19"/>
        <v>0</v>
      </c>
      <c r="L61" s="28">
        <f t="shared" si="19"/>
        <v>57.9</v>
      </c>
      <c r="M61" s="28">
        <f t="shared" si="19"/>
        <v>0</v>
      </c>
      <c r="N61" s="28">
        <f t="shared" si="19"/>
        <v>261.8</v>
      </c>
      <c r="O61" s="28">
        <f t="shared" si="19"/>
        <v>261.8</v>
      </c>
      <c r="P61" s="28">
        <f t="shared" si="19"/>
        <v>522.9</v>
      </c>
      <c r="Q61" s="28">
        <f t="shared" si="19"/>
        <v>522.9</v>
      </c>
      <c r="R61" s="28">
        <f t="shared" si="19"/>
        <v>0</v>
      </c>
      <c r="S61" s="28">
        <f t="shared" si="19"/>
        <v>0</v>
      </c>
      <c r="T61" s="28">
        <f t="shared" si="19"/>
        <v>1831.1</v>
      </c>
      <c r="U61" s="28">
        <f t="shared" si="19"/>
        <v>0</v>
      </c>
      <c r="V61" s="28">
        <f t="shared" si="19"/>
        <v>0</v>
      </c>
      <c r="W61" s="28">
        <f t="shared" si="19"/>
        <v>0</v>
      </c>
      <c r="X61" s="28">
        <f t="shared" si="19"/>
        <v>0</v>
      </c>
      <c r="Y61" s="28">
        <f t="shared" si="19"/>
        <v>0</v>
      </c>
      <c r="Z61" s="28">
        <f t="shared" si="19"/>
        <v>0</v>
      </c>
      <c r="AA61" s="28">
        <f t="shared" si="19"/>
        <v>0</v>
      </c>
      <c r="AB61" s="28">
        <f t="shared" si="19"/>
        <v>0</v>
      </c>
      <c r="AC61" s="28">
        <f t="shared" si="19"/>
        <v>0</v>
      </c>
      <c r="AD61" s="28">
        <f t="shared" si="19"/>
        <v>0</v>
      </c>
      <c r="AE61" s="28">
        <f t="shared" si="19"/>
        <v>0</v>
      </c>
      <c r="AF61" s="26"/>
    </row>
    <row r="62" spans="1:32" s="15" customFormat="1" ht="18.75">
      <c r="A62" s="3" t="s">
        <v>34</v>
      </c>
      <c r="B62" s="42">
        <f>H62+J62+L62+N62+P62+R62+T62+V62+X62+Z62+AB62+AD62</f>
        <v>2673.7</v>
      </c>
      <c r="C62" s="38">
        <f>C63+C64+C65+C66</f>
        <v>842.6</v>
      </c>
      <c r="D62" s="38">
        <f>D63+D64</f>
        <v>784.7</v>
      </c>
      <c r="E62" s="38">
        <f>E63+E64+E65+E66</f>
        <v>784.7</v>
      </c>
      <c r="F62" s="40">
        <f>E62/B62*100</f>
        <v>29.3488424280959</v>
      </c>
      <c r="G62" s="40">
        <f>E62/C62*100</f>
        <v>93.12841205791598</v>
      </c>
      <c r="H62" s="38">
        <f>H63+H64+H66</f>
        <v>0</v>
      </c>
      <c r="I62" s="38">
        <f aca="true" t="shared" si="20" ref="I62:AE62">I63+I64+I66</f>
        <v>0</v>
      </c>
      <c r="J62" s="38">
        <f t="shared" si="20"/>
        <v>0</v>
      </c>
      <c r="K62" s="38">
        <f t="shared" si="20"/>
        <v>0</v>
      </c>
      <c r="L62" s="38">
        <f t="shared" si="20"/>
        <v>57.9</v>
      </c>
      <c r="M62" s="38">
        <f t="shared" si="20"/>
        <v>0</v>
      </c>
      <c r="N62" s="38">
        <f t="shared" si="20"/>
        <v>261.8</v>
      </c>
      <c r="O62" s="38">
        <f t="shared" si="20"/>
        <v>261.8</v>
      </c>
      <c r="P62" s="38">
        <f t="shared" si="20"/>
        <v>522.9</v>
      </c>
      <c r="Q62" s="38">
        <f t="shared" si="20"/>
        <v>522.9</v>
      </c>
      <c r="R62" s="38">
        <f t="shared" si="20"/>
        <v>0</v>
      </c>
      <c r="S62" s="38">
        <f t="shared" si="20"/>
        <v>0</v>
      </c>
      <c r="T62" s="38">
        <f t="shared" si="20"/>
        <v>1831.1</v>
      </c>
      <c r="U62" s="38">
        <f t="shared" si="20"/>
        <v>0</v>
      </c>
      <c r="V62" s="38">
        <f t="shared" si="20"/>
        <v>0</v>
      </c>
      <c r="W62" s="38">
        <f t="shared" si="20"/>
        <v>0</v>
      </c>
      <c r="X62" s="38">
        <f t="shared" si="20"/>
        <v>0</v>
      </c>
      <c r="Y62" s="38">
        <f t="shared" si="20"/>
        <v>0</v>
      </c>
      <c r="Z62" s="38">
        <f t="shared" si="20"/>
        <v>0</v>
      </c>
      <c r="AA62" s="38">
        <f t="shared" si="20"/>
        <v>0</v>
      </c>
      <c r="AB62" s="38">
        <f t="shared" si="20"/>
        <v>0</v>
      </c>
      <c r="AC62" s="38">
        <f t="shared" si="20"/>
        <v>0</v>
      </c>
      <c r="AD62" s="38">
        <f t="shared" si="20"/>
        <v>0</v>
      </c>
      <c r="AE62" s="38">
        <f t="shared" si="20"/>
        <v>0</v>
      </c>
      <c r="AF62" s="16"/>
    </row>
    <row r="63" spans="1:32" s="14" customFormat="1" ht="90" customHeight="1">
      <c r="A63" s="2" t="s">
        <v>25</v>
      </c>
      <c r="B63" s="42">
        <f>H63+J63+L63+N63+P63+R63+T63+V63+X63+Z63+AB63+AD63</f>
        <v>2354</v>
      </c>
      <c r="C63" s="40">
        <f>H63+J63+L63+N63+P63</f>
        <v>522.9</v>
      </c>
      <c r="D63" s="40">
        <v>522.9</v>
      </c>
      <c r="E63" s="40">
        <f>I63+K63+M63+O63+Q63+S63+U63+W63+Y63+AA63+AC63+AE63</f>
        <v>522.9</v>
      </c>
      <c r="F63" s="40">
        <f>E63/B63*100</f>
        <v>22.213254035683942</v>
      </c>
      <c r="G63" s="40">
        <f>E63/C63*100</f>
        <v>100</v>
      </c>
      <c r="H63" s="40"/>
      <c r="I63" s="40"/>
      <c r="J63" s="40"/>
      <c r="K63" s="40"/>
      <c r="L63" s="40"/>
      <c r="M63" s="40"/>
      <c r="N63" s="40"/>
      <c r="O63" s="40"/>
      <c r="P63" s="40">
        <v>522.9</v>
      </c>
      <c r="Q63" s="40">
        <v>522.9</v>
      </c>
      <c r="R63" s="40"/>
      <c r="S63" s="40"/>
      <c r="T63" s="40">
        <v>1831.1</v>
      </c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78" t="s">
        <v>110</v>
      </c>
    </row>
    <row r="64" spans="1:32" s="15" customFormat="1" ht="126" customHeight="1">
      <c r="A64" s="2" t="s">
        <v>26</v>
      </c>
      <c r="B64" s="42">
        <f>H64+J64+L64+N64+P64+R64+T64+V64+X64+Z64+AB64+AD64</f>
        <v>261.8</v>
      </c>
      <c r="C64" s="40">
        <f>H64+J64+L64+N64</f>
        <v>261.8</v>
      </c>
      <c r="D64" s="40">
        <v>261.8</v>
      </c>
      <c r="E64" s="40">
        <f>I64+K64+M64+O64+Q64+S64+U64+W64+Y64+AA64+AC64+AE64</f>
        <v>261.8</v>
      </c>
      <c r="F64" s="40">
        <f>E64/B64*100</f>
        <v>100</v>
      </c>
      <c r="G64" s="40">
        <f>E64/C64*100</f>
        <v>100</v>
      </c>
      <c r="H64" s="40"/>
      <c r="I64" s="40"/>
      <c r="J64" s="40"/>
      <c r="K64" s="40"/>
      <c r="L64" s="40"/>
      <c r="M64" s="40"/>
      <c r="N64" s="40">
        <v>261.8</v>
      </c>
      <c r="O64" s="40">
        <v>261.8</v>
      </c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79"/>
    </row>
    <row r="65" spans="1:32" s="15" customFormat="1" ht="18.75">
      <c r="A65" s="2" t="s">
        <v>27</v>
      </c>
      <c r="B65" s="39"/>
      <c r="C65" s="40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16"/>
    </row>
    <row r="66" spans="1:32" s="15" customFormat="1" ht="63.75" customHeight="1">
      <c r="A66" s="2" t="s">
        <v>28</v>
      </c>
      <c r="B66" s="42">
        <f>H66+J66+L66+N66+P66+R66+T66+V66+X66+Z66+AB66+AD66</f>
        <v>57.9</v>
      </c>
      <c r="C66" s="40">
        <f>H66+J66+L66</f>
        <v>57.9</v>
      </c>
      <c r="D66" s="38"/>
      <c r="E66" s="38"/>
      <c r="F66" s="40">
        <f>E66/B66*100</f>
        <v>0</v>
      </c>
      <c r="G66" s="40">
        <f>E66/C66*100</f>
        <v>0</v>
      </c>
      <c r="H66" s="38"/>
      <c r="I66" s="38"/>
      <c r="J66" s="38"/>
      <c r="K66" s="38"/>
      <c r="L66" s="40">
        <v>57.9</v>
      </c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5" t="s">
        <v>70</v>
      </c>
    </row>
    <row r="67" spans="1:32" s="15" customFormat="1" ht="18.75">
      <c r="A67" s="2"/>
      <c r="B67" s="39"/>
      <c r="C67" s="40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16"/>
    </row>
    <row r="68" spans="1:32" s="15" customFormat="1" ht="103.5" customHeight="1">
      <c r="A68" s="23" t="s">
        <v>58</v>
      </c>
      <c r="B68" s="36">
        <f>B69</f>
        <v>15303</v>
      </c>
      <c r="C68" s="36">
        <f>C69</f>
        <v>8978.6</v>
      </c>
      <c r="D68" s="36">
        <f>D69</f>
        <v>8978.6</v>
      </c>
      <c r="E68" s="36">
        <f>E69</f>
        <v>6520.900000000001</v>
      </c>
      <c r="F68" s="40">
        <f>E68/B68*100</f>
        <v>42.61190616219042</v>
      </c>
      <c r="G68" s="40">
        <f>E68/C68*100</f>
        <v>72.62713563361771</v>
      </c>
      <c r="H68" s="36">
        <f aca="true" t="shared" si="21" ref="H68:AE68">H69</f>
        <v>584.7</v>
      </c>
      <c r="I68" s="36">
        <f t="shared" si="21"/>
        <v>342</v>
      </c>
      <c r="J68" s="36">
        <f t="shared" si="21"/>
        <v>1050.1</v>
      </c>
      <c r="K68" s="36">
        <f t="shared" si="21"/>
        <v>1042.9</v>
      </c>
      <c r="L68" s="36">
        <f t="shared" si="21"/>
        <v>1423</v>
      </c>
      <c r="M68" s="36">
        <f t="shared" si="21"/>
        <v>907.5</v>
      </c>
      <c r="N68" s="36">
        <f t="shared" si="21"/>
        <v>2290.7</v>
      </c>
      <c r="O68" s="36">
        <f t="shared" si="21"/>
        <v>1171.5</v>
      </c>
      <c r="P68" s="36">
        <f t="shared" si="21"/>
        <v>2039.2</v>
      </c>
      <c r="Q68" s="36">
        <f t="shared" si="21"/>
        <v>1461.7</v>
      </c>
      <c r="R68" s="36">
        <f t="shared" si="21"/>
        <v>1590.9</v>
      </c>
      <c r="S68" s="36">
        <f t="shared" si="21"/>
        <v>1595.3</v>
      </c>
      <c r="T68" s="36">
        <f t="shared" si="21"/>
        <v>1142.4</v>
      </c>
      <c r="U68" s="36">
        <f t="shared" si="21"/>
        <v>0</v>
      </c>
      <c r="V68" s="36">
        <f t="shared" si="21"/>
        <v>1048.4</v>
      </c>
      <c r="W68" s="36">
        <f t="shared" si="21"/>
        <v>0</v>
      </c>
      <c r="X68" s="36">
        <f t="shared" si="21"/>
        <v>760.7</v>
      </c>
      <c r="Y68" s="36">
        <f t="shared" si="21"/>
        <v>0</v>
      </c>
      <c r="Z68" s="36">
        <f t="shared" si="21"/>
        <v>963.9</v>
      </c>
      <c r="AA68" s="36">
        <f t="shared" si="21"/>
        <v>0</v>
      </c>
      <c r="AB68" s="36">
        <f t="shared" si="21"/>
        <v>974.1</v>
      </c>
      <c r="AC68" s="36">
        <f t="shared" si="21"/>
        <v>0</v>
      </c>
      <c r="AD68" s="36">
        <f t="shared" si="21"/>
        <v>1434.9</v>
      </c>
      <c r="AE68" s="36">
        <f t="shared" si="21"/>
        <v>0</v>
      </c>
      <c r="AF68" s="23"/>
    </row>
    <row r="69" spans="1:32" s="15" customFormat="1" ht="93.75">
      <c r="A69" s="24" t="s">
        <v>59</v>
      </c>
      <c r="B69" s="37">
        <f>B71+B78</f>
        <v>15303</v>
      </c>
      <c r="C69" s="37">
        <f>C71+C78</f>
        <v>8978.6</v>
      </c>
      <c r="D69" s="37">
        <f>D71+D78</f>
        <v>8978.6</v>
      </c>
      <c r="E69" s="37">
        <f>E71+E78</f>
        <v>6520.900000000001</v>
      </c>
      <c r="F69" s="40">
        <f>E69/B69*100</f>
        <v>42.61190616219042</v>
      </c>
      <c r="G69" s="40">
        <f>E69/C69*100</f>
        <v>72.62713563361771</v>
      </c>
      <c r="H69" s="37">
        <f aca="true" t="shared" si="22" ref="H69:AE69">H71+H78</f>
        <v>584.7</v>
      </c>
      <c r="I69" s="37">
        <f t="shared" si="22"/>
        <v>342</v>
      </c>
      <c r="J69" s="37">
        <f t="shared" si="22"/>
        <v>1050.1</v>
      </c>
      <c r="K69" s="37">
        <f t="shared" si="22"/>
        <v>1042.9</v>
      </c>
      <c r="L69" s="37">
        <f t="shared" si="22"/>
        <v>1423</v>
      </c>
      <c r="M69" s="37">
        <f t="shared" si="22"/>
        <v>907.5</v>
      </c>
      <c r="N69" s="37">
        <f t="shared" si="22"/>
        <v>2290.7</v>
      </c>
      <c r="O69" s="37">
        <f t="shared" si="22"/>
        <v>1171.5</v>
      </c>
      <c r="P69" s="37">
        <f t="shared" si="22"/>
        <v>2039.2</v>
      </c>
      <c r="Q69" s="37">
        <f t="shared" si="22"/>
        <v>1461.7</v>
      </c>
      <c r="R69" s="37">
        <f t="shared" si="22"/>
        <v>1590.9</v>
      </c>
      <c r="S69" s="37">
        <f t="shared" si="22"/>
        <v>1595.3</v>
      </c>
      <c r="T69" s="37">
        <f t="shared" si="22"/>
        <v>1142.4</v>
      </c>
      <c r="U69" s="37">
        <f t="shared" si="22"/>
        <v>0</v>
      </c>
      <c r="V69" s="37">
        <f t="shared" si="22"/>
        <v>1048.4</v>
      </c>
      <c r="W69" s="37">
        <f t="shared" si="22"/>
        <v>0</v>
      </c>
      <c r="X69" s="37">
        <f t="shared" si="22"/>
        <v>760.7</v>
      </c>
      <c r="Y69" s="37">
        <f t="shared" si="22"/>
        <v>0</v>
      </c>
      <c r="Z69" s="37">
        <f t="shared" si="22"/>
        <v>963.9</v>
      </c>
      <c r="AA69" s="37">
        <f t="shared" si="22"/>
        <v>0</v>
      </c>
      <c r="AB69" s="37">
        <f t="shared" si="22"/>
        <v>974.1</v>
      </c>
      <c r="AC69" s="37">
        <f t="shared" si="22"/>
        <v>0</v>
      </c>
      <c r="AD69" s="37">
        <f t="shared" si="22"/>
        <v>1434.9</v>
      </c>
      <c r="AE69" s="37">
        <f t="shared" si="22"/>
        <v>0</v>
      </c>
      <c r="AF69" s="35" t="s">
        <v>67</v>
      </c>
    </row>
    <row r="70" spans="1:32" s="15" customFormat="1" ht="18.75">
      <c r="A70" s="2" t="s">
        <v>22</v>
      </c>
      <c r="B70" s="39"/>
      <c r="C70" s="40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16"/>
    </row>
    <row r="71" spans="1:32" s="14" customFormat="1" ht="56.25">
      <c r="A71" s="25" t="s">
        <v>60</v>
      </c>
      <c r="B71" s="28">
        <f>B72</f>
        <v>13403</v>
      </c>
      <c r="C71" s="28">
        <f>C72</f>
        <v>7078.6</v>
      </c>
      <c r="D71" s="28">
        <f>D72</f>
        <v>7078.6</v>
      </c>
      <c r="E71" s="28">
        <f>E72</f>
        <v>6361.900000000001</v>
      </c>
      <c r="F71" s="40">
        <f>E71/B71*100</f>
        <v>47.46623890173842</v>
      </c>
      <c r="G71" s="40">
        <f>E71/C71*100</f>
        <v>89.87511654847003</v>
      </c>
      <c r="H71" s="28">
        <f aca="true" t="shared" si="23" ref="H71:AE71">H72</f>
        <v>584.7</v>
      </c>
      <c r="I71" s="28">
        <f t="shared" si="23"/>
        <v>342</v>
      </c>
      <c r="J71" s="28">
        <f t="shared" si="23"/>
        <v>1050.1</v>
      </c>
      <c r="K71" s="28">
        <f t="shared" si="23"/>
        <v>1042.9</v>
      </c>
      <c r="L71" s="28">
        <f t="shared" si="23"/>
        <v>1053</v>
      </c>
      <c r="M71" s="28">
        <f t="shared" si="23"/>
        <v>907.5</v>
      </c>
      <c r="N71" s="28">
        <f t="shared" si="23"/>
        <v>1060.7</v>
      </c>
      <c r="O71" s="28">
        <f t="shared" si="23"/>
        <v>1051.9</v>
      </c>
      <c r="P71" s="28">
        <f t="shared" si="23"/>
        <v>1739.2</v>
      </c>
      <c r="Q71" s="28">
        <f t="shared" si="23"/>
        <v>1422.3</v>
      </c>
      <c r="R71" s="28">
        <f t="shared" si="23"/>
        <v>1590.9</v>
      </c>
      <c r="S71" s="28">
        <f t="shared" si="23"/>
        <v>1595.3</v>
      </c>
      <c r="T71" s="28">
        <f t="shared" si="23"/>
        <v>1142.4</v>
      </c>
      <c r="U71" s="28">
        <f t="shared" si="23"/>
        <v>0</v>
      </c>
      <c r="V71" s="28">
        <f t="shared" si="23"/>
        <v>1048.4</v>
      </c>
      <c r="W71" s="28">
        <f t="shared" si="23"/>
        <v>0</v>
      </c>
      <c r="X71" s="28">
        <f t="shared" si="23"/>
        <v>760.7</v>
      </c>
      <c r="Y71" s="28">
        <f t="shared" si="23"/>
        <v>0</v>
      </c>
      <c r="Z71" s="28">
        <f t="shared" si="23"/>
        <v>963.9</v>
      </c>
      <c r="AA71" s="28">
        <f t="shared" si="23"/>
        <v>0</v>
      </c>
      <c r="AB71" s="28">
        <f t="shared" si="23"/>
        <v>974.1</v>
      </c>
      <c r="AC71" s="28">
        <f t="shared" si="23"/>
        <v>0</v>
      </c>
      <c r="AD71" s="28">
        <f t="shared" si="23"/>
        <v>1434.9</v>
      </c>
      <c r="AE71" s="28">
        <f t="shared" si="23"/>
        <v>0</v>
      </c>
      <c r="AF71" s="26"/>
    </row>
    <row r="72" spans="1:32" s="15" customFormat="1" ht="18.75">
      <c r="A72" s="3" t="s">
        <v>34</v>
      </c>
      <c r="B72" s="42">
        <f>H72+J72+L72+N72+P72+R72+T72+V72+X72+Z72+AB72+AD72</f>
        <v>13403</v>
      </c>
      <c r="C72" s="38">
        <f>C73+C74+C75+C76</f>
        <v>7078.6</v>
      </c>
      <c r="D72" s="38">
        <f>D73+D74</f>
        <v>7078.6</v>
      </c>
      <c r="E72" s="38">
        <f>E73+E74+E75+E76</f>
        <v>6361.900000000001</v>
      </c>
      <c r="F72" s="40">
        <f>E72/B72*100</f>
        <v>47.46623890173842</v>
      </c>
      <c r="G72" s="40">
        <f>E72/C72*100</f>
        <v>89.87511654847003</v>
      </c>
      <c r="H72" s="38">
        <f aca="true" t="shared" si="24" ref="H72:AE72">H73+H74</f>
        <v>584.7</v>
      </c>
      <c r="I72" s="38">
        <f t="shared" si="24"/>
        <v>342</v>
      </c>
      <c r="J72" s="38">
        <f t="shared" si="24"/>
        <v>1050.1</v>
      </c>
      <c r="K72" s="38">
        <f t="shared" si="24"/>
        <v>1042.9</v>
      </c>
      <c r="L72" s="38">
        <f t="shared" si="24"/>
        <v>1053</v>
      </c>
      <c r="M72" s="38">
        <f t="shared" si="24"/>
        <v>907.5</v>
      </c>
      <c r="N72" s="38">
        <f t="shared" si="24"/>
        <v>1060.7</v>
      </c>
      <c r="O72" s="38">
        <f t="shared" si="24"/>
        <v>1051.9</v>
      </c>
      <c r="P72" s="38">
        <f t="shared" si="24"/>
        <v>1739.2</v>
      </c>
      <c r="Q72" s="38">
        <f t="shared" si="24"/>
        <v>1422.3</v>
      </c>
      <c r="R72" s="38">
        <f t="shared" si="24"/>
        <v>1590.9</v>
      </c>
      <c r="S72" s="38">
        <f t="shared" si="24"/>
        <v>1595.3</v>
      </c>
      <c r="T72" s="38">
        <f t="shared" si="24"/>
        <v>1142.4</v>
      </c>
      <c r="U72" s="38">
        <f t="shared" si="24"/>
        <v>0</v>
      </c>
      <c r="V72" s="38">
        <f t="shared" si="24"/>
        <v>1048.4</v>
      </c>
      <c r="W72" s="38">
        <f t="shared" si="24"/>
        <v>0</v>
      </c>
      <c r="X72" s="38">
        <f t="shared" si="24"/>
        <v>760.7</v>
      </c>
      <c r="Y72" s="38">
        <f t="shared" si="24"/>
        <v>0</v>
      </c>
      <c r="Z72" s="38">
        <f t="shared" si="24"/>
        <v>963.9</v>
      </c>
      <c r="AA72" s="38">
        <f t="shared" si="24"/>
        <v>0</v>
      </c>
      <c r="AB72" s="38">
        <f t="shared" si="24"/>
        <v>974.1</v>
      </c>
      <c r="AC72" s="38">
        <f t="shared" si="24"/>
        <v>0</v>
      </c>
      <c r="AD72" s="38">
        <f t="shared" si="24"/>
        <v>1434.9</v>
      </c>
      <c r="AE72" s="38">
        <f t="shared" si="24"/>
        <v>0</v>
      </c>
      <c r="AF72" s="16"/>
    </row>
    <row r="73" spans="1:32" s="14" customFormat="1" ht="37.5">
      <c r="A73" s="2" t="s">
        <v>25</v>
      </c>
      <c r="B73" s="42">
        <f>H73+J73+L73+N73+P73+R73+T73+V73+X73+Z73+AB73+AD73</f>
        <v>100</v>
      </c>
      <c r="C73" s="40">
        <f>H73+J73+L73+N73+P73+R73</f>
        <v>100</v>
      </c>
      <c r="D73" s="40">
        <v>100</v>
      </c>
      <c r="E73" s="40">
        <f>I73+K73+M73+O73+Q73+S73+U73+W73+Y73+AA73+AC73+AE73</f>
        <v>100</v>
      </c>
      <c r="F73" s="40">
        <f>E73/B73*100</f>
        <v>100</v>
      </c>
      <c r="G73" s="40">
        <f>E73/C73*100</f>
        <v>100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>
        <v>100</v>
      </c>
      <c r="S73" s="40">
        <v>100</v>
      </c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27" t="s">
        <v>116</v>
      </c>
    </row>
    <row r="74" spans="1:32" s="15" customFormat="1" ht="18.75">
      <c r="A74" s="2" t="s">
        <v>26</v>
      </c>
      <c r="B74" s="42">
        <f>H74+J74+L74+N74+P74+R74+T74+V74+X74+Z74+AB74+AD74</f>
        <v>13303</v>
      </c>
      <c r="C74" s="40">
        <f>H74+J74+L74+N74+P74+R74</f>
        <v>6978.6</v>
      </c>
      <c r="D74" s="40">
        <v>6978.6</v>
      </c>
      <c r="E74" s="40">
        <f>I74+K74+M74+O74+Q74+S74+U74+W74+Y74+AA74+AC74+AE74</f>
        <v>6261.900000000001</v>
      </c>
      <c r="F74" s="40">
        <f>E74/B74*100</f>
        <v>47.071337292340075</v>
      </c>
      <c r="G74" s="40">
        <f>E74/C74*100</f>
        <v>89.73003181153814</v>
      </c>
      <c r="H74" s="40">
        <v>584.7</v>
      </c>
      <c r="I74" s="40">
        <v>342</v>
      </c>
      <c r="J74" s="40">
        <v>1050.1</v>
      </c>
      <c r="K74" s="40">
        <v>1042.9</v>
      </c>
      <c r="L74" s="40">
        <v>1053</v>
      </c>
      <c r="M74" s="40">
        <v>907.5</v>
      </c>
      <c r="N74" s="40">
        <v>1060.7</v>
      </c>
      <c r="O74" s="40">
        <v>1051.9</v>
      </c>
      <c r="P74" s="40">
        <v>1739.2</v>
      </c>
      <c r="Q74" s="40">
        <v>1422.3</v>
      </c>
      <c r="R74" s="40">
        <v>1490.9</v>
      </c>
      <c r="S74" s="40">
        <v>1495.3</v>
      </c>
      <c r="T74" s="40">
        <v>1142.4</v>
      </c>
      <c r="U74" s="40"/>
      <c r="V74" s="40">
        <v>1048.4</v>
      </c>
      <c r="W74" s="40"/>
      <c r="X74" s="40">
        <v>760.7</v>
      </c>
      <c r="Y74" s="40"/>
      <c r="Z74" s="40">
        <v>963.9</v>
      </c>
      <c r="AA74" s="40"/>
      <c r="AB74" s="40">
        <v>974.1</v>
      </c>
      <c r="AC74" s="40"/>
      <c r="AD74" s="40">
        <v>1434.9</v>
      </c>
      <c r="AE74" s="40"/>
      <c r="AF74" s="16"/>
    </row>
    <row r="75" spans="1:32" s="15" customFormat="1" ht="18.75">
      <c r="A75" s="2" t="s">
        <v>27</v>
      </c>
      <c r="B75" s="39"/>
      <c r="C75" s="40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16"/>
    </row>
    <row r="76" spans="1:32" s="15" customFormat="1" ht="18.75">
      <c r="A76" s="2" t="s">
        <v>28</v>
      </c>
      <c r="B76" s="39"/>
      <c r="C76" s="40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16"/>
    </row>
    <row r="77" spans="1:32" s="15" customFormat="1" ht="18.75">
      <c r="A77" s="2"/>
      <c r="B77" s="39"/>
      <c r="C77" s="40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16"/>
    </row>
    <row r="78" spans="1:32" s="14" customFormat="1" ht="56.25">
      <c r="A78" s="25" t="s">
        <v>74</v>
      </c>
      <c r="B78" s="28">
        <f>B79</f>
        <v>1900</v>
      </c>
      <c r="C78" s="28">
        <f>C79</f>
        <v>1900</v>
      </c>
      <c r="D78" s="28">
        <f>D79</f>
        <v>1900</v>
      </c>
      <c r="E78" s="28">
        <f>E79</f>
        <v>159</v>
      </c>
      <c r="F78" s="40">
        <f>E78/B78*100</f>
        <v>8.368421052631579</v>
      </c>
      <c r="G78" s="40">
        <f>E78/C78*100</f>
        <v>8.368421052631579</v>
      </c>
      <c r="H78" s="28">
        <f aca="true" t="shared" si="25" ref="H78:AE78">H79</f>
        <v>0</v>
      </c>
      <c r="I78" s="28">
        <f t="shared" si="25"/>
        <v>0</v>
      </c>
      <c r="J78" s="28">
        <f t="shared" si="25"/>
        <v>0</v>
      </c>
      <c r="K78" s="28">
        <f t="shared" si="25"/>
        <v>0</v>
      </c>
      <c r="L78" s="28">
        <f t="shared" si="25"/>
        <v>370</v>
      </c>
      <c r="M78" s="28">
        <f t="shared" si="25"/>
        <v>0</v>
      </c>
      <c r="N78" s="28">
        <f t="shared" si="25"/>
        <v>1230</v>
      </c>
      <c r="O78" s="28">
        <f t="shared" si="25"/>
        <v>119.6</v>
      </c>
      <c r="P78" s="28">
        <f t="shared" si="25"/>
        <v>300</v>
      </c>
      <c r="Q78" s="28">
        <f t="shared" si="25"/>
        <v>39.4</v>
      </c>
      <c r="R78" s="28">
        <f t="shared" si="25"/>
        <v>0</v>
      </c>
      <c r="S78" s="28">
        <f t="shared" si="25"/>
        <v>0</v>
      </c>
      <c r="T78" s="28">
        <f t="shared" si="25"/>
        <v>0</v>
      </c>
      <c r="U78" s="28">
        <f t="shared" si="25"/>
        <v>0</v>
      </c>
      <c r="V78" s="28">
        <f t="shared" si="25"/>
        <v>0</v>
      </c>
      <c r="W78" s="28">
        <f t="shared" si="25"/>
        <v>0</v>
      </c>
      <c r="X78" s="28">
        <f t="shared" si="25"/>
        <v>0</v>
      </c>
      <c r="Y78" s="28">
        <f t="shared" si="25"/>
        <v>0</v>
      </c>
      <c r="Z78" s="28">
        <f t="shared" si="25"/>
        <v>0</v>
      </c>
      <c r="AA78" s="28">
        <f t="shared" si="25"/>
        <v>0</v>
      </c>
      <c r="AB78" s="28">
        <f t="shared" si="25"/>
        <v>0</v>
      </c>
      <c r="AC78" s="28">
        <f t="shared" si="25"/>
        <v>0</v>
      </c>
      <c r="AD78" s="28">
        <f t="shared" si="25"/>
        <v>0</v>
      </c>
      <c r="AE78" s="28">
        <f t="shared" si="25"/>
        <v>0</v>
      </c>
      <c r="AF78" s="26"/>
    </row>
    <row r="79" spans="1:32" s="15" customFormat="1" ht="18.75">
      <c r="A79" s="3" t="s">
        <v>34</v>
      </c>
      <c r="B79" s="42">
        <f>H79+J79+L79+N79+P79+R79+T79+V79+X79+Z79+AB79+AD79</f>
        <v>1900</v>
      </c>
      <c r="C79" s="38">
        <f>C80+C81+C82+C83</f>
        <v>1900</v>
      </c>
      <c r="D79" s="38">
        <f>D80+D81+D82+D83</f>
        <v>1900</v>
      </c>
      <c r="E79" s="38">
        <f>E80+E81+E82+E83</f>
        <v>159</v>
      </c>
      <c r="F79" s="40">
        <f>E79/B79*100</f>
        <v>8.368421052631579</v>
      </c>
      <c r="G79" s="40">
        <f>E79/C79*100</f>
        <v>8.368421052631579</v>
      </c>
      <c r="H79" s="38">
        <f>H80+H81+H82+H83</f>
        <v>0</v>
      </c>
      <c r="I79" s="38">
        <f aca="true" t="shared" si="26" ref="I79:AE79">I80+I81+I82+I83</f>
        <v>0</v>
      </c>
      <c r="J79" s="38">
        <f t="shared" si="26"/>
        <v>0</v>
      </c>
      <c r="K79" s="38">
        <f t="shared" si="26"/>
        <v>0</v>
      </c>
      <c r="L79" s="38">
        <f t="shared" si="26"/>
        <v>370</v>
      </c>
      <c r="M79" s="38">
        <f t="shared" si="26"/>
        <v>0</v>
      </c>
      <c r="N79" s="38">
        <f t="shared" si="26"/>
        <v>1230</v>
      </c>
      <c r="O79" s="38">
        <f t="shared" si="26"/>
        <v>119.6</v>
      </c>
      <c r="P79" s="38">
        <f t="shared" si="26"/>
        <v>300</v>
      </c>
      <c r="Q79" s="38">
        <f t="shared" si="26"/>
        <v>39.4</v>
      </c>
      <c r="R79" s="38">
        <f t="shared" si="26"/>
        <v>0</v>
      </c>
      <c r="S79" s="38">
        <f t="shared" si="26"/>
        <v>0</v>
      </c>
      <c r="T79" s="38">
        <f t="shared" si="26"/>
        <v>0</v>
      </c>
      <c r="U79" s="38">
        <f t="shared" si="26"/>
        <v>0</v>
      </c>
      <c r="V79" s="38">
        <f t="shared" si="26"/>
        <v>0</v>
      </c>
      <c r="W79" s="38">
        <f t="shared" si="26"/>
        <v>0</v>
      </c>
      <c r="X79" s="38">
        <f t="shared" si="26"/>
        <v>0</v>
      </c>
      <c r="Y79" s="38">
        <f t="shared" si="26"/>
        <v>0</v>
      </c>
      <c r="Z79" s="38">
        <f t="shared" si="26"/>
        <v>0</v>
      </c>
      <c r="AA79" s="38">
        <f t="shared" si="26"/>
        <v>0</v>
      </c>
      <c r="AB79" s="38">
        <f t="shared" si="26"/>
        <v>0</v>
      </c>
      <c r="AC79" s="38">
        <f t="shared" si="26"/>
        <v>0</v>
      </c>
      <c r="AD79" s="38">
        <f t="shared" si="26"/>
        <v>0</v>
      </c>
      <c r="AE79" s="38">
        <f t="shared" si="26"/>
        <v>0</v>
      </c>
      <c r="AF79" s="16"/>
    </row>
    <row r="80" spans="1:32" s="14" customFormat="1" ht="18.75">
      <c r="A80" s="2" t="s">
        <v>25</v>
      </c>
      <c r="B80" s="42">
        <f>H80+J80+L80+N80+P80+R80+T80+V80+X80+Z80+AB80+AD80</f>
        <v>0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27"/>
    </row>
    <row r="81" spans="1:32" s="15" customFormat="1" ht="29.25" customHeight="1">
      <c r="A81" s="2" t="s">
        <v>26</v>
      </c>
      <c r="B81" s="42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35"/>
    </row>
    <row r="82" spans="1:32" s="15" customFormat="1" ht="18.75">
      <c r="A82" s="2" t="s">
        <v>27</v>
      </c>
      <c r="B82" s="39"/>
      <c r="C82" s="40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16"/>
    </row>
    <row r="83" spans="1:32" s="15" customFormat="1" ht="78.75">
      <c r="A83" s="25" t="s">
        <v>28</v>
      </c>
      <c r="B83" s="65">
        <f>H83+J83+L83+N83+P83+R83+T83+V83+X83+Z83+AB83+AD83</f>
        <v>1900</v>
      </c>
      <c r="C83" s="40">
        <f>H83+J83+L83+N83+P83</f>
        <v>1900</v>
      </c>
      <c r="D83" s="40">
        <v>1900</v>
      </c>
      <c r="E83" s="40">
        <f>I83+K83+M83+O83+Q83+S83+U83+W83+Y83+AA83+AC83+AE83</f>
        <v>159</v>
      </c>
      <c r="F83" s="40">
        <f>E83/B83*100</f>
        <v>8.368421052631579</v>
      </c>
      <c r="G83" s="40">
        <f>E83/C83*100</f>
        <v>8.368421052631579</v>
      </c>
      <c r="H83" s="40"/>
      <c r="I83" s="40"/>
      <c r="J83" s="40"/>
      <c r="K83" s="40"/>
      <c r="L83" s="40">
        <v>370</v>
      </c>
      <c r="M83" s="40"/>
      <c r="N83" s="40">
        <v>1230</v>
      </c>
      <c r="O83" s="40">
        <v>119.6</v>
      </c>
      <c r="P83" s="40">
        <v>300</v>
      </c>
      <c r="Q83" s="40">
        <v>39.4</v>
      </c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35" t="s">
        <v>86</v>
      </c>
    </row>
    <row r="84" spans="1:32" s="15" customFormat="1" ht="18.75">
      <c r="A84" s="2"/>
      <c r="B84" s="39"/>
      <c r="C84" s="40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16"/>
    </row>
    <row r="85" spans="1:32" s="15" customFormat="1" ht="88.5" customHeight="1">
      <c r="A85" s="23" t="s">
        <v>61</v>
      </c>
      <c r="B85" s="36">
        <f>B86</f>
        <v>54586.59999999999</v>
      </c>
      <c r="C85" s="36">
        <f>C86</f>
        <v>30425.399999999998</v>
      </c>
      <c r="D85" s="36">
        <f>D86</f>
        <v>28558.399999999998</v>
      </c>
      <c r="E85" s="36">
        <f>E86</f>
        <v>28558.4</v>
      </c>
      <c r="F85" s="40">
        <f>E85/B85*100</f>
        <v>52.31760175574226</v>
      </c>
      <c r="G85" s="40">
        <f>E85/C85*100</f>
        <v>93.86367968868117</v>
      </c>
      <c r="H85" s="36">
        <f aca="true" t="shared" si="27" ref="H85:AE85">H86</f>
        <v>6802.9</v>
      </c>
      <c r="I85" s="36">
        <f t="shared" si="27"/>
        <v>5632.9</v>
      </c>
      <c r="J85" s="36">
        <f t="shared" si="27"/>
        <v>3572.1000000000004</v>
      </c>
      <c r="K85" s="36">
        <f t="shared" si="27"/>
        <v>4157.8</v>
      </c>
      <c r="L85" s="36">
        <f t="shared" si="27"/>
        <v>3440</v>
      </c>
      <c r="M85" s="36">
        <f t="shared" si="27"/>
        <v>3622.3</v>
      </c>
      <c r="N85" s="36">
        <f t="shared" si="27"/>
        <v>5422.7</v>
      </c>
      <c r="O85" s="36">
        <f t="shared" si="27"/>
        <v>5498.7</v>
      </c>
      <c r="P85" s="36">
        <f t="shared" si="27"/>
        <v>4696.6</v>
      </c>
      <c r="Q85" s="36">
        <f t="shared" si="27"/>
        <v>3014.9</v>
      </c>
      <c r="R85" s="36">
        <f t="shared" si="27"/>
        <v>6491.1</v>
      </c>
      <c r="S85" s="36">
        <f t="shared" si="27"/>
        <v>6631.8</v>
      </c>
      <c r="T85" s="36">
        <f t="shared" si="27"/>
        <v>5798.2</v>
      </c>
      <c r="U85" s="36">
        <f t="shared" si="27"/>
        <v>0</v>
      </c>
      <c r="V85" s="36">
        <f t="shared" si="27"/>
        <v>2060.3999999999996</v>
      </c>
      <c r="W85" s="36">
        <f t="shared" si="27"/>
        <v>0</v>
      </c>
      <c r="X85" s="36">
        <f t="shared" si="27"/>
        <v>2387.2000000000003</v>
      </c>
      <c r="Y85" s="36">
        <f t="shared" si="27"/>
        <v>0</v>
      </c>
      <c r="Z85" s="36">
        <f t="shared" si="27"/>
        <v>4515.6</v>
      </c>
      <c r="AA85" s="36">
        <f t="shared" si="27"/>
        <v>0</v>
      </c>
      <c r="AB85" s="36">
        <f t="shared" si="27"/>
        <v>2638.7000000000003</v>
      </c>
      <c r="AC85" s="36">
        <f t="shared" si="27"/>
        <v>0</v>
      </c>
      <c r="AD85" s="36">
        <f t="shared" si="27"/>
        <v>6761.1</v>
      </c>
      <c r="AE85" s="36">
        <f t="shared" si="27"/>
        <v>0</v>
      </c>
      <c r="AF85" s="23"/>
    </row>
    <row r="86" spans="1:32" s="15" customFormat="1" ht="75">
      <c r="A86" s="24" t="s">
        <v>62</v>
      </c>
      <c r="B86" s="37">
        <f>B88+B94</f>
        <v>54586.59999999999</v>
      </c>
      <c r="C86" s="37">
        <f>C88+C94</f>
        <v>30425.399999999998</v>
      </c>
      <c r="D86" s="37">
        <f>D88+D94</f>
        <v>28558.399999999998</v>
      </c>
      <c r="E86" s="37">
        <f>E88+E94</f>
        <v>28558.4</v>
      </c>
      <c r="F86" s="40">
        <f>E86/B86*100</f>
        <v>52.31760175574226</v>
      </c>
      <c r="G86" s="40">
        <f>E86/C86*100</f>
        <v>93.86367968868117</v>
      </c>
      <c r="H86" s="37">
        <f aca="true" t="shared" si="28" ref="H86:AE86">H88+H94</f>
        <v>6802.9</v>
      </c>
      <c r="I86" s="37">
        <f t="shared" si="28"/>
        <v>5632.9</v>
      </c>
      <c r="J86" s="37">
        <f t="shared" si="28"/>
        <v>3572.1000000000004</v>
      </c>
      <c r="K86" s="37">
        <f t="shared" si="28"/>
        <v>4157.8</v>
      </c>
      <c r="L86" s="37">
        <f t="shared" si="28"/>
        <v>3440</v>
      </c>
      <c r="M86" s="37">
        <f t="shared" si="28"/>
        <v>3622.3</v>
      </c>
      <c r="N86" s="37">
        <f t="shared" si="28"/>
        <v>5422.7</v>
      </c>
      <c r="O86" s="37">
        <f t="shared" si="28"/>
        <v>5498.7</v>
      </c>
      <c r="P86" s="37">
        <f t="shared" si="28"/>
        <v>4696.6</v>
      </c>
      <c r="Q86" s="37">
        <f t="shared" si="28"/>
        <v>3014.9</v>
      </c>
      <c r="R86" s="37">
        <f t="shared" si="28"/>
        <v>6491.1</v>
      </c>
      <c r="S86" s="37">
        <f t="shared" si="28"/>
        <v>6631.8</v>
      </c>
      <c r="T86" s="37">
        <f t="shared" si="28"/>
        <v>5798.2</v>
      </c>
      <c r="U86" s="37">
        <f t="shared" si="28"/>
        <v>0</v>
      </c>
      <c r="V86" s="37">
        <f t="shared" si="28"/>
        <v>2060.3999999999996</v>
      </c>
      <c r="W86" s="37">
        <f t="shared" si="28"/>
        <v>0</v>
      </c>
      <c r="X86" s="37">
        <f t="shared" si="28"/>
        <v>2387.2000000000003</v>
      </c>
      <c r="Y86" s="37">
        <f t="shared" si="28"/>
        <v>0</v>
      </c>
      <c r="Z86" s="37">
        <f t="shared" si="28"/>
        <v>4515.6</v>
      </c>
      <c r="AA86" s="37">
        <f t="shared" si="28"/>
        <v>0</v>
      </c>
      <c r="AB86" s="37">
        <f t="shared" si="28"/>
        <v>2638.7000000000003</v>
      </c>
      <c r="AC86" s="37">
        <f t="shared" si="28"/>
        <v>0</v>
      </c>
      <c r="AD86" s="37">
        <f t="shared" si="28"/>
        <v>6761.1</v>
      </c>
      <c r="AE86" s="37">
        <f t="shared" si="28"/>
        <v>0</v>
      </c>
      <c r="AF86" s="16"/>
    </row>
    <row r="87" spans="1:32" s="15" customFormat="1" ht="18.75">
      <c r="A87" s="2" t="s">
        <v>22</v>
      </c>
      <c r="B87" s="39"/>
      <c r="C87" s="40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16"/>
    </row>
    <row r="88" spans="1:32" s="14" customFormat="1" ht="168.75">
      <c r="A88" s="25" t="s">
        <v>63</v>
      </c>
      <c r="B88" s="28">
        <f>B89</f>
        <v>54536.59999999999</v>
      </c>
      <c r="C88" s="28">
        <f>C89</f>
        <v>30390.399999999998</v>
      </c>
      <c r="D88" s="28">
        <f>D89</f>
        <v>28523.399999999998</v>
      </c>
      <c r="E88" s="28">
        <f>E89</f>
        <v>28523.4</v>
      </c>
      <c r="F88" s="40">
        <f>E88/B88*100</f>
        <v>52.30139025901872</v>
      </c>
      <c r="G88" s="40">
        <f>E88/C88*100</f>
        <v>93.85661261450986</v>
      </c>
      <c r="H88" s="28">
        <f aca="true" t="shared" si="29" ref="H88:AE88">H89</f>
        <v>6802.9</v>
      </c>
      <c r="I88" s="28">
        <f t="shared" si="29"/>
        <v>5632.9</v>
      </c>
      <c r="J88" s="28">
        <f t="shared" si="29"/>
        <v>3572.1000000000004</v>
      </c>
      <c r="K88" s="28">
        <f t="shared" si="29"/>
        <v>4157.8</v>
      </c>
      <c r="L88" s="28">
        <f t="shared" si="29"/>
        <v>3440</v>
      </c>
      <c r="M88" s="28">
        <f t="shared" si="29"/>
        <v>3622.3</v>
      </c>
      <c r="N88" s="28">
        <f t="shared" si="29"/>
        <v>5387.7</v>
      </c>
      <c r="O88" s="28">
        <f t="shared" si="29"/>
        <v>5463.7</v>
      </c>
      <c r="P88" s="28">
        <f t="shared" si="29"/>
        <v>4696.6</v>
      </c>
      <c r="Q88" s="28">
        <f t="shared" si="29"/>
        <v>3014.9</v>
      </c>
      <c r="R88" s="28">
        <f t="shared" si="29"/>
        <v>6491.1</v>
      </c>
      <c r="S88" s="28">
        <f t="shared" si="29"/>
        <v>6631.8</v>
      </c>
      <c r="T88" s="28">
        <f t="shared" si="29"/>
        <v>5798.2</v>
      </c>
      <c r="U88" s="28">
        <f t="shared" si="29"/>
        <v>0</v>
      </c>
      <c r="V88" s="28">
        <f t="shared" si="29"/>
        <v>2045.3999999999999</v>
      </c>
      <c r="W88" s="28">
        <f t="shared" si="29"/>
        <v>0</v>
      </c>
      <c r="X88" s="28">
        <f t="shared" si="29"/>
        <v>2387.2000000000003</v>
      </c>
      <c r="Y88" s="28">
        <f t="shared" si="29"/>
        <v>0</v>
      </c>
      <c r="Z88" s="28">
        <f t="shared" si="29"/>
        <v>4515.6</v>
      </c>
      <c r="AA88" s="28">
        <f t="shared" si="29"/>
        <v>0</v>
      </c>
      <c r="AB88" s="28">
        <f t="shared" si="29"/>
        <v>2638.7000000000003</v>
      </c>
      <c r="AC88" s="28">
        <f t="shared" si="29"/>
        <v>0</v>
      </c>
      <c r="AD88" s="28">
        <f t="shared" si="29"/>
        <v>6761.1</v>
      </c>
      <c r="AE88" s="28">
        <f t="shared" si="29"/>
        <v>0</v>
      </c>
      <c r="AF88" s="35" t="s">
        <v>79</v>
      </c>
    </row>
    <row r="89" spans="1:32" s="15" customFormat="1" ht="18.75">
      <c r="A89" s="3" t="s">
        <v>34</v>
      </c>
      <c r="B89" s="42">
        <f>H89+J89+L89+N89+P89+R89+T89+V89+X89+Z89+AB89+AD89</f>
        <v>54536.59999999999</v>
      </c>
      <c r="C89" s="38">
        <f>C90+C91+C92+C93</f>
        <v>30390.399999999998</v>
      </c>
      <c r="D89" s="38">
        <f>D90+D91</f>
        <v>28523.399999999998</v>
      </c>
      <c r="E89" s="38">
        <f>E90+E91+E92+E93</f>
        <v>28523.4</v>
      </c>
      <c r="F89" s="40">
        <f>E89/B89*100</f>
        <v>52.30139025901872</v>
      </c>
      <c r="G89" s="40">
        <f>E89/C89*100</f>
        <v>93.85661261450986</v>
      </c>
      <c r="H89" s="38">
        <f aca="true" t="shared" si="30" ref="H89:AE89">H90+H91</f>
        <v>6802.9</v>
      </c>
      <c r="I89" s="38">
        <f t="shared" si="30"/>
        <v>5632.9</v>
      </c>
      <c r="J89" s="38">
        <f t="shared" si="30"/>
        <v>3572.1000000000004</v>
      </c>
      <c r="K89" s="38">
        <f t="shared" si="30"/>
        <v>4157.8</v>
      </c>
      <c r="L89" s="38">
        <f t="shared" si="30"/>
        <v>3440</v>
      </c>
      <c r="M89" s="38">
        <f t="shared" si="30"/>
        <v>3622.3</v>
      </c>
      <c r="N89" s="38">
        <f t="shared" si="30"/>
        <v>5387.7</v>
      </c>
      <c r="O89" s="38">
        <f t="shared" si="30"/>
        <v>5463.7</v>
      </c>
      <c r="P89" s="38">
        <f t="shared" si="30"/>
        <v>4696.6</v>
      </c>
      <c r="Q89" s="38">
        <f t="shared" si="30"/>
        <v>3014.9</v>
      </c>
      <c r="R89" s="38">
        <f t="shared" si="30"/>
        <v>6491.1</v>
      </c>
      <c r="S89" s="38">
        <f t="shared" si="30"/>
        <v>6631.8</v>
      </c>
      <c r="T89" s="38">
        <f t="shared" si="30"/>
        <v>5798.2</v>
      </c>
      <c r="U89" s="38">
        <f t="shared" si="30"/>
        <v>0</v>
      </c>
      <c r="V89" s="38">
        <f t="shared" si="30"/>
        <v>2045.3999999999999</v>
      </c>
      <c r="W89" s="38">
        <f t="shared" si="30"/>
        <v>0</v>
      </c>
      <c r="X89" s="38">
        <f t="shared" si="30"/>
        <v>2387.2000000000003</v>
      </c>
      <c r="Y89" s="38">
        <f t="shared" si="30"/>
        <v>0</v>
      </c>
      <c r="Z89" s="38">
        <f t="shared" si="30"/>
        <v>4515.6</v>
      </c>
      <c r="AA89" s="38">
        <f t="shared" si="30"/>
        <v>0</v>
      </c>
      <c r="AB89" s="38">
        <f t="shared" si="30"/>
        <v>2638.7000000000003</v>
      </c>
      <c r="AC89" s="38">
        <f t="shared" si="30"/>
        <v>0</v>
      </c>
      <c r="AD89" s="38">
        <f t="shared" si="30"/>
        <v>6761.1</v>
      </c>
      <c r="AE89" s="38">
        <f t="shared" si="30"/>
        <v>0</v>
      </c>
      <c r="AF89" s="16"/>
    </row>
    <row r="90" spans="1:32" s="14" customFormat="1" ht="18.75">
      <c r="A90" s="2" t="s">
        <v>25</v>
      </c>
      <c r="B90" s="42">
        <f>H90+J90+L90+N90+P90+R90+T90+V90+X90+Z90+AB90+AD90</f>
        <v>664.9999999999999</v>
      </c>
      <c r="C90" s="40">
        <f>H90+J90+L90+N90+P90+R90</f>
        <v>330.3</v>
      </c>
      <c r="D90" s="40">
        <v>330.3</v>
      </c>
      <c r="E90" s="40">
        <f>I90+K90+M90+O90+Q90+S90+U90+W90+Y90+AA90+AC90+AE90</f>
        <v>330.29999999999995</v>
      </c>
      <c r="F90" s="40">
        <f>E90/B90*100</f>
        <v>49.66917293233083</v>
      </c>
      <c r="G90" s="40">
        <f>E90/C90*100</f>
        <v>99.99999999999997</v>
      </c>
      <c r="H90" s="40">
        <v>51.4</v>
      </c>
      <c r="I90" s="40">
        <v>51.4</v>
      </c>
      <c r="J90" s="40">
        <v>55.8</v>
      </c>
      <c r="K90" s="40">
        <v>4.8</v>
      </c>
      <c r="L90" s="40">
        <v>55.8</v>
      </c>
      <c r="M90" s="40">
        <v>106.8</v>
      </c>
      <c r="N90" s="40">
        <v>55.7</v>
      </c>
      <c r="O90" s="40">
        <v>4.7</v>
      </c>
      <c r="P90" s="40">
        <v>55.8</v>
      </c>
      <c r="Q90" s="40"/>
      <c r="R90" s="40">
        <v>55.8</v>
      </c>
      <c r="S90" s="40">
        <v>162.6</v>
      </c>
      <c r="T90" s="40">
        <v>55.7</v>
      </c>
      <c r="U90" s="40"/>
      <c r="V90" s="40">
        <v>55.8</v>
      </c>
      <c r="W90" s="40"/>
      <c r="X90" s="40">
        <v>55.8</v>
      </c>
      <c r="Y90" s="40"/>
      <c r="Z90" s="40">
        <v>55.8</v>
      </c>
      <c r="AA90" s="40"/>
      <c r="AB90" s="40">
        <v>55.8</v>
      </c>
      <c r="AC90" s="40"/>
      <c r="AD90" s="40">
        <v>55.8</v>
      </c>
      <c r="AE90" s="40"/>
      <c r="AF90" s="27"/>
    </row>
    <row r="91" spans="1:32" s="15" customFormat="1" ht="18.75">
      <c r="A91" s="2" t="s">
        <v>26</v>
      </c>
      <c r="B91" s="42">
        <f>H91+J91+L91+N91+P91+R91+T91+V91+X91+Z91+AB91+AD91</f>
        <v>53871.600000000006</v>
      </c>
      <c r="C91" s="40">
        <f>H91+J91+L91+N91+P91+R91</f>
        <v>30060.1</v>
      </c>
      <c r="D91" s="40">
        <v>28193.1</v>
      </c>
      <c r="E91" s="40">
        <f>I91+K91+M91+O91+Q91+S91+U91+W91+Y91+AA91+AC91+AE91</f>
        <v>28193.100000000002</v>
      </c>
      <c r="F91" s="40">
        <f>E91/B91*100</f>
        <v>52.33388278796248</v>
      </c>
      <c r="G91" s="40">
        <f>E91/C91*100</f>
        <v>93.7891091513335</v>
      </c>
      <c r="H91" s="40">
        <v>6751.5</v>
      </c>
      <c r="I91" s="40">
        <v>5581.5</v>
      </c>
      <c r="J91" s="40">
        <v>3516.3</v>
      </c>
      <c r="K91" s="40">
        <v>4153</v>
      </c>
      <c r="L91" s="40">
        <v>3384.2</v>
      </c>
      <c r="M91" s="40">
        <v>3515.5</v>
      </c>
      <c r="N91" s="40">
        <v>5332</v>
      </c>
      <c r="O91" s="40">
        <v>5459</v>
      </c>
      <c r="P91" s="40">
        <v>4640.8</v>
      </c>
      <c r="Q91" s="40">
        <v>3014.9</v>
      </c>
      <c r="R91" s="40">
        <v>6435.3</v>
      </c>
      <c r="S91" s="40">
        <v>6469.2</v>
      </c>
      <c r="T91" s="40">
        <v>5742.5</v>
      </c>
      <c r="U91" s="40"/>
      <c r="V91" s="40">
        <v>1989.6</v>
      </c>
      <c r="W91" s="40"/>
      <c r="X91" s="40">
        <v>2331.4</v>
      </c>
      <c r="Y91" s="40"/>
      <c r="Z91" s="40">
        <v>4459.8</v>
      </c>
      <c r="AA91" s="40"/>
      <c r="AB91" s="40">
        <v>2582.9</v>
      </c>
      <c r="AC91" s="40"/>
      <c r="AD91" s="40">
        <v>6705.3</v>
      </c>
      <c r="AE91" s="40"/>
      <c r="AF91" s="16"/>
    </row>
    <row r="92" spans="1:32" s="15" customFormat="1" ht="18.75">
      <c r="A92" s="2" t="s">
        <v>27</v>
      </c>
      <c r="B92" s="39"/>
      <c r="C92" s="40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16"/>
    </row>
    <row r="93" spans="1:32" s="15" customFormat="1" ht="18.75">
      <c r="A93" s="2" t="s">
        <v>28</v>
      </c>
      <c r="B93" s="39"/>
      <c r="C93" s="40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16"/>
    </row>
    <row r="94" spans="1:32" s="14" customFormat="1" ht="37.5">
      <c r="A94" s="25" t="s">
        <v>64</v>
      </c>
      <c r="B94" s="28">
        <f>B95</f>
        <v>50</v>
      </c>
      <c r="C94" s="28">
        <f>C95</f>
        <v>35</v>
      </c>
      <c r="D94" s="28">
        <f>D95</f>
        <v>35</v>
      </c>
      <c r="E94" s="28">
        <f>E95</f>
        <v>35</v>
      </c>
      <c r="F94" s="40">
        <f>E94/B94*100</f>
        <v>70</v>
      </c>
      <c r="G94" s="40">
        <f>E94/C94*100</f>
        <v>100</v>
      </c>
      <c r="H94" s="28">
        <f aca="true" t="shared" si="31" ref="H94:AE94">H95</f>
        <v>0</v>
      </c>
      <c r="I94" s="28">
        <f t="shared" si="31"/>
        <v>0</v>
      </c>
      <c r="J94" s="28">
        <f t="shared" si="31"/>
        <v>0</v>
      </c>
      <c r="K94" s="28">
        <f t="shared" si="31"/>
        <v>0</v>
      </c>
      <c r="L94" s="28">
        <f t="shared" si="31"/>
        <v>0</v>
      </c>
      <c r="M94" s="28">
        <f t="shared" si="31"/>
        <v>0</v>
      </c>
      <c r="N94" s="28">
        <f t="shared" si="31"/>
        <v>35</v>
      </c>
      <c r="O94" s="28">
        <f t="shared" si="31"/>
        <v>35</v>
      </c>
      <c r="P94" s="28">
        <f t="shared" si="31"/>
        <v>0</v>
      </c>
      <c r="Q94" s="28">
        <f t="shared" si="31"/>
        <v>0</v>
      </c>
      <c r="R94" s="28">
        <f t="shared" si="31"/>
        <v>0</v>
      </c>
      <c r="S94" s="28">
        <f t="shared" si="31"/>
        <v>0</v>
      </c>
      <c r="T94" s="28">
        <f t="shared" si="31"/>
        <v>0</v>
      </c>
      <c r="U94" s="28">
        <f t="shared" si="31"/>
        <v>0</v>
      </c>
      <c r="V94" s="28">
        <f t="shared" si="31"/>
        <v>15</v>
      </c>
      <c r="W94" s="28">
        <f t="shared" si="31"/>
        <v>0</v>
      </c>
      <c r="X94" s="28">
        <f t="shared" si="31"/>
        <v>0</v>
      </c>
      <c r="Y94" s="28">
        <f t="shared" si="31"/>
        <v>0</v>
      </c>
      <c r="Z94" s="28">
        <f t="shared" si="31"/>
        <v>0</v>
      </c>
      <c r="AA94" s="28">
        <f t="shared" si="31"/>
        <v>0</v>
      </c>
      <c r="AB94" s="28">
        <f t="shared" si="31"/>
        <v>0</v>
      </c>
      <c r="AC94" s="28">
        <f t="shared" si="31"/>
        <v>0</v>
      </c>
      <c r="AD94" s="28">
        <f t="shared" si="31"/>
        <v>0</v>
      </c>
      <c r="AE94" s="28">
        <f t="shared" si="31"/>
        <v>0</v>
      </c>
      <c r="AF94" s="26"/>
    </row>
    <row r="95" spans="1:32" s="15" customFormat="1" ht="18.75">
      <c r="A95" s="3" t="s">
        <v>34</v>
      </c>
      <c r="B95" s="42">
        <f>H95+J95+L95+N95+P95+R95+T95+V95+X95+Z95+AB95+AD95</f>
        <v>50</v>
      </c>
      <c r="C95" s="38">
        <f>C96+C97+C98+C99</f>
        <v>35</v>
      </c>
      <c r="D95" s="38">
        <f>D96+D97</f>
        <v>35</v>
      </c>
      <c r="E95" s="38">
        <f>E96+E97+E98+E99</f>
        <v>35</v>
      </c>
      <c r="F95" s="40">
        <f>E95/B95*100</f>
        <v>70</v>
      </c>
      <c r="G95" s="40">
        <f>E95/C95*100</f>
        <v>100</v>
      </c>
      <c r="H95" s="38">
        <f aca="true" t="shared" si="32" ref="H95:AE95">H96+H97</f>
        <v>0</v>
      </c>
      <c r="I95" s="38">
        <f t="shared" si="32"/>
        <v>0</v>
      </c>
      <c r="J95" s="38">
        <f t="shared" si="32"/>
        <v>0</v>
      </c>
      <c r="K95" s="38">
        <f t="shared" si="32"/>
        <v>0</v>
      </c>
      <c r="L95" s="38">
        <f t="shared" si="32"/>
        <v>0</v>
      </c>
      <c r="M95" s="38">
        <f t="shared" si="32"/>
        <v>0</v>
      </c>
      <c r="N95" s="38">
        <f t="shared" si="32"/>
        <v>35</v>
      </c>
      <c r="O95" s="38">
        <f t="shared" si="32"/>
        <v>35</v>
      </c>
      <c r="P95" s="38">
        <f t="shared" si="32"/>
        <v>0</v>
      </c>
      <c r="Q95" s="38">
        <f t="shared" si="32"/>
        <v>0</v>
      </c>
      <c r="R95" s="38">
        <f t="shared" si="32"/>
        <v>0</v>
      </c>
      <c r="S95" s="38">
        <f t="shared" si="32"/>
        <v>0</v>
      </c>
      <c r="T95" s="38">
        <f t="shared" si="32"/>
        <v>0</v>
      </c>
      <c r="U95" s="38">
        <f t="shared" si="32"/>
        <v>0</v>
      </c>
      <c r="V95" s="38">
        <f t="shared" si="32"/>
        <v>15</v>
      </c>
      <c r="W95" s="38">
        <f t="shared" si="32"/>
        <v>0</v>
      </c>
      <c r="X95" s="38">
        <f t="shared" si="32"/>
        <v>0</v>
      </c>
      <c r="Y95" s="38">
        <f t="shared" si="32"/>
        <v>0</v>
      </c>
      <c r="Z95" s="38">
        <f t="shared" si="32"/>
        <v>0</v>
      </c>
      <c r="AA95" s="38">
        <f t="shared" si="32"/>
        <v>0</v>
      </c>
      <c r="AB95" s="38">
        <f t="shared" si="32"/>
        <v>0</v>
      </c>
      <c r="AC95" s="38">
        <f t="shared" si="32"/>
        <v>0</v>
      </c>
      <c r="AD95" s="38">
        <f t="shared" si="32"/>
        <v>0</v>
      </c>
      <c r="AE95" s="38">
        <f t="shared" si="32"/>
        <v>0</v>
      </c>
      <c r="AF95" s="16"/>
    </row>
    <row r="96" spans="1:32" s="14" customFormat="1" ht="18.75">
      <c r="A96" s="2" t="s">
        <v>25</v>
      </c>
      <c r="B96" s="42">
        <f>H96+J96+L96+N96+P96+R96+T96+V96+X96+Z96+AB96+AD96</f>
        <v>0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27"/>
    </row>
    <row r="97" spans="1:32" s="15" customFormat="1" ht="37.5">
      <c r="A97" s="2" t="s">
        <v>26</v>
      </c>
      <c r="B97" s="42">
        <f>H97+J97+L97+N97+P97+R97+T97+V97+X97+Z97+AB97+AD97</f>
        <v>50</v>
      </c>
      <c r="C97" s="40">
        <f>H97+J97+L97+N97+P97+R97</f>
        <v>35</v>
      </c>
      <c r="D97" s="40">
        <v>35</v>
      </c>
      <c r="E97" s="40">
        <f>I97+K97+M97+O97+Q97+S97+U97+W97+Y97+AA97+AC97+AE97</f>
        <v>35</v>
      </c>
      <c r="F97" s="40">
        <f>E97/B97*100</f>
        <v>70</v>
      </c>
      <c r="G97" s="40">
        <f>E97/C97*100</f>
        <v>100</v>
      </c>
      <c r="H97" s="40"/>
      <c r="I97" s="40"/>
      <c r="J97" s="40"/>
      <c r="K97" s="40"/>
      <c r="L97" s="40"/>
      <c r="M97" s="40"/>
      <c r="N97" s="40">
        <v>35</v>
      </c>
      <c r="O97" s="40">
        <v>35</v>
      </c>
      <c r="P97" s="40"/>
      <c r="Q97" s="40"/>
      <c r="R97" s="40"/>
      <c r="S97" s="40"/>
      <c r="T97" s="40"/>
      <c r="U97" s="40"/>
      <c r="V97" s="40">
        <v>15</v>
      </c>
      <c r="W97" s="40"/>
      <c r="X97" s="40"/>
      <c r="Y97" s="40"/>
      <c r="Z97" s="40"/>
      <c r="AA97" s="40"/>
      <c r="AB97" s="40"/>
      <c r="AC97" s="40"/>
      <c r="AD97" s="40"/>
      <c r="AE97" s="40"/>
      <c r="AF97" s="27" t="s">
        <v>80</v>
      </c>
    </row>
    <row r="98" spans="1:32" s="15" customFormat="1" ht="18.75">
      <c r="A98" s="2" t="s">
        <v>27</v>
      </c>
      <c r="B98" s="39"/>
      <c r="C98" s="40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16"/>
    </row>
    <row r="99" spans="1:32" s="15" customFormat="1" ht="18.75">
      <c r="A99" s="2" t="s">
        <v>28</v>
      </c>
      <c r="B99" s="39"/>
      <c r="C99" s="40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16"/>
    </row>
    <row r="100" spans="1:32" s="14" customFormat="1" ht="18.75">
      <c r="A100" s="13"/>
      <c r="B100" s="43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26"/>
    </row>
    <row r="101" spans="1:32" s="15" customFormat="1" ht="48.75" customHeight="1">
      <c r="A101" s="23" t="s">
        <v>37</v>
      </c>
      <c r="B101" s="44">
        <f>B102+B117+B125</f>
        <v>21938.8</v>
      </c>
      <c r="C101" s="44">
        <f>C102+C117+C125</f>
        <v>12381.71</v>
      </c>
      <c r="D101" s="44">
        <f>D102+D117+D125</f>
        <v>12381.699999999999</v>
      </c>
      <c r="E101" s="44">
        <f>E102+E117+E125</f>
        <v>11405.899999999998</v>
      </c>
      <c r="F101" s="40">
        <f>E101/B101*100</f>
        <v>51.98962568599923</v>
      </c>
      <c r="G101" s="40">
        <f>E101/C101*100</f>
        <v>92.11893995255905</v>
      </c>
      <c r="H101" s="44">
        <f aca="true" t="shared" si="33" ref="H101:AE101">H102+H117+H125</f>
        <v>948.5</v>
      </c>
      <c r="I101" s="44">
        <f t="shared" si="33"/>
        <v>777.1</v>
      </c>
      <c r="J101" s="44">
        <f t="shared" si="33"/>
        <v>3065.21</v>
      </c>
      <c r="K101" s="44">
        <f t="shared" si="33"/>
        <v>2607.7000000000003</v>
      </c>
      <c r="L101" s="44">
        <f t="shared" si="33"/>
        <v>1821.8999999999999</v>
      </c>
      <c r="M101" s="44">
        <f t="shared" si="33"/>
        <v>1691.6</v>
      </c>
      <c r="N101" s="44">
        <f t="shared" si="33"/>
        <v>2490.2</v>
      </c>
      <c r="O101" s="44">
        <f t="shared" si="33"/>
        <v>2010.3000000000002</v>
      </c>
      <c r="P101" s="44">
        <f t="shared" si="33"/>
        <v>1830.2</v>
      </c>
      <c r="Q101" s="44">
        <f t="shared" si="33"/>
        <v>1787.8</v>
      </c>
      <c r="R101" s="44">
        <f t="shared" si="33"/>
        <v>2225.7</v>
      </c>
      <c r="S101" s="44">
        <f t="shared" si="33"/>
        <v>2531.4</v>
      </c>
      <c r="T101" s="44">
        <f t="shared" si="33"/>
        <v>1973.7</v>
      </c>
      <c r="U101" s="44">
        <f t="shared" si="33"/>
        <v>0</v>
      </c>
      <c r="V101" s="44">
        <f t="shared" si="33"/>
        <v>1647.5</v>
      </c>
      <c r="W101" s="44">
        <f t="shared" si="33"/>
        <v>0</v>
      </c>
      <c r="X101" s="44">
        <f t="shared" si="33"/>
        <v>1483.7</v>
      </c>
      <c r="Y101" s="44">
        <f t="shared" si="33"/>
        <v>0</v>
      </c>
      <c r="Z101" s="44">
        <f t="shared" si="33"/>
        <v>1366.9</v>
      </c>
      <c r="AA101" s="44">
        <f t="shared" si="33"/>
        <v>0</v>
      </c>
      <c r="AB101" s="44">
        <f t="shared" si="33"/>
        <v>1689.79</v>
      </c>
      <c r="AC101" s="44">
        <f t="shared" si="33"/>
        <v>0</v>
      </c>
      <c r="AD101" s="44">
        <f t="shared" si="33"/>
        <v>1395.5</v>
      </c>
      <c r="AE101" s="44">
        <f t="shared" si="33"/>
        <v>0</v>
      </c>
      <c r="AF101" s="23"/>
    </row>
    <row r="102" spans="1:32" s="15" customFormat="1" ht="150">
      <c r="A102" s="24" t="s">
        <v>40</v>
      </c>
      <c r="B102" s="45">
        <f>B104+B110</f>
        <v>1454.3000000000002</v>
      </c>
      <c r="C102" s="45">
        <f>C104+C110</f>
        <v>1033.0100000000002</v>
      </c>
      <c r="D102" s="45">
        <f>D104+D110</f>
        <v>1033</v>
      </c>
      <c r="E102" s="45">
        <f>E104+E110</f>
        <v>1013.8000000000001</v>
      </c>
      <c r="F102" s="40">
        <f>E102/B102*100</f>
        <v>69.7105136491783</v>
      </c>
      <c r="G102" s="40">
        <f>E102/C102*100</f>
        <v>98.14038586267314</v>
      </c>
      <c r="H102" s="45">
        <f aca="true" t="shared" si="34" ref="H102:AE102">H104+H110</f>
        <v>0</v>
      </c>
      <c r="I102" s="45">
        <f t="shared" si="34"/>
        <v>0</v>
      </c>
      <c r="J102" s="45">
        <f t="shared" si="34"/>
        <v>364.21000000000004</v>
      </c>
      <c r="K102" s="45">
        <f t="shared" si="34"/>
        <v>203.8</v>
      </c>
      <c r="L102" s="45">
        <f t="shared" si="34"/>
        <v>131.3</v>
      </c>
      <c r="M102" s="45">
        <f t="shared" si="34"/>
        <v>131.3</v>
      </c>
      <c r="N102" s="45">
        <f t="shared" si="34"/>
        <v>506.20000000000005</v>
      </c>
      <c r="O102" s="45">
        <f t="shared" si="34"/>
        <v>386.6</v>
      </c>
      <c r="P102" s="45">
        <f t="shared" si="34"/>
        <v>13.2</v>
      </c>
      <c r="Q102" s="45">
        <f t="shared" si="34"/>
        <v>113.6</v>
      </c>
      <c r="R102" s="45">
        <f t="shared" si="34"/>
        <v>18.1</v>
      </c>
      <c r="S102" s="45">
        <f t="shared" si="34"/>
        <v>178.5</v>
      </c>
      <c r="T102" s="45">
        <f t="shared" si="34"/>
        <v>0</v>
      </c>
      <c r="U102" s="45">
        <f t="shared" si="34"/>
        <v>0</v>
      </c>
      <c r="V102" s="45">
        <f t="shared" si="34"/>
        <v>0</v>
      </c>
      <c r="W102" s="45">
        <f t="shared" si="34"/>
        <v>0</v>
      </c>
      <c r="X102" s="45">
        <f t="shared" si="34"/>
        <v>53.2</v>
      </c>
      <c r="Y102" s="45">
        <f t="shared" si="34"/>
        <v>0</v>
      </c>
      <c r="Z102" s="45">
        <f t="shared" si="34"/>
        <v>0</v>
      </c>
      <c r="AA102" s="45">
        <f t="shared" si="34"/>
        <v>0</v>
      </c>
      <c r="AB102" s="45">
        <f t="shared" si="34"/>
        <v>368.09</v>
      </c>
      <c r="AC102" s="45">
        <f t="shared" si="34"/>
        <v>0</v>
      </c>
      <c r="AD102" s="45">
        <f t="shared" si="34"/>
        <v>0</v>
      </c>
      <c r="AE102" s="45">
        <f t="shared" si="34"/>
        <v>0</v>
      </c>
      <c r="AF102" s="16"/>
    </row>
    <row r="103" spans="1:32" s="15" customFormat="1" ht="18.75">
      <c r="A103" s="2" t="s">
        <v>22</v>
      </c>
      <c r="B103" s="39"/>
      <c r="C103" s="40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16"/>
    </row>
    <row r="104" spans="1:32" s="15" customFormat="1" ht="75">
      <c r="A104" s="25" t="s">
        <v>38</v>
      </c>
      <c r="B104" s="42">
        <f>B105</f>
        <v>753.6</v>
      </c>
      <c r="C104" s="42">
        <f>C105</f>
        <v>710.3100000000001</v>
      </c>
      <c r="D104" s="42">
        <f>D105</f>
        <v>710.3</v>
      </c>
      <c r="E104" s="42">
        <f>E105</f>
        <v>701.1</v>
      </c>
      <c r="F104" s="40">
        <f>E104/B104*100</f>
        <v>93.03343949044586</v>
      </c>
      <c r="G104" s="40">
        <f>E104/C104*100</f>
        <v>98.70338302994467</v>
      </c>
      <c r="H104" s="42">
        <f aca="true" t="shared" si="35" ref="H104:AE104">H105</f>
        <v>0</v>
      </c>
      <c r="I104" s="42">
        <f t="shared" si="35"/>
        <v>0</v>
      </c>
      <c r="J104" s="42">
        <f t="shared" si="35"/>
        <v>293.81</v>
      </c>
      <c r="K104" s="42">
        <f t="shared" si="35"/>
        <v>133.4</v>
      </c>
      <c r="L104" s="42">
        <f t="shared" si="35"/>
        <v>27.4</v>
      </c>
      <c r="M104" s="42">
        <f t="shared" si="35"/>
        <v>27.4</v>
      </c>
      <c r="N104" s="42">
        <f t="shared" si="35"/>
        <v>357.8</v>
      </c>
      <c r="O104" s="42">
        <f t="shared" si="35"/>
        <v>248.2</v>
      </c>
      <c r="P104" s="42">
        <f t="shared" si="35"/>
        <v>13.2</v>
      </c>
      <c r="Q104" s="42">
        <f t="shared" si="35"/>
        <v>113.6</v>
      </c>
      <c r="R104" s="42">
        <f t="shared" si="35"/>
        <v>18.1</v>
      </c>
      <c r="S104" s="42">
        <f t="shared" si="35"/>
        <v>178.5</v>
      </c>
      <c r="T104" s="42">
        <f t="shared" si="35"/>
        <v>0</v>
      </c>
      <c r="U104" s="42">
        <f t="shared" si="35"/>
        <v>0</v>
      </c>
      <c r="V104" s="42">
        <f t="shared" si="35"/>
        <v>0</v>
      </c>
      <c r="W104" s="42">
        <f t="shared" si="35"/>
        <v>0</v>
      </c>
      <c r="X104" s="42">
        <f t="shared" si="35"/>
        <v>24.9</v>
      </c>
      <c r="Y104" s="42">
        <f t="shared" si="35"/>
        <v>0</v>
      </c>
      <c r="Z104" s="42">
        <f t="shared" si="35"/>
        <v>0</v>
      </c>
      <c r="AA104" s="42">
        <f t="shared" si="35"/>
        <v>0</v>
      </c>
      <c r="AB104" s="42">
        <f t="shared" si="35"/>
        <v>18.39</v>
      </c>
      <c r="AC104" s="42">
        <f t="shared" si="35"/>
        <v>0</v>
      </c>
      <c r="AD104" s="42">
        <f t="shared" si="35"/>
        <v>0</v>
      </c>
      <c r="AE104" s="42">
        <f t="shared" si="35"/>
        <v>0</v>
      </c>
      <c r="AF104" s="27" t="s">
        <v>117</v>
      </c>
    </row>
    <row r="105" spans="1:32" s="15" customFormat="1" ht="18.75">
      <c r="A105" s="3" t="s">
        <v>34</v>
      </c>
      <c r="B105" s="42">
        <f>B106+B107+B108+B109</f>
        <v>753.6</v>
      </c>
      <c r="C105" s="38">
        <f>C106+C107+C108+C109</f>
        <v>710.3100000000001</v>
      </c>
      <c r="D105" s="38">
        <f>D107</f>
        <v>710.3</v>
      </c>
      <c r="E105" s="38">
        <f>E106+E107+E108+E109</f>
        <v>701.1</v>
      </c>
      <c r="F105" s="40">
        <f>E105/B105*100</f>
        <v>93.03343949044586</v>
      </c>
      <c r="G105" s="40">
        <f>E105/C105*100</f>
        <v>98.70338302994467</v>
      </c>
      <c r="H105" s="38">
        <f>H107</f>
        <v>0</v>
      </c>
      <c r="I105" s="38">
        <f aca="true" t="shared" si="36" ref="I105:AE105">I107</f>
        <v>0</v>
      </c>
      <c r="J105" s="38">
        <f t="shared" si="36"/>
        <v>293.81</v>
      </c>
      <c r="K105" s="38">
        <f t="shared" si="36"/>
        <v>133.4</v>
      </c>
      <c r="L105" s="38">
        <f t="shared" si="36"/>
        <v>27.4</v>
      </c>
      <c r="M105" s="38">
        <f t="shared" si="36"/>
        <v>27.4</v>
      </c>
      <c r="N105" s="38">
        <f t="shared" si="36"/>
        <v>357.8</v>
      </c>
      <c r="O105" s="38">
        <f t="shared" si="36"/>
        <v>248.2</v>
      </c>
      <c r="P105" s="38">
        <f t="shared" si="36"/>
        <v>13.2</v>
      </c>
      <c r="Q105" s="38">
        <f t="shared" si="36"/>
        <v>113.6</v>
      </c>
      <c r="R105" s="38">
        <f t="shared" si="36"/>
        <v>18.1</v>
      </c>
      <c r="S105" s="38">
        <f t="shared" si="36"/>
        <v>178.5</v>
      </c>
      <c r="T105" s="38">
        <f t="shared" si="36"/>
        <v>0</v>
      </c>
      <c r="U105" s="38">
        <f t="shared" si="36"/>
        <v>0</v>
      </c>
      <c r="V105" s="38">
        <f t="shared" si="36"/>
        <v>0</v>
      </c>
      <c r="W105" s="38">
        <f t="shared" si="36"/>
        <v>0</v>
      </c>
      <c r="X105" s="38">
        <f t="shared" si="36"/>
        <v>24.9</v>
      </c>
      <c r="Y105" s="38">
        <f t="shared" si="36"/>
        <v>0</v>
      </c>
      <c r="Z105" s="38">
        <f t="shared" si="36"/>
        <v>0</v>
      </c>
      <c r="AA105" s="38">
        <f t="shared" si="36"/>
        <v>0</v>
      </c>
      <c r="AB105" s="38">
        <f t="shared" si="36"/>
        <v>18.39</v>
      </c>
      <c r="AC105" s="38">
        <f t="shared" si="36"/>
        <v>0</v>
      </c>
      <c r="AD105" s="38">
        <f t="shared" si="36"/>
        <v>0</v>
      </c>
      <c r="AE105" s="38">
        <f t="shared" si="36"/>
        <v>0</v>
      </c>
      <c r="AF105" s="16"/>
    </row>
    <row r="106" spans="1:32" s="15" customFormat="1" ht="18.75">
      <c r="A106" s="2" t="s">
        <v>25</v>
      </c>
      <c r="B106" s="39"/>
      <c r="C106" s="40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16"/>
    </row>
    <row r="107" spans="1:32" s="15" customFormat="1" ht="18.75">
      <c r="A107" s="2" t="s">
        <v>26</v>
      </c>
      <c r="B107" s="42">
        <f>H107+J107+L107+N107+P107+R107+T107+V107+X107+Z107+AB107+AD107</f>
        <v>753.6</v>
      </c>
      <c r="C107" s="40">
        <f>H107+J107+L107+N107+P107+R107</f>
        <v>710.3100000000001</v>
      </c>
      <c r="D107" s="40">
        <v>710.3</v>
      </c>
      <c r="E107" s="40">
        <f>I107+K107+M107+O107+Q107+S107+U107+W107+Y107+AA107+AC107+AE107</f>
        <v>701.1</v>
      </c>
      <c r="F107" s="40">
        <f>E107/B107*100</f>
        <v>93.03343949044586</v>
      </c>
      <c r="G107" s="40">
        <f>E107/C107*100</f>
        <v>98.70338302994467</v>
      </c>
      <c r="H107" s="40"/>
      <c r="I107" s="40">
        <v>0</v>
      </c>
      <c r="J107" s="40">
        <f>202+91.81</f>
        <v>293.81</v>
      </c>
      <c r="K107" s="40">
        <v>133.4</v>
      </c>
      <c r="L107" s="40">
        <v>27.4</v>
      </c>
      <c r="M107" s="40">
        <v>27.4</v>
      </c>
      <c r="N107" s="40">
        <f>103+254.8</f>
        <v>357.8</v>
      </c>
      <c r="O107" s="40">
        <v>248.2</v>
      </c>
      <c r="P107" s="40">
        <v>13.2</v>
      </c>
      <c r="Q107" s="40">
        <v>113.6</v>
      </c>
      <c r="R107" s="40">
        <v>18.1</v>
      </c>
      <c r="S107" s="40">
        <v>178.5</v>
      </c>
      <c r="T107" s="40"/>
      <c r="U107" s="40">
        <v>0</v>
      </c>
      <c r="V107" s="40"/>
      <c r="W107" s="40">
        <v>0</v>
      </c>
      <c r="X107" s="40">
        <v>24.9</v>
      </c>
      <c r="Y107" s="40">
        <v>0</v>
      </c>
      <c r="Z107" s="40">
        <v>0</v>
      </c>
      <c r="AA107" s="40">
        <v>0</v>
      </c>
      <c r="AB107" s="40">
        <v>18.39</v>
      </c>
      <c r="AC107" s="40">
        <v>0</v>
      </c>
      <c r="AD107" s="40">
        <v>0</v>
      </c>
      <c r="AE107" s="40">
        <v>0</v>
      </c>
      <c r="AF107" s="16"/>
    </row>
    <row r="108" spans="1:32" s="15" customFormat="1" ht="18.75">
      <c r="A108" s="2" t="s">
        <v>27</v>
      </c>
      <c r="B108" s="39"/>
      <c r="C108" s="40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16"/>
    </row>
    <row r="109" spans="1:32" s="15" customFormat="1" ht="18.75">
      <c r="A109" s="2" t="s">
        <v>28</v>
      </c>
      <c r="B109" s="39"/>
      <c r="C109" s="40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16"/>
    </row>
    <row r="110" spans="1:32" s="15" customFormat="1" ht="37.5">
      <c r="A110" s="17" t="s">
        <v>39</v>
      </c>
      <c r="B110" s="49">
        <f>B111</f>
        <v>700.7</v>
      </c>
      <c r="C110" s="49">
        <f>C111</f>
        <v>322.70000000000005</v>
      </c>
      <c r="D110" s="49">
        <f>D111</f>
        <v>322.7</v>
      </c>
      <c r="E110" s="49">
        <f>E111</f>
        <v>312.70000000000005</v>
      </c>
      <c r="F110" s="40">
        <f>E110/B110*100</f>
        <v>44.62680176965891</v>
      </c>
      <c r="G110" s="40">
        <f>E110/C110*100</f>
        <v>96.90114657576697</v>
      </c>
      <c r="H110" s="49">
        <f aca="true" t="shared" si="37" ref="H110:AE110">H111</f>
        <v>0</v>
      </c>
      <c r="I110" s="49">
        <f t="shared" si="37"/>
        <v>0</v>
      </c>
      <c r="J110" s="49">
        <f t="shared" si="37"/>
        <v>70.4</v>
      </c>
      <c r="K110" s="49">
        <f t="shared" si="37"/>
        <v>70.4</v>
      </c>
      <c r="L110" s="49">
        <f t="shared" si="37"/>
        <v>103.9</v>
      </c>
      <c r="M110" s="49">
        <f t="shared" si="37"/>
        <v>103.9</v>
      </c>
      <c r="N110" s="49">
        <f t="shared" si="37"/>
        <v>148.4</v>
      </c>
      <c r="O110" s="49">
        <f t="shared" si="37"/>
        <v>138.4</v>
      </c>
      <c r="P110" s="49">
        <f t="shared" si="37"/>
        <v>0</v>
      </c>
      <c r="Q110" s="49">
        <f t="shared" si="37"/>
        <v>0</v>
      </c>
      <c r="R110" s="49">
        <f t="shared" si="37"/>
        <v>0</v>
      </c>
      <c r="S110" s="49">
        <f t="shared" si="37"/>
        <v>0</v>
      </c>
      <c r="T110" s="49">
        <f t="shared" si="37"/>
        <v>0</v>
      </c>
      <c r="U110" s="49">
        <f t="shared" si="37"/>
        <v>0</v>
      </c>
      <c r="V110" s="49">
        <f t="shared" si="37"/>
        <v>0</v>
      </c>
      <c r="W110" s="49">
        <f t="shared" si="37"/>
        <v>0</v>
      </c>
      <c r="X110" s="49">
        <f t="shared" si="37"/>
        <v>28.3</v>
      </c>
      <c r="Y110" s="49">
        <f t="shared" si="37"/>
        <v>0</v>
      </c>
      <c r="Z110" s="49">
        <f t="shared" si="37"/>
        <v>0</v>
      </c>
      <c r="AA110" s="49">
        <f t="shared" si="37"/>
        <v>0</v>
      </c>
      <c r="AB110" s="49">
        <f t="shared" si="37"/>
        <v>349.7</v>
      </c>
      <c r="AC110" s="49">
        <f t="shared" si="37"/>
        <v>0</v>
      </c>
      <c r="AD110" s="49">
        <f t="shared" si="37"/>
        <v>0</v>
      </c>
      <c r="AE110" s="49">
        <f t="shared" si="37"/>
        <v>0</v>
      </c>
      <c r="AF110" s="16"/>
    </row>
    <row r="111" spans="1:32" s="15" customFormat="1" ht="18.75">
      <c r="A111" s="3" t="s">
        <v>34</v>
      </c>
      <c r="B111" s="42">
        <f>B113</f>
        <v>700.7</v>
      </c>
      <c r="C111" s="38">
        <f>C113</f>
        <v>322.70000000000005</v>
      </c>
      <c r="D111" s="38">
        <f>D113</f>
        <v>322.7</v>
      </c>
      <c r="E111" s="38">
        <f>I111+K111+M111+O111+Q111+S111+U111+W111+Y111+AA111+AC111+AE111</f>
        <v>312.70000000000005</v>
      </c>
      <c r="F111" s="40">
        <f>E111/B111*100</f>
        <v>44.62680176965891</v>
      </c>
      <c r="G111" s="40">
        <f>E111/C111*100</f>
        <v>96.90114657576697</v>
      </c>
      <c r="H111" s="38">
        <f aca="true" t="shared" si="38" ref="H111:N111">H113</f>
        <v>0</v>
      </c>
      <c r="I111" s="38">
        <f t="shared" si="38"/>
        <v>0</v>
      </c>
      <c r="J111" s="38">
        <f t="shared" si="38"/>
        <v>70.4</v>
      </c>
      <c r="K111" s="38">
        <f t="shared" si="38"/>
        <v>70.4</v>
      </c>
      <c r="L111" s="38">
        <f t="shared" si="38"/>
        <v>103.9</v>
      </c>
      <c r="M111" s="38">
        <f t="shared" si="38"/>
        <v>103.9</v>
      </c>
      <c r="N111" s="38">
        <f t="shared" si="38"/>
        <v>148.4</v>
      </c>
      <c r="O111" s="38">
        <f aca="true" t="shared" si="39" ref="O111:AE111">O113</f>
        <v>138.4</v>
      </c>
      <c r="P111" s="38">
        <f t="shared" si="39"/>
        <v>0</v>
      </c>
      <c r="Q111" s="38">
        <f t="shared" si="39"/>
        <v>0</v>
      </c>
      <c r="R111" s="38">
        <f t="shared" si="39"/>
        <v>0</v>
      </c>
      <c r="S111" s="38">
        <f t="shared" si="39"/>
        <v>0</v>
      </c>
      <c r="T111" s="38">
        <f t="shared" si="39"/>
        <v>0</v>
      </c>
      <c r="U111" s="38">
        <f t="shared" si="39"/>
        <v>0</v>
      </c>
      <c r="V111" s="38">
        <f t="shared" si="39"/>
        <v>0</v>
      </c>
      <c r="W111" s="38">
        <f t="shared" si="39"/>
        <v>0</v>
      </c>
      <c r="X111" s="38">
        <f t="shared" si="39"/>
        <v>28.3</v>
      </c>
      <c r="Y111" s="38">
        <f t="shared" si="39"/>
        <v>0</v>
      </c>
      <c r="Z111" s="38">
        <f t="shared" si="39"/>
        <v>0</v>
      </c>
      <c r="AA111" s="38">
        <f t="shared" si="39"/>
        <v>0</v>
      </c>
      <c r="AB111" s="38">
        <f t="shared" si="39"/>
        <v>349.7</v>
      </c>
      <c r="AC111" s="38">
        <f t="shared" si="39"/>
        <v>0</v>
      </c>
      <c r="AD111" s="38">
        <f t="shared" si="39"/>
        <v>0</v>
      </c>
      <c r="AE111" s="38">
        <f t="shared" si="39"/>
        <v>0</v>
      </c>
      <c r="AF111" s="16"/>
    </row>
    <row r="112" spans="1:32" s="15" customFormat="1" ht="18.75">
      <c r="A112" s="2" t="s">
        <v>25</v>
      </c>
      <c r="B112" s="39"/>
      <c r="C112" s="40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16"/>
    </row>
    <row r="113" spans="1:32" s="15" customFormat="1" ht="18.75">
      <c r="A113" s="2" t="s">
        <v>26</v>
      </c>
      <c r="B113" s="42">
        <f>H113+J113+L113+N113+P113+R113+T113+V113+X113+Z113+AB113+AD113</f>
        <v>700.7</v>
      </c>
      <c r="C113" s="40">
        <f>H113+J113+L113+N113+P113</f>
        <v>322.70000000000005</v>
      </c>
      <c r="D113" s="40">
        <v>322.7</v>
      </c>
      <c r="E113" s="40">
        <f>I113+K113+M113+O113+Q113+S113+U113+W113+Y113+AA113+AC113+AE113</f>
        <v>312.70000000000005</v>
      </c>
      <c r="F113" s="40">
        <f>E113/B113*100</f>
        <v>44.62680176965891</v>
      </c>
      <c r="G113" s="40">
        <f>E113/C113*100</f>
        <v>96.90114657576697</v>
      </c>
      <c r="H113" s="40">
        <v>0</v>
      </c>
      <c r="I113" s="40">
        <v>0</v>
      </c>
      <c r="J113" s="40">
        <v>70.4</v>
      </c>
      <c r="K113" s="40">
        <v>70.4</v>
      </c>
      <c r="L113" s="40">
        <v>103.9</v>
      </c>
      <c r="M113" s="40">
        <v>103.9</v>
      </c>
      <c r="N113" s="40">
        <f>50+98.4</f>
        <v>148.4</v>
      </c>
      <c r="O113" s="40">
        <v>138.4</v>
      </c>
      <c r="P113" s="40">
        <v>0</v>
      </c>
      <c r="Q113" s="40">
        <v>0</v>
      </c>
      <c r="R113" s="40">
        <v>0</v>
      </c>
      <c r="S113" s="40">
        <v>0</v>
      </c>
      <c r="T113" s="40">
        <v>0</v>
      </c>
      <c r="U113" s="40">
        <v>0</v>
      </c>
      <c r="V113" s="40">
        <v>0</v>
      </c>
      <c r="W113" s="40">
        <v>0</v>
      </c>
      <c r="X113" s="40">
        <v>28.3</v>
      </c>
      <c r="Y113" s="40">
        <v>0</v>
      </c>
      <c r="Z113" s="40">
        <v>0</v>
      </c>
      <c r="AA113" s="40">
        <v>0</v>
      </c>
      <c r="AB113" s="40">
        <v>349.7</v>
      </c>
      <c r="AC113" s="40">
        <v>0</v>
      </c>
      <c r="AD113" s="40">
        <v>0</v>
      </c>
      <c r="AE113" s="40">
        <v>0</v>
      </c>
      <c r="AF113" s="16"/>
    </row>
    <row r="114" spans="1:32" s="15" customFormat="1" ht="18.75">
      <c r="A114" s="2" t="s">
        <v>27</v>
      </c>
      <c r="B114" s="39"/>
      <c r="C114" s="40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16"/>
    </row>
    <row r="115" spans="1:32" s="15" customFormat="1" ht="18.75">
      <c r="A115" s="2" t="s">
        <v>28</v>
      </c>
      <c r="B115" s="39"/>
      <c r="C115" s="40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16"/>
    </row>
    <row r="116" spans="1:32" s="15" customFormat="1" ht="18.75">
      <c r="A116" s="3" t="s">
        <v>23</v>
      </c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16"/>
    </row>
    <row r="117" spans="1:32" s="15" customFormat="1" ht="93.75">
      <c r="A117" s="24" t="s">
        <v>41</v>
      </c>
      <c r="B117" s="45">
        <f>B119</f>
        <v>20333.5</v>
      </c>
      <c r="C117" s="46">
        <f>C119</f>
        <v>11298.3</v>
      </c>
      <c r="D117" s="45">
        <f>D119</f>
        <v>11298.3</v>
      </c>
      <c r="E117" s="37">
        <f>E119</f>
        <v>10341.8</v>
      </c>
      <c r="F117" s="64">
        <f>E117/B117*100</f>
        <v>50.860894582831286</v>
      </c>
      <c r="G117" s="64">
        <f>E117/C117*100</f>
        <v>91.53412460281635</v>
      </c>
      <c r="H117" s="64">
        <f aca="true" t="shared" si="40" ref="H117:AE117">H119</f>
        <v>948.5</v>
      </c>
      <c r="I117" s="45">
        <f t="shared" si="40"/>
        <v>777.1</v>
      </c>
      <c r="J117" s="45">
        <f t="shared" si="40"/>
        <v>2701</v>
      </c>
      <c r="K117" s="45">
        <f t="shared" si="40"/>
        <v>2403.9</v>
      </c>
      <c r="L117" s="45">
        <f t="shared" si="40"/>
        <v>1690.6</v>
      </c>
      <c r="M117" s="45">
        <f t="shared" si="40"/>
        <v>1560.3</v>
      </c>
      <c r="N117" s="45">
        <f t="shared" si="40"/>
        <v>1984</v>
      </c>
      <c r="O117" s="45">
        <f t="shared" si="40"/>
        <v>1623.7</v>
      </c>
      <c r="P117" s="45">
        <f t="shared" si="40"/>
        <v>1817</v>
      </c>
      <c r="Q117" s="45">
        <f t="shared" si="40"/>
        <v>1674.2</v>
      </c>
      <c r="R117" s="45">
        <f t="shared" si="40"/>
        <v>2157.2</v>
      </c>
      <c r="S117" s="45">
        <f t="shared" si="40"/>
        <v>2302.6</v>
      </c>
      <c r="T117" s="45">
        <f t="shared" si="40"/>
        <v>1923.3</v>
      </c>
      <c r="U117" s="45">
        <f t="shared" si="40"/>
        <v>0</v>
      </c>
      <c r="V117" s="45">
        <f t="shared" si="40"/>
        <v>1597.3</v>
      </c>
      <c r="W117" s="45">
        <f t="shared" si="40"/>
        <v>0</v>
      </c>
      <c r="X117" s="45">
        <f t="shared" si="40"/>
        <v>1430.5</v>
      </c>
      <c r="Y117" s="45">
        <f t="shared" si="40"/>
        <v>0</v>
      </c>
      <c r="Z117" s="45">
        <f t="shared" si="40"/>
        <v>1366.9</v>
      </c>
      <c r="AA117" s="45">
        <f t="shared" si="40"/>
        <v>0</v>
      </c>
      <c r="AB117" s="45">
        <f t="shared" si="40"/>
        <v>1321.7</v>
      </c>
      <c r="AC117" s="45">
        <f t="shared" si="40"/>
        <v>0</v>
      </c>
      <c r="AD117" s="45">
        <f t="shared" si="40"/>
        <v>1395.5</v>
      </c>
      <c r="AE117" s="45">
        <f t="shared" si="40"/>
        <v>0</v>
      </c>
      <c r="AF117" s="16"/>
    </row>
    <row r="118" spans="1:32" s="15" customFormat="1" ht="18.75">
      <c r="A118" s="2" t="s">
        <v>22</v>
      </c>
      <c r="B118" s="39"/>
      <c r="C118" s="47"/>
      <c r="D118" s="48"/>
      <c r="E118" s="38"/>
      <c r="F118" s="38"/>
      <c r="G118" s="3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16"/>
    </row>
    <row r="119" spans="1:32" s="15" customFormat="1" ht="168.75">
      <c r="A119" s="25" t="s">
        <v>42</v>
      </c>
      <c r="B119" s="42">
        <f>B120</f>
        <v>20333.5</v>
      </c>
      <c r="C119" s="50">
        <f>C120</f>
        <v>11298.3</v>
      </c>
      <c r="D119" s="42">
        <f>D120</f>
        <v>11298.3</v>
      </c>
      <c r="E119" s="42">
        <f>E120</f>
        <v>10341.8</v>
      </c>
      <c r="F119" s="64">
        <f>E119/B119*100</f>
        <v>50.860894582831286</v>
      </c>
      <c r="G119" s="64">
        <f>E119/C119*100</f>
        <v>91.53412460281635</v>
      </c>
      <c r="H119" s="42">
        <f aca="true" t="shared" si="41" ref="H119:AE119">H120</f>
        <v>948.5</v>
      </c>
      <c r="I119" s="42">
        <f t="shared" si="41"/>
        <v>777.1</v>
      </c>
      <c r="J119" s="42">
        <f t="shared" si="41"/>
        <v>2701</v>
      </c>
      <c r="K119" s="42">
        <f t="shared" si="41"/>
        <v>2403.9</v>
      </c>
      <c r="L119" s="42">
        <f t="shared" si="41"/>
        <v>1690.6</v>
      </c>
      <c r="M119" s="42">
        <f t="shared" si="41"/>
        <v>1560.3</v>
      </c>
      <c r="N119" s="42">
        <f t="shared" si="41"/>
        <v>1984</v>
      </c>
      <c r="O119" s="42">
        <f t="shared" si="41"/>
        <v>1623.7</v>
      </c>
      <c r="P119" s="42">
        <f t="shared" si="41"/>
        <v>1817</v>
      </c>
      <c r="Q119" s="42">
        <f t="shared" si="41"/>
        <v>1674.2</v>
      </c>
      <c r="R119" s="42">
        <f t="shared" si="41"/>
        <v>2157.2</v>
      </c>
      <c r="S119" s="42">
        <f t="shared" si="41"/>
        <v>2302.6</v>
      </c>
      <c r="T119" s="42">
        <f t="shared" si="41"/>
        <v>1923.3</v>
      </c>
      <c r="U119" s="42">
        <f t="shared" si="41"/>
        <v>0</v>
      </c>
      <c r="V119" s="42">
        <f t="shared" si="41"/>
        <v>1597.3</v>
      </c>
      <c r="W119" s="42">
        <f t="shared" si="41"/>
        <v>0</v>
      </c>
      <c r="X119" s="42">
        <f t="shared" si="41"/>
        <v>1430.5</v>
      </c>
      <c r="Y119" s="42">
        <f t="shared" si="41"/>
        <v>0</v>
      </c>
      <c r="Z119" s="42">
        <f t="shared" si="41"/>
        <v>1366.9</v>
      </c>
      <c r="AA119" s="42">
        <f t="shared" si="41"/>
        <v>0</v>
      </c>
      <c r="AB119" s="42">
        <f t="shared" si="41"/>
        <v>1321.7</v>
      </c>
      <c r="AC119" s="42">
        <f t="shared" si="41"/>
        <v>0</v>
      </c>
      <c r="AD119" s="42">
        <f t="shared" si="41"/>
        <v>1395.5</v>
      </c>
      <c r="AE119" s="42">
        <f t="shared" si="41"/>
        <v>0</v>
      </c>
      <c r="AF119" s="27" t="s">
        <v>83</v>
      </c>
    </row>
    <row r="120" spans="1:32" s="15" customFormat="1" ht="18.75">
      <c r="A120" s="3" t="s">
        <v>34</v>
      </c>
      <c r="B120" s="42">
        <f>B122</f>
        <v>20333.5</v>
      </c>
      <c r="C120" s="40">
        <f>C122</f>
        <v>11298.3</v>
      </c>
      <c r="D120" s="48">
        <f>D122</f>
        <v>11298.3</v>
      </c>
      <c r="E120" s="38">
        <f>I120+K120+M120+O120+Q120+S120+U120+W120+Y120+AA120+AC120+AE120</f>
        <v>10341.8</v>
      </c>
      <c r="F120" s="40">
        <f>E120/B120*100</f>
        <v>50.860894582831286</v>
      </c>
      <c r="G120" s="40">
        <f>E120/C120*100</f>
        <v>91.53412460281635</v>
      </c>
      <c r="H120" s="48">
        <f>H122</f>
        <v>948.5</v>
      </c>
      <c r="I120" s="48">
        <f aca="true" t="shared" si="42" ref="I120:AE120">I122</f>
        <v>777.1</v>
      </c>
      <c r="J120" s="48">
        <f t="shared" si="42"/>
        <v>2701</v>
      </c>
      <c r="K120" s="48">
        <f t="shared" si="42"/>
        <v>2403.9</v>
      </c>
      <c r="L120" s="48">
        <f t="shared" si="42"/>
        <v>1690.6</v>
      </c>
      <c r="M120" s="48">
        <f t="shared" si="42"/>
        <v>1560.3</v>
      </c>
      <c r="N120" s="48">
        <f t="shared" si="42"/>
        <v>1984</v>
      </c>
      <c r="O120" s="48">
        <f t="shared" si="42"/>
        <v>1623.7</v>
      </c>
      <c r="P120" s="48">
        <f t="shared" si="42"/>
        <v>1817</v>
      </c>
      <c r="Q120" s="48">
        <f t="shared" si="42"/>
        <v>1674.2</v>
      </c>
      <c r="R120" s="48">
        <f t="shared" si="42"/>
        <v>2157.2</v>
      </c>
      <c r="S120" s="48">
        <f t="shared" si="42"/>
        <v>2302.6</v>
      </c>
      <c r="T120" s="48">
        <f t="shared" si="42"/>
        <v>1923.3</v>
      </c>
      <c r="U120" s="48">
        <f t="shared" si="42"/>
        <v>0</v>
      </c>
      <c r="V120" s="48">
        <f t="shared" si="42"/>
        <v>1597.3</v>
      </c>
      <c r="W120" s="48">
        <f t="shared" si="42"/>
        <v>0</v>
      </c>
      <c r="X120" s="48">
        <f t="shared" si="42"/>
        <v>1430.5</v>
      </c>
      <c r="Y120" s="48">
        <f t="shared" si="42"/>
        <v>0</v>
      </c>
      <c r="Z120" s="48">
        <f t="shared" si="42"/>
        <v>1366.9</v>
      </c>
      <c r="AA120" s="48">
        <f t="shared" si="42"/>
        <v>0</v>
      </c>
      <c r="AB120" s="48">
        <f t="shared" si="42"/>
        <v>1321.7</v>
      </c>
      <c r="AC120" s="48">
        <f t="shared" si="42"/>
        <v>0</v>
      </c>
      <c r="AD120" s="48">
        <f t="shared" si="42"/>
        <v>1395.5</v>
      </c>
      <c r="AE120" s="48">
        <f t="shared" si="42"/>
        <v>0</v>
      </c>
      <c r="AF120" s="16"/>
    </row>
    <row r="121" spans="1:32" s="15" customFormat="1" ht="18.75">
      <c r="A121" s="2" t="s">
        <v>25</v>
      </c>
      <c r="B121" s="42"/>
      <c r="C121" s="40"/>
      <c r="D121" s="48"/>
      <c r="E121" s="38"/>
      <c r="F121" s="38"/>
      <c r="G121" s="3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16"/>
    </row>
    <row r="122" spans="1:32" s="15" customFormat="1" ht="18.75">
      <c r="A122" s="2" t="s">
        <v>26</v>
      </c>
      <c r="B122" s="42">
        <f>H122+J122+L122+N122+P122+R122+T122+V122+X122+Z122+AB122+AD122</f>
        <v>20333.5</v>
      </c>
      <c r="C122" s="40">
        <f>H122+J122+L122+N122+P122+R122</f>
        <v>11298.3</v>
      </c>
      <c r="D122" s="40">
        <v>11298.3</v>
      </c>
      <c r="E122" s="40">
        <f>I122+K122+M122+O122+Q122+S122+U122+W122+Y122+AA122+AC122+AE122</f>
        <v>10341.8</v>
      </c>
      <c r="F122" s="40">
        <f>E122/B122*100</f>
        <v>50.860894582831286</v>
      </c>
      <c r="G122" s="40">
        <f>E122/C122*100</f>
        <v>91.53412460281635</v>
      </c>
      <c r="H122" s="40">
        <v>948.5</v>
      </c>
      <c r="I122" s="40">
        <v>777.1</v>
      </c>
      <c r="J122" s="40">
        <v>2701</v>
      </c>
      <c r="K122" s="40">
        <v>2403.9</v>
      </c>
      <c r="L122" s="40">
        <v>1690.6</v>
      </c>
      <c r="M122" s="40">
        <v>1560.3</v>
      </c>
      <c r="N122" s="40">
        <v>1984</v>
      </c>
      <c r="O122" s="40">
        <v>1623.7</v>
      </c>
      <c r="P122" s="40">
        <v>1817</v>
      </c>
      <c r="Q122" s="40">
        <v>1674.2</v>
      </c>
      <c r="R122" s="40">
        <v>2157.2</v>
      </c>
      <c r="S122" s="40">
        <v>2302.6</v>
      </c>
      <c r="T122" s="40">
        <v>1923.3</v>
      </c>
      <c r="U122" s="40">
        <v>0</v>
      </c>
      <c r="V122" s="40">
        <v>1597.3</v>
      </c>
      <c r="W122" s="40">
        <v>0</v>
      </c>
      <c r="X122" s="40">
        <v>1430.5</v>
      </c>
      <c r="Y122" s="40">
        <v>0</v>
      </c>
      <c r="Z122" s="40">
        <v>1366.9</v>
      </c>
      <c r="AA122" s="40">
        <v>0</v>
      </c>
      <c r="AB122" s="40">
        <v>1321.7</v>
      </c>
      <c r="AC122" s="40">
        <v>0</v>
      </c>
      <c r="AD122" s="40">
        <v>1395.5</v>
      </c>
      <c r="AE122" s="40">
        <v>0</v>
      </c>
      <c r="AF122" s="16"/>
    </row>
    <row r="123" spans="1:32" s="15" customFormat="1" ht="18.75">
      <c r="A123" s="2" t="s">
        <v>27</v>
      </c>
      <c r="B123" s="39"/>
      <c r="C123" s="40"/>
      <c r="D123" s="38"/>
      <c r="E123" s="40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16"/>
    </row>
    <row r="124" spans="1:32" s="15" customFormat="1" ht="18.75">
      <c r="A124" s="2" t="s">
        <v>28</v>
      </c>
      <c r="B124" s="39"/>
      <c r="C124" s="40"/>
      <c r="D124" s="38"/>
      <c r="E124" s="40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16"/>
    </row>
    <row r="125" spans="1:32" s="15" customFormat="1" ht="93.75">
      <c r="A125" s="24" t="s">
        <v>76</v>
      </c>
      <c r="B125" s="45">
        <f>B127</f>
        <v>151</v>
      </c>
      <c r="C125" s="46">
        <f>C127</f>
        <v>50.4</v>
      </c>
      <c r="D125" s="45">
        <f>D127</f>
        <v>50.4</v>
      </c>
      <c r="E125" s="37">
        <f>E127</f>
        <v>50.3</v>
      </c>
      <c r="F125" s="40">
        <f>E125/B125*100</f>
        <v>33.311258278145694</v>
      </c>
      <c r="G125" s="40">
        <f>E125/C125*100</f>
        <v>99.8015873015873</v>
      </c>
      <c r="H125" s="45">
        <f aca="true" t="shared" si="43" ref="H125:AE125">H127</f>
        <v>0</v>
      </c>
      <c r="I125" s="45">
        <f t="shared" si="43"/>
        <v>0</v>
      </c>
      <c r="J125" s="45">
        <f t="shared" si="43"/>
        <v>0</v>
      </c>
      <c r="K125" s="45">
        <f t="shared" si="43"/>
        <v>0</v>
      </c>
      <c r="L125" s="45">
        <f t="shared" si="43"/>
        <v>0</v>
      </c>
      <c r="M125" s="45">
        <f t="shared" si="43"/>
        <v>0</v>
      </c>
      <c r="N125" s="45">
        <f t="shared" si="43"/>
        <v>0</v>
      </c>
      <c r="O125" s="45">
        <f t="shared" si="43"/>
        <v>0</v>
      </c>
      <c r="P125" s="45">
        <f t="shared" si="43"/>
        <v>0</v>
      </c>
      <c r="Q125" s="45">
        <f t="shared" si="43"/>
        <v>0</v>
      </c>
      <c r="R125" s="45">
        <f t="shared" si="43"/>
        <v>50.4</v>
      </c>
      <c r="S125" s="45">
        <f t="shared" si="43"/>
        <v>50.3</v>
      </c>
      <c r="T125" s="45">
        <f t="shared" si="43"/>
        <v>50.4</v>
      </c>
      <c r="U125" s="45">
        <f t="shared" si="43"/>
        <v>0</v>
      </c>
      <c r="V125" s="45">
        <f t="shared" si="43"/>
        <v>50.2</v>
      </c>
      <c r="W125" s="45">
        <f t="shared" si="43"/>
        <v>0</v>
      </c>
      <c r="X125" s="45">
        <f t="shared" si="43"/>
        <v>0</v>
      </c>
      <c r="Y125" s="45">
        <f t="shared" si="43"/>
        <v>0</v>
      </c>
      <c r="Z125" s="45">
        <f t="shared" si="43"/>
        <v>0</v>
      </c>
      <c r="AA125" s="45">
        <f t="shared" si="43"/>
        <v>0</v>
      </c>
      <c r="AB125" s="45">
        <f t="shared" si="43"/>
        <v>0</v>
      </c>
      <c r="AC125" s="45">
        <f t="shared" si="43"/>
        <v>0</v>
      </c>
      <c r="AD125" s="45">
        <f t="shared" si="43"/>
        <v>0</v>
      </c>
      <c r="AE125" s="45">
        <f t="shared" si="43"/>
        <v>0</v>
      </c>
      <c r="AF125" s="16"/>
    </row>
    <row r="126" spans="1:32" s="15" customFormat="1" ht="18.75">
      <c r="A126" s="2" t="s">
        <v>22</v>
      </c>
      <c r="B126" s="39"/>
      <c r="C126" s="47"/>
      <c r="D126" s="48"/>
      <c r="E126" s="38"/>
      <c r="F126" s="38"/>
      <c r="G126" s="3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16"/>
    </row>
    <row r="127" spans="1:32" s="15" customFormat="1" ht="48.75" customHeight="1">
      <c r="A127" s="25" t="s">
        <v>75</v>
      </c>
      <c r="B127" s="42">
        <f>B128</f>
        <v>151</v>
      </c>
      <c r="C127" s="50">
        <f>C128</f>
        <v>50.4</v>
      </c>
      <c r="D127" s="42">
        <f>D128</f>
        <v>50.4</v>
      </c>
      <c r="E127" s="42">
        <f>E128</f>
        <v>50.3</v>
      </c>
      <c r="F127" s="40">
        <f>E127/B127*100</f>
        <v>33.311258278145694</v>
      </c>
      <c r="G127" s="40">
        <f>E127/C127*100</f>
        <v>99.8015873015873</v>
      </c>
      <c r="H127" s="42">
        <f aca="true" t="shared" si="44" ref="H127:AE127">H128</f>
        <v>0</v>
      </c>
      <c r="I127" s="42">
        <f t="shared" si="44"/>
        <v>0</v>
      </c>
      <c r="J127" s="42">
        <f t="shared" si="44"/>
        <v>0</v>
      </c>
      <c r="K127" s="42">
        <f t="shared" si="44"/>
        <v>0</v>
      </c>
      <c r="L127" s="42">
        <f t="shared" si="44"/>
        <v>0</v>
      </c>
      <c r="M127" s="42">
        <f t="shared" si="44"/>
        <v>0</v>
      </c>
      <c r="N127" s="42">
        <f t="shared" si="44"/>
        <v>0</v>
      </c>
      <c r="O127" s="42">
        <f t="shared" si="44"/>
        <v>0</v>
      </c>
      <c r="P127" s="42">
        <f t="shared" si="44"/>
        <v>0</v>
      </c>
      <c r="Q127" s="42">
        <f t="shared" si="44"/>
        <v>0</v>
      </c>
      <c r="R127" s="42">
        <f t="shared" si="44"/>
        <v>50.4</v>
      </c>
      <c r="S127" s="42">
        <f t="shared" si="44"/>
        <v>50.3</v>
      </c>
      <c r="T127" s="42">
        <f t="shared" si="44"/>
        <v>50.4</v>
      </c>
      <c r="U127" s="42">
        <f t="shared" si="44"/>
        <v>0</v>
      </c>
      <c r="V127" s="42">
        <f t="shared" si="44"/>
        <v>50.2</v>
      </c>
      <c r="W127" s="42">
        <f t="shared" si="44"/>
        <v>0</v>
      </c>
      <c r="X127" s="42">
        <f t="shared" si="44"/>
        <v>0</v>
      </c>
      <c r="Y127" s="42">
        <f t="shared" si="44"/>
        <v>0</v>
      </c>
      <c r="Z127" s="42">
        <f t="shared" si="44"/>
        <v>0</v>
      </c>
      <c r="AA127" s="42">
        <f t="shared" si="44"/>
        <v>0</v>
      </c>
      <c r="AB127" s="42">
        <f t="shared" si="44"/>
        <v>0</v>
      </c>
      <c r="AC127" s="42">
        <f t="shared" si="44"/>
        <v>0</v>
      </c>
      <c r="AD127" s="42">
        <f t="shared" si="44"/>
        <v>0</v>
      </c>
      <c r="AE127" s="42">
        <f t="shared" si="44"/>
        <v>0</v>
      </c>
      <c r="AF127" s="27"/>
    </row>
    <row r="128" spans="1:32" s="15" customFormat="1" ht="18.75">
      <c r="A128" s="3" t="s">
        <v>34</v>
      </c>
      <c r="B128" s="42">
        <f>B130+B129</f>
        <v>151</v>
      </c>
      <c r="C128" s="42">
        <f>C130+C129</f>
        <v>50.4</v>
      </c>
      <c r="D128" s="42">
        <f>D130+D129</f>
        <v>50.4</v>
      </c>
      <c r="E128" s="42">
        <f>E130+E129</f>
        <v>50.3</v>
      </c>
      <c r="F128" s="40">
        <f>E128/B128*100</f>
        <v>33.311258278145694</v>
      </c>
      <c r="G128" s="40">
        <f>E128/C128*100</f>
        <v>99.8015873015873</v>
      </c>
      <c r="H128" s="42">
        <f aca="true" t="shared" si="45" ref="H128:AE128">H130+H129</f>
        <v>0</v>
      </c>
      <c r="I128" s="42">
        <f t="shared" si="45"/>
        <v>0</v>
      </c>
      <c r="J128" s="42">
        <f t="shared" si="45"/>
        <v>0</v>
      </c>
      <c r="K128" s="42">
        <f t="shared" si="45"/>
        <v>0</v>
      </c>
      <c r="L128" s="42">
        <f t="shared" si="45"/>
        <v>0</v>
      </c>
      <c r="M128" s="42">
        <f t="shared" si="45"/>
        <v>0</v>
      </c>
      <c r="N128" s="42">
        <f t="shared" si="45"/>
        <v>0</v>
      </c>
      <c r="O128" s="42">
        <f t="shared" si="45"/>
        <v>0</v>
      </c>
      <c r="P128" s="42">
        <f t="shared" si="45"/>
        <v>0</v>
      </c>
      <c r="Q128" s="42">
        <f t="shared" si="45"/>
        <v>0</v>
      </c>
      <c r="R128" s="42">
        <f t="shared" si="45"/>
        <v>50.4</v>
      </c>
      <c r="S128" s="42">
        <f t="shared" si="45"/>
        <v>50.3</v>
      </c>
      <c r="T128" s="42">
        <f t="shared" si="45"/>
        <v>50.4</v>
      </c>
      <c r="U128" s="42">
        <f t="shared" si="45"/>
        <v>0</v>
      </c>
      <c r="V128" s="42">
        <f t="shared" si="45"/>
        <v>50.2</v>
      </c>
      <c r="W128" s="42">
        <f t="shared" si="45"/>
        <v>0</v>
      </c>
      <c r="X128" s="42">
        <f t="shared" si="45"/>
        <v>0</v>
      </c>
      <c r="Y128" s="42">
        <f t="shared" si="45"/>
        <v>0</v>
      </c>
      <c r="Z128" s="42">
        <f t="shared" si="45"/>
        <v>0</v>
      </c>
      <c r="AA128" s="42">
        <f t="shared" si="45"/>
        <v>0</v>
      </c>
      <c r="AB128" s="42">
        <f t="shared" si="45"/>
        <v>0</v>
      </c>
      <c r="AC128" s="42">
        <f t="shared" si="45"/>
        <v>0</v>
      </c>
      <c r="AD128" s="42">
        <f t="shared" si="45"/>
        <v>0</v>
      </c>
      <c r="AE128" s="42">
        <f t="shared" si="45"/>
        <v>0</v>
      </c>
      <c r="AF128" s="16"/>
    </row>
    <row r="129" spans="1:32" s="15" customFormat="1" ht="18.75">
      <c r="A129" s="2" t="s">
        <v>25</v>
      </c>
      <c r="B129" s="42">
        <f>H129+J129+L129+N129+P129+R129+T129+V129+X129+Z129+AB129+AD129</f>
        <v>151</v>
      </c>
      <c r="C129" s="40">
        <f>H129+J129+L129+N129+P129+R129</f>
        <v>50.4</v>
      </c>
      <c r="D129" s="48">
        <v>50.4</v>
      </c>
      <c r="E129" s="40">
        <f>I129+K129+M129+O129+Q129+S129+U129+W129+Y129+AA129+AC129+AE129</f>
        <v>50.3</v>
      </c>
      <c r="F129" s="40">
        <f>E129/B129*100</f>
        <v>33.311258278145694</v>
      </c>
      <c r="G129" s="40">
        <f>E129/C129*100</f>
        <v>99.8015873015873</v>
      </c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>
        <v>50.4</v>
      </c>
      <c r="S129" s="48">
        <v>50.3</v>
      </c>
      <c r="T129" s="48">
        <v>50.4</v>
      </c>
      <c r="U129" s="48"/>
      <c r="V129" s="48">
        <v>50.2</v>
      </c>
      <c r="W129" s="48"/>
      <c r="X129" s="48"/>
      <c r="Y129" s="48"/>
      <c r="Z129" s="48"/>
      <c r="AA129" s="48"/>
      <c r="AB129" s="48"/>
      <c r="AC129" s="48"/>
      <c r="AD129" s="48"/>
      <c r="AE129" s="48"/>
      <c r="AF129" s="16"/>
    </row>
    <row r="130" spans="1:32" s="15" customFormat="1" ht="18.75">
      <c r="A130" s="2" t="s">
        <v>26</v>
      </c>
      <c r="B130" s="42">
        <f>H130+J130+L130+N130+P130+R130+T130+V130+X130+Z130+AB130+AD130</f>
        <v>0</v>
      </c>
      <c r="C130" s="40">
        <f>H130+J130+L130</f>
        <v>0</v>
      </c>
      <c r="D130" s="40"/>
      <c r="E130" s="40">
        <f>I130+K130+M130+O130+Q130+S130+U130+W130+Y130+AA130+AC130+AE130</f>
        <v>0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>
        <v>0</v>
      </c>
      <c r="V130" s="40"/>
      <c r="W130" s="40"/>
      <c r="X130" s="40"/>
      <c r="Y130" s="40"/>
      <c r="Z130" s="40"/>
      <c r="AA130" s="40"/>
      <c r="AB130" s="40"/>
      <c r="AC130" s="40"/>
      <c r="AD130" s="40"/>
      <c r="AE130" s="40">
        <v>0</v>
      </c>
      <c r="AF130" s="16"/>
    </row>
    <row r="131" spans="1:32" s="15" customFormat="1" ht="18.75">
      <c r="A131" s="2" t="s">
        <v>27</v>
      </c>
      <c r="B131" s="39"/>
      <c r="C131" s="40"/>
      <c r="D131" s="38"/>
      <c r="E131" s="40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16"/>
    </row>
    <row r="132" spans="1:32" s="15" customFormat="1" ht="18.75">
      <c r="A132" s="2" t="s">
        <v>28</v>
      </c>
      <c r="B132" s="39"/>
      <c r="C132" s="40"/>
      <c r="D132" s="38"/>
      <c r="E132" s="40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16"/>
    </row>
    <row r="133" spans="1:32" s="15" customFormat="1" ht="18.75">
      <c r="A133" s="2"/>
      <c r="B133" s="39"/>
      <c r="C133" s="40"/>
      <c r="D133" s="38"/>
      <c r="E133" s="40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16"/>
    </row>
    <row r="134" spans="1:32" s="15" customFormat="1" ht="18.75">
      <c r="A134" s="2"/>
      <c r="B134" s="39"/>
      <c r="C134" s="40"/>
      <c r="D134" s="38"/>
      <c r="E134" s="40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16"/>
    </row>
    <row r="135" spans="1:32" s="15" customFormat="1" ht="48.75" customHeight="1">
      <c r="A135" s="23" t="s">
        <v>65</v>
      </c>
      <c r="B135" s="44">
        <f>B136</f>
        <v>400</v>
      </c>
      <c r="C135" s="44">
        <f>C136</f>
        <v>300</v>
      </c>
      <c r="D135" s="44">
        <f>D136</f>
        <v>300</v>
      </c>
      <c r="E135" s="44">
        <f>E136</f>
        <v>300</v>
      </c>
      <c r="F135" s="40">
        <f>E135/B135*100</f>
        <v>75</v>
      </c>
      <c r="G135" s="40">
        <f>E135/C135*100</f>
        <v>100</v>
      </c>
      <c r="H135" s="44">
        <f aca="true" t="shared" si="46" ref="H135:AE135">H136</f>
        <v>0</v>
      </c>
      <c r="I135" s="44">
        <f t="shared" si="46"/>
        <v>0</v>
      </c>
      <c r="J135" s="44">
        <f t="shared" si="46"/>
        <v>100</v>
      </c>
      <c r="K135" s="44">
        <f t="shared" si="46"/>
        <v>60</v>
      </c>
      <c r="L135" s="44">
        <f t="shared" si="46"/>
        <v>0</v>
      </c>
      <c r="M135" s="44">
        <f t="shared" si="46"/>
        <v>0</v>
      </c>
      <c r="N135" s="44">
        <f t="shared" si="46"/>
        <v>0</v>
      </c>
      <c r="O135" s="44">
        <f t="shared" si="46"/>
        <v>0</v>
      </c>
      <c r="P135" s="44">
        <f t="shared" si="46"/>
        <v>100</v>
      </c>
      <c r="Q135" s="44">
        <f t="shared" si="46"/>
        <v>140</v>
      </c>
      <c r="R135" s="44">
        <f t="shared" si="46"/>
        <v>100</v>
      </c>
      <c r="S135" s="44">
        <f t="shared" si="46"/>
        <v>100</v>
      </c>
      <c r="T135" s="44">
        <f t="shared" si="46"/>
        <v>0</v>
      </c>
      <c r="U135" s="44">
        <f t="shared" si="46"/>
        <v>0</v>
      </c>
      <c r="V135" s="44">
        <f t="shared" si="46"/>
        <v>0</v>
      </c>
      <c r="W135" s="44">
        <f t="shared" si="46"/>
        <v>0</v>
      </c>
      <c r="X135" s="44">
        <f t="shared" si="46"/>
        <v>0</v>
      </c>
      <c r="Y135" s="44">
        <f t="shared" si="46"/>
        <v>0</v>
      </c>
      <c r="Z135" s="44">
        <f t="shared" si="46"/>
        <v>100</v>
      </c>
      <c r="AA135" s="44">
        <f t="shared" si="46"/>
        <v>0</v>
      </c>
      <c r="AB135" s="44">
        <f t="shared" si="46"/>
        <v>0</v>
      </c>
      <c r="AC135" s="44">
        <f t="shared" si="46"/>
        <v>0</v>
      </c>
      <c r="AD135" s="44">
        <f t="shared" si="46"/>
        <v>0</v>
      </c>
      <c r="AE135" s="44">
        <f t="shared" si="46"/>
        <v>0</v>
      </c>
      <c r="AF135" s="23"/>
    </row>
    <row r="136" spans="1:32" s="15" customFormat="1" ht="56.25">
      <c r="A136" s="24" t="s">
        <v>77</v>
      </c>
      <c r="B136" s="45">
        <f>B139+B144+B150</f>
        <v>400</v>
      </c>
      <c r="C136" s="45">
        <f>C139+C144+C150</f>
        <v>300</v>
      </c>
      <c r="D136" s="45">
        <f>D139+D144+D150</f>
        <v>300</v>
      </c>
      <c r="E136" s="45">
        <f>E139+E144+E150</f>
        <v>300</v>
      </c>
      <c r="F136" s="40">
        <f>E136/B136*100</f>
        <v>75</v>
      </c>
      <c r="G136" s="40">
        <f>E136/C136*100</f>
        <v>100</v>
      </c>
      <c r="H136" s="45">
        <f>H139</f>
        <v>0</v>
      </c>
      <c r="I136" s="45">
        <f>I139</f>
        <v>0</v>
      </c>
      <c r="J136" s="45">
        <f aca="true" t="shared" si="47" ref="J136:AE136">J139+J144+J150</f>
        <v>100</v>
      </c>
      <c r="K136" s="45">
        <f t="shared" si="47"/>
        <v>60</v>
      </c>
      <c r="L136" s="45">
        <f t="shared" si="47"/>
        <v>0</v>
      </c>
      <c r="M136" s="45">
        <f t="shared" si="47"/>
        <v>0</v>
      </c>
      <c r="N136" s="45">
        <f t="shared" si="47"/>
        <v>0</v>
      </c>
      <c r="O136" s="45">
        <f t="shared" si="47"/>
        <v>0</v>
      </c>
      <c r="P136" s="45">
        <f t="shared" si="47"/>
        <v>100</v>
      </c>
      <c r="Q136" s="45">
        <f t="shared" si="47"/>
        <v>140</v>
      </c>
      <c r="R136" s="45">
        <f t="shared" si="47"/>
        <v>100</v>
      </c>
      <c r="S136" s="45">
        <f t="shared" si="47"/>
        <v>100</v>
      </c>
      <c r="T136" s="45">
        <f t="shared" si="47"/>
        <v>0</v>
      </c>
      <c r="U136" s="45">
        <f t="shared" si="47"/>
        <v>0</v>
      </c>
      <c r="V136" s="45">
        <f t="shared" si="47"/>
        <v>0</v>
      </c>
      <c r="W136" s="45">
        <f t="shared" si="47"/>
        <v>0</v>
      </c>
      <c r="X136" s="45">
        <f t="shared" si="47"/>
        <v>0</v>
      </c>
      <c r="Y136" s="45">
        <f t="shared" si="47"/>
        <v>0</v>
      </c>
      <c r="Z136" s="45">
        <f t="shared" si="47"/>
        <v>100</v>
      </c>
      <c r="AA136" s="45">
        <f t="shared" si="47"/>
        <v>0</v>
      </c>
      <c r="AB136" s="45">
        <f t="shared" si="47"/>
        <v>0</v>
      </c>
      <c r="AC136" s="45">
        <f t="shared" si="47"/>
        <v>0</v>
      </c>
      <c r="AD136" s="45">
        <f t="shared" si="47"/>
        <v>0</v>
      </c>
      <c r="AE136" s="45">
        <f t="shared" si="47"/>
        <v>0</v>
      </c>
      <c r="AF136" s="16"/>
    </row>
    <row r="137" spans="1:32" s="15" customFormat="1" ht="18.75">
      <c r="A137" s="2" t="s">
        <v>22</v>
      </c>
      <c r="B137" s="39"/>
      <c r="C137" s="40"/>
      <c r="D137" s="48"/>
      <c r="E137" s="38"/>
      <c r="F137" s="38"/>
      <c r="G137" s="3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16"/>
    </row>
    <row r="138" spans="1:32" s="15" customFormat="1" ht="93.75">
      <c r="A138" s="25" t="s">
        <v>78</v>
      </c>
      <c r="B138" s="42">
        <f>B139</f>
        <v>100</v>
      </c>
      <c r="C138" s="42">
        <f>C139</f>
        <v>100</v>
      </c>
      <c r="D138" s="42">
        <f>D139</f>
        <v>100</v>
      </c>
      <c r="E138" s="42">
        <f>E139</f>
        <v>100</v>
      </c>
      <c r="F138" s="40">
        <f>E138/B138*100</f>
        <v>100</v>
      </c>
      <c r="G138" s="40">
        <f>E138/C138*100</f>
        <v>100</v>
      </c>
      <c r="H138" s="42">
        <f aca="true" t="shared" si="48" ref="H138:AE138">H139</f>
        <v>0</v>
      </c>
      <c r="I138" s="42">
        <f t="shared" si="48"/>
        <v>0</v>
      </c>
      <c r="J138" s="42">
        <f t="shared" si="48"/>
        <v>100</v>
      </c>
      <c r="K138" s="42">
        <f t="shared" si="48"/>
        <v>60</v>
      </c>
      <c r="L138" s="42">
        <f t="shared" si="48"/>
        <v>0</v>
      </c>
      <c r="M138" s="42">
        <f t="shared" si="48"/>
        <v>0</v>
      </c>
      <c r="N138" s="42">
        <f t="shared" si="48"/>
        <v>0</v>
      </c>
      <c r="O138" s="42">
        <f t="shared" si="48"/>
        <v>0</v>
      </c>
      <c r="P138" s="42">
        <f t="shared" si="48"/>
        <v>0</v>
      </c>
      <c r="Q138" s="42">
        <f t="shared" si="48"/>
        <v>40</v>
      </c>
      <c r="R138" s="42">
        <f t="shared" si="48"/>
        <v>0</v>
      </c>
      <c r="S138" s="42">
        <f t="shared" si="48"/>
        <v>0</v>
      </c>
      <c r="T138" s="42">
        <f t="shared" si="48"/>
        <v>0</v>
      </c>
      <c r="U138" s="42">
        <f t="shared" si="48"/>
        <v>0</v>
      </c>
      <c r="V138" s="42">
        <f t="shared" si="48"/>
        <v>0</v>
      </c>
      <c r="W138" s="42">
        <f t="shared" si="48"/>
        <v>0</v>
      </c>
      <c r="X138" s="42">
        <f t="shared" si="48"/>
        <v>0</v>
      </c>
      <c r="Y138" s="42">
        <f t="shared" si="48"/>
        <v>0</v>
      </c>
      <c r="Z138" s="42">
        <f t="shared" si="48"/>
        <v>0</v>
      </c>
      <c r="AA138" s="42">
        <f t="shared" si="48"/>
        <v>0</v>
      </c>
      <c r="AB138" s="42">
        <f t="shared" si="48"/>
        <v>0</v>
      </c>
      <c r="AC138" s="42">
        <f t="shared" si="48"/>
        <v>0</v>
      </c>
      <c r="AD138" s="42">
        <f t="shared" si="48"/>
        <v>0</v>
      </c>
      <c r="AE138" s="42">
        <f t="shared" si="48"/>
        <v>0</v>
      </c>
      <c r="AF138" s="27" t="s">
        <v>87</v>
      </c>
    </row>
    <row r="139" spans="1:32" s="15" customFormat="1" ht="18.75">
      <c r="A139" s="3" t="s">
        <v>34</v>
      </c>
      <c r="B139" s="42">
        <f>B141</f>
        <v>100</v>
      </c>
      <c r="C139" s="40">
        <f>C141</f>
        <v>100</v>
      </c>
      <c r="D139" s="48">
        <f>D141</f>
        <v>100</v>
      </c>
      <c r="E139" s="38">
        <f>I139+K139+M139+O139+Q139+S139+U139+W139+Y139+AA139+AC139+AE139</f>
        <v>100</v>
      </c>
      <c r="F139" s="40">
        <f>E139/B139*100</f>
        <v>100</v>
      </c>
      <c r="G139" s="40">
        <f>E139/C139*100</f>
        <v>100</v>
      </c>
      <c r="H139" s="48">
        <f>H141</f>
        <v>0</v>
      </c>
      <c r="I139" s="48">
        <f aca="true" t="shared" si="49" ref="I139:AE139">I141</f>
        <v>0</v>
      </c>
      <c r="J139" s="48">
        <f t="shared" si="49"/>
        <v>100</v>
      </c>
      <c r="K139" s="48">
        <f t="shared" si="49"/>
        <v>60</v>
      </c>
      <c r="L139" s="48">
        <f t="shared" si="49"/>
        <v>0</v>
      </c>
      <c r="M139" s="48">
        <f t="shared" si="49"/>
        <v>0</v>
      </c>
      <c r="N139" s="48">
        <f t="shared" si="49"/>
        <v>0</v>
      </c>
      <c r="O139" s="48">
        <f t="shared" si="49"/>
        <v>0</v>
      </c>
      <c r="P139" s="48">
        <f t="shared" si="49"/>
        <v>0</v>
      </c>
      <c r="Q139" s="48">
        <f t="shared" si="49"/>
        <v>40</v>
      </c>
      <c r="R139" s="48">
        <f t="shared" si="49"/>
        <v>0</v>
      </c>
      <c r="S139" s="48">
        <f t="shared" si="49"/>
        <v>0</v>
      </c>
      <c r="T139" s="48">
        <f t="shared" si="49"/>
        <v>0</v>
      </c>
      <c r="U139" s="48">
        <f t="shared" si="49"/>
        <v>0</v>
      </c>
      <c r="V139" s="48">
        <f t="shared" si="49"/>
        <v>0</v>
      </c>
      <c r="W139" s="48">
        <f t="shared" si="49"/>
        <v>0</v>
      </c>
      <c r="X139" s="48">
        <f t="shared" si="49"/>
        <v>0</v>
      </c>
      <c r="Y139" s="48">
        <f t="shared" si="49"/>
        <v>0</v>
      </c>
      <c r="Z139" s="48">
        <f t="shared" si="49"/>
        <v>0</v>
      </c>
      <c r="AA139" s="48">
        <f t="shared" si="49"/>
        <v>0</v>
      </c>
      <c r="AB139" s="48">
        <f t="shared" si="49"/>
        <v>0</v>
      </c>
      <c r="AC139" s="48">
        <f t="shared" si="49"/>
        <v>0</v>
      </c>
      <c r="AD139" s="48">
        <f t="shared" si="49"/>
        <v>0</v>
      </c>
      <c r="AE139" s="48">
        <f t="shared" si="49"/>
        <v>0</v>
      </c>
      <c r="AF139" s="16"/>
    </row>
    <row r="140" spans="1:32" s="15" customFormat="1" ht="18.75">
      <c r="A140" s="2" t="s">
        <v>25</v>
      </c>
      <c r="B140" s="42"/>
      <c r="C140" s="40"/>
      <c r="D140" s="48"/>
      <c r="E140" s="38"/>
      <c r="F140" s="38"/>
      <c r="G140" s="3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16"/>
    </row>
    <row r="141" spans="1:32" s="15" customFormat="1" ht="18.75">
      <c r="A141" s="2" t="s">
        <v>26</v>
      </c>
      <c r="B141" s="42">
        <f>H141+J141+L141+N141+P141+R141+T141+V141+X141+Z141+AB141+AD141</f>
        <v>100</v>
      </c>
      <c r="C141" s="40">
        <f>H141+J141</f>
        <v>100</v>
      </c>
      <c r="D141" s="40">
        <v>100</v>
      </c>
      <c r="E141" s="40">
        <f>I141+K141+M141+O141+Q141+S141+U141+W141+Y141+AA141+AC141+AE141</f>
        <v>100</v>
      </c>
      <c r="F141" s="40">
        <f>E141/B141*100</f>
        <v>100</v>
      </c>
      <c r="G141" s="40">
        <f>E141/C141*100</f>
        <v>100</v>
      </c>
      <c r="H141" s="40"/>
      <c r="I141" s="40"/>
      <c r="J141" s="40">
        <v>100</v>
      </c>
      <c r="K141" s="40">
        <v>60</v>
      </c>
      <c r="L141" s="40"/>
      <c r="M141" s="40"/>
      <c r="N141" s="40"/>
      <c r="O141" s="40"/>
      <c r="P141" s="40"/>
      <c r="Q141" s="40">
        <v>40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27"/>
    </row>
    <row r="142" spans="1:32" s="15" customFormat="1" ht="18.75">
      <c r="A142" s="2" t="s">
        <v>27</v>
      </c>
      <c r="B142" s="39"/>
      <c r="C142" s="40"/>
      <c r="D142" s="38"/>
      <c r="E142" s="40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16"/>
    </row>
    <row r="143" spans="1:32" s="15" customFormat="1" ht="18.75">
      <c r="A143" s="2" t="s">
        <v>28</v>
      </c>
      <c r="B143" s="39"/>
      <c r="C143" s="40"/>
      <c r="D143" s="38"/>
      <c r="E143" s="40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16"/>
    </row>
    <row r="144" spans="1:32" s="15" customFormat="1" ht="37.5">
      <c r="A144" s="25" t="s">
        <v>89</v>
      </c>
      <c r="B144" s="42">
        <f>B145</f>
        <v>200</v>
      </c>
      <c r="C144" s="42">
        <f>C145</f>
        <v>200</v>
      </c>
      <c r="D144" s="42">
        <f>D145</f>
        <v>200</v>
      </c>
      <c r="E144" s="42">
        <f>E145</f>
        <v>200</v>
      </c>
      <c r="F144" s="40">
        <f>E144/B144*100</f>
        <v>100</v>
      </c>
      <c r="G144" s="40">
        <f>E144/C144*100</f>
        <v>100</v>
      </c>
      <c r="H144" s="42">
        <f aca="true" t="shared" si="50" ref="H144:AE144">H145</f>
        <v>0</v>
      </c>
      <c r="I144" s="42">
        <f t="shared" si="50"/>
        <v>0</v>
      </c>
      <c r="J144" s="42">
        <f t="shared" si="50"/>
        <v>0</v>
      </c>
      <c r="K144" s="42">
        <f t="shared" si="50"/>
        <v>0</v>
      </c>
      <c r="L144" s="42">
        <f t="shared" si="50"/>
        <v>0</v>
      </c>
      <c r="M144" s="42">
        <f t="shared" si="50"/>
        <v>0</v>
      </c>
      <c r="N144" s="42">
        <f t="shared" si="50"/>
        <v>0</v>
      </c>
      <c r="O144" s="42">
        <f t="shared" si="50"/>
        <v>0</v>
      </c>
      <c r="P144" s="42">
        <f t="shared" si="50"/>
        <v>100</v>
      </c>
      <c r="Q144" s="42">
        <f t="shared" si="50"/>
        <v>100</v>
      </c>
      <c r="R144" s="42">
        <f t="shared" si="50"/>
        <v>100</v>
      </c>
      <c r="S144" s="42">
        <f t="shared" si="50"/>
        <v>100</v>
      </c>
      <c r="T144" s="42">
        <f t="shared" si="50"/>
        <v>0</v>
      </c>
      <c r="U144" s="42">
        <f t="shared" si="50"/>
        <v>0</v>
      </c>
      <c r="V144" s="42">
        <f t="shared" si="50"/>
        <v>0</v>
      </c>
      <c r="W144" s="42">
        <f t="shared" si="50"/>
        <v>0</v>
      </c>
      <c r="X144" s="42">
        <f t="shared" si="50"/>
        <v>0</v>
      </c>
      <c r="Y144" s="42">
        <f t="shared" si="50"/>
        <v>0</v>
      </c>
      <c r="Z144" s="42">
        <f t="shared" si="50"/>
        <v>0</v>
      </c>
      <c r="AA144" s="42">
        <f t="shared" si="50"/>
        <v>0</v>
      </c>
      <c r="AB144" s="42">
        <f t="shared" si="50"/>
        <v>0</v>
      </c>
      <c r="AC144" s="42">
        <f t="shared" si="50"/>
        <v>0</v>
      </c>
      <c r="AD144" s="42">
        <f t="shared" si="50"/>
        <v>0</v>
      </c>
      <c r="AE144" s="42">
        <f t="shared" si="50"/>
        <v>0</v>
      </c>
      <c r="AF144" s="27" t="s">
        <v>91</v>
      </c>
    </row>
    <row r="145" spans="1:32" s="15" customFormat="1" ht="18.75">
      <c r="A145" s="3" t="s">
        <v>34</v>
      </c>
      <c r="B145" s="42">
        <f>B146+B147</f>
        <v>200</v>
      </c>
      <c r="C145" s="42">
        <f>C146+C147</f>
        <v>200</v>
      </c>
      <c r="D145" s="42">
        <f>D146+D147</f>
        <v>200</v>
      </c>
      <c r="E145" s="42">
        <f>E146+E147</f>
        <v>200</v>
      </c>
      <c r="F145" s="40">
        <f>E145/B145*100</f>
        <v>100</v>
      </c>
      <c r="G145" s="40">
        <f>E145/C145*100</f>
        <v>100</v>
      </c>
      <c r="H145" s="42">
        <f aca="true" t="shared" si="51" ref="H145:AE145">H146+H147</f>
        <v>0</v>
      </c>
      <c r="I145" s="42">
        <f t="shared" si="51"/>
        <v>0</v>
      </c>
      <c r="J145" s="42">
        <f t="shared" si="51"/>
        <v>0</v>
      </c>
      <c r="K145" s="42">
        <f t="shared" si="51"/>
        <v>0</v>
      </c>
      <c r="L145" s="42">
        <f t="shared" si="51"/>
        <v>0</v>
      </c>
      <c r="M145" s="42">
        <f t="shared" si="51"/>
        <v>0</v>
      </c>
      <c r="N145" s="42">
        <f t="shared" si="51"/>
        <v>0</v>
      </c>
      <c r="O145" s="42">
        <f t="shared" si="51"/>
        <v>0</v>
      </c>
      <c r="P145" s="42">
        <f t="shared" si="51"/>
        <v>100</v>
      </c>
      <c r="Q145" s="42">
        <f t="shared" si="51"/>
        <v>100</v>
      </c>
      <c r="R145" s="42">
        <f t="shared" si="51"/>
        <v>100</v>
      </c>
      <c r="S145" s="42">
        <f t="shared" si="51"/>
        <v>100</v>
      </c>
      <c r="T145" s="42">
        <f t="shared" si="51"/>
        <v>0</v>
      </c>
      <c r="U145" s="42">
        <f t="shared" si="51"/>
        <v>0</v>
      </c>
      <c r="V145" s="42">
        <f t="shared" si="51"/>
        <v>0</v>
      </c>
      <c r="W145" s="42">
        <f t="shared" si="51"/>
        <v>0</v>
      </c>
      <c r="X145" s="42">
        <f t="shared" si="51"/>
        <v>0</v>
      </c>
      <c r="Y145" s="42">
        <f t="shared" si="51"/>
        <v>0</v>
      </c>
      <c r="Z145" s="42">
        <f t="shared" si="51"/>
        <v>0</v>
      </c>
      <c r="AA145" s="42">
        <f t="shared" si="51"/>
        <v>0</v>
      </c>
      <c r="AB145" s="42">
        <f t="shared" si="51"/>
        <v>0</v>
      </c>
      <c r="AC145" s="42">
        <f t="shared" si="51"/>
        <v>0</v>
      </c>
      <c r="AD145" s="42">
        <f t="shared" si="51"/>
        <v>0</v>
      </c>
      <c r="AE145" s="42">
        <f t="shared" si="51"/>
        <v>0</v>
      </c>
      <c r="AF145" s="16"/>
    </row>
    <row r="146" spans="1:32" s="15" customFormat="1" ht="18.75">
      <c r="A146" s="2" t="s">
        <v>25</v>
      </c>
      <c r="B146" s="42">
        <f>H146+J146+L146+N146+P146+R146+T146+V146+X146+Z146+AB146+AD146</f>
        <v>200</v>
      </c>
      <c r="C146" s="40">
        <f>H146+J146+L146+N146+P146+R146</f>
        <v>200</v>
      </c>
      <c r="D146" s="40">
        <v>200</v>
      </c>
      <c r="E146" s="40">
        <f>I146+K146+M146+O146+Q146+S146+U146+W146+Y146+AA146+AC146+AE146</f>
        <v>200</v>
      </c>
      <c r="F146" s="40">
        <f>E146/B146*100</f>
        <v>100</v>
      </c>
      <c r="G146" s="40">
        <f>E146/C146*100</f>
        <v>100</v>
      </c>
      <c r="H146" s="48"/>
      <c r="I146" s="48"/>
      <c r="J146" s="48"/>
      <c r="K146" s="48"/>
      <c r="L146" s="48"/>
      <c r="M146" s="48"/>
      <c r="N146" s="48"/>
      <c r="O146" s="48"/>
      <c r="P146" s="48">
        <v>100</v>
      </c>
      <c r="Q146" s="48">
        <v>100</v>
      </c>
      <c r="R146" s="48">
        <v>100</v>
      </c>
      <c r="S146" s="48">
        <v>100</v>
      </c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16"/>
    </row>
    <row r="147" spans="1:32" s="15" customFormat="1" ht="18.75">
      <c r="A147" s="2" t="s">
        <v>26</v>
      </c>
      <c r="B147" s="42">
        <f>H147+J147+L147+N147+P147+R147+T147+V147+X147+Z147+AB147+AD147</f>
        <v>0</v>
      </c>
      <c r="C147" s="40">
        <f>H147+J147</f>
        <v>0</v>
      </c>
      <c r="D147" s="40"/>
      <c r="E147" s="40">
        <f>I147+K147+M147+O147+Q147+S147+U147+W147+Y147+AA147+AC147+AE147</f>
        <v>0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27"/>
    </row>
    <row r="148" spans="1:32" s="15" customFormat="1" ht="18.75">
      <c r="A148" s="2" t="s">
        <v>27</v>
      </c>
      <c r="B148" s="39"/>
      <c r="C148" s="40"/>
      <c r="D148" s="38"/>
      <c r="E148" s="40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16"/>
    </row>
    <row r="149" spans="1:32" s="15" customFormat="1" ht="18.75">
      <c r="A149" s="2" t="s">
        <v>28</v>
      </c>
      <c r="B149" s="39"/>
      <c r="C149" s="40"/>
      <c r="D149" s="38"/>
      <c r="E149" s="40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16"/>
    </row>
    <row r="150" spans="1:32" s="15" customFormat="1" ht="37.5">
      <c r="A150" s="25" t="s">
        <v>90</v>
      </c>
      <c r="B150" s="42">
        <f>B151</f>
        <v>100</v>
      </c>
      <c r="C150" s="42">
        <f>C151</f>
        <v>0</v>
      </c>
      <c r="D150" s="42">
        <f>D151</f>
        <v>0</v>
      </c>
      <c r="E150" s="42">
        <f>E151</f>
        <v>0</v>
      </c>
      <c r="F150" s="40">
        <f>E150/B150*100</f>
        <v>0</v>
      </c>
      <c r="G150" s="40"/>
      <c r="H150" s="42">
        <f aca="true" t="shared" si="52" ref="H150:AE150">H151</f>
        <v>0</v>
      </c>
      <c r="I150" s="42">
        <f t="shared" si="52"/>
        <v>0</v>
      </c>
      <c r="J150" s="42">
        <f t="shared" si="52"/>
        <v>0</v>
      </c>
      <c r="K150" s="42">
        <f t="shared" si="52"/>
        <v>0</v>
      </c>
      <c r="L150" s="42">
        <f t="shared" si="52"/>
        <v>0</v>
      </c>
      <c r="M150" s="42">
        <f t="shared" si="52"/>
        <v>0</v>
      </c>
      <c r="N150" s="42">
        <f t="shared" si="52"/>
        <v>0</v>
      </c>
      <c r="O150" s="42">
        <f t="shared" si="52"/>
        <v>0</v>
      </c>
      <c r="P150" s="42">
        <f t="shared" si="52"/>
        <v>0</v>
      </c>
      <c r="Q150" s="42">
        <f t="shared" si="52"/>
        <v>0</v>
      </c>
      <c r="R150" s="42">
        <f t="shared" si="52"/>
        <v>0</v>
      </c>
      <c r="S150" s="42">
        <f t="shared" si="52"/>
        <v>0</v>
      </c>
      <c r="T150" s="42">
        <f t="shared" si="52"/>
        <v>0</v>
      </c>
      <c r="U150" s="42">
        <f t="shared" si="52"/>
        <v>0</v>
      </c>
      <c r="V150" s="42">
        <f t="shared" si="52"/>
        <v>0</v>
      </c>
      <c r="W150" s="42">
        <f t="shared" si="52"/>
        <v>0</v>
      </c>
      <c r="X150" s="42">
        <f t="shared" si="52"/>
        <v>0</v>
      </c>
      <c r="Y150" s="42">
        <f t="shared" si="52"/>
        <v>0</v>
      </c>
      <c r="Z150" s="42">
        <f t="shared" si="52"/>
        <v>100</v>
      </c>
      <c r="AA150" s="42">
        <f t="shared" si="52"/>
        <v>0</v>
      </c>
      <c r="AB150" s="42">
        <f t="shared" si="52"/>
        <v>0</v>
      </c>
      <c r="AC150" s="42">
        <f t="shared" si="52"/>
        <v>0</v>
      </c>
      <c r="AD150" s="42">
        <f t="shared" si="52"/>
        <v>0</v>
      </c>
      <c r="AE150" s="42">
        <f t="shared" si="52"/>
        <v>0</v>
      </c>
      <c r="AF150" s="16"/>
    </row>
    <row r="151" spans="1:32" s="15" customFormat="1" ht="18.75">
      <c r="A151" s="3" t="s">
        <v>34</v>
      </c>
      <c r="B151" s="42">
        <f>B152+B153</f>
        <v>100</v>
      </c>
      <c r="C151" s="42">
        <f>C152+C153</f>
        <v>0</v>
      </c>
      <c r="D151" s="42">
        <f>D152+D153</f>
        <v>0</v>
      </c>
      <c r="E151" s="42">
        <f>E152+E153</f>
        <v>0</v>
      </c>
      <c r="F151" s="40">
        <f>E151/B151*100</f>
        <v>0</v>
      </c>
      <c r="G151" s="40"/>
      <c r="H151" s="42">
        <f aca="true" t="shared" si="53" ref="H151:AE151">H152+H153</f>
        <v>0</v>
      </c>
      <c r="I151" s="42">
        <f t="shared" si="53"/>
        <v>0</v>
      </c>
      <c r="J151" s="42">
        <f t="shared" si="53"/>
        <v>0</v>
      </c>
      <c r="K151" s="42">
        <f t="shared" si="53"/>
        <v>0</v>
      </c>
      <c r="L151" s="42">
        <f t="shared" si="53"/>
        <v>0</v>
      </c>
      <c r="M151" s="42">
        <f t="shared" si="53"/>
        <v>0</v>
      </c>
      <c r="N151" s="42">
        <f t="shared" si="53"/>
        <v>0</v>
      </c>
      <c r="O151" s="42">
        <f t="shared" si="53"/>
        <v>0</v>
      </c>
      <c r="P151" s="42">
        <f t="shared" si="53"/>
        <v>0</v>
      </c>
      <c r="Q151" s="42">
        <f t="shared" si="53"/>
        <v>0</v>
      </c>
      <c r="R151" s="42">
        <f t="shared" si="53"/>
        <v>0</v>
      </c>
      <c r="S151" s="42">
        <f t="shared" si="53"/>
        <v>0</v>
      </c>
      <c r="T151" s="42">
        <f t="shared" si="53"/>
        <v>0</v>
      </c>
      <c r="U151" s="42">
        <f t="shared" si="53"/>
        <v>0</v>
      </c>
      <c r="V151" s="42">
        <f t="shared" si="53"/>
        <v>0</v>
      </c>
      <c r="W151" s="42">
        <f t="shared" si="53"/>
        <v>0</v>
      </c>
      <c r="X151" s="42">
        <f t="shared" si="53"/>
        <v>0</v>
      </c>
      <c r="Y151" s="42">
        <f t="shared" si="53"/>
        <v>0</v>
      </c>
      <c r="Z151" s="42">
        <f t="shared" si="53"/>
        <v>100</v>
      </c>
      <c r="AA151" s="42">
        <f t="shared" si="53"/>
        <v>0</v>
      </c>
      <c r="AB151" s="42">
        <f t="shared" si="53"/>
        <v>0</v>
      </c>
      <c r="AC151" s="42">
        <f t="shared" si="53"/>
        <v>0</v>
      </c>
      <c r="AD151" s="42">
        <f t="shared" si="53"/>
        <v>0</v>
      </c>
      <c r="AE151" s="42">
        <f t="shared" si="53"/>
        <v>0</v>
      </c>
      <c r="AF151" s="16"/>
    </row>
    <row r="152" spans="1:32" s="15" customFormat="1" ht="18.75">
      <c r="A152" s="2" t="s">
        <v>25</v>
      </c>
      <c r="B152" s="42">
        <f>H152+J152+L152+N152+P152+R152+T152+V152+X152+Z152+AB152+AD152</f>
        <v>100</v>
      </c>
      <c r="C152" s="40">
        <f>H152+J152+L152+N152+P152</f>
        <v>0</v>
      </c>
      <c r="D152" s="40"/>
      <c r="E152" s="40">
        <f>I152+K152+M152+O152+Q152+S152+U152+W152+Y152+AA152+AC152+AE152</f>
        <v>0</v>
      </c>
      <c r="F152" s="38"/>
      <c r="G152" s="3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>
        <v>100</v>
      </c>
      <c r="AA152" s="48"/>
      <c r="AB152" s="48"/>
      <c r="AC152" s="48"/>
      <c r="AD152" s="48"/>
      <c r="AE152" s="48"/>
      <c r="AF152" s="16"/>
    </row>
    <row r="153" spans="1:32" s="15" customFormat="1" ht="18.75">
      <c r="A153" s="2" t="s">
        <v>26</v>
      </c>
      <c r="B153" s="42">
        <f>H153+J153+L153+N153+P153+R153+T153+V153+X153+Z153+AB153+AD153</f>
        <v>0</v>
      </c>
      <c r="C153" s="40">
        <f>H153+J153</f>
        <v>0</v>
      </c>
      <c r="D153" s="40"/>
      <c r="E153" s="40">
        <f>I153+K153+M153+O153+Q153+S153+U153+W153+Y153+AA153+AC153+AE153</f>
        <v>0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27"/>
    </row>
    <row r="154" spans="1:32" s="15" customFormat="1" ht="18.75">
      <c r="A154" s="2" t="s">
        <v>27</v>
      </c>
      <c r="B154" s="39"/>
      <c r="C154" s="40"/>
      <c r="D154" s="38"/>
      <c r="E154" s="40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16"/>
    </row>
    <row r="155" spans="1:32" s="15" customFormat="1" ht="18.75">
      <c r="A155" s="2" t="s">
        <v>28</v>
      </c>
      <c r="B155" s="39"/>
      <c r="C155" s="40"/>
      <c r="D155" s="38"/>
      <c r="E155" s="40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16"/>
    </row>
    <row r="156" spans="1:32" s="15" customFormat="1" ht="18.75">
      <c r="A156" s="2"/>
      <c r="B156" s="39"/>
      <c r="C156" s="40"/>
      <c r="D156" s="38"/>
      <c r="E156" s="40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16"/>
    </row>
    <row r="157" spans="1:32" ht="18.75">
      <c r="A157" s="3" t="s">
        <v>35</v>
      </c>
      <c r="B157" s="45">
        <f>B135+B101+B85+B68+B10</f>
        <v>1883397.3999999994</v>
      </c>
      <c r="C157" s="45">
        <f>C135+C101+C85+C68+C10</f>
        <v>1109051.7100000002</v>
      </c>
      <c r="D157" s="45">
        <f>D135+D101+D85+D68+D10</f>
        <v>1106786.3</v>
      </c>
      <c r="E157" s="45">
        <f>E135+E101+E85+E68+E10</f>
        <v>863546.6999999998</v>
      </c>
      <c r="F157" s="40">
        <f>E157/B157*100</f>
        <v>45.85047744039575</v>
      </c>
      <c r="G157" s="40">
        <f>E157/C157*100</f>
        <v>77.86351999763832</v>
      </c>
      <c r="H157" s="45">
        <f aca="true" t="shared" si="54" ref="H157:AE157">H135+H101+H85+H68+H10</f>
        <v>97706.1</v>
      </c>
      <c r="I157" s="45">
        <f t="shared" si="54"/>
        <v>39343.700000000004</v>
      </c>
      <c r="J157" s="45">
        <f t="shared" si="54"/>
        <v>123501.91</v>
      </c>
      <c r="K157" s="45">
        <f t="shared" si="54"/>
        <v>130651.29999999999</v>
      </c>
      <c r="L157" s="45">
        <f t="shared" si="54"/>
        <v>130997.6</v>
      </c>
      <c r="M157" s="45">
        <f t="shared" si="54"/>
        <v>122942.89999999998</v>
      </c>
      <c r="N157" s="45">
        <f t="shared" si="54"/>
        <v>182379.6</v>
      </c>
      <c r="O157" s="45">
        <f t="shared" si="54"/>
        <v>128838.9</v>
      </c>
      <c r="P157" s="45">
        <f t="shared" si="54"/>
        <v>365471.60000000003</v>
      </c>
      <c r="Q157" s="45">
        <f t="shared" si="54"/>
        <v>194483.8</v>
      </c>
      <c r="R157" s="45">
        <f t="shared" si="54"/>
        <v>208994.9</v>
      </c>
      <c r="S157" s="45">
        <f t="shared" si="54"/>
        <v>247286.10000000003</v>
      </c>
      <c r="T157" s="45">
        <f t="shared" si="54"/>
        <v>91982.50000000001</v>
      </c>
      <c r="U157" s="45">
        <f t="shared" si="54"/>
        <v>0</v>
      </c>
      <c r="V157" s="45">
        <f t="shared" si="54"/>
        <v>64827.59999999999</v>
      </c>
      <c r="W157" s="45">
        <f t="shared" si="54"/>
        <v>0</v>
      </c>
      <c r="X157" s="45">
        <f t="shared" si="54"/>
        <v>122711.7</v>
      </c>
      <c r="Y157" s="45">
        <f t="shared" si="54"/>
        <v>0</v>
      </c>
      <c r="Z157" s="45">
        <f t="shared" si="54"/>
        <v>137238.2</v>
      </c>
      <c r="AA157" s="45">
        <f t="shared" si="54"/>
        <v>0</v>
      </c>
      <c r="AB157" s="45">
        <f t="shared" si="54"/>
        <v>125789.59</v>
      </c>
      <c r="AC157" s="45">
        <f t="shared" si="54"/>
        <v>0</v>
      </c>
      <c r="AD157" s="45">
        <f t="shared" si="54"/>
        <v>231796.1</v>
      </c>
      <c r="AE157" s="45">
        <f t="shared" si="54"/>
        <v>0</v>
      </c>
      <c r="AF157" s="16"/>
    </row>
    <row r="158" spans="1:32" s="15" customFormat="1" ht="18.75">
      <c r="A158" s="2" t="s">
        <v>25</v>
      </c>
      <c r="B158" s="42">
        <f>B140+B121+B112+B106+B96+B90+B73+B63+B57+B49+B43+B29+B21+B15+B129+B146+B152</f>
        <v>1237529.3000000003</v>
      </c>
      <c r="C158" s="42">
        <f>C140+C121+C112+C106+C96+C90+C73+C63+C57+C49+C43+C29+C21+C15+C129+C146+C152</f>
        <v>759787.9000000001</v>
      </c>
      <c r="D158" s="42">
        <f>D140+D121+D112+D106+D96+D90+D73+D63+D57+D49+D43+D29+D21+D15+D129+D146+D152</f>
        <v>759745.1000000001</v>
      </c>
      <c r="E158" s="42">
        <f>E140+E121+E112+E106+E96+E90+E73+E63+E57+E49+E43+E29+E21+E15+E129+E146+E152</f>
        <v>590810.3</v>
      </c>
      <c r="F158" s="40">
        <f>E158/B158*100</f>
        <v>47.741116109331706</v>
      </c>
      <c r="G158" s="40">
        <f>E158/C158*100</f>
        <v>77.75989851904721</v>
      </c>
      <c r="H158" s="42">
        <f aca="true" t="shared" si="55" ref="H158:AE158">H140+H121+H112+H106+H96+H90+H73+H63+H57+H49+H43+H29+H21+H15+H129+H146+H152</f>
        <v>62402.700000000004</v>
      </c>
      <c r="I158" s="42">
        <f t="shared" si="55"/>
        <v>17699.100000000002</v>
      </c>
      <c r="J158" s="42">
        <f t="shared" si="55"/>
        <v>76150</v>
      </c>
      <c r="K158" s="42">
        <f t="shared" si="55"/>
        <v>86233.09999999999</v>
      </c>
      <c r="L158" s="42">
        <f t="shared" si="55"/>
        <v>84034.6</v>
      </c>
      <c r="M158" s="42">
        <f t="shared" si="55"/>
        <v>80842.8</v>
      </c>
      <c r="N158" s="42">
        <f t="shared" si="55"/>
        <v>111423.7</v>
      </c>
      <c r="O158" s="42">
        <f t="shared" si="55"/>
        <v>82985.59999999999</v>
      </c>
      <c r="P158" s="42">
        <f t="shared" si="55"/>
        <v>275291.3</v>
      </c>
      <c r="Q158" s="42">
        <f t="shared" si="55"/>
        <v>140799.5</v>
      </c>
      <c r="R158" s="42">
        <f t="shared" si="55"/>
        <v>150485.59999999998</v>
      </c>
      <c r="S158" s="42">
        <f t="shared" si="55"/>
        <v>182250.19999999998</v>
      </c>
      <c r="T158" s="42">
        <f t="shared" si="55"/>
        <v>43774.700000000004</v>
      </c>
      <c r="U158" s="42">
        <f t="shared" si="55"/>
        <v>0</v>
      </c>
      <c r="V158" s="42">
        <f t="shared" si="55"/>
        <v>25943.8</v>
      </c>
      <c r="W158" s="42">
        <f t="shared" si="55"/>
        <v>0</v>
      </c>
      <c r="X158" s="42">
        <f t="shared" si="55"/>
        <v>71948.7</v>
      </c>
      <c r="Y158" s="42">
        <f t="shared" si="55"/>
        <v>0</v>
      </c>
      <c r="Z158" s="42">
        <f t="shared" si="55"/>
        <v>85290</v>
      </c>
      <c r="AA158" s="42">
        <f t="shared" si="55"/>
        <v>0</v>
      </c>
      <c r="AB158" s="42">
        <f t="shared" si="55"/>
        <v>84689.7</v>
      </c>
      <c r="AC158" s="42">
        <f t="shared" si="55"/>
        <v>0</v>
      </c>
      <c r="AD158" s="42">
        <f t="shared" si="55"/>
        <v>166094.5</v>
      </c>
      <c r="AE158" s="42">
        <f t="shared" si="55"/>
        <v>0</v>
      </c>
      <c r="AF158" s="16"/>
    </row>
    <row r="159" spans="1:32" s="15" customFormat="1" ht="18.75">
      <c r="A159" s="2" t="s">
        <v>26</v>
      </c>
      <c r="B159" s="42">
        <f>B141+B122+B113+B107+B97+B91+B74+B64+B58+B50+B44+B30+B22+B16+B36+B81</f>
        <v>641301.5</v>
      </c>
      <c r="C159" s="42">
        <f>C141+C122+C113+C107+C97+C91+C74+C64+C58+C50+C44+C30+C22+C16+C36+C81</f>
        <v>344847.20999999996</v>
      </c>
      <c r="D159" s="42">
        <f>D141+D122+D113+D107+D97+D91+D74+D64+D58+D50+D44+D30+D22+D16+D36+D81</f>
        <v>342682.5</v>
      </c>
      <c r="E159" s="42">
        <f>E141+E122+E113+E107+E97+E91+E74+E64+E58+E50+E44+E30+E22+E16+E36+E81</f>
        <v>271234.2</v>
      </c>
      <c r="F159" s="40">
        <f>E159/B159*100</f>
        <v>42.294334256196194</v>
      </c>
      <c r="G159" s="40">
        <f>E159/C159*100</f>
        <v>78.65344191127429</v>
      </c>
      <c r="H159" s="42">
        <f aca="true" t="shared" si="56" ref="H159:AE159">H141+H122+H113+H107+H97+H91+H74+H64+H58+H50+H44+H30+H22+H16+H36+H81</f>
        <v>35303.399999999994</v>
      </c>
      <c r="I159" s="42">
        <f t="shared" si="56"/>
        <v>21644.6</v>
      </c>
      <c r="J159" s="42">
        <f t="shared" si="56"/>
        <v>47278.91</v>
      </c>
      <c r="K159" s="42">
        <f t="shared" si="56"/>
        <v>44418.2</v>
      </c>
      <c r="L159" s="42">
        <f t="shared" si="56"/>
        <v>45135.100000000006</v>
      </c>
      <c r="M159" s="42">
        <f t="shared" si="56"/>
        <v>41208.3</v>
      </c>
      <c r="N159" s="42">
        <f t="shared" si="56"/>
        <v>69375.9</v>
      </c>
      <c r="O159" s="42">
        <f t="shared" si="56"/>
        <v>45509.1</v>
      </c>
      <c r="P159" s="42">
        <f t="shared" si="56"/>
        <v>89244.6</v>
      </c>
      <c r="Q159" s="42">
        <f t="shared" si="56"/>
        <v>53434.600000000006</v>
      </c>
      <c r="R159" s="42">
        <f t="shared" si="56"/>
        <v>58509.3</v>
      </c>
      <c r="S159" s="42">
        <f t="shared" si="56"/>
        <v>65019.399999999994</v>
      </c>
      <c r="T159" s="42">
        <f t="shared" si="56"/>
        <v>48057.8</v>
      </c>
      <c r="U159" s="42">
        <f t="shared" si="56"/>
        <v>0</v>
      </c>
      <c r="V159" s="42">
        <f t="shared" si="56"/>
        <v>38883.799999999996</v>
      </c>
      <c r="W159" s="42">
        <f t="shared" si="56"/>
        <v>0</v>
      </c>
      <c r="X159" s="42">
        <f t="shared" si="56"/>
        <v>50763</v>
      </c>
      <c r="Y159" s="42">
        <f t="shared" si="56"/>
        <v>0</v>
      </c>
      <c r="Z159" s="42">
        <f t="shared" si="56"/>
        <v>51948.2</v>
      </c>
      <c r="AA159" s="42">
        <f t="shared" si="56"/>
        <v>0</v>
      </c>
      <c r="AB159" s="42">
        <f t="shared" si="56"/>
        <v>41099.89</v>
      </c>
      <c r="AC159" s="42">
        <f t="shared" si="56"/>
        <v>0</v>
      </c>
      <c r="AD159" s="42">
        <f t="shared" si="56"/>
        <v>65701.6</v>
      </c>
      <c r="AE159" s="42">
        <f t="shared" si="56"/>
        <v>0</v>
      </c>
      <c r="AF159" s="16"/>
    </row>
    <row r="160" spans="1:32" s="15" customFormat="1" ht="18.75">
      <c r="A160" s="2" t="s">
        <v>27</v>
      </c>
      <c r="B160" s="39"/>
      <c r="C160" s="40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16"/>
    </row>
    <row r="161" spans="1:32" s="15" customFormat="1" ht="18.75">
      <c r="A161" s="2" t="s">
        <v>28</v>
      </c>
      <c r="B161" s="39">
        <f>B66+B83+B60+B32</f>
        <v>4566.6</v>
      </c>
      <c r="C161" s="39">
        <f>C66+C83+C60+C32</f>
        <v>4416.6</v>
      </c>
      <c r="D161" s="39">
        <f>D66+D83+D60+D32</f>
        <v>4358.7</v>
      </c>
      <c r="E161" s="39">
        <f>E66+E83+E60+E32</f>
        <v>1502.2</v>
      </c>
      <c r="F161" s="40">
        <f>E161/B161*100</f>
        <v>32.8953707353392</v>
      </c>
      <c r="G161" s="40">
        <f>E161/C161*100</f>
        <v>34.01258886926595</v>
      </c>
      <c r="H161" s="39">
        <f aca="true" t="shared" si="57" ref="H161:AE161">H66+H83+H60+H32</f>
        <v>0</v>
      </c>
      <c r="I161" s="39">
        <f t="shared" si="57"/>
        <v>0</v>
      </c>
      <c r="J161" s="39">
        <f t="shared" si="57"/>
        <v>73</v>
      </c>
      <c r="K161" s="39">
        <f t="shared" si="57"/>
        <v>0</v>
      </c>
      <c r="L161" s="39">
        <f t="shared" si="57"/>
        <v>1827.9</v>
      </c>
      <c r="M161" s="39">
        <f t="shared" si="57"/>
        <v>891.8</v>
      </c>
      <c r="N161" s="39">
        <f t="shared" si="57"/>
        <v>1580</v>
      </c>
      <c r="O161" s="39">
        <f t="shared" si="57"/>
        <v>344.2</v>
      </c>
      <c r="P161" s="39">
        <f t="shared" si="57"/>
        <v>935.7</v>
      </c>
      <c r="Q161" s="39">
        <f t="shared" si="57"/>
        <v>249.70000000000002</v>
      </c>
      <c r="R161" s="39">
        <f t="shared" si="57"/>
        <v>0</v>
      </c>
      <c r="S161" s="39">
        <f t="shared" si="57"/>
        <v>16.5</v>
      </c>
      <c r="T161" s="39">
        <f t="shared" si="57"/>
        <v>150</v>
      </c>
      <c r="U161" s="39">
        <f t="shared" si="57"/>
        <v>0</v>
      </c>
      <c r="V161" s="39">
        <f t="shared" si="57"/>
        <v>0</v>
      </c>
      <c r="W161" s="39">
        <f t="shared" si="57"/>
        <v>0</v>
      </c>
      <c r="X161" s="39">
        <f t="shared" si="57"/>
        <v>0</v>
      </c>
      <c r="Y161" s="39">
        <f t="shared" si="57"/>
        <v>0</v>
      </c>
      <c r="Z161" s="39">
        <f t="shared" si="57"/>
        <v>0</v>
      </c>
      <c r="AA161" s="39">
        <f t="shared" si="57"/>
        <v>0</v>
      </c>
      <c r="AB161" s="39">
        <f t="shared" si="57"/>
        <v>0</v>
      </c>
      <c r="AC161" s="39">
        <f t="shared" si="57"/>
        <v>0</v>
      </c>
      <c r="AD161" s="39">
        <f t="shared" si="57"/>
        <v>0</v>
      </c>
      <c r="AE161" s="39">
        <f t="shared" si="57"/>
        <v>0</v>
      </c>
      <c r="AF161" s="16"/>
    </row>
    <row r="162" ht="35.25" customHeight="1">
      <c r="B162" s="19"/>
    </row>
    <row r="163" spans="1:44" s="18" customFormat="1" ht="35.25" customHeight="1">
      <c r="A163" s="29"/>
      <c r="B163" s="80" t="s">
        <v>71</v>
      </c>
      <c r="C163" s="80"/>
      <c r="D163" s="80"/>
      <c r="E163" s="80"/>
      <c r="F163" s="80"/>
      <c r="G163" s="80"/>
      <c r="H163" s="81" t="s">
        <v>118</v>
      </c>
      <c r="I163" s="81"/>
      <c r="J163" s="81"/>
      <c r="K163" s="31"/>
      <c r="L163" s="31"/>
      <c r="M163" s="31"/>
      <c r="N163" s="31"/>
      <c r="O163" s="31"/>
      <c r="P163" s="31"/>
      <c r="Q163" s="32"/>
      <c r="R163" s="31"/>
      <c r="S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29"/>
    </row>
    <row r="164" spans="1:44" s="18" customFormat="1" ht="35.25" customHeight="1">
      <c r="A164" s="29"/>
      <c r="B164" s="19"/>
      <c r="C164" s="19"/>
      <c r="D164" s="19"/>
      <c r="E164" s="19"/>
      <c r="F164" s="19"/>
      <c r="G164" s="19"/>
      <c r="H164" s="30"/>
      <c r="I164" s="30"/>
      <c r="J164" s="30"/>
      <c r="K164" s="31"/>
      <c r="L164" s="31"/>
      <c r="M164" s="31"/>
      <c r="N164" s="31"/>
      <c r="O164" s="31"/>
      <c r="P164" s="31"/>
      <c r="Q164" s="32"/>
      <c r="R164" s="31"/>
      <c r="S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29"/>
    </row>
    <row r="165" spans="1:44" s="18" customFormat="1" ht="65.25" customHeight="1">
      <c r="A165" s="29"/>
      <c r="B165" s="80" t="s">
        <v>81</v>
      </c>
      <c r="C165" s="80"/>
      <c r="D165" s="80"/>
      <c r="E165" s="80"/>
      <c r="F165" s="19"/>
      <c r="G165" s="19"/>
      <c r="H165" s="30"/>
      <c r="I165" s="75" t="s">
        <v>82</v>
      </c>
      <c r="J165" s="75"/>
      <c r="K165" s="31"/>
      <c r="L165" s="31"/>
      <c r="M165" s="31"/>
      <c r="N165" s="31"/>
      <c r="O165" s="31"/>
      <c r="P165" s="31"/>
      <c r="Q165" s="32"/>
      <c r="R165" s="31"/>
      <c r="S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29"/>
    </row>
    <row r="166" spans="1:44" s="18" customFormat="1" ht="19.5" customHeight="1">
      <c r="A166" s="29"/>
      <c r="B166" s="29"/>
      <c r="C166" s="29"/>
      <c r="D166" s="29"/>
      <c r="E166" s="29"/>
      <c r="F166" s="29"/>
      <c r="G166" s="29"/>
      <c r="H166" s="31"/>
      <c r="I166" s="31"/>
      <c r="J166" s="31"/>
      <c r="K166" s="31"/>
      <c r="L166" s="31"/>
      <c r="M166" s="31"/>
      <c r="N166" s="31"/>
      <c r="O166" s="31"/>
      <c r="P166" s="31"/>
      <c r="Q166" s="32"/>
      <c r="R166" s="31"/>
      <c r="S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29"/>
    </row>
    <row r="167" spans="1:44" s="18" customFormat="1" ht="48.75" customHeight="1">
      <c r="A167" s="29"/>
      <c r="B167" s="80" t="s">
        <v>46</v>
      </c>
      <c r="C167" s="80"/>
      <c r="D167" s="80"/>
      <c r="E167" s="80"/>
      <c r="F167" s="80"/>
      <c r="G167" s="80"/>
      <c r="H167" s="31"/>
      <c r="I167" s="31"/>
      <c r="J167" s="31"/>
      <c r="K167" s="31"/>
      <c r="L167" s="31"/>
      <c r="M167" s="31"/>
      <c r="N167" s="31"/>
      <c r="O167" s="31"/>
      <c r="P167" s="31"/>
      <c r="Q167" s="32"/>
      <c r="R167" s="31"/>
      <c r="S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29"/>
    </row>
    <row r="168" spans="1:32" s="18" customFormat="1" ht="19.5" customHeight="1">
      <c r="A168" s="29"/>
      <c r="B168" s="80" t="s">
        <v>47</v>
      </c>
      <c r="C168" s="80"/>
      <c r="D168" s="80"/>
      <c r="E168" s="80"/>
      <c r="F168" s="80"/>
      <c r="G168" s="80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29"/>
    </row>
  </sheetData>
  <sheetProtection/>
  <mergeCells count="32">
    <mergeCell ref="AF63:AF64"/>
    <mergeCell ref="B167:G167"/>
    <mergeCell ref="D5:D6"/>
    <mergeCell ref="H163:J163"/>
    <mergeCell ref="B165:E165"/>
    <mergeCell ref="B168:G168"/>
    <mergeCell ref="B163:G163"/>
    <mergeCell ref="J5:K5"/>
    <mergeCell ref="B5:B6"/>
    <mergeCell ref="C5:C6"/>
    <mergeCell ref="I165:J165"/>
    <mergeCell ref="A4:R4"/>
    <mergeCell ref="T4:AE4"/>
    <mergeCell ref="Z5:AA5"/>
    <mergeCell ref="AB5:AC5"/>
    <mergeCell ref="AD5:AE5"/>
    <mergeCell ref="A5:A6"/>
    <mergeCell ref="G1:H1"/>
    <mergeCell ref="O2:S2"/>
    <mergeCell ref="O3:S3"/>
    <mergeCell ref="F5:G5"/>
    <mergeCell ref="H5:I5"/>
    <mergeCell ref="X5:Y5"/>
    <mergeCell ref="T5:U5"/>
    <mergeCell ref="V5:W5"/>
    <mergeCell ref="B2:E2"/>
    <mergeCell ref="AF5:AF6"/>
    <mergeCell ref="L5:M5"/>
    <mergeCell ref="N5:O5"/>
    <mergeCell ref="P5:Q5"/>
    <mergeCell ref="R5:S5"/>
    <mergeCell ref="E5:E6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60" r:id="rId1"/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H18"/>
  <sheetViews>
    <sheetView showGridLines="0" tabSelected="1" view="pageBreakPreview" zoomScale="75" zoomScaleNormal="70" zoomScaleSheetLayoutView="75" zoomScalePageLayoutView="0" workbookViewId="0" topLeftCell="A1">
      <pane ySplit="3" topLeftCell="A16" activePane="bottomLeft" state="frozen"/>
      <selection pane="topLeft" activeCell="A1" sqref="A1"/>
      <selection pane="bottomLeft" activeCell="D1" sqref="D1:D2"/>
    </sheetView>
  </sheetViews>
  <sheetFormatPr defaultColWidth="9.140625" defaultRowHeight="12.75"/>
  <cols>
    <col min="1" max="1" width="9.140625" style="1" customWidth="1"/>
    <col min="2" max="2" width="10.421875" style="1" bestFit="1" customWidth="1"/>
    <col min="3" max="3" width="45.421875" style="4" customWidth="1"/>
    <col min="4" max="4" width="17.28125" style="4" customWidth="1"/>
    <col min="5" max="6" width="13.8515625" style="5" customWidth="1"/>
    <col min="7" max="7" width="15.7109375" style="5" customWidth="1"/>
    <col min="8" max="9" width="13.421875" style="5" customWidth="1"/>
    <col min="10" max="21" width="16.140625" style="1" customWidth="1"/>
    <col min="22" max="33" width="16.140625" style="5" customWidth="1"/>
    <col min="34" max="34" width="75.28125" style="4" customWidth="1"/>
    <col min="35" max="16384" width="9.140625" style="1" customWidth="1"/>
  </cols>
  <sheetData>
    <row r="1" spans="1:34" s="8" customFormat="1" ht="18.75" customHeight="1">
      <c r="A1" s="57"/>
      <c r="B1" s="57"/>
      <c r="C1" s="71" t="s">
        <v>5</v>
      </c>
      <c r="D1" s="73" t="s">
        <v>24</v>
      </c>
      <c r="E1" s="73" t="s">
        <v>19</v>
      </c>
      <c r="F1" s="73" t="s">
        <v>66</v>
      </c>
      <c r="G1" s="73" t="s">
        <v>20</v>
      </c>
      <c r="H1" s="72" t="s">
        <v>15</v>
      </c>
      <c r="I1" s="72"/>
      <c r="J1" s="72" t="s">
        <v>0</v>
      </c>
      <c r="K1" s="72"/>
      <c r="L1" s="72" t="s">
        <v>1</v>
      </c>
      <c r="M1" s="72"/>
      <c r="N1" s="72" t="s">
        <v>2</v>
      </c>
      <c r="O1" s="72"/>
      <c r="P1" s="72" t="s">
        <v>3</v>
      </c>
      <c r="Q1" s="72"/>
      <c r="R1" s="72" t="s">
        <v>4</v>
      </c>
      <c r="S1" s="72"/>
      <c r="T1" s="72" t="s">
        <v>6</v>
      </c>
      <c r="U1" s="72"/>
      <c r="V1" s="72" t="s">
        <v>7</v>
      </c>
      <c r="W1" s="72"/>
      <c r="X1" s="72" t="s">
        <v>8</v>
      </c>
      <c r="Y1" s="72"/>
      <c r="Z1" s="72" t="s">
        <v>9</v>
      </c>
      <c r="AA1" s="72"/>
      <c r="AB1" s="72" t="s">
        <v>10</v>
      </c>
      <c r="AC1" s="72"/>
      <c r="AD1" s="72" t="s">
        <v>11</v>
      </c>
      <c r="AE1" s="72"/>
      <c r="AF1" s="72" t="s">
        <v>12</v>
      </c>
      <c r="AG1" s="72"/>
      <c r="AH1" s="71" t="s">
        <v>21</v>
      </c>
    </row>
    <row r="2" spans="1:34" s="10" customFormat="1" ht="84" customHeight="1">
      <c r="A2" s="58"/>
      <c r="B2" s="58"/>
      <c r="C2" s="71"/>
      <c r="D2" s="74"/>
      <c r="E2" s="74"/>
      <c r="F2" s="74"/>
      <c r="G2" s="74"/>
      <c r="H2" s="7" t="s">
        <v>17</v>
      </c>
      <c r="I2" s="7" t="s">
        <v>16</v>
      </c>
      <c r="J2" s="9" t="s">
        <v>13</v>
      </c>
      <c r="K2" s="9" t="s">
        <v>18</v>
      </c>
      <c r="L2" s="9" t="s">
        <v>13</v>
      </c>
      <c r="M2" s="9" t="s">
        <v>18</v>
      </c>
      <c r="N2" s="9" t="s">
        <v>13</v>
      </c>
      <c r="O2" s="9" t="s">
        <v>18</v>
      </c>
      <c r="P2" s="9" t="s">
        <v>13</v>
      </c>
      <c r="Q2" s="9" t="s">
        <v>18</v>
      </c>
      <c r="R2" s="9" t="s">
        <v>13</v>
      </c>
      <c r="S2" s="9" t="s">
        <v>18</v>
      </c>
      <c r="T2" s="9" t="s">
        <v>13</v>
      </c>
      <c r="U2" s="9" t="s">
        <v>18</v>
      </c>
      <c r="V2" s="9" t="s">
        <v>13</v>
      </c>
      <c r="W2" s="9" t="s">
        <v>18</v>
      </c>
      <c r="X2" s="9" t="s">
        <v>13</v>
      </c>
      <c r="Y2" s="9" t="s">
        <v>18</v>
      </c>
      <c r="Z2" s="9" t="s">
        <v>13</v>
      </c>
      <c r="AA2" s="9" t="s">
        <v>18</v>
      </c>
      <c r="AB2" s="9" t="s">
        <v>13</v>
      </c>
      <c r="AC2" s="9" t="s">
        <v>18</v>
      </c>
      <c r="AD2" s="9" t="s">
        <v>13</v>
      </c>
      <c r="AE2" s="9" t="s">
        <v>18</v>
      </c>
      <c r="AF2" s="9" t="s">
        <v>13</v>
      </c>
      <c r="AG2" s="9" t="s">
        <v>18</v>
      </c>
      <c r="AH2" s="71"/>
    </row>
    <row r="3" spans="1:34" s="12" customFormat="1" ht="24.75" customHeight="1">
      <c r="A3" s="59"/>
      <c r="B3" s="59"/>
      <c r="C3" s="11">
        <v>1</v>
      </c>
      <c r="D3" s="11">
        <v>2</v>
      </c>
      <c r="E3" s="11">
        <v>3</v>
      </c>
      <c r="F3" s="11"/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11">
        <v>16</v>
      </c>
      <c r="T3" s="11">
        <v>17</v>
      </c>
      <c r="U3" s="11">
        <v>18</v>
      </c>
      <c r="V3" s="11">
        <v>19</v>
      </c>
      <c r="W3" s="11">
        <v>20</v>
      </c>
      <c r="X3" s="11">
        <v>21</v>
      </c>
      <c r="Y3" s="11">
        <v>22</v>
      </c>
      <c r="Z3" s="11">
        <v>23</v>
      </c>
      <c r="AA3" s="11">
        <v>24</v>
      </c>
      <c r="AB3" s="11">
        <v>25</v>
      </c>
      <c r="AC3" s="11">
        <v>26</v>
      </c>
      <c r="AD3" s="11">
        <v>27</v>
      </c>
      <c r="AE3" s="11">
        <v>28</v>
      </c>
      <c r="AF3" s="11">
        <v>29</v>
      </c>
      <c r="AG3" s="11">
        <v>30</v>
      </c>
      <c r="AH3" s="11">
        <v>31</v>
      </c>
    </row>
    <row r="4" spans="1:34" s="14" customFormat="1" ht="18.75">
      <c r="A4" s="60"/>
      <c r="B4" s="6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13"/>
      <c r="AA4" s="13"/>
      <c r="AB4" s="13"/>
      <c r="AC4" s="13"/>
      <c r="AD4" s="13"/>
      <c r="AE4" s="13"/>
      <c r="AF4" s="13"/>
      <c r="AG4" s="13"/>
      <c r="AH4" s="13"/>
    </row>
    <row r="5" spans="1:34" s="14" customFormat="1" ht="18.75">
      <c r="A5" s="60"/>
      <c r="B5" s="60"/>
      <c r="C5" s="13" t="s">
        <v>36</v>
      </c>
      <c r="D5" s="13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4" s="14" customFormat="1" ht="90.75" customHeight="1">
      <c r="A6" s="85" t="s">
        <v>100</v>
      </c>
      <c r="B6" s="82">
        <f>D6+D7+D8+D9+D10+D11</f>
        <v>2920</v>
      </c>
      <c r="C6" s="25" t="s">
        <v>96</v>
      </c>
      <c r="D6" s="42">
        <f aca="true" t="shared" si="0" ref="D6:D11">J6+L6+N6+P6+R6+T6+V6+X6+Z6+AB6+AD6+AF6</f>
        <v>15</v>
      </c>
      <c r="E6" s="40">
        <f aca="true" t="shared" si="1" ref="E6:E11">J6+L6+N6+P6+R6+T6</f>
        <v>15</v>
      </c>
      <c r="F6" s="40">
        <v>15</v>
      </c>
      <c r="G6" s="40">
        <f aca="true" t="shared" si="2" ref="G6:G11">K6+M6+O6+Q6+S6+U6+W6+Y6+AA6+AC6+AE6+AG6</f>
        <v>15</v>
      </c>
      <c r="H6" s="40">
        <f>G6/D6*100</f>
        <v>100</v>
      </c>
      <c r="I6" s="40">
        <f>G6/E6*100</f>
        <v>100</v>
      </c>
      <c r="J6" s="40"/>
      <c r="K6" s="40"/>
      <c r="L6" s="40"/>
      <c r="M6" s="40"/>
      <c r="N6" s="40">
        <v>15</v>
      </c>
      <c r="O6" s="40">
        <v>15</v>
      </c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27" t="s">
        <v>72</v>
      </c>
    </row>
    <row r="7" spans="1:34" s="14" customFormat="1" ht="198" customHeight="1">
      <c r="A7" s="83"/>
      <c r="B7" s="83"/>
      <c r="C7" s="2" t="s">
        <v>95</v>
      </c>
      <c r="D7" s="42">
        <f t="shared" si="0"/>
        <v>2354</v>
      </c>
      <c r="E7" s="40">
        <f t="shared" si="1"/>
        <v>522.9</v>
      </c>
      <c r="F7" s="40">
        <v>522.9</v>
      </c>
      <c r="G7" s="40">
        <f t="shared" si="2"/>
        <v>522.9</v>
      </c>
      <c r="H7" s="40">
        <f>G7/D7*100</f>
        <v>22.213254035683942</v>
      </c>
      <c r="I7" s="40">
        <f>G7/E7*100</f>
        <v>100</v>
      </c>
      <c r="J7" s="40"/>
      <c r="K7" s="40"/>
      <c r="L7" s="40"/>
      <c r="M7" s="40"/>
      <c r="N7" s="40"/>
      <c r="O7" s="40"/>
      <c r="P7" s="40"/>
      <c r="Q7" s="40"/>
      <c r="R7" s="40">
        <v>522.9</v>
      </c>
      <c r="S7" s="40">
        <v>522.9</v>
      </c>
      <c r="T7" s="40"/>
      <c r="U7" s="40"/>
      <c r="V7" s="40">
        <v>1831.1</v>
      </c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62" t="s">
        <v>110</v>
      </c>
    </row>
    <row r="8" spans="1:34" s="14" customFormat="1" ht="51" customHeight="1">
      <c r="A8" s="83"/>
      <c r="B8" s="83"/>
      <c r="C8" s="2" t="s">
        <v>106</v>
      </c>
      <c r="D8" s="42">
        <f t="shared" si="0"/>
        <v>100</v>
      </c>
      <c r="E8" s="40">
        <f t="shared" si="1"/>
        <v>100</v>
      </c>
      <c r="F8" s="40">
        <v>100</v>
      </c>
      <c r="G8" s="40">
        <f t="shared" si="2"/>
        <v>100</v>
      </c>
      <c r="H8" s="40">
        <f>G8/D8*100</f>
        <v>100</v>
      </c>
      <c r="I8" s="40">
        <f>G8/E8*100</f>
        <v>100</v>
      </c>
      <c r="J8" s="40"/>
      <c r="K8" s="40"/>
      <c r="L8" s="40"/>
      <c r="M8" s="40"/>
      <c r="N8" s="40"/>
      <c r="O8" s="40"/>
      <c r="P8" s="40"/>
      <c r="Q8" s="40"/>
      <c r="R8" s="40"/>
      <c r="S8" s="40"/>
      <c r="T8" s="40">
        <v>100</v>
      </c>
      <c r="U8" s="40">
        <v>100</v>
      </c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27" t="s">
        <v>116</v>
      </c>
    </row>
    <row r="9" spans="1:34" s="15" customFormat="1" ht="71.25" customHeight="1">
      <c r="A9" s="83"/>
      <c r="B9" s="83"/>
      <c r="C9" s="2" t="s">
        <v>97</v>
      </c>
      <c r="D9" s="42">
        <f t="shared" si="0"/>
        <v>151</v>
      </c>
      <c r="E9" s="40">
        <f t="shared" si="1"/>
        <v>50.4</v>
      </c>
      <c r="F9" s="48">
        <v>151</v>
      </c>
      <c r="G9" s="40">
        <f t="shared" si="2"/>
        <v>50.4</v>
      </c>
      <c r="H9" s="40">
        <f>G9/D9*100</f>
        <v>33.37748344370861</v>
      </c>
      <c r="I9" s="40">
        <f>G9/E9*100</f>
        <v>100</v>
      </c>
      <c r="J9" s="48"/>
      <c r="K9" s="48"/>
      <c r="L9" s="48"/>
      <c r="M9" s="48"/>
      <c r="N9" s="48"/>
      <c r="O9" s="48"/>
      <c r="P9" s="48"/>
      <c r="Q9" s="48"/>
      <c r="R9" s="48"/>
      <c r="S9" s="48"/>
      <c r="T9" s="48">
        <v>50.4</v>
      </c>
      <c r="U9" s="48">
        <v>50.4</v>
      </c>
      <c r="V9" s="48">
        <v>50.4</v>
      </c>
      <c r="W9" s="48"/>
      <c r="X9" s="48">
        <v>50.2</v>
      </c>
      <c r="Y9" s="48"/>
      <c r="Z9" s="48"/>
      <c r="AA9" s="48"/>
      <c r="AB9" s="48"/>
      <c r="AC9" s="48"/>
      <c r="AD9" s="48"/>
      <c r="AE9" s="48"/>
      <c r="AF9" s="48"/>
      <c r="AG9" s="48"/>
      <c r="AH9" s="27" t="s">
        <v>119</v>
      </c>
    </row>
    <row r="10" spans="1:34" s="15" customFormat="1" ht="54" customHeight="1">
      <c r="A10" s="83"/>
      <c r="B10" s="83"/>
      <c r="C10" s="2" t="s">
        <v>98</v>
      </c>
      <c r="D10" s="42">
        <f t="shared" si="0"/>
        <v>200</v>
      </c>
      <c r="E10" s="40">
        <f t="shared" si="1"/>
        <v>200</v>
      </c>
      <c r="F10" s="40">
        <v>200</v>
      </c>
      <c r="G10" s="40">
        <f t="shared" si="2"/>
        <v>200</v>
      </c>
      <c r="H10" s="40">
        <f>G10/D10*100</f>
        <v>100</v>
      </c>
      <c r="I10" s="40">
        <f>G10/E10*100</f>
        <v>100</v>
      </c>
      <c r="J10" s="48"/>
      <c r="K10" s="48"/>
      <c r="L10" s="48"/>
      <c r="M10" s="48"/>
      <c r="N10" s="48"/>
      <c r="O10" s="48"/>
      <c r="P10" s="48"/>
      <c r="Q10" s="48"/>
      <c r="R10" s="48">
        <v>100</v>
      </c>
      <c r="S10" s="48">
        <v>100</v>
      </c>
      <c r="T10" s="48">
        <v>100</v>
      </c>
      <c r="U10" s="48">
        <v>100</v>
      </c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27" t="s">
        <v>91</v>
      </c>
    </row>
    <row r="11" spans="1:34" s="15" customFormat="1" ht="45.75" customHeight="1">
      <c r="A11" s="84"/>
      <c r="B11" s="84"/>
      <c r="C11" s="2" t="s">
        <v>99</v>
      </c>
      <c r="D11" s="42">
        <f t="shared" si="0"/>
        <v>100</v>
      </c>
      <c r="E11" s="40">
        <f t="shared" si="1"/>
        <v>0</v>
      </c>
      <c r="F11" s="40">
        <v>100</v>
      </c>
      <c r="G11" s="40">
        <f t="shared" si="2"/>
        <v>0</v>
      </c>
      <c r="H11" s="38"/>
      <c r="I11" s="3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>
        <v>100</v>
      </c>
      <c r="AC11" s="48"/>
      <c r="AD11" s="48"/>
      <c r="AE11" s="48"/>
      <c r="AF11" s="48"/>
      <c r="AG11" s="48"/>
      <c r="AH11" s="16"/>
    </row>
    <row r="12" spans="1:34" s="15" customFormat="1" ht="45.75" customHeight="1">
      <c r="A12" s="60"/>
      <c r="B12" s="60"/>
      <c r="C12" s="2" t="s">
        <v>107</v>
      </c>
      <c r="D12" s="45">
        <f>SUM(D6:D11)</f>
        <v>2920</v>
      </c>
      <c r="E12" s="45">
        <f>SUM(E6:E11)</f>
        <v>888.3</v>
      </c>
      <c r="F12" s="45">
        <f>SUM(F6:F11)</f>
        <v>1088.9</v>
      </c>
      <c r="G12" s="45">
        <f>SUM(G6:G11)</f>
        <v>888.3</v>
      </c>
      <c r="H12" s="40">
        <f>G12/D12*100</f>
        <v>30.421232876712327</v>
      </c>
      <c r="I12" s="40">
        <f>G12/E12*100</f>
        <v>100</v>
      </c>
      <c r="J12" s="45">
        <f aca="true" t="shared" si="3" ref="J12:AG12">SUM(J6:J11)</f>
        <v>0</v>
      </c>
      <c r="K12" s="45">
        <f t="shared" si="3"/>
        <v>0</v>
      </c>
      <c r="L12" s="45">
        <f t="shared" si="3"/>
        <v>0</v>
      </c>
      <c r="M12" s="45">
        <f t="shared" si="3"/>
        <v>0</v>
      </c>
      <c r="N12" s="45">
        <f t="shared" si="3"/>
        <v>15</v>
      </c>
      <c r="O12" s="45">
        <f t="shared" si="3"/>
        <v>15</v>
      </c>
      <c r="P12" s="45">
        <f t="shared" si="3"/>
        <v>0</v>
      </c>
      <c r="Q12" s="45">
        <f t="shared" si="3"/>
        <v>0</v>
      </c>
      <c r="R12" s="45">
        <f t="shared" si="3"/>
        <v>622.9</v>
      </c>
      <c r="S12" s="45">
        <f t="shared" si="3"/>
        <v>622.9</v>
      </c>
      <c r="T12" s="45">
        <f t="shared" si="3"/>
        <v>250.4</v>
      </c>
      <c r="U12" s="45">
        <f t="shared" si="3"/>
        <v>250.4</v>
      </c>
      <c r="V12" s="45">
        <f t="shared" si="3"/>
        <v>1881.5</v>
      </c>
      <c r="W12" s="45">
        <f t="shared" si="3"/>
        <v>0</v>
      </c>
      <c r="X12" s="45">
        <f t="shared" si="3"/>
        <v>50.2</v>
      </c>
      <c r="Y12" s="45">
        <f t="shared" si="3"/>
        <v>0</v>
      </c>
      <c r="Z12" s="45">
        <f t="shared" si="3"/>
        <v>0</v>
      </c>
      <c r="AA12" s="45">
        <f t="shared" si="3"/>
        <v>0</v>
      </c>
      <c r="AB12" s="45">
        <f t="shared" si="3"/>
        <v>100</v>
      </c>
      <c r="AC12" s="45">
        <f t="shared" si="3"/>
        <v>0</v>
      </c>
      <c r="AD12" s="45">
        <f t="shared" si="3"/>
        <v>0</v>
      </c>
      <c r="AE12" s="45">
        <f t="shared" si="3"/>
        <v>0</v>
      </c>
      <c r="AF12" s="45">
        <f t="shared" si="3"/>
        <v>0</v>
      </c>
      <c r="AG12" s="45">
        <f t="shared" si="3"/>
        <v>0</v>
      </c>
      <c r="AH12" s="16"/>
    </row>
    <row r="14" spans="1:34" s="15" customFormat="1" ht="345.75" customHeight="1">
      <c r="A14" s="85" t="s">
        <v>102</v>
      </c>
      <c r="B14" s="86">
        <f>D14+D15</f>
        <v>1536.3</v>
      </c>
      <c r="C14" s="51" t="s">
        <v>101</v>
      </c>
      <c r="D14" s="52">
        <f>J14+L14+N14+P14+R14+T14+V14+X14+Z14+AB14+AD14+AF14</f>
        <v>1274.5</v>
      </c>
      <c r="E14" s="40">
        <f>J14+L14+N14+P14+R14+T14</f>
        <v>1027.5</v>
      </c>
      <c r="F14" s="40">
        <v>698</v>
      </c>
      <c r="G14" s="40">
        <f>K14+M14+O14+Q14+S14+U14+W14+Y14+AA14+AC14+AE14+AG14</f>
        <v>698</v>
      </c>
      <c r="H14" s="40">
        <f>G14/D14*100</f>
        <v>54.766575127500985</v>
      </c>
      <c r="I14" s="40">
        <f>G14/E14*100</f>
        <v>67.93187347931874</v>
      </c>
      <c r="J14" s="40">
        <v>378</v>
      </c>
      <c r="K14" s="40">
        <v>68</v>
      </c>
      <c r="L14" s="40">
        <v>28.1</v>
      </c>
      <c r="M14" s="40">
        <v>68.1</v>
      </c>
      <c r="N14" s="40">
        <v>47.3</v>
      </c>
      <c r="O14" s="40">
        <v>61.7</v>
      </c>
      <c r="P14" s="40">
        <v>341.1</v>
      </c>
      <c r="Q14" s="40">
        <v>252.2</v>
      </c>
      <c r="R14" s="40">
        <v>203</v>
      </c>
      <c r="S14" s="40">
        <v>67.8</v>
      </c>
      <c r="T14" s="40">
        <v>30</v>
      </c>
      <c r="U14" s="40">
        <v>180.2</v>
      </c>
      <c r="V14" s="40"/>
      <c r="W14" s="40"/>
      <c r="X14" s="40">
        <v>10</v>
      </c>
      <c r="Y14" s="40"/>
      <c r="Z14" s="40">
        <v>100</v>
      </c>
      <c r="AA14" s="40"/>
      <c r="AB14" s="40"/>
      <c r="AC14" s="40"/>
      <c r="AD14" s="40"/>
      <c r="AE14" s="40"/>
      <c r="AF14" s="40">
        <v>137</v>
      </c>
      <c r="AG14" s="40"/>
      <c r="AH14" s="27" t="s">
        <v>112</v>
      </c>
    </row>
    <row r="15" spans="1:34" s="15" customFormat="1" ht="84" customHeight="1">
      <c r="A15" s="84"/>
      <c r="B15" s="87"/>
      <c r="C15" s="2" t="s">
        <v>103</v>
      </c>
      <c r="D15" s="42">
        <f>J15+L15+N15+P15+R15+T15+V15+X15+Z15+AB15+AD15+AF15</f>
        <v>261.8</v>
      </c>
      <c r="E15" s="40">
        <f>J15+L15+N15+P15+R15+T15</f>
        <v>261.8</v>
      </c>
      <c r="F15" s="40">
        <v>261.8</v>
      </c>
      <c r="G15" s="40">
        <f>K15+M15+O15+Q15+S15+U15+W15+Y15+AA15+AC15+AE15+AG15</f>
        <v>261.8</v>
      </c>
      <c r="H15" s="40">
        <f>G15/D15*100</f>
        <v>100</v>
      </c>
      <c r="I15" s="40">
        <f>G15/E15*100</f>
        <v>100</v>
      </c>
      <c r="J15" s="40"/>
      <c r="K15" s="40"/>
      <c r="L15" s="40"/>
      <c r="M15" s="40"/>
      <c r="N15" s="40"/>
      <c r="O15" s="40"/>
      <c r="P15" s="40">
        <v>261.8</v>
      </c>
      <c r="Q15" s="40">
        <v>261.8</v>
      </c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62" t="s">
        <v>88</v>
      </c>
    </row>
    <row r="16" spans="1:34" s="15" customFormat="1" ht="27" customHeight="1">
      <c r="A16" s="60"/>
      <c r="B16" s="60"/>
      <c r="C16" s="2" t="s">
        <v>107</v>
      </c>
      <c r="D16" s="45">
        <f>SUM(D14:D15)</f>
        <v>1536.3</v>
      </c>
      <c r="E16" s="45">
        <f>SUM(E14:E15)</f>
        <v>1289.3</v>
      </c>
      <c r="F16" s="45">
        <f>SUM(F14:F15)</f>
        <v>959.8</v>
      </c>
      <c r="G16" s="45">
        <f>SUM(G14:G15)</f>
        <v>959.8</v>
      </c>
      <c r="H16" s="40">
        <f>G16/D16*100</f>
        <v>62.47477706177179</v>
      </c>
      <c r="I16" s="40">
        <f>G16/E16*100</f>
        <v>74.44349647095324</v>
      </c>
      <c r="J16" s="45">
        <f aca="true" t="shared" si="4" ref="J16:AG16">SUM(J14:J15)</f>
        <v>378</v>
      </c>
      <c r="K16" s="45">
        <f t="shared" si="4"/>
        <v>68</v>
      </c>
      <c r="L16" s="45">
        <f t="shared" si="4"/>
        <v>28.1</v>
      </c>
      <c r="M16" s="45">
        <f t="shared" si="4"/>
        <v>68.1</v>
      </c>
      <c r="N16" s="45">
        <f t="shared" si="4"/>
        <v>47.3</v>
      </c>
      <c r="O16" s="45">
        <f t="shared" si="4"/>
        <v>61.7</v>
      </c>
      <c r="P16" s="45">
        <f t="shared" si="4"/>
        <v>602.9000000000001</v>
      </c>
      <c r="Q16" s="45">
        <f t="shared" si="4"/>
        <v>514</v>
      </c>
      <c r="R16" s="45">
        <f t="shared" si="4"/>
        <v>203</v>
      </c>
      <c r="S16" s="45">
        <f t="shared" si="4"/>
        <v>67.8</v>
      </c>
      <c r="T16" s="45">
        <f t="shared" si="4"/>
        <v>30</v>
      </c>
      <c r="U16" s="45">
        <f t="shared" si="4"/>
        <v>180.2</v>
      </c>
      <c r="V16" s="45">
        <f t="shared" si="4"/>
        <v>0</v>
      </c>
      <c r="W16" s="45">
        <f t="shared" si="4"/>
        <v>0</v>
      </c>
      <c r="X16" s="45">
        <f t="shared" si="4"/>
        <v>10</v>
      </c>
      <c r="Y16" s="45">
        <f t="shared" si="4"/>
        <v>0</v>
      </c>
      <c r="Z16" s="45">
        <f t="shared" si="4"/>
        <v>100</v>
      </c>
      <c r="AA16" s="45">
        <f t="shared" si="4"/>
        <v>0</v>
      </c>
      <c r="AB16" s="45">
        <f t="shared" si="4"/>
        <v>0</v>
      </c>
      <c r="AC16" s="45">
        <f t="shared" si="4"/>
        <v>0</v>
      </c>
      <c r="AD16" s="45">
        <f t="shared" si="4"/>
        <v>0</v>
      </c>
      <c r="AE16" s="45">
        <f t="shared" si="4"/>
        <v>0</v>
      </c>
      <c r="AF16" s="45">
        <f t="shared" si="4"/>
        <v>137</v>
      </c>
      <c r="AG16" s="45">
        <f t="shared" si="4"/>
        <v>0</v>
      </c>
      <c r="AH16" s="16"/>
    </row>
    <row r="18" spans="1:34" s="15" customFormat="1" ht="155.25" customHeight="1">
      <c r="A18" s="61" t="s">
        <v>104</v>
      </c>
      <c r="B18" s="63">
        <f>D18</f>
        <v>1435.7</v>
      </c>
      <c r="C18" s="27" t="s">
        <v>105</v>
      </c>
      <c r="D18" s="52">
        <f>J18+L18+N18+P18+R18+T18+V18+X18+Z18+AB18+AD18+AF18</f>
        <v>1435.7</v>
      </c>
      <c r="E18" s="40">
        <f>J18+L18+N18+P18+R18+T18</f>
        <v>1435.7</v>
      </c>
      <c r="F18" s="40">
        <v>1435.7</v>
      </c>
      <c r="G18" s="40">
        <f>K18+M18+O18+Q18+S18+U18+W18+Y18+AA18+AC18+AE18+AG18</f>
        <v>1160.2</v>
      </c>
      <c r="H18" s="40">
        <f>G18/D18*100</f>
        <v>80.81075433586405</v>
      </c>
      <c r="I18" s="40">
        <f>G18/E18*100</f>
        <v>80.81075433586405</v>
      </c>
      <c r="J18" s="40"/>
      <c r="K18" s="40"/>
      <c r="L18" s="40"/>
      <c r="M18" s="40"/>
      <c r="N18" s="40">
        <v>1300</v>
      </c>
      <c r="O18" s="40">
        <v>826.8</v>
      </c>
      <c r="P18" s="40"/>
      <c r="Q18" s="40">
        <v>149.6</v>
      </c>
      <c r="R18" s="40">
        <v>135.7</v>
      </c>
      <c r="S18" s="40">
        <v>183.8</v>
      </c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27" t="s">
        <v>92</v>
      </c>
    </row>
  </sheetData>
  <sheetProtection/>
  <mergeCells count="23">
    <mergeCell ref="B6:B11"/>
    <mergeCell ref="A6:A11"/>
    <mergeCell ref="B14:B15"/>
    <mergeCell ref="A14:A15"/>
    <mergeCell ref="AH1:AH2"/>
    <mergeCell ref="V1:W1"/>
    <mergeCell ref="X1:Y1"/>
    <mergeCell ref="Z1:AA1"/>
    <mergeCell ref="AB1:AC1"/>
    <mergeCell ref="AD1:AE1"/>
    <mergeCell ref="AF1:AG1"/>
    <mergeCell ref="J1:K1"/>
    <mergeCell ref="L1:M1"/>
    <mergeCell ref="N1:O1"/>
    <mergeCell ref="P1:Q1"/>
    <mergeCell ref="R1:S1"/>
    <mergeCell ref="T1:U1"/>
    <mergeCell ref="C1:C2"/>
    <mergeCell ref="D1:D2"/>
    <mergeCell ref="E1:E2"/>
    <mergeCell ref="F1:F2"/>
    <mergeCell ref="G1:G2"/>
    <mergeCell ref="H1:I1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58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А. Малофеева</cp:lastModifiedBy>
  <cp:lastPrinted>2014-07-03T03:00:55Z</cp:lastPrinted>
  <dcterms:created xsi:type="dcterms:W3CDTF">1996-10-08T23:32:33Z</dcterms:created>
  <dcterms:modified xsi:type="dcterms:W3CDTF">2014-07-03T03:01:39Z</dcterms:modified>
  <cp:category/>
  <cp:version/>
  <cp:contentType/>
  <cp:contentStatus/>
</cp:coreProperties>
</file>