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итульный лист" sheetId="1" r:id="rId1"/>
    <sheet name="2016 год " sheetId="2" r:id="rId2"/>
  </sheets>
  <definedNames>
    <definedName name="_xlfn.IFERROR" hidden="1">#NAME?</definedName>
    <definedName name="_xlnm.Print_Titles" localSheetId="1">'2016 год '!$A:$A,'2016 год '!$2:$4</definedName>
    <definedName name="_xlnm.Print_Area" localSheetId="1">'2016 год '!$A$1:$AF$145</definedName>
  </definedNames>
  <calcPr fullCalcOnLoad="1"/>
</workbook>
</file>

<file path=xl/sharedStrings.xml><?xml version="1.0" encoding="utf-8"?>
<sst xmlns="http://schemas.openxmlformats.org/spreadsheetml/2006/main" count="190" uniqueCount="64">
  <si>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</si>
  <si>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</si>
  <si>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</si>
  <si>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</si>
  <si>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</si>
  <si>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</si>
  <si>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</si>
  <si>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</si>
  <si>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</si>
  <si>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</si>
  <si>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</si>
  <si>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</si>
  <si>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</si>
  <si>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</si>
  <si>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</si>
  <si>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</si>
  <si>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</si>
  <si>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</si>
  <si>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</si>
  <si>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</si>
  <si>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</si>
  <si>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</si>
  <si>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</si>
  <si>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</si>
  <si>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</si>
  <si>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</si>
  <si>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2013 год</t>
  </si>
  <si>
    <t>Всего</t>
  </si>
  <si>
    <t>Основные мероприятия программы</t>
  </si>
  <si>
    <t>План на 2016 год</t>
  </si>
  <si>
    <t>План на отчетную дату</t>
  </si>
  <si>
    <t>Профинансировано на отчетную дату</t>
  </si>
  <si>
    <t>Кассовый расход на  на отчетную дату</t>
  </si>
  <si>
    <t>Подпрограмма 1. "Совершенствование системы муниципального стратегического управления"</t>
  </si>
  <si>
    <t xml:space="preserve">1.1.Реализация механизмов стратегического управления социально-экономическим развитием города Когалыма </t>
  </si>
  <si>
    <t>1.1.1. Мониторинг социально-экономического развития города Когалыма</t>
  </si>
  <si>
    <t>1.1.2. Обеспечение деятельности управления экономики Администрации города Когалыма</t>
  </si>
  <si>
    <t>Подпрограмма 2. «Совершенствование государственного и муниципального управления»</t>
  </si>
  <si>
    <t>2.1.Организация предоставления государственных  и муниципальных услуг в многофункциональных центрах</t>
  </si>
  <si>
    <t>2.1.1. Обеспечение деятельности муниципального автономного учреждения  «Многофункциональный центр предоставления государственных и муниципальных услуг»</t>
  </si>
  <si>
    <t>2.2.Организация и проведение процедуры определения поставщика (подрядчика, исполнителя) для заказчиков города Когалыма</t>
  </si>
  <si>
    <t>Подпрограмма 3. «Развитие малого и среднего  предпринимательства в городе Когалыме»</t>
  </si>
  <si>
    <t>3.1.Содействие развитию малого и среднего предпринимательства в муниципальном образовании город Когалым</t>
  </si>
  <si>
    <t>3.1.1. Размещение в средствах массовой информации материалов о проводимой Администрацией города Когалыма деятельности в сфере малого и среднего предпринимательства, о деятельности организаций образующим инфраструктуру поддержки субъектов малого и среднего предпринимательства в городе Когалыме, иной информации для субъектов малого и среднего предпринимательства</t>
  </si>
  <si>
    <t xml:space="preserve">3.1.2. Проведение образовательных мероприятий для Суьъектов и организаций </t>
  </si>
  <si>
    <t>3.1.3. Организация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 и формирования благоприятного общественного мнения о малом и среднем предпринимательстве</t>
  </si>
  <si>
    <t xml:space="preserve">3.2. Финансовая поддержка субъектов малого и среднего предпринимательства в муниципальном образовании город Когалым
</t>
  </si>
  <si>
    <t>3.2.1. Создание условий для развития Субъектов, осуществляющих деятельность в направлениях: экология, быстровозводимое домостроение, крестьянско-фермерские хозяйства, переработка леса, сбор и переработка дикоросов, переработка отходов, рыбодобыча, рыбопереработка, ремесленническая деятельность, въездной и внутренний туризм</t>
  </si>
  <si>
    <t>3.2.2.  Финансовая поддержка Субъектов, осуществляющих производство и реализацию товаров и услуг в социально значимых видах деятельности, определенных настоящей программой, в части компенсации арендных платежей за нежилые помещения и по предоставленным консалтинговым услугам</t>
  </si>
  <si>
    <t>3.2.3.  Возмещение затрат социальному предпринимательству и семейному бизнесу</t>
  </si>
  <si>
    <t>3.2.4.  Финансовая поддержка социального предпринимательства, в том числе предоставление грантовой поддержки социальному предпринимательству</t>
  </si>
  <si>
    <t>3.2.5.  Грантовая поддержка начинающих предпринимателей</t>
  </si>
  <si>
    <t>3.2.6. Развитие молодежного предпринимательства</t>
  </si>
  <si>
    <t>3.2.7.Организация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 и формирования благоприятного общественного мнения о малом и среднем предпринимательстве</t>
  </si>
  <si>
    <t>3.3.Финансовая поддержка организаций инфраструктуры, обеспечивающих создание благоприятного предпринимательского климата и условий для ведения бизнеса</t>
  </si>
  <si>
    <t>3.3.1.Финансовая поддержка Организаций, осуществляющих в муниципальном образовании город Когалым оказание Субъектам поддержки по бизнес-инкубированию, проведению выставок, ярмарок, конференций и иных мероприятий, направленных на продвижение товаров, работ, услуг на региональные и международные рынки, подготовку, переподготовку и повышение квалификации кадров Субъектов и Организаций</t>
  </si>
  <si>
    <t>ИТОГО ПО ПРОГРАММЕ</t>
  </si>
  <si>
    <t>УПРАВЛЕНИЕ ЭКОНОМИКИ</t>
  </si>
  <si>
    <t>"Социально - экономическое развитие и инвестиции муниципального образования город Когалым"</t>
  </si>
  <si>
    <t>Начальник управления экономики ___________________________Е.Г.Загорская</t>
  </si>
  <si>
    <t>Ответственный за составление сетевого графика :Логинова Л.Ю. тел.93-831</t>
  </si>
  <si>
    <t>Заработная плата и начисления на выплаты по оплате труда за фактически отработанное время, также имеется временная вакансия главного специалиста управления экономики</t>
  </si>
  <si>
    <t>Заработная плата и начисления на выплаты по оплате труда за фактически отработанное время</t>
  </si>
  <si>
    <t>Отчет о ходе реализации муниципальной программы "Социально - экономическое развитие и инвестиции муниципального образования город Когалым" на 01.03.2016 год.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</si>
</sst>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[$-FC19]d\ mmmm\ yyyy\ &quot;г.&quot;"/>
    <numFmt numFmtId="185" formatCode="#,##0.00\ &quot;₽&quot;"/>
    <numFmt numFmtId="186" formatCode="#,##0.00\ _₽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2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justify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186" fontId="4" fillId="0" borderId="10" xfId="0" applyNumberFormat="1" applyFont="1" applyFill="1" applyBorder="1" applyAlignment="1">
      <alignment horizontal="center"/>
    </xf>
    <xf numFmtId="186" fontId="5" fillId="0" borderId="10" xfId="0" applyNumberFormat="1" applyFont="1" applyFill="1" applyBorder="1" applyAlignment="1">
      <alignment horizontal="center"/>
    </xf>
    <xf numFmtId="186" fontId="4" fillId="0" borderId="10" xfId="0" applyNumberFormat="1" applyFont="1" applyFill="1" applyBorder="1" applyAlignment="1" applyProtection="1">
      <alignment horizontal="center"/>
      <protection/>
    </xf>
    <xf numFmtId="186" fontId="5" fillId="0" borderId="10" xfId="60" applyNumberFormat="1" applyFont="1" applyFill="1" applyBorder="1" applyAlignment="1">
      <alignment horizontal="center"/>
    </xf>
    <xf numFmtId="186" fontId="5" fillId="0" borderId="10" xfId="0" applyNumberFormat="1" applyFont="1" applyFill="1" applyBorder="1" applyAlignment="1" applyProtection="1">
      <alignment horizontal="center"/>
      <protection/>
    </xf>
    <xf numFmtId="186" fontId="5" fillId="0" borderId="10" xfId="0" applyNumberFormat="1" applyFont="1" applyFill="1" applyBorder="1" applyAlignment="1">
      <alignment horizontal="center" wrapText="1"/>
    </xf>
    <xf numFmtId="186" fontId="5" fillId="0" borderId="10" xfId="0" applyNumberFormat="1" applyFont="1" applyFill="1" applyBorder="1" applyAlignment="1" applyProtection="1">
      <alignment horizontal="center" wrapText="1"/>
      <protection/>
    </xf>
    <xf numFmtId="186" fontId="4" fillId="0" borderId="10" xfId="0" applyNumberFormat="1" applyFont="1" applyFill="1" applyBorder="1" applyAlignment="1" applyProtection="1">
      <alignment horizontal="center" wrapText="1"/>
      <protection/>
    </xf>
    <xf numFmtId="186" fontId="4" fillId="0" borderId="10" xfId="0" applyNumberFormat="1" applyFont="1" applyFill="1" applyBorder="1" applyAlignment="1">
      <alignment horizontal="center" wrapText="1"/>
    </xf>
    <xf numFmtId="186" fontId="2" fillId="0" borderId="10" xfId="0" applyNumberFormat="1" applyFont="1" applyFill="1" applyBorder="1" applyAlignment="1">
      <alignment horizontal="center" wrapText="1"/>
    </xf>
    <xf numFmtId="186" fontId="3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horizontal="left" wrapText="1"/>
    </xf>
    <xf numFmtId="186" fontId="4" fillId="10" borderId="10" xfId="0" applyNumberFormat="1" applyFont="1" applyFill="1" applyBorder="1" applyAlignment="1">
      <alignment horizontal="center"/>
    </xf>
    <xf numFmtId="186" fontId="2" fillId="10" borderId="10" xfId="0" applyNumberFormat="1" applyFont="1" applyFill="1" applyBorder="1" applyAlignment="1">
      <alignment horizontal="center" wrapText="1"/>
    </xf>
    <xf numFmtId="0" fontId="4" fillId="10" borderId="10" xfId="0" applyFont="1" applyFill="1" applyBorder="1" applyAlignment="1">
      <alignment horizontal="justify" wrapText="1"/>
    </xf>
    <xf numFmtId="186" fontId="4" fillId="10" borderId="10" xfId="0" applyNumberFormat="1" applyFont="1" applyFill="1" applyBorder="1" applyAlignment="1" applyProtection="1">
      <alignment horizontal="center"/>
      <protection/>
    </xf>
    <xf numFmtId="0" fontId="5" fillId="10" borderId="10" xfId="0" applyFont="1" applyFill="1" applyBorder="1" applyAlignment="1">
      <alignment horizontal="justify" wrapText="1"/>
    </xf>
    <xf numFmtId="186" fontId="5" fillId="1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wrapText="1"/>
      <protection/>
    </xf>
    <xf numFmtId="186" fontId="4" fillId="10" borderId="10" xfId="0" applyNumberFormat="1" applyFont="1" applyFill="1" applyBorder="1" applyAlignment="1">
      <alignment horizontal="center" wrapText="1"/>
    </xf>
    <xf numFmtId="186" fontId="4" fillId="10" borderId="10" xfId="0" applyNumberFormat="1" applyFont="1" applyFill="1" applyBorder="1" applyAlignment="1" applyProtection="1">
      <alignment horizontal="center" wrapText="1"/>
      <protection/>
    </xf>
    <xf numFmtId="186" fontId="5" fillId="10" borderId="10" xfId="0" applyNumberFormat="1" applyFont="1" applyFill="1" applyBorder="1" applyAlignment="1">
      <alignment horizontal="center" wrapText="1"/>
    </xf>
    <xf numFmtId="0" fontId="4" fillId="10" borderId="10" xfId="0" applyFont="1" applyFill="1" applyBorder="1" applyAlignment="1" applyProtection="1">
      <alignment wrapText="1"/>
      <protection/>
    </xf>
    <xf numFmtId="0" fontId="4" fillId="10" borderId="10" xfId="0" applyFont="1" applyFill="1" applyBorder="1" applyAlignment="1">
      <alignment horizontal="justify"/>
    </xf>
    <xf numFmtId="0" fontId="2" fillId="0" borderId="0" xfId="0" applyFont="1" applyFill="1" applyBorder="1" applyAlignment="1">
      <alignment vertical="center"/>
    </xf>
    <xf numFmtId="186" fontId="5" fillId="0" borderId="10" xfId="0" applyNumberFormat="1" applyFont="1" applyFill="1" applyBorder="1" applyAlignment="1">
      <alignment horizontal="left" wrapText="1"/>
    </xf>
    <xf numFmtId="186" fontId="5" fillId="10" borderId="10" xfId="0" applyNumberFormat="1" applyFont="1" applyFill="1" applyBorder="1" applyAlignment="1" applyProtection="1">
      <alignment horizontal="center"/>
      <protection/>
    </xf>
    <xf numFmtId="186" fontId="3" fillId="0" borderId="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73" fontId="12" fillId="0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6384" width="9.140625" style="18" customWidth="1"/>
  </cols>
  <sheetData>
    <row r="1" spans="1:2" ht="18.75">
      <c r="A1" s="54"/>
      <c r="B1" s="54"/>
    </row>
    <row r="10" spans="1:9" ht="23.25">
      <c r="A10" s="55" t="s">
        <v>57</v>
      </c>
      <c r="B10" s="55"/>
      <c r="C10" s="55"/>
      <c r="D10" s="55"/>
      <c r="E10" s="55"/>
      <c r="F10" s="55"/>
      <c r="G10" s="55"/>
      <c r="H10" s="55"/>
      <c r="I10" s="55"/>
    </row>
    <row r="11" spans="1:9" ht="23.25">
      <c r="A11" s="55" t="s">
        <v>22</v>
      </c>
      <c r="B11" s="55"/>
      <c r="C11" s="55"/>
      <c r="D11" s="55"/>
      <c r="E11" s="55"/>
      <c r="F11" s="55"/>
      <c r="G11" s="55"/>
      <c r="H11" s="55"/>
      <c r="I11" s="55"/>
    </row>
    <row r="13" spans="1:9" ht="27" customHeight="1">
      <c r="A13" s="56" t="s">
        <v>23</v>
      </c>
      <c r="B13" s="56"/>
      <c r="C13" s="56"/>
      <c r="D13" s="56"/>
      <c r="E13" s="56"/>
      <c r="F13" s="56"/>
      <c r="G13" s="56"/>
      <c r="H13" s="56"/>
      <c r="I13" s="56"/>
    </row>
    <row r="14" spans="1:9" ht="27" customHeight="1">
      <c r="A14" s="56" t="s">
        <v>24</v>
      </c>
      <c r="B14" s="56"/>
      <c r="C14" s="56"/>
      <c r="D14" s="56"/>
      <c r="E14" s="56"/>
      <c r="F14" s="56"/>
      <c r="G14" s="56"/>
      <c r="H14" s="56"/>
      <c r="I14" s="56"/>
    </row>
    <row r="15" spans="1:9" ht="78.75" customHeight="1">
      <c r="A15" s="57" t="s">
        <v>58</v>
      </c>
      <c r="B15" s="57"/>
      <c r="C15" s="57"/>
      <c r="D15" s="57"/>
      <c r="E15" s="57"/>
      <c r="F15" s="57"/>
      <c r="G15" s="57"/>
      <c r="H15" s="57"/>
      <c r="I15" s="57"/>
    </row>
    <row r="46" spans="1:9" ht="16.5">
      <c r="A46" s="53" t="s">
        <v>25</v>
      </c>
      <c r="B46" s="53"/>
      <c r="C46" s="53"/>
      <c r="D46" s="53"/>
      <c r="E46" s="53"/>
      <c r="F46" s="53"/>
      <c r="G46" s="53"/>
      <c r="H46" s="53"/>
      <c r="I46" s="53"/>
    </row>
    <row r="47" spans="1:9" ht="16.5">
      <c r="A47" s="53" t="s">
        <v>26</v>
      </c>
      <c r="B47" s="53"/>
      <c r="C47" s="53"/>
      <c r="D47" s="53"/>
      <c r="E47" s="53"/>
      <c r="F47" s="53"/>
      <c r="G47" s="53"/>
      <c r="H47" s="53"/>
      <c r="I47" s="53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45"/>
  <sheetViews>
    <sheetView showGridLines="0" tabSelected="1" view="pageBreakPreview" zoomScale="50" zoomScaleNormal="50" zoomScaleSheetLayoutView="50" zoomScalePageLayoutView="0" workbookViewId="0" topLeftCell="A1">
      <pane xSplit="1" ySplit="4" topLeftCell="B10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36" sqref="I136"/>
    </sheetView>
  </sheetViews>
  <sheetFormatPr defaultColWidth="9.140625" defaultRowHeight="12.75"/>
  <cols>
    <col min="1" max="1" width="45.421875" style="4" customWidth="1"/>
    <col min="2" max="2" width="15.140625" style="4" customWidth="1"/>
    <col min="3" max="3" width="13.8515625" style="5" customWidth="1"/>
    <col min="4" max="4" width="17.140625" style="5" customWidth="1"/>
    <col min="5" max="5" width="15.140625" style="5" customWidth="1"/>
    <col min="6" max="7" width="13.421875" style="5" customWidth="1"/>
    <col min="8" max="19" width="16.140625" style="1" customWidth="1"/>
    <col min="20" max="31" width="16.140625" style="5" customWidth="1"/>
    <col min="32" max="32" width="22.7109375" style="4" customWidth="1"/>
    <col min="33" max="16384" width="9.140625" style="1" customWidth="1"/>
  </cols>
  <sheetData>
    <row r="1" spans="1:32" ht="36.75" customHeight="1">
      <c r="A1" s="58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AF1" s="7"/>
    </row>
    <row r="2" spans="1:32" s="9" customFormat="1" ht="18.75" customHeight="1">
      <c r="A2" s="63" t="s">
        <v>28</v>
      </c>
      <c r="B2" s="64" t="s">
        <v>29</v>
      </c>
      <c r="C2" s="64" t="s">
        <v>30</v>
      </c>
      <c r="D2" s="64" t="s">
        <v>31</v>
      </c>
      <c r="E2" s="64" t="s">
        <v>32</v>
      </c>
      <c r="F2" s="60" t="s">
        <v>13</v>
      </c>
      <c r="G2" s="60"/>
      <c r="H2" s="60" t="s">
        <v>0</v>
      </c>
      <c r="I2" s="60"/>
      <c r="J2" s="60" t="s">
        <v>1</v>
      </c>
      <c r="K2" s="60"/>
      <c r="L2" s="60" t="s">
        <v>2</v>
      </c>
      <c r="M2" s="60"/>
      <c r="N2" s="60" t="s">
        <v>3</v>
      </c>
      <c r="O2" s="60"/>
      <c r="P2" s="60" t="s">
        <v>4</v>
      </c>
      <c r="Q2" s="60"/>
      <c r="R2" s="60" t="s">
        <v>5</v>
      </c>
      <c r="S2" s="60"/>
      <c r="T2" s="60" t="s">
        <v>6</v>
      </c>
      <c r="U2" s="60"/>
      <c r="V2" s="60" t="s">
        <v>7</v>
      </c>
      <c r="W2" s="60"/>
      <c r="X2" s="60" t="s">
        <v>8</v>
      </c>
      <c r="Y2" s="60"/>
      <c r="Z2" s="60" t="s">
        <v>9</v>
      </c>
      <c r="AA2" s="60"/>
      <c r="AB2" s="60" t="s">
        <v>10</v>
      </c>
      <c r="AC2" s="60"/>
      <c r="AD2" s="60" t="s">
        <v>11</v>
      </c>
      <c r="AE2" s="60"/>
      <c r="AF2" s="63" t="s">
        <v>17</v>
      </c>
    </row>
    <row r="3" spans="1:32" s="11" customFormat="1" ht="93" customHeight="1">
      <c r="A3" s="63"/>
      <c r="B3" s="65"/>
      <c r="C3" s="65"/>
      <c r="D3" s="67"/>
      <c r="E3" s="65"/>
      <c r="F3" s="8" t="s">
        <v>15</v>
      </c>
      <c r="G3" s="8" t="s">
        <v>14</v>
      </c>
      <c r="H3" s="10" t="s">
        <v>12</v>
      </c>
      <c r="I3" s="10" t="s">
        <v>16</v>
      </c>
      <c r="J3" s="10" t="s">
        <v>12</v>
      </c>
      <c r="K3" s="10" t="s">
        <v>16</v>
      </c>
      <c r="L3" s="10" t="s">
        <v>12</v>
      </c>
      <c r="M3" s="10" t="s">
        <v>16</v>
      </c>
      <c r="N3" s="10" t="s">
        <v>12</v>
      </c>
      <c r="O3" s="10" t="s">
        <v>16</v>
      </c>
      <c r="P3" s="10" t="s">
        <v>12</v>
      </c>
      <c r="Q3" s="10" t="s">
        <v>16</v>
      </c>
      <c r="R3" s="10" t="s">
        <v>12</v>
      </c>
      <c r="S3" s="10" t="s">
        <v>16</v>
      </c>
      <c r="T3" s="10" t="s">
        <v>12</v>
      </c>
      <c r="U3" s="10" t="s">
        <v>16</v>
      </c>
      <c r="V3" s="10" t="s">
        <v>12</v>
      </c>
      <c r="W3" s="10" t="s">
        <v>16</v>
      </c>
      <c r="X3" s="10" t="s">
        <v>12</v>
      </c>
      <c r="Y3" s="10" t="s">
        <v>16</v>
      </c>
      <c r="Z3" s="10" t="s">
        <v>12</v>
      </c>
      <c r="AA3" s="10" t="s">
        <v>16</v>
      </c>
      <c r="AB3" s="10" t="s">
        <v>12</v>
      </c>
      <c r="AC3" s="10" t="s">
        <v>16</v>
      </c>
      <c r="AD3" s="10" t="s">
        <v>12</v>
      </c>
      <c r="AE3" s="10" t="s">
        <v>16</v>
      </c>
      <c r="AF3" s="63"/>
    </row>
    <row r="4" spans="1:32" s="13" customFormat="1" ht="24.75" customHeight="1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  <c r="O4" s="12">
        <v>15</v>
      </c>
      <c r="P4" s="12">
        <v>16</v>
      </c>
      <c r="Q4" s="12">
        <v>17</v>
      </c>
      <c r="R4" s="12">
        <v>18</v>
      </c>
      <c r="S4" s="12">
        <v>19</v>
      </c>
      <c r="T4" s="12">
        <v>20</v>
      </c>
      <c r="U4" s="12">
        <v>21</v>
      </c>
      <c r="V4" s="12">
        <v>22</v>
      </c>
      <c r="W4" s="12">
        <v>23</v>
      </c>
      <c r="X4" s="12">
        <v>24</v>
      </c>
      <c r="Y4" s="12">
        <v>25</v>
      </c>
      <c r="Z4" s="12">
        <v>26</v>
      </c>
      <c r="AA4" s="12">
        <v>27</v>
      </c>
      <c r="AB4" s="12">
        <v>28</v>
      </c>
      <c r="AC4" s="12">
        <v>29</v>
      </c>
      <c r="AD4" s="12">
        <v>30</v>
      </c>
      <c r="AE4" s="12">
        <v>31</v>
      </c>
      <c r="AF4" s="12">
        <v>32</v>
      </c>
    </row>
    <row r="5" spans="1:32" s="15" customFormat="1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4"/>
      <c r="Y5" s="14"/>
      <c r="Z5" s="14"/>
      <c r="AA5" s="14"/>
      <c r="AB5" s="14"/>
      <c r="AC5" s="14"/>
      <c r="AD5" s="14"/>
      <c r="AE5" s="14"/>
      <c r="AF5" s="14"/>
    </row>
    <row r="6" spans="1:32" s="16" customFormat="1" ht="75.75" customHeight="1">
      <c r="A6" s="46" t="s">
        <v>33</v>
      </c>
      <c r="B6" s="44">
        <f>B7</f>
        <v>28910.1</v>
      </c>
      <c r="C6" s="39">
        <f>C7</f>
        <v>9059.335000000001</v>
      </c>
      <c r="D6" s="39">
        <f>D7</f>
        <v>9059.335000000001</v>
      </c>
      <c r="E6" s="39">
        <f>E7</f>
        <v>6910.03548</v>
      </c>
      <c r="F6" s="39">
        <f aca="true" t="shared" si="0" ref="F6:F11">_xlfn.IFERROR(E6/B6*100,0)</f>
        <v>23.90180414457231</v>
      </c>
      <c r="G6" s="39">
        <f aca="true" t="shared" si="1" ref="G6:G11">_xlfn.IFERROR(E6/C6*100,0)</f>
        <v>76.27530585854258</v>
      </c>
      <c r="H6" s="39">
        <f>H7</f>
        <v>6284.936</v>
      </c>
      <c r="I6" s="39">
        <f aca="true" t="shared" si="2" ref="I6:AE6">I7</f>
        <v>4464.82027</v>
      </c>
      <c r="J6" s="39">
        <f t="shared" si="2"/>
        <v>2774.399</v>
      </c>
      <c r="K6" s="39">
        <f t="shared" si="2"/>
        <v>2445.21521</v>
      </c>
      <c r="L6" s="39">
        <f t="shared" si="2"/>
        <v>1312.1009999999999</v>
      </c>
      <c r="M6" s="39">
        <f t="shared" si="2"/>
        <v>0</v>
      </c>
      <c r="N6" s="39">
        <f t="shared" si="2"/>
        <v>2633.598</v>
      </c>
      <c r="O6" s="39">
        <f t="shared" si="2"/>
        <v>0</v>
      </c>
      <c r="P6" s="39">
        <f t="shared" si="2"/>
        <v>2197.25</v>
      </c>
      <c r="Q6" s="39">
        <f t="shared" si="2"/>
        <v>0</v>
      </c>
      <c r="R6" s="39">
        <f t="shared" si="2"/>
        <v>2120.207</v>
      </c>
      <c r="S6" s="39">
        <f t="shared" si="2"/>
        <v>0</v>
      </c>
      <c r="T6" s="39">
        <f t="shared" si="2"/>
        <v>3350.564</v>
      </c>
      <c r="U6" s="39">
        <f t="shared" si="2"/>
        <v>0</v>
      </c>
      <c r="V6" s="39">
        <f t="shared" si="2"/>
        <v>1773.822</v>
      </c>
      <c r="W6" s="39">
        <f t="shared" si="2"/>
        <v>0</v>
      </c>
      <c r="X6" s="39">
        <f t="shared" si="2"/>
        <v>812.241</v>
      </c>
      <c r="Y6" s="39">
        <f t="shared" si="2"/>
        <v>0</v>
      </c>
      <c r="Z6" s="39">
        <f t="shared" si="2"/>
        <v>2412.715</v>
      </c>
      <c r="AA6" s="39">
        <f t="shared" si="2"/>
        <v>0</v>
      </c>
      <c r="AB6" s="39">
        <f t="shared" si="2"/>
        <v>1129.25</v>
      </c>
      <c r="AC6" s="39">
        <f t="shared" si="2"/>
        <v>0</v>
      </c>
      <c r="AD6" s="39">
        <f t="shared" si="2"/>
        <v>2109.0170000000003</v>
      </c>
      <c r="AE6" s="39">
        <f t="shared" si="2"/>
        <v>0</v>
      </c>
      <c r="AF6" s="44"/>
    </row>
    <row r="7" spans="1:32" ht="18.75">
      <c r="A7" s="38" t="s">
        <v>27</v>
      </c>
      <c r="B7" s="43">
        <f>B8+B9+B10+B11</f>
        <v>28910.1</v>
      </c>
      <c r="C7" s="36">
        <f>C8+C9+C10+C11</f>
        <v>9059.335000000001</v>
      </c>
      <c r="D7" s="36">
        <f>D8+D9+D10+D11</f>
        <v>9059.335000000001</v>
      </c>
      <c r="E7" s="36">
        <f>E8+E9+E10+E11</f>
        <v>6910.03548</v>
      </c>
      <c r="F7" s="39">
        <f t="shared" si="0"/>
        <v>23.90180414457231</v>
      </c>
      <c r="G7" s="39">
        <f t="shared" si="1"/>
        <v>76.27530585854258</v>
      </c>
      <c r="H7" s="39">
        <f>H8+H9+H10+H11</f>
        <v>6284.936</v>
      </c>
      <c r="I7" s="39">
        <f aca="true" t="shared" si="3" ref="I7:AE7">I8+I9+I10+I11</f>
        <v>4464.82027</v>
      </c>
      <c r="J7" s="39">
        <f t="shared" si="3"/>
        <v>2774.399</v>
      </c>
      <c r="K7" s="39">
        <f t="shared" si="3"/>
        <v>2445.21521</v>
      </c>
      <c r="L7" s="39">
        <f t="shared" si="3"/>
        <v>1312.1009999999999</v>
      </c>
      <c r="M7" s="39">
        <f t="shared" si="3"/>
        <v>0</v>
      </c>
      <c r="N7" s="39">
        <f t="shared" si="3"/>
        <v>2633.598</v>
      </c>
      <c r="O7" s="39">
        <f t="shared" si="3"/>
        <v>0</v>
      </c>
      <c r="P7" s="39">
        <f t="shared" si="3"/>
        <v>2197.25</v>
      </c>
      <c r="Q7" s="39">
        <f t="shared" si="3"/>
        <v>0</v>
      </c>
      <c r="R7" s="39">
        <f t="shared" si="3"/>
        <v>2120.207</v>
      </c>
      <c r="S7" s="39">
        <f t="shared" si="3"/>
        <v>0</v>
      </c>
      <c r="T7" s="39">
        <f t="shared" si="3"/>
        <v>3350.564</v>
      </c>
      <c r="U7" s="39">
        <f t="shared" si="3"/>
        <v>0</v>
      </c>
      <c r="V7" s="39">
        <f t="shared" si="3"/>
        <v>1773.822</v>
      </c>
      <c r="W7" s="39">
        <f t="shared" si="3"/>
        <v>0</v>
      </c>
      <c r="X7" s="39">
        <f t="shared" si="3"/>
        <v>812.241</v>
      </c>
      <c r="Y7" s="39">
        <f t="shared" si="3"/>
        <v>0</v>
      </c>
      <c r="Z7" s="39">
        <f t="shared" si="3"/>
        <v>2412.715</v>
      </c>
      <c r="AA7" s="39">
        <f t="shared" si="3"/>
        <v>0</v>
      </c>
      <c r="AB7" s="39">
        <f t="shared" si="3"/>
        <v>1129.25</v>
      </c>
      <c r="AC7" s="39">
        <f t="shared" si="3"/>
        <v>0</v>
      </c>
      <c r="AD7" s="39">
        <f t="shared" si="3"/>
        <v>2109.0170000000003</v>
      </c>
      <c r="AE7" s="39">
        <f t="shared" si="3"/>
        <v>0</v>
      </c>
      <c r="AF7" s="43"/>
    </row>
    <row r="8" spans="1:32" s="16" customFormat="1" ht="18.75">
      <c r="A8" s="40" t="s">
        <v>18</v>
      </c>
      <c r="B8" s="45">
        <v>0</v>
      </c>
      <c r="C8" s="41">
        <v>0</v>
      </c>
      <c r="D8" s="41">
        <v>0</v>
      </c>
      <c r="E8" s="41">
        <v>0</v>
      </c>
      <c r="F8" s="50">
        <f t="shared" si="0"/>
        <v>0</v>
      </c>
      <c r="G8" s="50">
        <f t="shared" si="1"/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  <c r="Y8" s="50">
        <v>0</v>
      </c>
      <c r="Z8" s="50">
        <v>0</v>
      </c>
      <c r="AA8" s="50">
        <v>0</v>
      </c>
      <c r="AB8" s="50">
        <v>0</v>
      </c>
      <c r="AC8" s="50">
        <v>0</v>
      </c>
      <c r="AD8" s="50">
        <v>0</v>
      </c>
      <c r="AE8" s="50">
        <v>0</v>
      </c>
      <c r="AF8" s="43"/>
    </row>
    <row r="9" spans="1:32" s="16" customFormat="1" ht="18.75">
      <c r="A9" s="40" t="s">
        <v>19</v>
      </c>
      <c r="B9" s="45">
        <f>B21+B26</f>
        <v>28910.1</v>
      </c>
      <c r="C9" s="41">
        <f>C21+C26</f>
        <v>9059.335000000001</v>
      </c>
      <c r="D9" s="41">
        <f>D21+D26</f>
        <v>9059.335000000001</v>
      </c>
      <c r="E9" s="41">
        <f>E21+E26</f>
        <v>6910.03548</v>
      </c>
      <c r="F9" s="50">
        <f t="shared" si="0"/>
        <v>23.90180414457231</v>
      </c>
      <c r="G9" s="50">
        <f t="shared" si="1"/>
        <v>76.27530585854258</v>
      </c>
      <c r="H9" s="50">
        <f>H21+H26</f>
        <v>6284.936</v>
      </c>
      <c r="I9" s="50">
        <f aca="true" t="shared" si="4" ref="I9:AE9">I21+I26</f>
        <v>4464.82027</v>
      </c>
      <c r="J9" s="50">
        <f t="shared" si="4"/>
        <v>2774.399</v>
      </c>
      <c r="K9" s="50">
        <f t="shared" si="4"/>
        <v>2445.21521</v>
      </c>
      <c r="L9" s="50">
        <f t="shared" si="4"/>
        <v>1312.1009999999999</v>
      </c>
      <c r="M9" s="50">
        <f t="shared" si="4"/>
        <v>0</v>
      </c>
      <c r="N9" s="50">
        <f t="shared" si="4"/>
        <v>2633.598</v>
      </c>
      <c r="O9" s="50">
        <f t="shared" si="4"/>
        <v>0</v>
      </c>
      <c r="P9" s="50">
        <f t="shared" si="4"/>
        <v>2197.25</v>
      </c>
      <c r="Q9" s="50">
        <f t="shared" si="4"/>
        <v>0</v>
      </c>
      <c r="R9" s="50">
        <f t="shared" si="4"/>
        <v>2120.207</v>
      </c>
      <c r="S9" s="50">
        <f t="shared" si="4"/>
        <v>0</v>
      </c>
      <c r="T9" s="50">
        <f t="shared" si="4"/>
        <v>3350.564</v>
      </c>
      <c r="U9" s="50">
        <f t="shared" si="4"/>
        <v>0</v>
      </c>
      <c r="V9" s="50">
        <f t="shared" si="4"/>
        <v>1773.822</v>
      </c>
      <c r="W9" s="50">
        <f t="shared" si="4"/>
        <v>0</v>
      </c>
      <c r="X9" s="50">
        <f t="shared" si="4"/>
        <v>812.241</v>
      </c>
      <c r="Y9" s="50">
        <f t="shared" si="4"/>
        <v>0</v>
      </c>
      <c r="Z9" s="50">
        <f t="shared" si="4"/>
        <v>2412.715</v>
      </c>
      <c r="AA9" s="50">
        <f t="shared" si="4"/>
        <v>0</v>
      </c>
      <c r="AB9" s="50">
        <f t="shared" si="4"/>
        <v>1129.25</v>
      </c>
      <c r="AC9" s="50">
        <f t="shared" si="4"/>
        <v>0</v>
      </c>
      <c r="AD9" s="50">
        <f t="shared" si="4"/>
        <v>2109.0170000000003</v>
      </c>
      <c r="AE9" s="50">
        <f t="shared" si="4"/>
        <v>0</v>
      </c>
      <c r="AF9" s="43"/>
    </row>
    <row r="10" spans="1:32" s="16" customFormat="1" ht="20.25" customHeight="1" hidden="1">
      <c r="A10" s="2" t="s">
        <v>20</v>
      </c>
      <c r="B10" s="27">
        <v>0</v>
      </c>
      <c r="C10" s="23">
        <v>0</v>
      </c>
      <c r="D10" s="23">
        <v>0</v>
      </c>
      <c r="E10" s="23">
        <v>0</v>
      </c>
      <c r="F10" s="26">
        <f t="shared" si="0"/>
        <v>0</v>
      </c>
      <c r="G10" s="26">
        <f t="shared" si="1"/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30"/>
    </row>
    <row r="11" spans="1:32" s="16" customFormat="1" ht="18.75" hidden="1">
      <c r="A11" s="2" t="s">
        <v>21</v>
      </c>
      <c r="B11" s="27">
        <v>0</v>
      </c>
      <c r="C11" s="23">
        <v>0</v>
      </c>
      <c r="D11" s="23">
        <v>0</v>
      </c>
      <c r="E11" s="23">
        <v>0</v>
      </c>
      <c r="F11" s="26">
        <f t="shared" si="0"/>
        <v>0</v>
      </c>
      <c r="G11" s="26">
        <f t="shared" si="1"/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30"/>
    </row>
    <row r="12" spans="1:32" s="16" customFormat="1" ht="262.5">
      <c r="A12" s="42" t="s">
        <v>34</v>
      </c>
      <c r="B12" s="30"/>
      <c r="C12" s="22"/>
      <c r="D12" s="22"/>
      <c r="E12" s="22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49" t="s">
        <v>61</v>
      </c>
    </row>
    <row r="13" spans="1:32" s="16" customFormat="1" ht="18.75">
      <c r="A13" s="3" t="s">
        <v>27</v>
      </c>
      <c r="B13" s="30">
        <f>B19+B25</f>
        <v>28910.1</v>
      </c>
      <c r="C13" s="24">
        <f>C19+C25</f>
        <v>9059.335000000001</v>
      </c>
      <c r="D13" s="24">
        <f>D19+D25</f>
        <v>9059.335000000001</v>
      </c>
      <c r="E13" s="24">
        <f>E19+E25</f>
        <v>6910.03548</v>
      </c>
      <c r="F13" s="24">
        <f>_xlfn.IFERROR(E13/B13*100,0)</f>
        <v>23.90180414457231</v>
      </c>
      <c r="G13" s="24">
        <f>_xlfn.IFERROR(E13/C13*100,0)</f>
        <v>76.27530585854258</v>
      </c>
      <c r="H13" s="24">
        <f>H19+H25</f>
        <v>6284.936</v>
      </c>
      <c r="I13" s="24">
        <f aca="true" t="shared" si="5" ref="I13:AE13">I19+I25</f>
        <v>4464.82027</v>
      </c>
      <c r="J13" s="24">
        <f t="shared" si="5"/>
        <v>2774.399</v>
      </c>
      <c r="K13" s="24">
        <f t="shared" si="5"/>
        <v>2445.21521</v>
      </c>
      <c r="L13" s="24">
        <f t="shared" si="5"/>
        <v>1312.1009999999999</v>
      </c>
      <c r="M13" s="24">
        <f t="shared" si="5"/>
        <v>0</v>
      </c>
      <c r="N13" s="24">
        <f t="shared" si="5"/>
        <v>2633.598</v>
      </c>
      <c r="O13" s="24">
        <f t="shared" si="5"/>
        <v>0</v>
      </c>
      <c r="P13" s="24">
        <f t="shared" si="5"/>
        <v>2197.25</v>
      </c>
      <c r="Q13" s="24">
        <f t="shared" si="5"/>
        <v>0</v>
      </c>
      <c r="R13" s="24">
        <f t="shared" si="5"/>
        <v>2120.207</v>
      </c>
      <c r="S13" s="24">
        <f t="shared" si="5"/>
        <v>0</v>
      </c>
      <c r="T13" s="24">
        <f t="shared" si="5"/>
        <v>3350.564</v>
      </c>
      <c r="U13" s="24">
        <f t="shared" si="5"/>
        <v>0</v>
      </c>
      <c r="V13" s="24">
        <f t="shared" si="5"/>
        <v>1773.822</v>
      </c>
      <c r="W13" s="24">
        <f t="shared" si="5"/>
        <v>0</v>
      </c>
      <c r="X13" s="24">
        <f t="shared" si="5"/>
        <v>812.241</v>
      </c>
      <c r="Y13" s="24">
        <f t="shared" si="5"/>
        <v>0</v>
      </c>
      <c r="Z13" s="24">
        <f t="shared" si="5"/>
        <v>2412.715</v>
      </c>
      <c r="AA13" s="24">
        <f t="shared" si="5"/>
        <v>0</v>
      </c>
      <c r="AB13" s="24">
        <f t="shared" si="5"/>
        <v>1129.25</v>
      </c>
      <c r="AC13" s="24">
        <f t="shared" si="5"/>
        <v>0</v>
      </c>
      <c r="AD13" s="24">
        <f t="shared" si="5"/>
        <v>2109.0170000000003</v>
      </c>
      <c r="AE13" s="24">
        <f t="shared" si="5"/>
        <v>0</v>
      </c>
      <c r="AF13" s="30"/>
    </row>
    <row r="14" spans="1:32" s="16" customFormat="1" ht="18.75" hidden="1">
      <c r="A14" s="2" t="s">
        <v>18</v>
      </c>
      <c r="B14" s="27"/>
      <c r="C14" s="26"/>
      <c r="D14" s="26"/>
      <c r="E14" s="24"/>
      <c r="F14" s="24">
        <f>_xlfn.IFERROR(E14/B14*100,0)</f>
        <v>0</v>
      </c>
      <c r="G14" s="24">
        <f>_xlfn.IFERROR(E14/C14*100,0)</f>
        <v>0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30"/>
    </row>
    <row r="15" spans="1:31" s="16" customFormat="1" ht="18.75">
      <c r="A15" s="2" t="s">
        <v>19</v>
      </c>
      <c r="B15" s="27">
        <f>B21+B26</f>
        <v>28910.1</v>
      </c>
      <c r="C15" s="23">
        <f>C21+C26</f>
        <v>9059.335000000001</v>
      </c>
      <c r="D15" s="23">
        <f>D21+D26</f>
        <v>9059.335000000001</v>
      </c>
      <c r="E15" s="23">
        <f>E21+E26</f>
        <v>6910.03548</v>
      </c>
      <c r="F15" s="26">
        <f>_xlfn.IFERROR(E15/B15*100,0)</f>
        <v>23.90180414457231</v>
      </c>
      <c r="G15" s="26">
        <f>_xlfn.IFERROR(E15/C15*100,0)</f>
        <v>76.27530585854258</v>
      </c>
      <c r="H15" s="26">
        <f>H21+H26</f>
        <v>6284.936</v>
      </c>
      <c r="I15" s="26">
        <f aca="true" t="shared" si="6" ref="I15:AE15">I21+I26</f>
        <v>4464.82027</v>
      </c>
      <c r="J15" s="26">
        <f t="shared" si="6"/>
        <v>2774.399</v>
      </c>
      <c r="K15" s="26">
        <f t="shared" si="6"/>
        <v>2445.21521</v>
      </c>
      <c r="L15" s="26">
        <f t="shared" si="6"/>
        <v>1312.1009999999999</v>
      </c>
      <c r="M15" s="26">
        <f t="shared" si="6"/>
        <v>0</v>
      </c>
      <c r="N15" s="26">
        <f t="shared" si="6"/>
        <v>2633.598</v>
      </c>
      <c r="O15" s="26">
        <f t="shared" si="6"/>
        <v>0</v>
      </c>
      <c r="P15" s="26">
        <f t="shared" si="6"/>
        <v>2197.25</v>
      </c>
      <c r="Q15" s="26">
        <f t="shared" si="6"/>
        <v>0</v>
      </c>
      <c r="R15" s="26">
        <f t="shared" si="6"/>
        <v>2120.207</v>
      </c>
      <c r="S15" s="26">
        <f t="shared" si="6"/>
        <v>0</v>
      </c>
      <c r="T15" s="26">
        <f t="shared" si="6"/>
        <v>3350.564</v>
      </c>
      <c r="U15" s="26">
        <f t="shared" si="6"/>
        <v>0</v>
      </c>
      <c r="V15" s="26">
        <f t="shared" si="6"/>
        <v>1773.822</v>
      </c>
      <c r="W15" s="26">
        <f t="shared" si="6"/>
        <v>0</v>
      </c>
      <c r="X15" s="26">
        <f t="shared" si="6"/>
        <v>812.241</v>
      </c>
      <c r="Y15" s="26">
        <f t="shared" si="6"/>
        <v>0</v>
      </c>
      <c r="Z15" s="26">
        <f t="shared" si="6"/>
        <v>2412.715</v>
      </c>
      <c r="AA15" s="26">
        <f t="shared" si="6"/>
        <v>0</v>
      </c>
      <c r="AB15" s="26">
        <f t="shared" si="6"/>
        <v>1129.25</v>
      </c>
      <c r="AC15" s="26">
        <f t="shared" si="6"/>
        <v>0</v>
      </c>
      <c r="AD15" s="26">
        <f t="shared" si="6"/>
        <v>2109.0170000000003</v>
      </c>
      <c r="AE15" s="26">
        <f t="shared" si="6"/>
        <v>0</v>
      </c>
    </row>
    <row r="16" spans="1:32" s="16" customFormat="1" ht="18.75" hidden="1">
      <c r="A16" s="2" t="s">
        <v>20</v>
      </c>
      <c r="B16" s="27"/>
      <c r="C16" s="26"/>
      <c r="D16" s="26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30"/>
    </row>
    <row r="17" spans="1:32" s="16" customFormat="1" ht="18.75" hidden="1">
      <c r="A17" s="2" t="s">
        <v>21</v>
      </c>
      <c r="B17" s="27"/>
      <c r="C17" s="26"/>
      <c r="D17" s="26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30"/>
    </row>
    <row r="18" spans="1:32" s="16" customFormat="1" ht="56.25">
      <c r="A18" s="20" t="s">
        <v>35</v>
      </c>
      <c r="B18" s="27"/>
      <c r="C18" s="26"/>
      <c r="D18" s="26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30"/>
    </row>
    <row r="19" spans="1:32" s="16" customFormat="1" ht="18.75">
      <c r="A19" s="3" t="s">
        <v>27</v>
      </c>
      <c r="B19" s="30">
        <f>B21</f>
        <v>22</v>
      </c>
      <c r="C19" s="22">
        <f>C21</f>
        <v>0.513</v>
      </c>
      <c r="D19" s="22">
        <f>D21</f>
        <v>0.513</v>
      </c>
      <c r="E19" s="22">
        <f>E21</f>
        <v>0.513</v>
      </c>
      <c r="F19" s="24">
        <f>_xlfn.IFERROR(E19/B19*100,0)</f>
        <v>2.3318181818181816</v>
      </c>
      <c r="G19" s="24">
        <f>_xlfn.IFERROR(E19/C19*100,0)</f>
        <v>100</v>
      </c>
      <c r="H19" s="24">
        <f>H21</f>
        <v>0</v>
      </c>
      <c r="I19" s="24">
        <f aca="true" t="shared" si="7" ref="I19:AE19">I21</f>
        <v>0</v>
      </c>
      <c r="J19" s="24">
        <f>J21</f>
        <v>0.513</v>
      </c>
      <c r="K19" s="24">
        <f t="shared" si="7"/>
        <v>0.513</v>
      </c>
      <c r="L19" s="24">
        <f t="shared" si="7"/>
        <v>1.915</v>
      </c>
      <c r="M19" s="24">
        <f t="shared" si="7"/>
        <v>0</v>
      </c>
      <c r="N19" s="24">
        <f t="shared" si="7"/>
        <v>1.915</v>
      </c>
      <c r="O19" s="24">
        <f t="shared" si="7"/>
        <v>0</v>
      </c>
      <c r="P19" s="24">
        <f t="shared" si="7"/>
        <v>2.097</v>
      </c>
      <c r="Q19" s="24">
        <f t="shared" si="7"/>
        <v>0</v>
      </c>
      <c r="R19" s="24">
        <f t="shared" si="7"/>
        <v>1.915</v>
      </c>
      <c r="S19" s="24">
        <f t="shared" si="7"/>
        <v>0</v>
      </c>
      <c r="T19" s="24">
        <f t="shared" si="7"/>
        <v>1.915</v>
      </c>
      <c r="U19" s="24">
        <f t="shared" si="7"/>
        <v>0</v>
      </c>
      <c r="V19" s="24">
        <f t="shared" si="7"/>
        <v>2.097</v>
      </c>
      <c r="W19" s="24">
        <f t="shared" si="7"/>
        <v>0</v>
      </c>
      <c r="X19" s="24">
        <f t="shared" si="7"/>
        <v>1.915</v>
      </c>
      <c r="Y19" s="24">
        <f t="shared" si="7"/>
        <v>0</v>
      </c>
      <c r="Z19" s="24">
        <f t="shared" si="7"/>
        <v>1.915</v>
      </c>
      <c r="AA19" s="24">
        <f t="shared" si="7"/>
        <v>0</v>
      </c>
      <c r="AB19" s="24">
        <f t="shared" si="7"/>
        <v>2.097</v>
      </c>
      <c r="AC19" s="24">
        <f t="shared" si="7"/>
        <v>0</v>
      </c>
      <c r="AD19" s="24">
        <f t="shared" si="7"/>
        <v>3.706</v>
      </c>
      <c r="AE19" s="24">
        <f t="shared" si="7"/>
        <v>0</v>
      </c>
      <c r="AF19" s="30"/>
    </row>
    <row r="20" spans="1:32" s="16" customFormat="1" ht="18.75" hidden="1">
      <c r="A20" s="2" t="s">
        <v>18</v>
      </c>
      <c r="B20" s="27"/>
      <c r="C20" s="26"/>
      <c r="D20" s="26"/>
      <c r="E20" s="24"/>
      <c r="F20" s="24">
        <f>_xlfn.IFERROR(E20/B20*100,0)</f>
        <v>0</v>
      </c>
      <c r="G20" s="24">
        <f>_xlfn.IFERROR(E20/C20*100,0)</f>
        <v>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30"/>
    </row>
    <row r="21" spans="1:32" s="16" customFormat="1" ht="18.75">
      <c r="A21" s="2" t="s">
        <v>19</v>
      </c>
      <c r="B21" s="27">
        <f>H21+J21+L21+N21+P21+R21+T21+V21+X21+Z21+AB21+AD21</f>
        <v>22</v>
      </c>
      <c r="C21" s="26">
        <f>H21+J21</f>
        <v>0.513</v>
      </c>
      <c r="D21" s="26">
        <f>C21</f>
        <v>0.513</v>
      </c>
      <c r="E21" s="26">
        <f>I21+K21+M21+O21+Q21+S21+U21+W21+Y21+AA21+AC21+AE21</f>
        <v>0.513</v>
      </c>
      <c r="F21" s="26">
        <f>_xlfn.IFERROR(E21/B21*100,0)</f>
        <v>2.3318181818181816</v>
      </c>
      <c r="G21" s="26">
        <f>_xlfn.IFERROR(E21/C21*100,0)</f>
        <v>100</v>
      </c>
      <c r="H21" s="26">
        <v>0</v>
      </c>
      <c r="I21" s="26">
        <v>0</v>
      </c>
      <c r="J21" s="26">
        <v>0.513</v>
      </c>
      <c r="K21" s="26">
        <v>0.513</v>
      </c>
      <c r="L21" s="26">
        <v>1.915</v>
      </c>
      <c r="M21" s="26"/>
      <c r="N21" s="26">
        <v>1.915</v>
      </c>
      <c r="O21" s="26"/>
      <c r="P21" s="26">
        <v>2.097</v>
      </c>
      <c r="Q21" s="26"/>
      <c r="R21" s="26">
        <v>1.915</v>
      </c>
      <c r="S21" s="26"/>
      <c r="T21" s="26">
        <v>1.915</v>
      </c>
      <c r="U21" s="26"/>
      <c r="V21" s="26">
        <v>2.097</v>
      </c>
      <c r="W21" s="26"/>
      <c r="X21" s="26">
        <v>1.915</v>
      </c>
      <c r="Y21" s="26"/>
      <c r="Z21" s="26">
        <v>1.915</v>
      </c>
      <c r="AA21" s="26"/>
      <c r="AB21" s="26">
        <v>2.097</v>
      </c>
      <c r="AC21" s="26"/>
      <c r="AD21" s="26">
        <v>3.706</v>
      </c>
      <c r="AE21" s="26"/>
      <c r="AF21" s="30"/>
    </row>
    <row r="22" spans="1:32" s="16" customFormat="1" ht="18.75" hidden="1">
      <c r="A22" s="2" t="s">
        <v>20</v>
      </c>
      <c r="B22" s="27"/>
      <c r="C22" s="26"/>
      <c r="D22" s="26"/>
      <c r="E22" s="24"/>
      <c r="F22" s="24">
        <f>_xlfn.IFERROR(E22/B22*100,0)</f>
        <v>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30"/>
    </row>
    <row r="23" spans="1:32" s="16" customFormat="1" ht="18.75" hidden="1">
      <c r="A23" s="2" t="s">
        <v>21</v>
      </c>
      <c r="B23" s="27"/>
      <c r="C23" s="26"/>
      <c r="D23" s="26"/>
      <c r="E23" s="24"/>
      <c r="F23" s="24">
        <f>_xlfn.IFERROR(E23/B23*100,0)</f>
        <v>0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30"/>
    </row>
    <row r="24" spans="1:32" s="16" customFormat="1" ht="125.25" customHeight="1">
      <c r="A24" s="20" t="s">
        <v>36</v>
      </c>
      <c r="B24" s="30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7"/>
    </row>
    <row r="25" spans="1:32" s="16" customFormat="1" ht="18.75">
      <c r="A25" s="3" t="s">
        <v>27</v>
      </c>
      <c r="B25" s="30">
        <f>B26</f>
        <v>28888.1</v>
      </c>
      <c r="C25" s="22">
        <f>C26</f>
        <v>9058.822</v>
      </c>
      <c r="D25" s="22">
        <f>D26</f>
        <v>9058.822</v>
      </c>
      <c r="E25" s="22">
        <f>E26</f>
        <v>6909.52248</v>
      </c>
      <c r="F25" s="24">
        <f aca="true" t="shared" si="8" ref="F25:F30">E25/B25*100</f>
        <v>23.918230967076408</v>
      </c>
      <c r="G25" s="24">
        <f>_xlfn.IFERROR(E25/C25*100,0)</f>
        <v>76.27396233196765</v>
      </c>
      <c r="H25" s="24">
        <f>H26</f>
        <v>6284.936</v>
      </c>
      <c r="I25" s="24">
        <f aca="true" t="shared" si="9" ref="I25:AE25">I26</f>
        <v>4464.82027</v>
      </c>
      <c r="J25" s="24">
        <f t="shared" si="9"/>
        <v>2773.886</v>
      </c>
      <c r="K25" s="24">
        <f t="shared" si="9"/>
        <v>2444.70221</v>
      </c>
      <c r="L25" s="24">
        <f t="shared" si="9"/>
        <v>1310.186</v>
      </c>
      <c r="M25" s="24">
        <f t="shared" si="9"/>
        <v>0</v>
      </c>
      <c r="N25" s="24">
        <f t="shared" si="9"/>
        <v>2631.683</v>
      </c>
      <c r="O25" s="24">
        <f t="shared" si="9"/>
        <v>0</v>
      </c>
      <c r="P25" s="24">
        <f t="shared" si="9"/>
        <v>2195.153</v>
      </c>
      <c r="Q25" s="24">
        <f t="shared" si="9"/>
        <v>0</v>
      </c>
      <c r="R25" s="24">
        <f t="shared" si="9"/>
        <v>2118.292</v>
      </c>
      <c r="S25" s="24">
        <f t="shared" si="9"/>
        <v>0</v>
      </c>
      <c r="T25" s="24">
        <f t="shared" si="9"/>
        <v>3348.649</v>
      </c>
      <c r="U25" s="24">
        <f t="shared" si="9"/>
        <v>0</v>
      </c>
      <c r="V25" s="24">
        <f t="shared" si="9"/>
        <v>1771.725</v>
      </c>
      <c r="W25" s="24">
        <f t="shared" si="9"/>
        <v>0</v>
      </c>
      <c r="X25" s="24">
        <f t="shared" si="9"/>
        <v>810.326</v>
      </c>
      <c r="Y25" s="24">
        <f t="shared" si="9"/>
        <v>0</v>
      </c>
      <c r="Z25" s="24">
        <f t="shared" si="9"/>
        <v>2410.8</v>
      </c>
      <c r="AA25" s="24">
        <f t="shared" si="9"/>
        <v>0</v>
      </c>
      <c r="AB25" s="24">
        <f t="shared" si="9"/>
        <v>1127.153</v>
      </c>
      <c r="AC25" s="24">
        <f t="shared" si="9"/>
        <v>0</v>
      </c>
      <c r="AD25" s="24">
        <f t="shared" si="9"/>
        <v>2105.311</v>
      </c>
      <c r="AE25" s="24">
        <f t="shared" si="9"/>
        <v>0</v>
      </c>
      <c r="AF25" s="30"/>
    </row>
    <row r="26" spans="1:32" s="16" customFormat="1" ht="18.75">
      <c r="A26" s="2" t="s">
        <v>19</v>
      </c>
      <c r="B26" s="27">
        <f>H26+J26+L26+N26+P26+R26+T26+V26+X26+Z26+AB26+AD26</f>
        <v>28888.1</v>
      </c>
      <c r="C26" s="26">
        <f>H26+J26</f>
        <v>9058.822</v>
      </c>
      <c r="D26" s="26">
        <f>C26</f>
        <v>9058.822</v>
      </c>
      <c r="E26" s="26">
        <f>I26+K26+M26+O26+Q26+S26+U26+W26+Y26+AA26+AC26+AE26</f>
        <v>6909.52248</v>
      </c>
      <c r="F26" s="26">
        <f t="shared" si="8"/>
        <v>23.918230967076408</v>
      </c>
      <c r="G26" s="26">
        <f>_xlfn.IFERROR(E26/C26*100,0)</f>
        <v>76.27396233196765</v>
      </c>
      <c r="H26" s="26">
        <v>6284.936</v>
      </c>
      <c r="I26" s="26">
        <v>4464.82027</v>
      </c>
      <c r="J26" s="26">
        <v>2773.886</v>
      </c>
      <c r="K26" s="26">
        <v>2444.70221</v>
      </c>
      <c r="L26" s="26">
        <v>1310.186</v>
      </c>
      <c r="M26" s="26"/>
      <c r="N26" s="26">
        <v>2631.683</v>
      </c>
      <c r="O26" s="26"/>
      <c r="P26" s="26">
        <v>2195.153</v>
      </c>
      <c r="Q26" s="26"/>
      <c r="R26" s="26">
        <v>2118.292</v>
      </c>
      <c r="S26" s="26"/>
      <c r="T26" s="26">
        <v>3348.649</v>
      </c>
      <c r="U26" s="26"/>
      <c r="V26" s="26">
        <v>1771.725</v>
      </c>
      <c r="W26" s="26"/>
      <c r="X26" s="26">
        <v>810.326</v>
      </c>
      <c r="Y26" s="26"/>
      <c r="Z26" s="26">
        <v>2410.8</v>
      </c>
      <c r="AA26" s="26"/>
      <c r="AB26" s="26">
        <v>1127.153</v>
      </c>
      <c r="AC26" s="26"/>
      <c r="AD26" s="26">
        <v>2105.311</v>
      </c>
      <c r="AE26" s="26"/>
      <c r="AF26" s="30"/>
    </row>
    <row r="27" spans="1:32" s="16" customFormat="1" ht="85.5" customHeight="1">
      <c r="A27" s="35" t="s">
        <v>37</v>
      </c>
      <c r="B27" s="43">
        <f>B28</f>
        <v>39190.700000000004</v>
      </c>
      <c r="C27" s="36">
        <f>C34</f>
        <v>4188.733</v>
      </c>
      <c r="D27" s="36">
        <f>D34</f>
        <v>4188.733</v>
      </c>
      <c r="E27" s="36">
        <f>E34</f>
        <v>4188.733</v>
      </c>
      <c r="F27" s="36">
        <f t="shared" si="8"/>
        <v>10.688079059572807</v>
      </c>
      <c r="G27" s="36">
        <f>E27/C27*100</f>
        <v>100</v>
      </c>
      <c r="H27" s="36">
        <f>H28</f>
        <v>2816.4440000000004</v>
      </c>
      <c r="I27" s="36">
        <f aca="true" t="shared" si="10" ref="I27:AE27">I28</f>
        <v>2684.3124799999996</v>
      </c>
      <c r="J27" s="36">
        <f t="shared" si="10"/>
        <v>3490.559</v>
      </c>
      <c r="K27" s="36">
        <f t="shared" si="10"/>
        <v>3318.44066</v>
      </c>
      <c r="L27" s="36">
        <f>L28</f>
        <v>3259.5950000000003</v>
      </c>
      <c r="M27" s="36">
        <f t="shared" si="10"/>
        <v>0</v>
      </c>
      <c r="N27" s="36">
        <f t="shared" si="10"/>
        <v>3727.502</v>
      </c>
      <c r="O27" s="36">
        <f t="shared" si="10"/>
        <v>0</v>
      </c>
      <c r="P27" s="36">
        <f t="shared" si="10"/>
        <v>3376.772</v>
      </c>
      <c r="Q27" s="36">
        <f t="shared" si="10"/>
        <v>0</v>
      </c>
      <c r="R27" s="36">
        <f t="shared" si="10"/>
        <v>3188.026</v>
      </c>
      <c r="S27" s="36">
        <f t="shared" si="10"/>
        <v>0</v>
      </c>
      <c r="T27" s="36">
        <f t="shared" si="10"/>
        <v>3626.064</v>
      </c>
      <c r="U27" s="36">
        <f t="shared" si="10"/>
        <v>0</v>
      </c>
      <c r="V27" s="36">
        <f t="shared" si="10"/>
        <v>2934.634</v>
      </c>
      <c r="W27" s="36">
        <f t="shared" si="10"/>
        <v>0</v>
      </c>
      <c r="X27" s="36">
        <f t="shared" si="10"/>
        <v>2755.382</v>
      </c>
      <c r="Y27" s="36">
        <f t="shared" si="10"/>
        <v>0</v>
      </c>
      <c r="Z27" s="36">
        <f t="shared" si="10"/>
        <v>3272.824</v>
      </c>
      <c r="AA27" s="36">
        <f t="shared" si="10"/>
        <v>0</v>
      </c>
      <c r="AB27" s="36">
        <f t="shared" si="10"/>
        <v>2845.504</v>
      </c>
      <c r="AC27" s="36">
        <f t="shared" si="10"/>
        <v>0</v>
      </c>
      <c r="AD27" s="36">
        <f t="shared" si="10"/>
        <v>3897.3940000000002</v>
      </c>
      <c r="AE27" s="36">
        <f t="shared" si="10"/>
        <v>0</v>
      </c>
      <c r="AF27" s="43"/>
    </row>
    <row r="28" spans="1:32" ht="18.75">
      <c r="A28" s="38" t="s">
        <v>27</v>
      </c>
      <c r="B28" s="43">
        <f>B29+B30</f>
        <v>39190.700000000004</v>
      </c>
      <c r="C28" s="36">
        <f>C29+C30</f>
        <v>6307.003000000001</v>
      </c>
      <c r="D28" s="36">
        <f>D29+D30</f>
        <v>6307.003</v>
      </c>
      <c r="E28" s="36">
        <f>E29+E30</f>
        <v>6002.75314</v>
      </c>
      <c r="F28" s="36">
        <f t="shared" si="8"/>
        <v>15.316779593117753</v>
      </c>
      <c r="G28" s="36">
        <f>E28/C28*100</f>
        <v>95.17599944062178</v>
      </c>
      <c r="H28" s="39">
        <f>H29+H30</f>
        <v>2816.4440000000004</v>
      </c>
      <c r="I28" s="39">
        <f aca="true" t="shared" si="11" ref="I28:AE28">I29+I30</f>
        <v>2684.3124799999996</v>
      </c>
      <c r="J28" s="39">
        <f t="shared" si="11"/>
        <v>3490.559</v>
      </c>
      <c r="K28" s="39">
        <f t="shared" si="11"/>
        <v>3318.44066</v>
      </c>
      <c r="L28" s="39">
        <f>L29+L30</f>
        <v>3259.5950000000003</v>
      </c>
      <c r="M28" s="39">
        <f t="shared" si="11"/>
        <v>0</v>
      </c>
      <c r="N28" s="39">
        <f t="shared" si="11"/>
        <v>3727.502</v>
      </c>
      <c r="O28" s="39">
        <f t="shared" si="11"/>
        <v>0</v>
      </c>
      <c r="P28" s="39">
        <f t="shared" si="11"/>
        <v>3376.772</v>
      </c>
      <c r="Q28" s="39">
        <f t="shared" si="11"/>
        <v>0</v>
      </c>
      <c r="R28" s="39">
        <f t="shared" si="11"/>
        <v>3188.026</v>
      </c>
      <c r="S28" s="39">
        <f t="shared" si="11"/>
        <v>0</v>
      </c>
      <c r="T28" s="39">
        <f t="shared" si="11"/>
        <v>3626.064</v>
      </c>
      <c r="U28" s="39">
        <f t="shared" si="11"/>
        <v>0</v>
      </c>
      <c r="V28" s="39">
        <f t="shared" si="11"/>
        <v>2934.634</v>
      </c>
      <c r="W28" s="39">
        <f t="shared" si="11"/>
        <v>0</v>
      </c>
      <c r="X28" s="39">
        <f t="shared" si="11"/>
        <v>2755.382</v>
      </c>
      <c r="Y28" s="39">
        <f t="shared" si="11"/>
        <v>0</v>
      </c>
      <c r="Z28" s="39">
        <f t="shared" si="11"/>
        <v>3272.824</v>
      </c>
      <c r="AA28" s="39">
        <f t="shared" si="11"/>
        <v>0</v>
      </c>
      <c r="AB28" s="39">
        <f t="shared" si="11"/>
        <v>2845.504</v>
      </c>
      <c r="AC28" s="39">
        <f t="shared" si="11"/>
        <v>0</v>
      </c>
      <c r="AD28" s="39">
        <f t="shared" si="11"/>
        <v>3897.3940000000002</v>
      </c>
      <c r="AE28" s="39">
        <f t="shared" si="11"/>
        <v>0</v>
      </c>
      <c r="AF28" s="43"/>
    </row>
    <row r="29" spans="1:32" s="16" customFormat="1" ht="18.75">
      <c r="A29" s="40" t="s">
        <v>18</v>
      </c>
      <c r="B29" s="45">
        <f aca="true" t="shared" si="12" ref="B29:E30">B35+B47</f>
        <v>9880.9</v>
      </c>
      <c r="C29" s="41">
        <f t="shared" si="12"/>
        <v>2882.6000000000004</v>
      </c>
      <c r="D29" s="41">
        <f>D35+D47</f>
        <v>2882.6</v>
      </c>
      <c r="E29" s="41">
        <f t="shared" si="12"/>
        <v>2882.6000000000004</v>
      </c>
      <c r="F29" s="41">
        <f t="shared" si="8"/>
        <v>29.173455859284076</v>
      </c>
      <c r="G29" s="41">
        <f>E29/C29*100</f>
        <v>100</v>
      </c>
      <c r="H29" s="50">
        <f>H35+H47</f>
        <v>1167.7</v>
      </c>
      <c r="I29" s="50">
        <f aca="true" t="shared" si="13" ref="I29:AE29">I35+I47</f>
        <v>1167.7</v>
      </c>
      <c r="J29" s="50">
        <f t="shared" si="13"/>
        <v>1714.9</v>
      </c>
      <c r="K29" s="50">
        <f t="shared" si="13"/>
        <v>1714.9</v>
      </c>
      <c r="L29" s="50">
        <f>L35+L47</f>
        <v>1887</v>
      </c>
      <c r="M29" s="50">
        <f t="shared" si="13"/>
        <v>0</v>
      </c>
      <c r="N29" s="50">
        <f t="shared" si="13"/>
        <v>1887</v>
      </c>
      <c r="O29" s="50">
        <f t="shared" si="13"/>
        <v>0</v>
      </c>
      <c r="P29" s="50">
        <f t="shared" si="13"/>
        <v>1887</v>
      </c>
      <c r="Q29" s="50">
        <f t="shared" si="13"/>
        <v>0</v>
      </c>
      <c r="R29" s="50">
        <f t="shared" si="13"/>
        <v>1337.3</v>
      </c>
      <c r="S29" s="50">
        <f t="shared" si="13"/>
        <v>0</v>
      </c>
      <c r="T29" s="50">
        <f t="shared" si="13"/>
        <v>0</v>
      </c>
      <c r="U29" s="50">
        <f t="shared" si="13"/>
        <v>0</v>
      </c>
      <c r="V29" s="50">
        <f t="shared" si="13"/>
        <v>0</v>
      </c>
      <c r="W29" s="50">
        <f t="shared" si="13"/>
        <v>0</v>
      </c>
      <c r="X29" s="50">
        <f t="shared" si="13"/>
        <v>0</v>
      </c>
      <c r="Y29" s="50">
        <f t="shared" si="13"/>
        <v>0</v>
      </c>
      <c r="Z29" s="50">
        <f t="shared" si="13"/>
        <v>0</v>
      </c>
      <c r="AA29" s="50">
        <f t="shared" si="13"/>
        <v>0</v>
      </c>
      <c r="AB29" s="50">
        <f t="shared" si="13"/>
        <v>0</v>
      </c>
      <c r="AC29" s="50">
        <f t="shared" si="13"/>
        <v>0</v>
      </c>
      <c r="AD29" s="50">
        <f t="shared" si="13"/>
        <v>0</v>
      </c>
      <c r="AE29" s="50">
        <f t="shared" si="13"/>
        <v>0</v>
      </c>
      <c r="AF29" s="43"/>
    </row>
    <row r="30" spans="1:32" s="16" customFormat="1" ht="18.75">
      <c r="A30" s="40" t="s">
        <v>19</v>
      </c>
      <c r="B30" s="45">
        <f t="shared" si="12"/>
        <v>29309.800000000003</v>
      </c>
      <c r="C30" s="41">
        <f t="shared" si="12"/>
        <v>3424.403</v>
      </c>
      <c r="D30" s="41">
        <f t="shared" si="12"/>
        <v>3424.403</v>
      </c>
      <c r="E30" s="41">
        <f t="shared" si="12"/>
        <v>3120.1531399999994</v>
      </c>
      <c r="F30" s="41">
        <f t="shared" si="8"/>
        <v>10.645426239687747</v>
      </c>
      <c r="G30" s="41">
        <f>E30/C30*100</f>
        <v>91.11524373737552</v>
      </c>
      <c r="H30" s="50">
        <f>H36+H48</f>
        <v>1648.7440000000001</v>
      </c>
      <c r="I30" s="50">
        <f aca="true" t="shared" si="14" ref="I30:AE30">I36+I48</f>
        <v>1516.6124799999998</v>
      </c>
      <c r="J30" s="50">
        <f t="shared" si="14"/>
        <v>1775.6589999999999</v>
      </c>
      <c r="K30" s="50">
        <f t="shared" si="14"/>
        <v>1603.54066</v>
      </c>
      <c r="L30" s="50">
        <f>L36+L48</f>
        <v>1372.595</v>
      </c>
      <c r="M30" s="50">
        <f t="shared" si="14"/>
        <v>0</v>
      </c>
      <c r="N30" s="50">
        <f t="shared" si="14"/>
        <v>1840.502</v>
      </c>
      <c r="O30" s="50">
        <f t="shared" si="14"/>
        <v>0</v>
      </c>
      <c r="P30" s="50">
        <f t="shared" si="14"/>
        <v>1489.772</v>
      </c>
      <c r="Q30" s="50">
        <f t="shared" si="14"/>
        <v>0</v>
      </c>
      <c r="R30" s="50">
        <f t="shared" si="14"/>
        <v>1850.726</v>
      </c>
      <c r="S30" s="50">
        <f t="shared" si="14"/>
        <v>0</v>
      </c>
      <c r="T30" s="50">
        <f t="shared" si="14"/>
        <v>3626.064</v>
      </c>
      <c r="U30" s="50">
        <f t="shared" si="14"/>
        <v>0</v>
      </c>
      <c r="V30" s="50">
        <f t="shared" si="14"/>
        <v>2934.634</v>
      </c>
      <c r="W30" s="50">
        <f t="shared" si="14"/>
        <v>0</v>
      </c>
      <c r="X30" s="50">
        <f t="shared" si="14"/>
        <v>2755.382</v>
      </c>
      <c r="Y30" s="50">
        <f t="shared" si="14"/>
        <v>0</v>
      </c>
      <c r="Z30" s="50">
        <f t="shared" si="14"/>
        <v>3272.824</v>
      </c>
      <c r="AA30" s="50">
        <f t="shared" si="14"/>
        <v>0</v>
      </c>
      <c r="AB30" s="50">
        <f t="shared" si="14"/>
        <v>2845.504</v>
      </c>
      <c r="AC30" s="50">
        <f t="shared" si="14"/>
        <v>0</v>
      </c>
      <c r="AD30" s="50">
        <f t="shared" si="14"/>
        <v>3897.3940000000002</v>
      </c>
      <c r="AE30" s="50">
        <f t="shared" si="14"/>
        <v>0</v>
      </c>
      <c r="AF30" s="43"/>
    </row>
    <row r="31" spans="1:32" s="16" customFormat="1" ht="18.75" hidden="1">
      <c r="A31" s="2" t="s">
        <v>20</v>
      </c>
      <c r="B31" s="27"/>
      <c r="C31" s="26"/>
      <c r="D31" s="26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30"/>
    </row>
    <row r="32" spans="1:32" s="16" customFormat="1" ht="18.75" hidden="1">
      <c r="A32" s="2" t="s">
        <v>21</v>
      </c>
      <c r="B32" s="27"/>
      <c r="C32" s="26"/>
      <c r="D32" s="26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30"/>
    </row>
    <row r="33" spans="1:32" s="16" customFormat="1" ht="75">
      <c r="A33" s="21" t="s">
        <v>38</v>
      </c>
      <c r="B33" s="27"/>
      <c r="C33" s="26"/>
      <c r="D33" s="26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49"/>
    </row>
    <row r="34" spans="1:32" s="16" customFormat="1" ht="18.75">
      <c r="A34" s="3" t="s">
        <v>27</v>
      </c>
      <c r="B34" s="30">
        <f>B35+B36</f>
        <v>33643.8</v>
      </c>
      <c r="C34" s="22">
        <f>C35+C36</f>
        <v>4188.733</v>
      </c>
      <c r="D34" s="22">
        <f>D35+D36</f>
        <v>4188.733</v>
      </c>
      <c r="E34" s="22">
        <f>E35+E36</f>
        <v>4188.733</v>
      </c>
      <c r="F34" s="24">
        <f>_xlfn.IFERROR(E34/B34*100,0)</f>
        <v>12.450237488036429</v>
      </c>
      <c r="G34" s="24">
        <f>_xlfn.IFERROR(E34/C34*100,0)</f>
        <v>100</v>
      </c>
      <c r="H34" s="24">
        <f>H35+H36</f>
        <v>1431.955</v>
      </c>
      <c r="I34" s="24">
        <f>I35+I36</f>
        <v>1431.955</v>
      </c>
      <c r="J34" s="24">
        <f aca="true" t="shared" si="15" ref="J34:AE34">J35+J36</f>
        <v>2756.7780000000002</v>
      </c>
      <c r="K34" s="24">
        <f t="shared" si="15"/>
        <v>2756.7780000000002</v>
      </c>
      <c r="L34" s="24">
        <f t="shared" si="15"/>
        <v>2912.116</v>
      </c>
      <c r="M34" s="24">
        <f t="shared" si="15"/>
        <v>0</v>
      </c>
      <c r="N34" s="24">
        <f t="shared" si="15"/>
        <v>3131.636</v>
      </c>
      <c r="O34" s="24">
        <f t="shared" si="15"/>
        <v>0</v>
      </c>
      <c r="P34" s="24">
        <f t="shared" si="15"/>
        <v>2913.783</v>
      </c>
      <c r="Q34" s="24">
        <f t="shared" si="15"/>
        <v>0</v>
      </c>
      <c r="R34" s="24">
        <f t="shared" si="15"/>
        <v>2931.94</v>
      </c>
      <c r="S34" s="24">
        <f t="shared" si="15"/>
        <v>0</v>
      </c>
      <c r="T34" s="24">
        <f t="shared" si="15"/>
        <v>3233.892</v>
      </c>
      <c r="U34" s="24">
        <f t="shared" si="15"/>
        <v>0</v>
      </c>
      <c r="V34" s="24">
        <f t="shared" si="15"/>
        <v>2627.925</v>
      </c>
      <c r="W34" s="24">
        <f t="shared" si="15"/>
        <v>0</v>
      </c>
      <c r="X34" s="24">
        <f t="shared" si="15"/>
        <v>2619.359</v>
      </c>
      <c r="Y34" s="24">
        <f t="shared" si="15"/>
        <v>0</v>
      </c>
      <c r="Z34" s="24">
        <f t="shared" si="15"/>
        <v>2922.858</v>
      </c>
      <c r="AA34" s="24">
        <f t="shared" si="15"/>
        <v>0</v>
      </c>
      <c r="AB34" s="24">
        <f t="shared" si="15"/>
        <v>2601.035</v>
      </c>
      <c r="AC34" s="24">
        <f t="shared" si="15"/>
        <v>0</v>
      </c>
      <c r="AD34" s="24">
        <f t="shared" si="15"/>
        <v>3560.523</v>
      </c>
      <c r="AE34" s="24">
        <f t="shared" si="15"/>
        <v>0</v>
      </c>
      <c r="AF34" s="30"/>
    </row>
    <row r="35" spans="1:32" s="16" customFormat="1" ht="18.75">
      <c r="A35" s="2" t="s">
        <v>18</v>
      </c>
      <c r="B35" s="27">
        <f>B41</f>
        <v>9880.9</v>
      </c>
      <c r="C35" s="23">
        <f>C41</f>
        <v>2882.6000000000004</v>
      </c>
      <c r="D35" s="23">
        <v>2882.6</v>
      </c>
      <c r="E35" s="23">
        <f aca="true" t="shared" si="16" ref="E35:AE35">E41</f>
        <v>2882.6000000000004</v>
      </c>
      <c r="F35" s="23">
        <f t="shared" si="16"/>
        <v>29.173455859284076</v>
      </c>
      <c r="G35" s="23">
        <f t="shared" si="16"/>
        <v>100</v>
      </c>
      <c r="H35" s="23">
        <f t="shared" si="16"/>
        <v>1167.7</v>
      </c>
      <c r="I35" s="23">
        <f t="shared" si="16"/>
        <v>1167.7</v>
      </c>
      <c r="J35" s="23">
        <f t="shared" si="16"/>
        <v>1714.9</v>
      </c>
      <c r="K35" s="23">
        <f t="shared" si="16"/>
        <v>1714.9</v>
      </c>
      <c r="L35" s="23">
        <f t="shared" si="16"/>
        <v>1887</v>
      </c>
      <c r="M35" s="23">
        <f t="shared" si="16"/>
        <v>0</v>
      </c>
      <c r="N35" s="23">
        <f t="shared" si="16"/>
        <v>1887</v>
      </c>
      <c r="O35" s="23">
        <f t="shared" si="16"/>
        <v>0</v>
      </c>
      <c r="P35" s="23">
        <f t="shared" si="16"/>
        <v>1887</v>
      </c>
      <c r="Q35" s="23">
        <f t="shared" si="16"/>
        <v>0</v>
      </c>
      <c r="R35" s="23">
        <f t="shared" si="16"/>
        <v>1337.3</v>
      </c>
      <c r="S35" s="23">
        <f t="shared" si="16"/>
        <v>0</v>
      </c>
      <c r="T35" s="23">
        <f t="shared" si="16"/>
        <v>0</v>
      </c>
      <c r="U35" s="23">
        <f t="shared" si="16"/>
        <v>0</v>
      </c>
      <c r="V35" s="23">
        <f t="shared" si="16"/>
        <v>0</v>
      </c>
      <c r="W35" s="23">
        <f t="shared" si="16"/>
        <v>0</v>
      </c>
      <c r="X35" s="23">
        <f t="shared" si="16"/>
        <v>0</v>
      </c>
      <c r="Y35" s="23">
        <f t="shared" si="16"/>
        <v>0</v>
      </c>
      <c r="Z35" s="23">
        <f t="shared" si="16"/>
        <v>0</v>
      </c>
      <c r="AA35" s="23">
        <f t="shared" si="16"/>
        <v>0</v>
      </c>
      <c r="AB35" s="23">
        <f t="shared" si="16"/>
        <v>0</v>
      </c>
      <c r="AC35" s="23">
        <f t="shared" si="16"/>
        <v>0</v>
      </c>
      <c r="AD35" s="23">
        <f t="shared" si="16"/>
        <v>0</v>
      </c>
      <c r="AE35" s="23">
        <f t="shared" si="16"/>
        <v>0</v>
      </c>
      <c r="AF35" s="30"/>
    </row>
    <row r="36" spans="1:32" s="15" customFormat="1" ht="18.75">
      <c r="A36" s="2" t="s">
        <v>19</v>
      </c>
      <c r="B36" s="27">
        <f>B42</f>
        <v>23762.9</v>
      </c>
      <c r="C36" s="23">
        <f>C42</f>
        <v>1306.1329999999998</v>
      </c>
      <c r="D36" s="23">
        <f>D42</f>
        <v>1306.1329999999998</v>
      </c>
      <c r="E36" s="23">
        <f aca="true" t="shared" si="17" ref="E36:AE36">E42</f>
        <v>1306.1329999999998</v>
      </c>
      <c r="F36" s="23">
        <f t="shared" si="17"/>
        <v>5.4965218891633585</v>
      </c>
      <c r="G36" s="23">
        <f t="shared" si="17"/>
        <v>100</v>
      </c>
      <c r="H36" s="23">
        <f t="shared" si="17"/>
        <v>264.255</v>
      </c>
      <c r="I36" s="23">
        <f t="shared" si="17"/>
        <v>264.255</v>
      </c>
      <c r="J36" s="23">
        <f t="shared" si="17"/>
        <v>1041.878</v>
      </c>
      <c r="K36" s="23">
        <f t="shared" si="17"/>
        <v>1041.878</v>
      </c>
      <c r="L36" s="23">
        <f t="shared" si="17"/>
        <v>1025.116</v>
      </c>
      <c r="M36" s="23">
        <f t="shared" si="17"/>
        <v>0</v>
      </c>
      <c r="N36" s="23">
        <f t="shared" si="17"/>
        <v>1244.636</v>
      </c>
      <c r="O36" s="23">
        <f t="shared" si="17"/>
        <v>0</v>
      </c>
      <c r="P36" s="23">
        <f t="shared" si="17"/>
        <v>1026.783</v>
      </c>
      <c r="Q36" s="23">
        <f t="shared" si="17"/>
        <v>0</v>
      </c>
      <c r="R36" s="23">
        <f t="shared" si="17"/>
        <v>1594.64</v>
      </c>
      <c r="S36" s="23">
        <f t="shared" si="17"/>
        <v>0</v>
      </c>
      <c r="T36" s="23">
        <f t="shared" si="17"/>
        <v>3233.892</v>
      </c>
      <c r="U36" s="23">
        <f t="shared" si="17"/>
        <v>0</v>
      </c>
      <c r="V36" s="23">
        <f t="shared" si="17"/>
        <v>2627.925</v>
      </c>
      <c r="W36" s="23">
        <f t="shared" si="17"/>
        <v>0</v>
      </c>
      <c r="X36" s="23">
        <f t="shared" si="17"/>
        <v>2619.359</v>
      </c>
      <c r="Y36" s="23">
        <f t="shared" si="17"/>
        <v>0</v>
      </c>
      <c r="Z36" s="23">
        <f t="shared" si="17"/>
        <v>2922.858</v>
      </c>
      <c r="AA36" s="23">
        <f t="shared" si="17"/>
        <v>0</v>
      </c>
      <c r="AB36" s="23">
        <f t="shared" si="17"/>
        <v>2601.035</v>
      </c>
      <c r="AC36" s="23">
        <f t="shared" si="17"/>
        <v>0</v>
      </c>
      <c r="AD36" s="23">
        <f t="shared" si="17"/>
        <v>3560.523</v>
      </c>
      <c r="AE36" s="23">
        <f t="shared" si="17"/>
        <v>0</v>
      </c>
      <c r="AF36" s="27"/>
    </row>
    <row r="37" spans="1:32" s="16" customFormat="1" ht="18.75" hidden="1">
      <c r="A37" s="2" t="s">
        <v>20</v>
      </c>
      <c r="B37" s="27"/>
      <c r="C37" s="26"/>
      <c r="D37" s="26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30"/>
    </row>
    <row r="38" spans="1:32" s="16" customFormat="1" ht="18.75" hidden="1">
      <c r="A38" s="2" t="s">
        <v>21</v>
      </c>
      <c r="B38" s="27"/>
      <c r="C38" s="26"/>
      <c r="D38" s="26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30"/>
    </row>
    <row r="39" spans="1:32" s="16" customFormat="1" ht="124.5" customHeight="1">
      <c r="A39" s="20" t="s">
        <v>39</v>
      </c>
      <c r="B39" s="28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30"/>
    </row>
    <row r="40" spans="1:32" s="16" customFormat="1" ht="18.75">
      <c r="A40" s="3" t="s">
        <v>27</v>
      </c>
      <c r="B40" s="30">
        <f>B41+B42+B43+B44</f>
        <v>33643.8</v>
      </c>
      <c r="C40" s="22">
        <f>C41+C42+C43+C44</f>
        <v>4188.733</v>
      </c>
      <c r="D40" s="22">
        <f>D41+D42+D43+D44</f>
        <v>4188.733</v>
      </c>
      <c r="E40" s="22">
        <f>E41+E42+E43+E44</f>
        <v>4188.733</v>
      </c>
      <c r="F40" s="24">
        <f>E40/B40*100</f>
        <v>12.450237488036429</v>
      </c>
      <c r="G40" s="24">
        <f>E40/C40*100</f>
        <v>100</v>
      </c>
      <c r="H40" s="24">
        <f>H41+H42</f>
        <v>1431.955</v>
      </c>
      <c r="I40" s="24">
        <f aca="true" t="shared" si="18" ref="I40:AE40">I41+I42</f>
        <v>1431.955</v>
      </c>
      <c r="J40" s="24">
        <f t="shared" si="18"/>
        <v>2756.7780000000002</v>
      </c>
      <c r="K40" s="24">
        <f t="shared" si="18"/>
        <v>2756.7780000000002</v>
      </c>
      <c r="L40" s="24">
        <f t="shared" si="18"/>
        <v>2912.116</v>
      </c>
      <c r="M40" s="24">
        <f t="shared" si="18"/>
        <v>0</v>
      </c>
      <c r="N40" s="24">
        <f t="shared" si="18"/>
        <v>3131.636</v>
      </c>
      <c r="O40" s="24">
        <f t="shared" si="18"/>
        <v>0</v>
      </c>
      <c r="P40" s="24">
        <f t="shared" si="18"/>
        <v>2913.783</v>
      </c>
      <c r="Q40" s="24">
        <f t="shared" si="18"/>
        <v>0</v>
      </c>
      <c r="R40" s="24">
        <f t="shared" si="18"/>
        <v>2931.94</v>
      </c>
      <c r="S40" s="24">
        <f t="shared" si="18"/>
        <v>0</v>
      </c>
      <c r="T40" s="24">
        <f t="shared" si="18"/>
        <v>3233.892</v>
      </c>
      <c r="U40" s="24">
        <f t="shared" si="18"/>
        <v>0</v>
      </c>
      <c r="V40" s="24">
        <f t="shared" si="18"/>
        <v>2627.925</v>
      </c>
      <c r="W40" s="24">
        <f t="shared" si="18"/>
        <v>0</v>
      </c>
      <c r="X40" s="24">
        <f t="shared" si="18"/>
        <v>2619.359</v>
      </c>
      <c r="Y40" s="24">
        <f t="shared" si="18"/>
        <v>0</v>
      </c>
      <c r="Z40" s="24">
        <f t="shared" si="18"/>
        <v>2922.858</v>
      </c>
      <c r="AA40" s="24">
        <f t="shared" si="18"/>
        <v>0</v>
      </c>
      <c r="AB40" s="24">
        <f t="shared" si="18"/>
        <v>2601.035</v>
      </c>
      <c r="AC40" s="24">
        <f t="shared" si="18"/>
        <v>0</v>
      </c>
      <c r="AD40" s="24">
        <f t="shared" si="18"/>
        <v>3560.523</v>
      </c>
      <c r="AE40" s="24">
        <f t="shared" si="18"/>
        <v>0</v>
      </c>
      <c r="AF40" s="30"/>
    </row>
    <row r="41" spans="1:32" s="16" customFormat="1" ht="18.75">
      <c r="A41" s="2" t="s">
        <v>18</v>
      </c>
      <c r="B41" s="27">
        <f>H41+J41+L41+N41+P41+R41+T41+X41+V41+Z41+AB41+AD41</f>
        <v>9880.9</v>
      </c>
      <c r="C41" s="26">
        <f>H41+J41</f>
        <v>2882.6000000000004</v>
      </c>
      <c r="D41" s="26">
        <v>2882.6</v>
      </c>
      <c r="E41" s="26">
        <f>I41+K41+M41+O41+Q41+S41+U41+W41+Y41+AA41+AC41+AE41</f>
        <v>2882.6000000000004</v>
      </c>
      <c r="F41" s="26">
        <f>E41/B41*100</f>
        <v>29.173455859284076</v>
      </c>
      <c r="G41" s="26">
        <f>E41/C41*100</f>
        <v>100</v>
      </c>
      <c r="H41" s="26">
        <v>1167.7</v>
      </c>
      <c r="I41" s="26">
        <v>1167.7</v>
      </c>
      <c r="J41" s="26">
        <v>1714.9</v>
      </c>
      <c r="K41" s="26">
        <v>1714.9</v>
      </c>
      <c r="L41" s="26">
        <v>1887</v>
      </c>
      <c r="M41" s="26"/>
      <c r="N41" s="26">
        <v>1887</v>
      </c>
      <c r="O41" s="26"/>
      <c r="P41" s="26">
        <v>1887</v>
      </c>
      <c r="Q41" s="26"/>
      <c r="R41" s="26">
        <v>1337.3</v>
      </c>
      <c r="S41" s="26"/>
      <c r="T41" s="26">
        <v>0</v>
      </c>
      <c r="U41" s="26"/>
      <c r="V41" s="26">
        <v>0</v>
      </c>
      <c r="W41" s="26"/>
      <c r="X41" s="26">
        <v>0</v>
      </c>
      <c r="Y41" s="26"/>
      <c r="Z41" s="26">
        <v>0</v>
      </c>
      <c r="AA41" s="26"/>
      <c r="AB41" s="26">
        <v>0</v>
      </c>
      <c r="AC41" s="26"/>
      <c r="AD41" s="26">
        <v>0</v>
      </c>
      <c r="AE41" s="26"/>
      <c r="AF41" s="30"/>
    </row>
    <row r="42" spans="1:32" s="16" customFormat="1" ht="18.75">
      <c r="A42" s="2" t="s">
        <v>19</v>
      </c>
      <c r="B42" s="27">
        <f>H42+J42+L42+N42+P42+R42+T42+V42+X42+Z42+AB42+AD42</f>
        <v>23762.9</v>
      </c>
      <c r="C42" s="26">
        <f>H42+J42</f>
        <v>1306.1329999999998</v>
      </c>
      <c r="D42" s="26">
        <f>C42</f>
        <v>1306.1329999999998</v>
      </c>
      <c r="E42" s="26">
        <f>I42+K42+M42+O42+Q42+S42+U42+W42+Y42+AA42+AC42+AE42</f>
        <v>1306.1329999999998</v>
      </c>
      <c r="F42" s="26">
        <f>E42/B42*100</f>
        <v>5.4965218891633585</v>
      </c>
      <c r="G42" s="26">
        <f>E42/C42*100</f>
        <v>100</v>
      </c>
      <c r="H42" s="26">
        <v>264.255</v>
      </c>
      <c r="I42" s="26">
        <v>264.255</v>
      </c>
      <c r="J42" s="26">
        <v>1041.878</v>
      </c>
      <c r="K42" s="26">
        <v>1041.878</v>
      </c>
      <c r="L42" s="26">
        <v>1025.116</v>
      </c>
      <c r="M42" s="26"/>
      <c r="N42" s="26">
        <v>1244.636</v>
      </c>
      <c r="O42" s="26"/>
      <c r="P42" s="26">
        <v>1026.783</v>
      </c>
      <c r="Q42" s="26"/>
      <c r="R42" s="26">
        <v>1594.64</v>
      </c>
      <c r="S42" s="26"/>
      <c r="T42" s="26">
        <v>3233.892</v>
      </c>
      <c r="U42" s="26"/>
      <c r="V42" s="26">
        <v>2627.925</v>
      </c>
      <c r="W42" s="51"/>
      <c r="X42" s="26">
        <v>2619.359</v>
      </c>
      <c r="Y42" s="26"/>
      <c r="Z42" s="26">
        <v>2922.858</v>
      </c>
      <c r="AA42" s="26"/>
      <c r="AB42" s="26">
        <v>2601.035</v>
      </c>
      <c r="AC42" s="26"/>
      <c r="AD42" s="26">
        <v>3560.523</v>
      </c>
      <c r="AE42" s="26"/>
      <c r="AF42" s="30"/>
    </row>
    <row r="43" spans="1:32" s="16" customFormat="1" ht="18.75" hidden="1">
      <c r="A43" s="2" t="s">
        <v>20</v>
      </c>
      <c r="B43" s="27"/>
      <c r="C43" s="26"/>
      <c r="D43" s="26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30"/>
    </row>
    <row r="44" spans="1:32" s="16" customFormat="1" ht="18.75" hidden="1">
      <c r="A44" s="2" t="s">
        <v>21</v>
      </c>
      <c r="B44" s="27"/>
      <c r="C44" s="26"/>
      <c r="D44" s="26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30"/>
    </row>
    <row r="45" spans="1:32" s="16" customFormat="1" ht="131.25">
      <c r="A45" s="21" t="s">
        <v>40</v>
      </c>
      <c r="B45" s="30"/>
      <c r="C45" s="26"/>
      <c r="D45" s="26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49" t="s">
        <v>62</v>
      </c>
    </row>
    <row r="46" spans="1:32" s="16" customFormat="1" ht="18.75">
      <c r="A46" s="3" t="s">
        <v>27</v>
      </c>
      <c r="B46" s="22">
        <f>B48</f>
        <v>5546.9</v>
      </c>
      <c r="C46" s="22">
        <f>H46+J46</f>
        <v>2118.27</v>
      </c>
      <c r="D46" s="22">
        <f>D48</f>
        <v>2118.27</v>
      </c>
      <c r="E46" s="22">
        <f aca="true" t="shared" si="19" ref="E46:AE46">E48</f>
        <v>1814.0201399999999</v>
      </c>
      <c r="F46" s="22">
        <f>E46/B46*100</f>
        <v>32.70331428365393</v>
      </c>
      <c r="G46" s="22">
        <f>E46/C46*100</f>
        <v>85.63687065388265</v>
      </c>
      <c r="H46" s="22">
        <f t="shared" si="19"/>
        <v>1384.489</v>
      </c>
      <c r="I46" s="22">
        <f>I48</f>
        <v>1252.35748</v>
      </c>
      <c r="J46" s="22">
        <f t="shared" si="19"/>
        <v>733.781</v>
      </c>
      <c r="K46" s="22">
        <f t="shared" si="19"/>
        <v>561.66266</v>
      </c>
      <c r="L46" s="22">
        <f t="shared" si="19"/>
        <v>347.479</v>
      </c>
      <c r="M46" s="22">
        <f t="shared" si="19"/>
        <v>0</v>
      </c>
      <c r="N46" s="22">
        <f t="shared" si="19"/>
        <v>595.866</v>
      </c>
      <c r="O46" s="22">
        <f t="shared" si="19"/>
        <v>0</v>
      </c>
      <c r="P46" s="22">
        <f t="shared" si="19"/>
        <v>462.989</v>
      </c>
      <c r="Q46" s="22">
        <f t="shared" si="19"/>
        <v>0</v>
      </c>
      <c r="R46" s="22">
        <f t="shared" si="19"/>
        <v>256.086</v>
      </c>
      <c r="S46" s="22">
        <f t="shared" si="19"/>
        <v>0</v>
      </c>
      <c r="T46" s="22">
        <f t="shared" si="19"/>
        <v>392.172</v>
      </c>
      <c r="U46" s="22">
        <f t="shared" si="19"/>
        <v>0</v>
      </c>
      <c r="V46" s="22">
        <f t="shared" si="19"/>
        <v>306.709</v>
      </c>
      <c r="W46" s="22">
        <f t="shared" si="19"/>
        <v>0</v>
      </c>
      <c r="X46" s="22">
        <f t="shared" si="19"/>
        <v>136.023</v>
      </c>
      <c r="Y46" s="22">
        <f t="shared" si="19"/>
        <v>0</v>
      </c>
      <c r="Z46" s="22">
        <f t="shared" si="19"/>
        <v>349.966</v>
      </c>
      <c r="AA46" s="22">
        <f t="shared" si="19"/>
        <v>0</v>
      </c>
      <c r="AB46" s="22">
        <f t="shared" si="19"/>
        <v>244.469</v>
      </c>
      <c r="AC46" s="22">
        <f t="shared" si="19"/>
        <v>0</v>
      </c>
      <c r="AD46" s="22">
        <f t="shared" si="19"/>
        <v>336.871</v>
      </c>
      <c r="AE46" s="22">
        <f t="shared" si="19"/>
        <v>0</v>
      </c>
      <c r="AF46" s="31"/>
    </row>
    <row r="47" spans="1:32" s="33" customFormat="1" ht="18.75">
      <c r="A47" s="2" t="s">
        <v>18</v>
      </c>
      <c r="B47" s="23">
        <v>0</v>
      </c>
      <c r="C47" s="23">
        <f>H47</f>
        <v>0</v>
      </c>
      <c r="D47" s="26">
        <v>0</v>
      </c>
      <c r="E47" s="26">
        <v>0</v>
      </c>
      <c r="F47" s="23">
        <f>_xlfn.IFERROR(E47/B47*100,0)</f>
        <v>0</v>
      </c>
      <c r="G47" s="23">
        <f>_xlfn.IFERROR(E47/C47*100,0)</f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30"/>
    </row>
    <row r="48" spans="1:32" s="16" customFormat="1" ht="18.75">
      <c r="A48" s="2" t="s">
        <v>19</v>
      </c>
      <c r="B48" s="25">
        <f>H48+J48+L48+N48+P48+R48+T48+V48+X48+Z48+AB48+AD48</f>
        <v>5546.9</v>
      </c>
      <c r="C48" s="23">
        <f>H48+J48</f>
        <v>2118.27</v>
      </c>
      <c r="D48" s="26">
        <f>C48</f>
        <v>2118.27</v>
      </c>
      <c r="E48" s="26">
        <f>I48+K48+M48+O48+Q48+S48+U48+W48+Y48+AA48+AC48+AE48</f>
        <v>1814.0201399999999</v>
      </c>
      <c r="F48" s="23">
        <f>E48/B48*100</f>
        <v>32.70331428365393</v>
      </c>
      <c r="G48" s="23">
        <f>E48/C48*100</f>
        <v>85.63687065388265</v>
      </c>
      <c r="H48" s="26">
        <v>1384.489</v>
      </c>
      <c r="I48" s="26">
        <v>1252.35748</v>
      </c>
      <c r="J48" s="26">
        <v>733.781</v>
      </c>
      <c r="K48" s="26">
        <v>561.66266</v>
      </c>
      <c r="L48" s="26">
        <v>347.479</v>
      </c>
      <c r="M48" s="26"/>
      <c r="N48" s="26">
        <v>595.866</v>
      </c>
      <c r="O48" s="23"/>
      <c r="P48" s="23">
        <v>462.989</v>
      </c>
      <c r="Q48" s="23"/>
      <c r="R48" s="23">
        <v>256.086</v>
      </c>
      <c r="S48" s="23"/>
      <c r="T48" s="23">
        <v>392.172</v>
      </c>
      <c r="U48" s="23"/>
      <c r="V48" s="23">
        <v>306.709</v>
      </c>
      <c r="W48" s="23"/>
      <c r="X48" s="23">
        <v>136.023</v>
      </c>
      <c r="Y48" s="23"/>
      <c r="Z48" s="23">
        <v>349.966</v>
      </c>
      <c r="AA48" s="23"/>
      <c r="AB48" s="23">
        <v>244.469</v>
      </c>
      <c r="AC48" s="23"/>
      <c r="AD48" s="23">
        <v>336.871</v>
      </c>
      <c r="AE48" s="23"/>
      <c r="AF48" s="31"/>
    </row>
    <row r="49" spans="1:32" s="16" customFormat="1" ht="75">
      <c r="A49" s="35" t="s">
        <v>41</v>
      </c>
      <c r="B49" s="43">
        <f>B50</f>
        <v>4179.9</v>
      </c>
      <c r="C49" s="36">
        <f aca="true" t="shared" si="20" ref="C49:AE49">C50</f>
        <v>0</v>
      </c>
      <c r="D49" s="36">
        <f t="shared" si="20"/>
        <v>0</v>
      </c>
      <c r="E49" s="36">
        <f t="shared" si="20"/>
        <v>0</v>
      </c>
      <c r="F49" s="36">
        <f>E49/B49*100</f>
        <v>0</v>
      </c>
      <c r="G49" s="36">
        <f>_xlfn.IFERROR(E49/C49*100,0)</f>
        <v>0</v>
      </c>
      <c r="H49" s="36">
        <f t="shared" si="20"/>
        <v>0</v>
      </c>
      <c r="I49" s="36">
        <f t="shared" si="20"/>
        <v>0</v>
      </c>
      <c r="J49" s="36">
        <f t="shared" si="20"/>
        <v>0</v>
      </c>
      <c r="K49" s="36">
        <f t="shared" si="20"/>
        <v>0</v>
      </c>
      <c r="L49" s="36">
        <f t="shared" si="20"/>
        <v>0</v>
      </c>
      <c r="M49" s="36">
        <f t="shared" si="20"/>
        <v>0</v>
      </c>
      <c r="N49" s="36">
        <f t="shared" si="20"/>
        <v>0</v>
      </c>
      <c r="O49" s="36">
        <f t="shared" si="20"/>
        <v>0</v>
      </c>
      <c r="P49" s="36">
        <f t="shared" si="20"/>
        <v>0</v>
      </c>
      <c r="Q49" s="36">
        <f t="shared" si="20"/>
        <v>0</v>
      </c>
      <c r="R49" s="36">
        <f t="shared" si="20"/>
        <v>0</v>
      </c>
      <c r="S49" s="36">
        <f t="shared" si="20"/>
        <v>0</v>
      </c>
      <c r="T49" s="36">
        <f t="shared" si="20"/>
        <v>0</v>
      </c>
      <c r="U49" s="36">
        <f t="shared" si="20"/>
        <v>0</v>
      </c>
      <c r="V49" s="36">
        <f t="shared" si="20"/>
        <v>10</v>
      </c>
      <c r="W49" s="36">
        <f t="shared" si="20"/>
        <v>0</v>
      </c>
      <c r="X49" s="36">
        <f t="shared" si="20"/>
        <v>15</v>
      </c>
      <c r="Y49" s="36">
        <f t="shared" si="20"/>
        <v>0</v>
      </c>
      <c r="Z49" s="36">
        <f t="shared" si="20"/>
        <v>1115</v>
      </c>
      <c r="AA49" s="36">
        <f t="shared" si="20"/>
        <v>0</v>
      </c>
      <c r="AB49" s="36">
        <f t="shared" si="20"/>
        <v>3035</v>
      </c>
      <c r="AC49" s="36">
        <f t="shared" si="20"/>
        <v>0</v>
      </c>
      <c r="AD49" s="36">
        <f t="shared" si="20"/>
        <v>4.9</v>
      </c>
      <c r="AE49" s="36">
        <f t="shared" si="20"/>
        <v>0</v>
      </c>
      <c r="AF49" s="43"/>
    </row>
    <row r="50" spans="1:32" ht="18.75">
      <c r="A50" s="38" t="s">
        <v>27</v>
      </c>
      <c r="B50" s="43">
        <f>B51+B52</f>
        <v>4179.9</v>
      </c>
      <c r="C50" s="36">
        <f>C51+C52</f>
        <v>0</v>
      </c>
      <c r="D50" s="36">
        <f>D51+D52</f>
        <v>0</v>
      </c>
      <c r="E50" s="36">
        <f>E51+E52</f>
        <v>0</v>
      </c>
      <c r="F50" s="39">
        <f>E50/B50*100</f>
        <v>0</v>
      </c>
      <c r="G50" s="39">
        <f>_xlfn.IFERROR(E50/C50*100,0)</f>
        <v>0</v>
      </c>
      <c r="H50" s="39">
        <f>H51+H52</f>
        <v>0</v>
      </c>
      <c r="I50" s="39">
        <f aca="true" t="shared" si="21" ref="I50:AE50">I51+I52</f>
        <v>0</v>
      </c>
      <c r="J50" s="39">
        <f t="shared" si="21"/>
        <v>0</v>
      </c>
      <c r="K50" s="39">
        <f t="shared" si="21"/>
        <v>0</v>
      </c>
      <c r="L50" s="39">
        <f t="shared" si="21"/>
        <v>0</v>
      </c>
      <c r="M50" s="39">
        <f t="shared" si="21"/>
        <v>0</v>
      </c>
      <c r="N50" s="39">
        <f t="shared" si="21"/>
        <v>0</v>
      </c>
      <c r="O50" s="39">
        <f t="shared" si="21"/>
        <v>0</v>
      </c>
      <c r="P50" s="39">
        <f t="shared" si="21"/>
        <v>0</v>
      </c>
      <c r="Q50" s="39">
        <f t="shared" si="21"/>
        <v>0</v>
      </c>
      <c r="R50" s="39">
        <f t="shared" si="21"/>
        <v>0</v>
      </c>
      <c r="S50" s="39">
        <f t="shared" si="21"/>
        <v>0</v>
      </c>
      <c r="T50" s="39">
        <f t="shared" si="21"/>
        <v>0</v>
      </c>
      <c r="U50" s="39">
        <f t="shared" si="21"/>
        <v>0</v>
      </c>
      <c r="V50" s="39">
        <f t="shared" si="21"/>
        <v>10</v>
      </c>
      <c r="W50" s="39">
        <f t="shared" si="21"/>
        <v>0</v>
      </c>
      <c r="X50" s="39">
        <f t="shared" si="21"/>
        <v>15</v>
      </c>
      <c r="Y50" s="39">
        <f t="shared" si="21"/>
        <v>0</v>
      </c>
      <c r="Z50" s="39">
        <f t="shared" si="21"/>
        <v>1115</v>
      </c>
      <c r="AA50" s="39">
        <f t="shared" si="21"/>
        <v>0</v>
      </c>
      <c r="AB50" s="39">
        <f t="shared" si="21"/>
        <v>3035</v>
      </c>
      <c r="AC50" s="39">
        <f t="shared" si="21"/>
        <v>0</v>
      </c>
      <c r="AD50" s="39">
        <f t="shared" si="21"/>
        <v>4.9</v>
      </c>
      <c r="AE50" s="39">
        <f t="shared" si="21"/>
        <v>0</v>
      </c>
      <c r="AF50" s="43"/>
    </row>
    <row r="51" spans="1:32" s="16" customFormat="1" ht="18.75">
      <c r="A51" s="40" t="s">
        <v>18</v>
      </c>
      <c r="B51" s="45">
        <f>0</f>
        <v>0</v>
      </c>
      <c r="C51" s="41">
        <f>0</f>
        <v>0</v>
      </c>
      <c r="D51" s="41">
        <f>0</f>
        <v>0</v>
      </c>
      <c r="E51" s="41">
        <f>0</f>
        <v>0</v>
      </c>
      <c r="F51" s="50">
        <f>_xlfn.IFERROR(E51/B51*100,0)</f>
        <v>0</v>
      </c>
      <c r="G51" s="50">
        <f>_xlfn.IFERROR(E51/C51*100,0)</f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  <c r="AC51" s="50">
        <v>0</v>
      </c>
      <c r="AD51" s="50">
        <v>0</v>
      </c>
      <c r="AE51" s="50">
        <v>0</v>
      </c>
      <c r="AF51" s="43"/>
    </row>
    <row r="52" spans="1:32" s="16" customFormat="1" ht="18.75">
      <c r="A52" s="40" t="s">
        <v>19</v>
      </c>
      <c r="B52" s="45">
        <f>B58+B80+B126</f>
        <v>4179.9</v>
      </c>
      <c r="C52" s="41">
        <f>C58+C80+C126</f>
        <v>0</v>
      </c>
      <c r="D52" s="41">
        <f>D58+D80+D126</f>
        <v>0</v>
      </c>
      <c r="E52" s="41">
        <f>E58+E80+E126</f>
        <v>0</v>
      </c>
      <c r="F52" s="50">
        <f>E52/B52*100</f>
        <v>0</v>
      </c>
      <c r="G52" s="50">
        <f>_xlfn.IFERROR(E52/C52*100,0)</f>
        <v>0</v>
      </c>
      <c r="H52" s="50">
        <f>H58+H80+H126</f>
        <v>0</v>
      </c>
      <c r="I52" s="50">
        <f aca="true" t="shared" si="22" ref="I52:AE52">I58+I80+I126</f>
        <v>0</v>
      </c>
      <c r="J52" s="50">
        <f t="shared" si="22"/>
        <v>0</v>
      </c>
      <c r="K52" s="50">
        <f t="shared" si="22"/>
        <v>0</v>
      </c>
      <c r="L52" s="50">
        <f t="shared" si="22"/>
        <v>0</v>
      </c>
      <c r="M52" s="50">
        <f t="shared" si="22"/>
        <v>0</v>
      </c>
      <c r="N52" s="50">
        <f t="shared" si="22"/>
        <v>0</v>
      </c>
      <c r="O52" s="50">
        <f t="shared" si="22"/>
        <v>0</v>
      </c>
      <c r="P52" s="50">
        <f t="shared" si="22"/>
        <v>0</v>
      </c>
      <c r="Q52" s="50">
        <f t="shared" si="22"/>
        <v>0</v>
      </c>
      <c r="R52" s="50">
        <f t="shared" si="22"/>
        <v>0</v>
      </c>
      <c r="S52" s="50">
        <f t="shared" si="22"/>
        <v>0</v>
      </c>
      <c r="T52" s="50">
        <f t="shared" si="22"/>
        <v>0</v>
      </c>
      <c r="U52" s="50">
        <f t="shared" si="22"/>
        <v>0</v>
      </c>
      <c r="V52" s="50">
        <f t="shared" si="22"/>
        <v>10</v>
      </c>
      <c r="W52" s="50">
        <f t="shared" si="22"/>
        <v>0</v>
      </c>
      <c r="X52" s="50">
        <f t="shared" si="22"/>
        <v>15</v>
      </c>
      <c r="Y52" s="50">
        <f t="shared" si="22"/>
        <v>0</v>
      </c>
      <c r="Z52" s="50">
        <f t="shared" si="22"/>
        <v>1115</v>
      </c>
      <c r="AA52" s="50">
        <f t="shared" si="22"/>
        <v>0</v>
      </c>
      <c r="AB52" s="50">
        <f t="shared" si="22"/>
        <v>3035</v>
      </c>
      <c r="AC52" s="50">
        <f t="shared" si="22"/>
        <v>0</v>
      </c>
      <c r="AD52" s="50">
        <f t="shared" si="22"/>
        <v>4.9</v>
      </c>
      <c r="AE52" s="50">
        <f t="shared" si="22"/>
        <v>0</v>
      </c>
      <c r="AF52" s="43"/>
    </row>
    <row r="53" spans="1:32" s="16" customFormat="1" ht="18.75" hidden="1">
      <c r="A53" s="2" t="s">
        <v>20</v>
      </c>
      <c r="B53" s="27"/>
      <c r="C53" s="26"/>
      <c r="D53" s="26"/>
      <c r="E53" s="24"/>
      <c r="F53" s="24" t="e">
        <f>E53/B53*100</f>
        <v>#DIV/0!</v>
      </c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30"/>
    </row>
    <row r="54" spans="1:32" s="16" customFormat="1" ht="18.75" hidden="1">
      <c r="A54" s="2" t="s">
        <v>21</v>
      </c>
      <c r="B54" s="27"/>
      <c r="C54" s="26"/>
      <c r="D54" s="26"/>
      <c r="E54" s="24"/>
      <c r="F54" s="24" t="e">
        <f>E54/B54*100</f>
        <v>#DIV/0!</v>
      </c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30"/>
    </row>
    <row r="55" spans="1:32" s="16" customFormat="1" ht="93.75" customHeight="1">
      <c r="A55" s="21" t="s">
        <v>42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31"/>
    </row>
    <row r="56" spans="1:32" s="16" customFormat="1" ht="17.25" customHeight="1">
      <c r="A56" s="3" t="s">
        <v>27</v>
      </c>
      <c r="B56" s="22">
        <f>B60+B66+B72</f>
        <v>444.9</v>
      </c>
      <c r="C56" s="22">
        <f>C60+C66+C72</f>
        <v>0</v>
      </c>
      <c r="D56" s="22">
        <f>D60+D66+D72</f>
        <v>0</v>
      </c>
      <c r="E56" s="22">
        <f>E60+E66+E72</f>
        <v>0</v>
      </c>
      <c r="F56" s="22">
        <f>E56/B56*100</f>
        <v>0</v>
      </c>
      <c r="G56" s="22">
        <f>_xlfn.IFERROR(E56/C56*100,0)</f>
        <v>0</v>
      </c>
      <c r="H56" s="22">
        <f>H60+H66+H72</f>
        <v>0</v>
      </c>
      <c r="I56" s="22">
        <f aca="true" t="shared" si="23" ref="I56:AE56">I60+I66+I72</f>
        <v>0</v>
      </c>
      <c r="J56" s="22">
        <f t="shared" si="23"/>
        <v>0</v>
      </c>
      <c r="K56" s="22">
        <f t="shared" si="23"/>
        <v>0</v>
      </c>
      <c r="L56" s="22">
        <f t="shared" si="23"/>
        <v>0</v>
      </c>
      <c r="M56" s="22">
        <f t="shared" si="23"/>
        <v>0</v>
      </c>
      <c r="N56" s="22">
        <f t="shared" si="23"/>
        <v>0</v>
      </c>
      <c r="O56" s="22">
        <f t="shared" si="23"/>
        <v>0</v>
      </c>
      <c r="P56" s="22">
        <f t="shared" si="23"/>
        <v>0</v>
      </c>
      <c r="Q56" s="22">
        <f t="shared" si="23"/>
        <v>0</v>
      </c>
      <c r="R56" s="22">
        <f t="shared" si="23"/>
        <v>0</v>
      </c>
      <c r="S56" s="22">
        <f t="shared" si="23"/>
        <v>0</v>
      </c>
      <c r="T56" s="22">
        <f t="shared" si="23"/>
        <v>0</v>
      </c>
      <c r="U56" s="22">
        <f t="shared" si="23"/>
        <v>0</v>
      </c>
      <c r="V56" s="22">
        <f t="shared" si="23"/>
        <v>10</v>
      </c>
      <c r="W56" s="22">
        <f t="shared" si="23"/>
        <v>0</v>
      </c>
      <c r="X56" s="22">
        <f t="shared" si="23"/>
        <v>15</v>
      </c>
      <c r="Y56" s="22">
        <f t="shared" si="23"/>
        <v>0</v>
      </c>
      <c r="Z56" s="22">
        <f t="shared" si="23"/>
        <v>215</v>
      </c>
      <c r="AA56" s="22">
        <f t="shared" si="23"/>
        <v>0</v>
      </c>
      <c r="AB56" s="22">
        <f t="shared" si="23"/>
        <v>200</v>
      </c>
      <c r="AC56" s="22">
        <f t="shared" si="23"/>
        <v>0</v>
      </c>
      <c r="AD56" s="22">
        <f t="shared" si="23"/>
        <v>4.9</v>
      </c>
      <c r="AE56" s="22">
        <f t="shared" si="23"/>
        <v>0</v>
      </c>
      <c r="AF56" s="31"/>
    </row>
    <row r="57" spans="1:32" s="16" customFormat="1" ht="18.75" hidden="1">
      <c r="A57" s="3" t="s">
        <v>18</v>
      </c>
      <c r="B57" s="22"/>
      <c r="C57" s="22">
        <f aca="true" t="shared" si="24" ref="C57:E58">C61+C67+C73</f>
        <v>0</v>
      </c>
      <c r="D57" s="22">
        <f t="shared" si="24"/>
        <v>0</v>
      </c>
      <c r="E57" s="22">
        <f t="shared" si="24"/>
        <v>0</v>
      </c>
      <c r="F57" s="22" t="e">
        <f>E57/B57*100</f>
        <v>#DIV/0!</v>
      </c>
      <c r="G57" s="22">
        <f>_xlfn.IFERROR(E57/C57*100,0)</f>
        <v>0</v>
      </c>
      <c r="H57" s="24"/>
      <c r="I57" s="24"/>
      <c r="J57" s="24"/>
      <c r="K57" s="24"/>
      <c r="L57" s="24"/>
      <c r="M57" s="24"/>
      <c r="N57" s="24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31"/>
    </row>
    <row r="58" spans="1:32" s="15" customFormat="1" ht="18.75">
      <c r="A58" s="2" t="s">
        <v>19</v>
      </c>
      <c r="B58" s="25">
        <f>B62+B68+B74</f>
        <v>444.9</v>
      </c>
      <c r="C58" s="23">
        <f t="shared" si="24"/>
        <v>0</v>
      </c>
      <c r="D58" s="23">
        <f t="shared" si="24"/>
        <v>0</v>
      </c>
      <c r="E58" s="23">
        <f t="shared" si="24"/>
        <v>0</v>
      </c>
      <c r="F58" s="23">
        <f>E58/B58*100</f>
        <v>0</v>
      </c>
      <c r="G58" s="23">
        <f>_xlfn.IFERROR(E58/C58*100,0)</f>
        <v>0</v>
      </c>
      <c r="H58" s="25">
        <f>H62+H68+H74</f>
        <v>0</v>
      </c>
      <c r="I58" s="25">
        <f aca="true" t="shared" si="25" ref="I58:AE58">I62+I68+I74</f>
        <v>0</v>
      </c>
      <c r="J58" s="25">
        <f t="shared" si="25"/>
        <v>0</v>
      </c>
      <c r="K58" s="25">
        <f t="shared" si="25"/>
        <v>0</v>
      </c>
      <c r="L58" s="25">
        <f t="shared" si="25"/>
        <v>0</v>
      </c>
      <c r="M58" s="25">
        <f t="shared" si="25"/>
        <v>0</v>
      </c>
      <c r="N58" s="25">
        <f t="shared" si="25"/>
        <v>0</v>
      </c>
      <c r="O58" s="25">
        <f t="shared" si="25"/>
        <v>0</v>
      </c>
      <c r="P58" s="25">
        <f t="shared" si="25"/>
        <v>0</v>
      </c>
      <c r="Q58" s="25">
        <f t="shared" si="25"/>
        <v>0</v>
      </c>
      <c r="R58" s="25">
        <f t="shared" si="25"/>
        <v>0</v>
      </c>
      <c r="S58" s="25">
        <f t="shared" si="25"/>
        <v>0</v>
      </c>
      <c r="T58" s="25">
        <f t="shared" si="25"/>
        <v>0</v>
      </c>
      <c r="U58" s="25">
        <f t="shared" si="25"/>
        <v>0</v>
      </c>
      <c r="V58" s="25">
        <f t="shared" si="25"/>
        <v>10</v>
      </c>
      <c r="W58" s="25">
        <f t="shared" si="25"/>
        <v>0</v>
      </c>
      <c r="X58" s="25">
        <f t="shared" si="25"/>
        <v>15</v>
      </c>
      <c r="Y58" s="25">
        <f t="shared" si="25"/>
        <v>0</v>
      </c>
      <c r="Z58" s="25">
        <f t="shared" si="25"/>
        <v>215</v>
      </c>
      <c r="AA58" s="25">
        <f t="shared" si="25"/>
        <v>0</v>
      </c>
      <c r="AB58" s="25">
        <f t="shared" si="25"/>
        <v>200</v>
      </c>
      <c r="AC58" s="25">
        <f t="shared" si="25"/>
        <v>0</v>
      </c>
      <c r="AD58" s="25">
        <f t="shared" si="25"/>
        <v>4.9</v>
      </c>
      <c r="AE58" s="25">
        <f t="shared" si="25"/>
        <v>0</v>
      </c>
      <c r="AF58" s="32"/>
    </row>
    <row r="59" spans="1:32" s="16" customFormat="1" ht="252.75" customHeight="1">
      <c r="A59" s="20" t="s">
        <v>43</v>
      </c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31"/>
    </row>
    <row r="60" spans="1:32" ht="18.75">
      <c r="A60" s="3" t="s">
        <v>27</v>
      </c>
      <c r="B60" s="22">
        <f>B62</f>
        <v>59.9</v>
      </c>
      <c r="C60" s="22">
        <f>H60</f>
        <v>0</v>
      </c>
      <c r="D60" s="22">
        <f>E60</f>
        <v>0</v>
      </c>
      <c r="E60" s="24">
        <f>I60+K60+M60+O60+Q60+S60+U60+W60+Y60+AA60+AC60+AE60</f>
        <v>0</v>
      </c>
      <c r="F60" s="22">
        <f>E60/B60*100</f>
        <v>0</v>
      </c>
      <c r="G60" s="22">
        <f>_xlfn.IFERROR(E60/C60*100,0)</f>
        <v>0</v>
      </c>
      <c r="H60" s="22">
        <f>H62</f>
        <v>0</v>
      </c>
      <c r="I60" s="22">
        <f aca="true" t="shared" si="26" ref="I60:AE60">I62</f>
        <v>0</v>
      </c>
      <c r="J60" s="22">
        <f t="shared" si="26"/>
        <v>0</v>
      </c>
      <c r="K60" s="22">
        <f t="shared" si="26"/>
        <v>0</v>
      </c>
      <c r="L60" s="22">
        <f t="shared" si="26"/>
        <v>0</v>
      </c>
      <c r="M60" s="22">
        <f t="shared" si="26"/>
        <v>0</v>
      </c>
      <c r="N60" s="22">
        <f t="shared" si="26"/>
        <v>0</v>
      </c>
      <c r="O60" s="22">
        <f t="shared" si="26"/>
        <v>0</v>
      </c>
      <c r="P60" s="22">
        <f t="shared" si="26"/>
        <v>0</v>
      </c>
      <c r="Q60" s="22">
        <f t="shared" si="26"/>
        <v>0</v>
      </c>
      <c r="R60" s="22">
        <f t="shared" si="26"/>
        <v>0</v>
      </c>
      <c r="S60" s="22">
        <f t="shared" si="26"/>
        <v>0</v>
      </c>
      <c r="T60" s="22">
        <f t="shared" si="26"/>
        <v>0</v>
      </c>
      <c r="U60" s="22">
        <f t="shared" si="26"/>
        <v>0</v>
      </c>
      <c r="V60" s="22">
        <f t="shared" si="26"/>
        <v>10</v>
      </c>
      <c r="W60" s="22">
        <f t="shared" si="26"/>
        <v>0</v>
      </c>
      <c r="X60" s="22">
        <f t="shared" si="26"/>
        <v>15</v>
      </c>
      <c r="Y60" s="22">
        <f t="shared" si="26"/>
        <v>0</v>
      </c>
      <c r="Z60" s="22">
        <f t="shared" si="26"/>
        <v>15</v>
      </c>
      <c r="AA60" s="22">
        <f t="shared" si="26"/>
        <v>0</v>
      </c>
      <c r="AB60" s="22">
        <f t="shared" si="26"/>
        <v>15</v>
      </c>
      <c r="AC60" s="22">
        <f t="shared" si="26"/>
        <v>0</v>
      </c>
      <c r="AD60" s="22">
        <f t="shared" si="26"/>
        <v>4.9</v>
      </c>
      <c r="AE60" s="22">
        <f t="shared" si="26"/>
        <v>0</v>
      </c>
      <c r="AF60" s="32"/>
    </row>
    <row r="61" spans="1:32" s="16" customFormat="1" ht="18.75" hidden="1">
      <c r="A61" s="2" t="s">
        <v>18</v>
      </c>
      <c r="B61" s="23"/>
      <c r="C61" s="22">
        <f>H61</f>
        <v>0</v>
      </c>
      <c r="D61" s="24"/>
      <c r="E61" s="26">
        <f>I61+K61+M61+O61+Q61+S61+U61+W61+Y61+AA61+AC61+AE61</f>
        <v>0</v>
      </c>
      <c r="F61" s="22" t="e">
        <f>E61/B61*100</f>
        <v>#DIV/0!</v>
      </c>
      <c r="G61" s="22">
        <f>_xlfn.IFERROR(E61/C61*100,0)</f>
        <v>0</v>
      </c>
      <c r="H61" s="24"/>
      <c r="I61" s="24"/>
      <c r="J61" s="24"/>
      <c r="K61" s="24"/>
      <c r="L61" s="24"/>
      <c r="M61" s="24"/>
      <c r="N61" s="24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31"/>
    </row>
    <row r="62" spans="1:32" s="33" customFormat="1" ht="18.75">
      <c r="A62" s="2" t="s">
        <v>19</v>
      </c>
      <c r="B62" s="25">
        <f>H62+J62+L62+N62+P62+R62+T62+V62+X62+Z62+AB62+AD62</f>
        <v>59.9</v>
      </c>
      <c r="C62" s="23">
        <v>0</v>
      </c>
      <c r="D62" s="26">
        <f>E62</f>
        <v>0</v>
      </c>
      <c r="E62" s="26">
        <f>I62+K62+M62+O62+Q62+S62+U62+W62+Y62+AA62+AC62+AE62</f>
        <v>0</v>
      </c>
      <c r="F62" s="23">
        <f>E62/B62*100</f>
        <v>0</v>
      </c>
      <c r="G62" s="23">
        <f>_xlfn.IFERROR(E62/C62*100,0)</f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/>
      <c r="N62" s="26">
        <v>0</v>
      </c>
      <c r="O62" s="23"/>
      <c r="P62" s="23">
        <v>0</v>
      </c>
      <c r="Q62" s="23"/>
      <c r="R62" s="23">
        <v>0</v>
      </c>
      <c r="S62" s="23"/>
      <c r="T62" s="23">
        <v>0</v>
      </c>
      <c r="U62" s="23"/>
      <c r="V62" s="23">
        <v>10</v>
      </c>
      <c r="W62" s="23"/>
      <c r="X62" s="23">
        <v>15</v>
      </c>
      <c r="Y62" s="23"/>
      <c r="Z62" s="23">
        <v>15</v>
      </c>
      <c r="AA62" s="23"/>
      <c r="AB62" s="23">
        <v>15</v>
      </c>
      <c r="AC62" s="23"/>
      <c r="AD62" s="23">
        <v>4.9</v>
      </c>
      <c r="AE62" s="23"/>
      <c r="AF62" s="27"/>
    </row>
    <row r="63" spans="1:32" s="16" customFormat="1" ht="18.75" hidden="1">
      <c r="A63" s="2" t="s">
        <v>20</v>
      </c>
      <c r="B63" s="23"/>
      <c r="C63" s="24"/>
      <c r="D63" s="24"/>
      <c r="E63" s="24"/>
      <c r="F63" s="24"/>
      <c r="G63" s="22">
        <f>_xlfn.IFERROR(E63/C63*100,0)</f>
        <v>0</v>
      </c>
      <c r="H63" s="24"/>
      <c r="I63" s="24"/>
      <c r="J63" s="24"/>
      <c r="K63" s="24"/>
      <c r="L63" s="24"/>
      <c r="M63" s="24"/>
      <c r="N63" s="24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31"/>
    </row>
    <row r="64" spans="1:32" s="16" customFormat="1" ht="18.75" hidden="1">
      <c r="A64" s="2" t="s">
        <v>21</v>
      </c>
      <c r="B64" s="23"/>
      <c r="C64" s="24"/>
      <c r="D64" s="24"/>
      <c r="E64" s="24"/>
      <c r="F64" s="24"/>
      <c r="G64" s="22">
        <f>_xlfn.IFERROR(E64/C64*100,0)</f>
        <v>0</v>
      </c>
      <c r="H64" s="24"/>
      <c r="I64" s="24"/>
      <c r="J64" s="24"/>
      <c r="K64" s="24"/>
      <c r="L64" s="24"/>
      <c r="M64" s="24"/>
      <c r="N64" s="24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31"/>
    </row>
    <row r="65" spans="1:32" s="16" customFormat="1" ht="56.25">
      <c r="A65" s="20" t="s">
        <v>44</v>
      </c>
      <c r="B65" s="23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31"/>
    </row>
    <row r="66" spans="1:32" ht="18.75">
      <c r="A66" s="3" t="s">
        <v>27</v>
      </c>
      <c r="B66" s="22">
        <f>B68</f>
        <v>200</v>
      </c>
      <c r="C66" s="22">
        <f>C68</f>
        <v>0</v>
      </c>
      <c r="D66" s="22">
        <f>D68</f>
        <v>0</v>
      </c>
      <c r="E66" s="22">
        <f>E68</f>
        <v>0</v>
      </c>
      <c r="F66" s="22">
        <f>_xlfn.IFERROR(E66/B66*100,0)</f>
        <v>0</v>
      </c>
      <c r="G66" s="22">
        <f>_xlfn.IFERROR(E66/C66*100,0)</f>
        <v>0</v>
      </c>
      <c r="H66" s="22">
        <f>H68</f>
        <v>0</v>
      </c>
      <c r="I66" s="22">
        <f aca="true" t="shared" si="27" ref="I66:AE66">I68</f>
        <v>0</v>
      </c>
      <c r="J66" s="22">
        <f t="shared" si="27"/>
        <v>0</v>
      </c>
      <c r="K66" s="22">
        <f t="shared" si="27"/>
        <v>0</v>
      </c>
      <c r="L66" s="22">
        <f t="shared" si="27"/>
        <v>0</v>
      </c>
      <c r="M66" s="22">
        <f t="shared" si="27"/>
        <v>0</v>
      </c>
      <c r="N66" s="22">
        <f t="shared" si="27"/>
        <v>0</v>
      </c>
      <c r="O66" s="22">
        <f t="shared" si="27"/>
        <v>0</v>
      </c>
      <c r="P66" s="22">
        <f t="shared" si="27"/>
        <v>0</v>
      </c>
      <c r="Q66" s="22">
        <f t="shared" si="27"/>
        <v>0</v>
      </c>
      <c r="R66" s="22">
        <f t="shared" si="27"/>
        <v>0</v>
      </c>
      <c r="S66" s="22">
        <f t="shared" si="27"/>
        <v>0</v>
      </c>
      <c r="T66" s="22">
        <f t="shared" si="27"/>
        <v>0</v>
      </c>
      <c r="U66" s="22">
        <f t="shared" si="27"/>
        <v>0</v>
      </c>
      <c r="V66" s="22">
        <f t="shared" si="27"/>
        <v>0</v>
      </c>
      <c r="W66" s="22">
        <f t="shared" si="27"/>
        <v>0</v>
      </c>
      <c r="X66" s="22">
        <f t="shared" si="27"/>
        <v>0</v>
      </c>
      <c r="Y66" s="22">
        <f t="shared" si="27"/>
        <v>0</v>
      </c>
      <c r="Z66" s="22">
        <f t="shared" si="27"/>
        <v>200</v>
      </c>
      <c r="AA66" s="22">
        <f t="shared" si="27"/>
        <v>0</v>
      </c>
      <c r="AB66" s="22">
        <f t="shared" si="27"/>
        <v>0</v>
      </c>
      <c r="AC66" s="22">
        <f t="shared" si="27"/>
        <v>0</v>
      </c>
      <c r="AD66" s="22">
        <f t="shared" si="27"/>
        <v>0</v>
      </c>
      <c r="AE66" s="22">
        <f t="shared" si="27"/>
        <v>0</v>
      </c>
      <c r="AF66" s="32"/>
    </row>
    <row r="67" spans="1:32" s="16" customFormat="1" ht="18.75" hidden="1">
      <c r="A67" s="2" t="s">
        <v>18</v>
      </c>
      <c r="B67" s="23"/>
      <c r="C67" s="24"/>
      <c r="D67" s="24"/>
      <c r="E67" s="24"/>
      <c r="F67" s="22">
        <f>_xlfn.IFERROR(E67/B67*100,0)</f>
        <v>0</v>
      </c>
      <c r="G67" s="22">
        <f>_xlfn.IFERROR(E67/C67*100,0)</f>
        <v>0</v>
      </c>
      <c r="H67" s="24"/>
      <c r="I67" s="24"/>
      <c r="J67" s="24"/>
      <c r="K67" s="24"/>
      <c r="L67" s="24"/>
      <c r="M67" s="24"/>
      <c r="N67" s="24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31"/>
    </row>
    <row r="68" spans="1:32" s="34" customFormat="1" ht="18.75">
      <c r="A68" s="2" t="s">
        <v>19</v>
      </c>
      <c r="B68" s="25">
        <f>H68+J68+L68+N68+P68+R68+T68+V68+X68+Z68+AB68+AD68</f>
        <v>200</v>
      </c>
      <c r="C68" s="26">
        <f>H68</f>
        <v>0</v>
      </c>
      <c r="D68" s="26">
        <f>E68</f>
        <v>0</v>
      </c>
      <c r="E68" s="26">
        <f>I68+K68+M68+O68+Q68+S68+U68+W68+Y68+AA68+AC68+AE68</f>
        <v>0</v>
      </c>
      <c r="F68" s="23">
        <f>_xlfn.IFERROR(E68/B68*100,0)</f>
        <v>0</v>
      </c>
      <c r="G68" s="23">
        <f>_xlfn.IFERROR(E68/C68*100,0)</f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/>
      <c r="N68" s="26">
        <v>0</v>
      </c>
      <c r="O68" s="23"/>
      <c r="P68" s="23">
        <v>0</v>
      </c>
      <c r="Q68" s="23"/>
      <c r="R68" s="23">
        <v>0</v>
      </c>
      <c r="S68" s="23"/>
      <c r="T68" s="23">
        <v>0</v>
      </c>
      <c r="U68" s="23"/>
      <c r="V68" s="23">
        <v>0</v>
      </c>
      <c r="W68" s="23"/>
      <c r="X68" s="23">
        <v>0</v>
      </c>
      <c r="Y68" s="23"/>
      <c r="Z68" s="23">
        <v>200</v>
      </c>
      <c r="AA68" s="23"/>
      <c r="AB68" s="23">
        <v>0</v>
      </c>
      <c r="AC68" s="23"/>
      <c r="AD68" s="23">
        <v>0</v>
      </c>
      <c r="AE68" s="23"/>
      <c r="AF68" s="27"/>
    </row>
    <row r="69" spans="1:32" s="16" customFormat="1" ht="18.75" hidden="1">
      <c r="A69" s="2" t="s">
        <v>20</v>
      </c>
      <c r="B69" s="23"/>
      <c r="C69" s="24"/>
      <c r="D69" s="24"/>
      <c r="E69" s="24"/>
      <c r="F69" s="22">
        <f>_xlfn.IFERROR(E69/B69*100,0)</f>
        <v>0</v>
      </c>
      <c r="G69" s="24"/>
      <c r="H69" s="24"/>
      <c r="I69" s="24"/>
      <c r="J69" s="24"/>
      <c r="K69" s="24"/>
      <c r="L69" s="24"/>
      <c r="M69" s="24"/>
      <c r="N69" s="24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31"/>
    </row>
    <row r="70" spans="1:32" s="16" customFormat="1" ht="18.75" hidden="1">
      <c r="A70" s="2" t="s">
        <v>21</v>
      </c>
      <c r="B70" s="23"/>
      <c r="C70" s="24"/>
      <c r="D70" s="24"/>
      <c r="E70" s="24"/>
      <c r="F70" s="22">
        <f>_xlfn.IFERROR(E70/B70*100,0)</f>
        <v>0</v>
      </c>
      <c r="G70" s="24"/>
      <c r="H70" s="24"/>
      <c r="I70" s="24"/>
      <c r="J70" s="24"/>
      <c r="K70" s="24"/>
      <c r="L70" s="24"/>
      <c r="M70" s="24"/>
      <c r="N70" s="24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31"/>
    </row>
    <row r="71" spans="1:32" s="16" customFormat="1" ht="174.75" customHeight="1">
      <c r="A71" s="20" t="s">
        <v>45</v>
      </c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31"/>
    </row>
    <row r="72" spans="1:32" ht="18.75">
      <c r="A72" s="3" t="s">
        <v>27</v>
      </c>
      <c r="B72" s="22">
        <f>B74</f>
        <v>185</v>
      </c>
      <c r="C72" s="22">
        <f aca="true" t="shared" si="28" ref="C72:AE72">C74</f>
        <v>0</v>
      </c>
      <c r="D72" s="22">
        <f t="shared" si="28"/>
        <v>0</v>
      </c>
      <c r="E72" s="22">
        <f t="shared" si="28"/>
        <v>0</v>
      </c>
      <c r="F72" s="22">
        <f>E72/B72*100</f>
        <v>0</v>
      </c>
      <c r="G72" s="22">
        <f>_xlfn.IFERROR(E72/C72*100,0)</f>
        <v>0</v>
      </c>
      <c r="H72" s="22">
        <f t="shared" si="28"/>
        <v>0</v>
      </c>
      <c r="I72" s="22">
        <f t="shared" si="28"/>
        <v>0</v>
      </c>
      <c r="J72" s="22">
        <f t="shared" si="28"/>
        <v>0</v>
      </c>
      <c r="K72" s="22">
        <f t="shared" si="28"/>
        <v>0</v>
      </c>
      <c r="L72" s="22">
        <f t="shared" si="28"/>
        <v>0</v>
      </c>
      <c r="M72" s="22">
        <f t="shared" si="28"/>
        <v>0</v>
      </c>
      <c r="N72" s="22">
        <f t="shared" si="28"/>
        <v>0</v>
      </c>
      <c r="O72" s="22">
        <f t="shared" si="28"/>
        <v>0</v>
      </c>
      <c r="P72" s="22">
        <f t="shared" si="28"/>
        <v>0</v>
      </c>
      <c r="Q72" s="22">
        <f t="shared" si="28"/>
        <v>0</v>
      </c>
      <c r="R72" s="22">
        <f t="shared" si="28"/>
        <v>0</v>
      </c>
      <c r="S72" s="22">
        <f t="shared" si="28"/>
        <v>0</v>
      </c>
      <c r="T72" s="22">
        <f t="shared" si="28"/>
        <v>0</v>
      </c>
      <c r="U72" s="22">
        <f t="shared" si="28"/>
        <v>0</v>
      </c>
      <c r="V72" s="22">
        <f t="shared" si="28"/>
        <v>0</v>
      </c>
      <c r="W72" s="22">
        <f t="shared" si="28"/>
        <v>0</v>
      </c>
      <c r="X72" s="22">
        <f t="shared" si="28"/>
        <v>0</v>
      </c>
      <c r="Y72" s="22">
        <f t="shared" si="28"/>
        <v>0</v>
      </c>
      <c r="Z72" s="22">
        <f t="shared" si="28"/>
        <v>0</v>
      </c>
      <c r="AA72" s="22">
        <f t="shared" si="28"/>
        <v>0</v>
      </c>
      <c r="AB72" s="22">
        <f t="shared" si="28"/>
        <v>185</v>
      </c>
      <c r="AC72" s="22">
        <f t="shared" si="28"/>
        <v>0</v>
      </c>
      <c r="AD72" s="22">
        <f t="shared" si="28"/>
        <v>0</v>
      </c>
      <c r="AE72" s="22">
        <f t="shared" si="28"/>
        <v>0</v>
      </c>
      <c r="AF72" s="32"/>
    </row>
    <row r="73" spans="1:32" s="16" customFormat="1" ht="18.75" hidden="1">
      <c r="A73" s="2" t="s">
        <v>18</v>
      </c>
      <c r="B73" s="23"/>
      <c r="C73" s="24"/>
      <c r="D73" s="24"/>
      <c r="E73" s="24"/>
      <c r="F73" s="22" t="e">
        <f>E73/B73*100</f>
        <v>#DIV/0!</v>
      </c>
      <c r="G73" s="22">
        <f>_xlfn.IFERROR(E73/C73*100,0)</f>
        <v>0</v>
      </c>
      <c r="H73" s="24"/>
      <c r="I73" s="24"/>
      <c r="J73" s="24"/>
      <c r="K73" s="24"/>
      <c r="L73" s="24"/>
      <c r="M73" s="24"/>
      <c r="N73" s="24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31"/>
    </row>
    <row r="74" spans="1:32" s="34" customFormat="1" ht="18.75">
      <c r="A74" s="2" t="s">
        <v>19</v>
      </c>
      <c r="B74" s="25">
        <f>H74+J74+L74+N74+P74+R74+T74+V74+X74+Z74+AB74+AD74</f>
        <v>185</v>
      </c>
      <c r="C74" s="26">
        <f>H74</f>
        <v>0</v>
      </c>
      <c r="D74" s="26">
        <f>E74</f>
        <v>0</v>
      </c>
      <c r="E74" s="26">
        <f>I74+K74+M74+O74+Q74+S74+U74+W74+Y74+AA74+AC74+AE74</f>
        <v>0</v>
      </c>
      <c r="F74" s="23">
        <f>E74/B74*100</f>
        <v>0</v>
      </c>
      <c r="G74" s="23">
        <f>_xlfn.IFERROR(E74/C74*100,0)</f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/>
      <c r="N74" s="26">
        <v>0</v>
      </c>
      <c r="O74" s="23"/>
      <c r="P74" s="23">
        <v>0</v>
      </c>
      <c r="Q74" s="23"/>
      <c r="R74" s="23">
        <v>0</v>
      </c>
      <c r="S74" s="23"/>
      <c r="T74" s="23">
        <v>0</v>
      </c>
      <c r="U74" s="23"/>
      <c r="V74" s="23">
        <v>0</v>
      </c>
      <c r="W74" s="23"/>
      <c r="X74" s="23">
        <v>0</v>
      </c>
      <c r="Y74" s="23"/>
      <c r="Z74" s="23">
        <v>0</v>
      </c>
      <c r="AA74" s="23"/>
      <c r="AB74" s="23">
        <v>185</v>
      </c>
      <c r="AC74" s="23"/>
      <c r="AD74" s="23">
        <v>0</v>
      </c>
      <c r="AE74" s="23"/>
      <c r="AF74" s="27"/>
    </row>
    <row r="75" spans="1:32" s="16" customFormat="1" ht="18.75" hidden="1">
      <c r="A75" s="2" t="s">
        <v>20</v>
      </c>
      <c r="B75" s="23"/>
      <c r="C75" s="24"/>
      <c r="D75" s="24"/>
      <c r="E75" s="24"/>
      <c r="F75" s="22" t="e">
        <f>E75/B75*100</f>
        <v>#DIV/0!</v>
      </c>
      <c r="G75" s="24"/>
      <c r="H75" s="24"/>
      <c r="I75" s="24"/>
      <c r="J75" s="24"/>
      <c r="K75" s="24"/>
      <c r="L75" s="24"/>
      <c r="M75" s="24"/>
      <c r="N75" s="24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31"/>
    </row>
    <row r="76" spans="1:32" s="16" customFormat="1" ht="18.75" hidden="1">
      <c r="A76" s="2" t="s">
        <v>21</v>
      </c>
      <c r="B76" s="23"/>
      <c r="C76" s="24"/>
      <c r="D76" s="24"/>
      <c r="E76" s="24"/>
      <c r="F76" s="22" t="e">
        <f>E76/B76*100</f>
        <v>#DIV/0!</v>
      </c>
      <c r="G76" s="24"/>
      <c r="H76" s="24"/>
      <c r="I76" s="24"/>
      <c r="J76" s="24"/>
      <c r="K76" s="24"/>
      <c r="L76" s="24"/>
      <c r="M76" s="24"/>
      <c r="N76" s="24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31"/>
    </row>
    <row r="77" spans="1:32" s="16" customFormat="1" ht="118.5" customHeight="1">
      <c r="A77" s="21" t="s">
        <v>46</v>
      </c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31"/>
    </row>
    <row r="78" spans="1:32" ht="18.75">
      <c r="A78" s="3" t="s">
        <v>27</v>
      </c>
      <c r="B78" s="22">
        <f>B82+B88+B94+B100+B106+B112+B118</f>
        <v>3535</v>
      </c>
      <c r="C78" s="22">
        <f>C82+C88+C94+C100+C106+C112+C118</f>
        <v>0</v>
      </c>
      <c r="D78" s="22">
        <f>D82+D88+D94+D100+D106+D112+D118</f>
        <v>0</v>
      </c>
      <c r="E78" s="22">
        <f>E82+E88+E94+E100+E106+E112+E118</f>
        <v>0</v>
      </c>
      <c r="F78" s="22">
        <f>E78/B78*100</f>
        <v>0</v>
      </c>
      <c r="G78" s="22">
        <f>_xlfn.IFERROR(E78/C78*100,0)</f>
        <v>0</v>
      </c>
      <c r="H78" s="22">
        <f>H82+H88+H94+H100+H106+H112+H118</f>
        <v>0</v>
      </c>
      <c r="I78" s="22">
        <f aca="true" t="shared" si="29" ref="I78:AE78">I82+I88+I94+I100+I106+I112+I118</f>
        <v>0</v>
      </c>
      <c r="J78" s="22">
        <f t="shared" si="29"/>
        <v>0</v>
      </c>
      <c r="K78" s="22">
        <f t="shared" si="29"/>
        <v>0</v>
      </c>
      <c r="L78" s="22">
        <f t="shared" si="29"/>
        <v>0</v>
      </c>
      <c r="M78" s="22">
        <f t="shared" si="29"/>
        <v>0</v>
      </c>
      <c r="N78" s="22">
        <f t="shared" si="29"/>
        <v>0</v>
      </c>
      <c r="O78" s="22">
        <f t="shared" si="29"/>
        <v>0</v>
      </c>
      <c r="P78" s="22">
        <f t="shared" si="29"/>
        <v>0</v>
      </c>
      <c r="Q78" s="22">
        <f t="shared" si="29"/>
        <v>0</v>
      </c>
      <c r="R78" s="22">
        <f t="shared" si="29"/>
        <v>0</v>
      </c>
      <c r="S78" s="22">
        <f t="shared" si="29"/>
        <v>0</v>
      </c>
      <c r="T78" s="22">
        <f t="shared" si="29"/>
        <v>0</v>
      </c>
      <c r="U78" s="22">
        <f t="shared" si="29"/>
        <v>0</v>
      </c>
      <c r="V78" s="22">
        <f t="shared" si="29"/>
        <v>0</v>
      </c>
      <c r="W78" s="22">
        <f t="shared" si="29"/>
        <v>0</v>
      </c>
      <c r="X78" s="22">
        <f t="shared" si="29"/>
        <v>0</v>
      </c>
      <c r="Y78" s="22">
        <f t="shared" si="29"/>
        <v>0</v>
      </c>
      <c r="Z78" s="22">
        <f t="shared" si="29"/>
        <v>900</v>
      </c>
      <c r="AA78" s="22">
        <f t="shared" si="29"/>
        <v>0</v>
      </c>
      <c r="AB78" s="22">
        <f t="shared" si="29"/>
        <v>2635</v>
      </c>
      <c r="AC78" s="22">
        <f t="shared" si="29"/>
        <v>0</v>
      </c>
      <c r="AD78" s="22">
        <f t="shared" si="29"/>
        <v>0</v>
      </c>
      <c r="AE78" s="22">
        <f t="shared" si="29"/>
        <v>0</v>
      </c>
      <c r="AF78" s="32"/>
    </row>
    <row r="79" spans="1:32" s="16" customFormat="1" ht="18.75" hidden="1">
      <c r="A79" s="2" t="s">
        <v>18</v>
      </c>
      <c r="B79" s="23"/>
      <c r="C79" s="24"/>
      <c r="D79" s="24"/>
      <c r="E79" s="24"/>
      <c r="F79" s="22" t="e">
        <f>E79/B79*100</f>
        <v>#DIV/0!</v>
      </c>
      <c r="G79" s="22">
        <f>_xlfn.IFERROR(E79/C79*100,0)</f>
        <v>0</v>
      </c>
      <c r="H79" s="24"/>
      <c r="I79" s="24"/>
      <c r="J79" s="24"/>
      <c r="K79" s="24"/>
      <c r="L79" s="24"/>
      <c r="M79" s="24"/>
      <c r="N79" s="24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31"/>
    </row>
    <row r="80" spans="1:32" s="16" customFormat="1" ht="18.75">
      <c r="A80" s="2" t="s">
        <v>19</v>
      </c>
      <c r="B80" s="25">
        <f>B84+B90+B96+B102+B108+B114+B120</f>
        <v>3535</v>
      </c>
      <c r="C80" s="25">
        <f>C84+C90+C96+C102+C108+C114+C120</f>
        <v>0</v>
      </c>
      <c r="D80" s="25">
        <f>D84+D90+D96+D102+D108+D114+D120</f>
        <v>0</v>
      </c>
      <c r="E80" s="25">
        <f>E84+E90+E96+E102+E108+E114+E120</f>
        <v>0</v>
      </c>
      <c r="F80" s="23">
        <f>E80/B80*100</f>
        <v>0</v>
      </c>
      <c r="G80" s="23">
        <f>_xlfn.IFERROR(E80/C80*100,0)</f>
        <v>0</v>
      </c>
      <c r="H80" s="25">
        <f>H84+H90+H96+H102+H108+H114+H120</f>
        <v>0</v>
      </c>
      <c r="I80" s="25">
        <f aca="true" t="shared" si="30" ref="I80:AE80">I84+I90+I96+I102+I108+I114+I120</f>
        <v>0</v>
      </c>
      <c r="J80" s="25">
        <f t="shared" si="30"/>
        <v>0</v>
      </c>
      <c r="K80" s="25">
        <f t="shared" si="30"/>
        <v>0</v>
      </c>
      <c r="L80" s="25">
        <f t="shared" si="30"/>
        <v>0</v>
      </c>
      <c r="M80" s="25">
        <f t="shared" si="30"/>
        <v>0</v>
      </c>
      <c r="N80" s="25">
        <f t="shared" si="30"/>
        <v>0</v>
      </c>
      <c r="O80" s="25">
        <f t="shared" si="30"/>
        <v>0</v>
      </c>
      <c r="P80" s="25">
        <f t="shared" si="30"/>
        <v>0</v>
      </c>
      <c r="Q80" s="25">
        <f t="shared" si="30"/>
        <v>0</v>
      </c>
      <c r="R80" s="25">
        <f t="shared" si="30"/>
        <v>0</v>
      </c>
      <c r="S80" s="25">
        <f t="shared" si="30"/>
        <v>0</v>
      </c>
      <c r="T80" s="25">
        <f t="shared" si="30"/>
        <v>0</v>
      </c>
      <c r="U80" s="25">
        <f t="shared" si="30"/>
        <v>0</v>
      </c>
      <c r="V80" s="25">
        <f t="shared" si="30"/>
        <v>0</v>
      </c>
      <c r="W80" s="25">
        <f t="shared" si="30"/>
        <v>0</v>
      </c>
      <c r="X80" s="25">
        <f t="shared" si="30"/>
        <v>0</v>
      </c>
      <c r="Y80" s="25">
        <f t="shared" si="30"/>
        <v>0</v>
      </c>
      <c r="Z80" s="25">
        <f t="shared" si="30"/>
        <v>900</v>
      </c>
      <c r="AA80" s="25">
        <f t="shared" si="30"/>
        <v>0</v>
      </c>
      <c r="AB80" s="25">
        <f t="shared" si="30"/>
        <v>2635</v>
      </c>
      <c r="AC80" s="25">
        <f t="shared" si="30"/>
        <v>0</v>
      </c>
      <c r="AD80" s="25">
        <f t="shared" si="30"/>
        <v>0</v>
      </c>
      <c r="AE80" s="25">
        <f t="shared" si="30"/>
        <v>0</v>
      </c>
      <c r="AF80" s="31"/>
    </row>
    <row r="81" spans="1:32" s="16" customFormat="1" ht="216.75" customHeight="1">
      <c r="A81" s="20" t="s">
        <v>47</v>
      </c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31"/>
    </row>
    <row r="82" spans="1:32" ht="18.75">
      <c r="A82" s="3" t="s">
        <v>27</v>
      </c>
      <c r="B82" s="22">
        <f>B84</f>
        <v>460</v>
      </c>
      <c r="C82" s="22">
        <f>C84</f>
        <v>0</v>
      </c>
      <c r="D82" s="22">
        <f>D84</f>
        <v>0</v>
      </c>
      <c r="E82" s="22">
        <f>E84</f>
        <v>0</v>
      </c>
      <c r="F82" s="22">
        <f>E82/B82*100</f>
        <v>0</v>
      </c>
      <c r="G82" s="22">
        <f>_xlfn.IFERROR(E82/C82*100,0)</f>
        <v>0</v>
      </c>
      <c r="H82" s="22">
        <f>H84</f>
        <v>0</v>
      </c>
      <c r="I82" s="22">
        <f aca="true" t="shared" si="31" ref="I82:AE82">I84</f>
        <v>0</v>
      </c>
      <c r="J82" s="22">
        <f t="shared" si="31"/>
        <v>0</v>
      </c>
      <c r="K82" s="22">
        <f t="shared" si="31"/>
        <v>0</v>
      </c>
      <c r="L82" s="22">
        <f t="shared" si="31"/>
        <v>0</v>
      </c>
      <c r="M82" s="22">
        <f t="shared" si="31"/>
        <v>0</v>
      </c>
      <c r="N82" s="22">
        <f t="shared" si="31"/>
        <v>0</v>
      </c>
      <c r="O82" s="22">
        <f t="shared" si="31"/>
        <v>0</v>
      </c>
      <c r="P82" s="22">
        <f t="shared" si="31"/>
        <v>0</v>
      </c>
      <c r="Q82" s="22">
        <f t="shared" si="31"/>
        <v>0</v>
      </c>
      <c r="R82" s="22">
        <f t="shared" si="31"/>
        <v>0</v>
      </c>
      <c r="S82" s="22">
        <f t="shared" si="31"/>
        <v>0</v>
      </c>
      <c r="T82" s="22">
        <f t="shared" si="31"/>
        <v>0</v>
      </c>
      <c r="U82" s="22">
        <f t="shared" si="31"/>
        <v>0</v>
      </c>
      <c r="V82" s="22">
        <f t="shared" si="31"/>
        <v>0</v>
      </c>
      <c r="W82" s="22">
        <f t="shared" si="31"/>
        <v>0</v>
      </c>
      <c r="X82" s="22">
        <f t="shared" si="31"/>
        <v>0</v>
      </c>
      <c r="Y82" s="22">
        <f t="shared" si="31"/>
        <v>0</v>
      </c>
      <c r="Z82" s="22">
        <f t="shared" si="31"/>
        <v>0</v>
      </c>
      <c r="AA82" s="22">
        <f t="shared" si="31"/>
        <v>0</v>
      </c>
      <c r="AB82" s="22">
        <f t="shared" si="31"/>
        <v>460</v>
      </c>
      <c r="AC82" s="22">
        <f t="shared" si="31"/>
        <v>0</v>
      </c>
      <c r="AD82" s="22">
        <f t="shared" si="31"/>
        <v>0</v>
      </c>
      <c r="AE82" s="22">
        <f t="shared" si="31"/>
        <v>0</v>
      </c>
      <c r="AF82" s="32"/>
    </row>
    <row r="83" spans="1:32" s="16" customFormat="1" ht="18.75" hidden="1">
      <c r="A83" s="2" t="s">
        <v>18</v>
      </c>
      <c r="B83" s="23"/>
      <c r="C83" s="24"/>
      <c r="D83" s="24"/>
      <c r="E83" s="24"/>
      <c r="F83" s="22" t="e">
        <f>E83/B83*100</f>
        <v>#DIV/0!</v>
      </c>
      <c r="G83" s="22">
        <f>_xlfn.IFERROR(E83/C83*100,0)</f>
        <v>0</v>
      </c>
      <c r="H83" s="24"/>
      <c r="I83" s="24"/>
      <c r="J83" s="24"/>
      <c r="K83" s="24"/>
      <c r="L83" s="24"/>
      <c r="M83" s="24"/>
      <c r="N83" s="24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31"/>
    </row>
    <row r="84" spans="1:32" s="34" customFormat="1" ht="18.75">
      <c r="A84" s="2" t="s">
        <v>19</v>
      </c>
      <c r="B84" s="25">
        <f>H84+J84+L84+N84+P84+R84+T84+V84+X84+Z84+AB84+AD84</f>
        <v>460</v>
      </c>
      <c r="C84" s="26">
        <f>H84</f>
        <v>0</v>
      </c>
      <c r="D84" s="26">
        <f>E84</f>
        <v>0</v>
      </c>
      <c r="E84" s="26">
        <f>I84+K84+M84+O84+Q84+S84+U84+W84+Y84+AA84+AC84+AE84</f>
        <v>0</v>
      </c>
      <c r="F84" s="23">
        <f>E84/B84*100</f>
        <v>0</v>
      </c>
      <c r="G84" s="23">
        <f>_xlfn.IFERROR(E84/C84*100,0)</f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/>
      <c r="N84" s="26">
        <v>0</v>
      </c>
      <c r="O84" s="23"/>
      <c r="P84" s="23">
        <v>0</v>
      </c>
      <c r="Q84" s="23"/>
      <c r="R84" s="23">
        <v>0</v>
      </c>
      <c r="S84" s="23"/>
      <c r="T84" s="23">
        <v>0</v>
      </c>
      <c r="U84" s="23"/>
      <c r="V84" s="23">
        <v>0</v>
      </c>
      <c r="W84" s="23"/>
      <c r="X84" s="23">
        <v>0</v>
      </c>
      <c r="Y84" s="23"/>
      <c r="Z84" s="23">
        <v>0</v>
      </c>
      <c r="AA84" s="23"/>
      <c r="AB84" s="23">
        <v>460</v>
      </c>
      <c r="AC84" s="23"/>
      <c r="AD84" s="23">
        <v>0</v>
      </c>
      <c r="AE84" s="23"/>
      <c r="AF84" s="27"/>
    </row>
    <row r="85" spans="1:32" s="16" customFormat="1" ht="18.75" hidden="1">
      <c r="A85" s="2" t="s">
        <v>20</v>
      </c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31"/>
    </row>
    <row r="86" spans="1:32" s="16" customFormat="1" ht="18.75" hidden="1">
      <c r="A86" s="2" t="s">
        <v>21</v>
      </c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31"/>
    </row>
    <row r="87" spans="1:32" s="16" customFormat="1" ht="205.5" customHeight="1">
      <c r="A87" s="20" t="s">
        <v>48</v>
      </c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31"/>
    </row>
    <row r="88" spans="1:32" ht="18.75">
      <c r="A88" s="3" t="s">
        <v>27</v>
      </c>
      <c r="B88" s="22">
        <f>B90</f>
        <v>1375</v>
      </c>
      <c r="C88" s="22">
        <f>C90</f>
        <v>0</v>
      </c>
      <c r="D88" s="22">
        <f>D90</f>
        <v>0</v>
      </c>
      <c r="E88" s="22">
        <f>E90</f>
        <v>0</v>
      </c>
      <c r="F88" s="22">
        <f>E88/B88*100</f>
        <v>0</v>
      </c>
      <c r="G88" s="22">
        <f>_xlfn.IFERROR(E88/C88*100,0)</f>
        <v>0</v>
      </c>
      <c r="H88" s="22">
        <f>H90</f>
        <v>0</v>
      </c>
      <c r="I88" s="22">
        <f aca="true" t="shared" si="32" ref="I88:AE88">I90</f>
        <v>0</v>
      </c>
      <c r="J88" s="22">
        <f t="shared" si="32"/>
        <v>0</v>
      </c>
      <c r="K88" s="22">
        <f t="shared" si="32"/>
        <v>0</v>
      </c>
      <c r="L88" s="22">
        <f t="shared" si="32"/>
        <v>0</v>
      </c>
      <c r="M88" s="22">
        <f t="shared" si="32"/>
        <v>0</v>
      </c>
      <c r="N88" s="22">
        <f t="shared" si="32"/>
        <v>0</v>
      </c>
      <c r="O88" s="22">
        <f t="shared" si="32"/>
        <v>0</v>
      </c>
      <c r="P88" s="22">
        <f t="shared" si="32"/>
        <v>0</v>
      </c>
      <c r="Q88" s="22">
        <f t="shared" si="32"/>
        <v>0</v>
      </c>
      <c r="R88" s="22">
        <f t="shared" si="32"/>
        <v>0</v>
      </c>
      <c r="S88" s="22">
        <f t="shared" si="32"/>
        <v>0</v>
      </c>
      <c r="T88" s="22">
        <f t="shared" si="32"/>
        <v>0</v>
      </c>
      <c r="U88" s="22">
        <f t="shared" si="32"/>
        <v>0</v>
      </c>
      <c r="V88" s="22">
        <f t="shared" si="32"/>
        <v>0</v>
      </c>
      <c r="W88" s="22">
        <f t="shared" si="32"/>
        <v>0</v>
      </c>
      <c r="X88" s="22">
        <f t="shared" si="32"/>
        <v>0</v>
      </c>
      <c r="Y88" s="22">
        <f t="shared" si="32"/>
        <v>0</v>
      </c>
      <c r="Z88" s="22">
        <f t="shared" si="32"/>
        <v>0</v>
      </c>
      <c r="AA88" s="22">
        <f t="shared" si="32"/>
        <v>0</v>
      </c>
      <c r="AB88" s="22">
        <f t="shared" si="32"/>
        <v>1375</v>
      </c>
      <c r="AC88" s="22">
        <f t="shared" si="32"/>
        <v>0</v>
      </c>
      <c r="AD88" s="22">
        <f t="shared" si="32"/>
        <v>0</v>
      </c>
      <c r="AE88" s="22">
        <f t="shared" si="32"/>
        <v>0</v>
      </c>
      <c r="AF88" s="32"/>
    </row>
    <row r="89" spans="1:32" s="16" customFormat="1" ht="18.75" hidden="1">
      <c r="A89" s="2" t="s">
        <v>18</v>
      </c>
      <c r="B89" s="23"/>
      <c r="C89" s="24"/>
      <c r="D89" s="24"/>
      <c r="E89" s="24"/>
      <c r="F89" s="22" t="e">
        <f>E89/B89*100</f>
        <v>#DIV/0!</v>
      </c>
      <c r="G89" s="22">
        <f>_xlfn.IFERROR(E89/C89*100,0)</f>
        <v>0</v>
      </c>
      <c r="H89" s="24"/>
      <c r="I89" s="24"/>
      <c r="J89" s="24"/>
      <c r="K89" s="24"/>
      <c r="L89" s="24"/>
      <c r="M89" s="24"/>
      <c r="N89" s="24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31"/>
    </row>
    <row r="90" spans="1:32" s="34" customFormat="1" ht="18.75">
      <c r="A90" s="2" t="s">
        <v>19</v>
      </c>
      <c r="B90" s="25">
        <f>H90+J90+L90+N90+P90+R90+T90+V90+X90+Z90+AB90+AD90</f>
        <v>1375</v>
      </c>
      <c r="C90" s="26">
        <f>H90</f>
        <v>0</v>
      </c>
      <c r="D90" s="26">
        <f>E90</f>
        <v>0</v>
      </c>
      <c r="E90" s="26">
        <f>I90+K90+M90+O90+Q90+S90+U90+W90+Y90+AA90+AC90+AE90</f>
        <v>0</v>
      </c>
      <c r="F90" s="23">
        <f>E90/B90*100</f>
        <v>0</v>
      </c>
      <c r="G90" s="23">
        <f>_xlfn.IFERROR(E90/C90*100,0)</f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/>
      <c r="N90" s="26">
        <v>0</v>
      </c>
      <c r="O90" s="23"/>
      <c r="P90" s="23">
        <v>0</v>
      </c>
      <c r="Q90" s="23"/>
      <c r="R90" s="23">
        <v>0</v>
      </c>
      <c r="S90" s="23"/>
      <c r="T90" s="23">
        <v>0</v>
      </c>
      <c r="U90" s="23"/>
      <c r="V90" s="23">
        <v>0</v>
      </c>
      <c r="W90" s="23"/>
      <c r="X90" s="23">
        <v>0</v>
      </c>
      <c r="Y90" s="23"/>
      <c r="Z90" s="23">
        <v>0</v>
      </c>
      <c r="AA90" s="23"/>
      <c r="AB90" s="23">
        <v>1375</v>
      </c>
      <c r="AC90" s="23"/>
      <c r="AD90" s="23">
        <v>0</v>
      </c>
      <c r="AE90" s="23"/>
      <c r="AF90" s="27"/>
    </row>
    <row r="91" spans="1:32" s="16" customFormat="1" ht="18.75" hidden="1">
      <c r="A91" s="2" t="s">
        <v>20</v>
      </c>
      <c r="B91" s="23"/>
      <c r="C91" s="24"/>
      <c r="D91" s="24"/>
      <c r="E91" s="24"/>
      <c r="F91" s="22" t="e">
        <f>E91/B91*100</f>
        <v>#DIV/0!</v>
      </c>
      <c r="G91" s="24"/>
      <c r="H91" s="24"/>
      <c r="I91" s="24"/>
      <c r="J91" s="24"/>
      <c r="K91" s="24"/>
      <c r="L91" s="24"/>
      <c r="M91" s="24"/>
      <c r="N91" s="24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31"/>
    </row>
    <row r="92" spans="1:32" s="16" customFormat="1" ht="18.75" hidden="1">
      <c r="A92" s="2" t="s">
        <v>21</v>
      </c>
      <c r="B92" s="23"/>
      <c r="C92" s="24"/>
      <c r="D92" s="24"/>
      <c r="E92" s="24"/>
      <c r="F92" s="22" t="e">
        <f>E92/B92*100</f>
        <v>#DIV/0!</v>
      </c>
      <c r="G92" s="24"/>
      <c r="H92" s="24"/>
      <c r="I92" s="24"/>
      <c r="J92" s="24"/>
      <c r="K92" s="24"/>
      <c r="L92" s="24"/>
      <c r="M92" s="24"/>
      <c r="N92" s="24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31"/>
    </row>
    <row r="93" spans="1:32" s="16" customFormat="1" ht="60" customHeight="1">
      <c r="A93" s="20" t="s">
        <v>49</v>
      </c>
      <c r="B93" s="23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31"/>
    </row>
    <row r="94" spans="1:32" ht="18.75">
      <c r="A94" s="3" t="s">
        <v>27</v>
      </c>
      <c r="B94" s="22">
        <f>B96</f>
        <v>500</v>
      </c>
      <c r="C94" s="22">
        <f>C96</f>
        <v>0</v>
      </c>
      <c r="D94" s="22">
        <f>D96</f>
        <v>0</v>
      </c>
      <c r="E94" s="22">
        <f>E96</f>
        <v>0</v>
      </c>
      <c r="F94" s="22">
        <f>E94/B94*100</f>
        <v>0</v>
      </c>
      <c r="G94" s="22">
        <f>_xlfn.IFERROR(E94/C94*100,0)</f>
        <v>0</v>
      </c>
      <c r="H94" s="22">
        <f>H96</f>
        <v>0</v>
      </c>
      <c r="I94" s="22">
        <f aca="true" t="shared" si="33" ref="I94:AE94">I96</f>
        <v>0</v>
      </c>
      <c r="J94" s="22">
        <f t="shared" si="33"/>
        <v>0</v>
      </c>
      <c r="K94" s="22">
        <f t="shared" si="33"/>
        <v>0</v>
      </c>
      <c r="L94" s="22">
        <f t="shared" si="33"/>
        <v>0</v>
      </c>
      <c r="M94" s="22">
        <f t="shared" si="33"/>
        <v>0</v>
      </c>
      <c r="N94" s="22">
        <f t="shared" si="33"/>
        <v>0</v>
      </c>
      <c r="O94" s="22">
        <f t="shared" si="33"/>
        <v>0</v>
      </c>
      <c r="P94" s="22">
        <f t="shared" si="33"/>
        <v>0</v>
      </c>
      <c r="Q94" s="22">
        <f t="shared" si="33"/>
        <v>0</v>
      </c>
      <c r="R94" s="22">
        <f t="shared" si="33"/>
        <v>0</v>
      </c>
      <c r="S94" s="22">
        <f t="shared" si="33"/>
        <v>0</v>
      </c>
      <c r="T94" s="22">
        <f t="shared" si="33"/>
        <v>0</v>
      </c>
      <c r="U94" s="22">
        <f t="shared" si="33"/>
        <v>0</v>
      </c>
      <c r="V94" s="22">
        <f t="shared" si="33"/>
        <v>0</v>
      </c>
      <c r="W94" s="22">
        <f t="shared" si="33"/>
        <v>0</v>
      </c>
      <c r="X94" s="22">
        <f t="shared" si="33"/>
        <v>0</v>
      </c>
      <c r="Y94" s="22">
        <f t="shared" si="33"/>
        <v>0</v>
      </c>
      <c r="Z94" s="22">
        <f t="shared" si="33"/>
        <v>0</v>
      </c>
      <c r="AA94" s="22">
        <f t="shared" si="33"/>
        <v>0</v>
      </c>
      <c r="AB94" s="22">
        <f t="shared" si="33"/>
        <v>500</v>
      </c>
      <c r="AC94" s="22">
        <f t="shared" si="33"/>
        <v>0</v>
      </c>
      <c r="AD94" s="22">
        <f t="shared" si="33"/>
        <v>0</v>
      </c>
      <c r="AE94" s="22">
        <f t="shared" si="33"/>
        <v>0</v>
      </c>
      <c r="AF94" s="32"/>
    </row>
    <row r="95" spans="1:32" s="16" customFormat="1" ht="18.75" hidden="1">
      <c r="A95" s="2" t="s">
        <v>18</v>
      </c>
      <c r="B95" s="23"/>
      <c r="C95" s="24"/>
      <c r="D95" s="24"/>
      <c r="E95" s="24"/>
      <c r="F95" s="22" t="e">
        <f>E95/B95*100</f>
        <v>#DIV/0!</v>
      </c>
      <c r="G95" s="22">
        <f>_xlfn.IFERROR(E95/C95*100,0)</f>
        <v>0</v>
      </c>
      <c r="H95" s="24"/>
      <c r="I95" s="24"/>
      <c r="J95" s="24"/>
      <c r="K95" s="24"/>
      <c r="L95" s="24"/>
      <c r="M95" s="24"/>
      <c r="N95" s="24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31"/>
    </row>
    <row r="96" spans="1:32" s="34" customFormat="1" ht="18.75">
      <c r="A96" s="2" t="s">
        <v>19</v>
      </c>
      <c r="B96" s="25">
        <f>H96+J96+L96+N96+P96+R96+T96+V96+X96+Z96+AB96+AD96</f>
        <v>500</v>
      </c>
      <c r="C96" s="26">
        <f>H96</f>
        <v>0</v>
      </c>
      <c r="D96" s="26">
        <f>E96</f>
        <v>0</v>
      </c>
      <c r="E96" s="26">
        <f>I96+K96+M96+O96+Q96+S96+U96+W96+Y96+AA96+AC96+AE96</f>
        <v>0</v>
      </c>
      <c r="F96" s="23">
        <f>E96/B96*100</f>
        <v>0</v>
      </c>
      <c r="G96" s="23">
        <f>_xlfn.IFERROR(E96/C96*100,0)</f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/>
      <c r="N96" s="26">
        <v>0</v>
      </c>
      <c r="O96" s="23"/>
      <c r="P96" s="23">
        <v>0</v>
      </c>
      <c r="Q96" s="23"/>
      <c r="R96" s="23">
        <v>0</v>
      </c>
      <c r="S96" s="23"/>
      <c r="T96" s="23">
        <v>0</v>
      </c>
      <c r="U96" s="23"/>
      <c r="V96" s="23">
        <v>0</v>
      </c>
      <c r="W96" s="23"/>
      <c r="X96" s="23">
        <v>0</v>
      </c>
      <c r="Y96" s="23"/>
      <c r="Z96" s="23">
        <v>0</v>
      </c>
      <c r="AA96" s="23"/>
      <c r="AB96" s="23">
        <v>500</v>
      </c>
      <c r="AC96" s="23"/>
      <c r="AD96" s="23">
        <v>0</v>
      </c>
      <c r="AE96" s="23"/>
      <c r="AF96" s="27"/>
    </row>
    <row r="97" spans="1:32" s="16" customFormat="1" ht="18.75" hidden="1">
      <c r="A97" s="2" t="s">
        <v>20</v>
      </c>
      <c r="B97" s="23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31"/>
    </row>
    <row r="98" spans="1:32" s="16" customFormat="1" ht="18.75" hidden="1">
      <c r="A98" s="2" t="s">
        <v>21</v>
      </c>
      <c r="B98" s="23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31"/>
    </row>
    <row r="99" spans="1:32" s="16" customFormat="1" ht="97.5" customHeight="1">
      <c r="A99" s="20" t="s">
        <v>50</v>
      </c>
      <c r="B99" s="23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31"/>
    </row>
    <row r="100" spans="1:32" ht="18.75">
      <c r="A100" s="3" t="s">
        <v>27</v>
      </c>
      <c r="B100" s="22">
        <f>B102</f>
        <v>200</v>
      </c>
      <c r="C100" s="22">
        <f>C102</f>
        <v>0</v>
      </c>
      <c r="D100" s="22">
        <f>D102</f>
        <v>0</v>
      </c>
      <c r="E100" s="22">
        <f>E102</f>
        <v>0</v>
      </c>
      <c r="F100" s="22">
        <f>E100/B100*100</f>
        <v>0</v>
      </c>
      <c r="G100" s="22">
        <f>_xlfn.IFERROR(E100/C100*100,0)</f>
        <v>0</v>
      </c>
      <c r="H100" s="22">
        <f>H102</f>
        <v>0</v>
      </c>
      <c r="I100" s="22">
        <f aca="true" t="shared" si="34" ref="I100:AE100">I102</f>
        <v>0</v>
      </c>
      <c r="J100" s="22">
        <f t="shared" si="34"/>
        <v>0</v>
      </c>
      <c r="K100" s="22">
        <f t="shared" si="34"/>
        <v>0</v>
      </c>
      <c r="L100" s="22">
        <f t="shared" si="34"/>
        <v>0</v>
      </c>
      <c r="M100" s="22">
        <f t="shared" si="34"/>
        <v>0</v>
      </c>
      <c r="N100" s="22">
        <f t="shared" si="34"/>
        <v>0</v>
      </c>
      <c r="O100" s="22">
        <f t="shared" si="34"/>
        <v>0</v>
      </c>
      <c r="P100" s="22">
        <f t="shared" si="34"/>
        <v>0</v>
      </c>
      <c r="Q100" s="22">
        <f t="shared" si="34"/>
        <v>0</v>
      </c>
      <c r="R100" s="22">
        <f t="shared" si="34"/>
        <v>0</v>
      </c>
      <c r="S100" s="22">
        <f t="shared" si="34"/>
        <v>0</v>
      </c>
      <c r="T100" s="22">
        <f t="shared" si="34"/>
        <v>0</v>
      </c>
      <c r="U100" s="22">
        <f t="shared" si="34"/>
        <v>0</v>
      </c>
      <c r="V100" s="22">
        <f t="shared" si="34"/>
        <v>0</v>
      </c>
      <c r="W100" s="22">
        <f t="shared" si="34"/>
        <v>0</v>
      </c>
      <c r="X100" s="22">
        <f t="shared" si="34"/>
        <v>0</v>
      </c>
      <c r="Y100" s="22">
        <f t="shared" si="34"/>
        <v>0</v>
      </c>
      <c r="Z100" s="22">
        <f t="shared" si="34"/>
        <v>200</v>
      </c>
      <c r="AA100" s="22">
        <f t="shared" si="34"/>
        <v>0</v>
      </c>
      <c r="AB100" s="22">
        <f t="shared" si="34"/>
        <v>0</v>
      </c>
      <c r="AC100" s="22">
        <f t="shared" si="34"/>
        <v>0</v>
      </c>
      <c r="AD100" s="22">
        <f t="shared" si="34"/>
        <v>0</v>
      </c>
      <c r="AE100" s="22">
        <f t="shared" si="34"/>
        <v>0</v>
      </c>
      <c r="AF100" s="32"/>
    </row>
    <row r="101" spans="1:32" s="16" customFormat="1" ht="18.75" hidden="1">
      <c r="A101" s="2" t="s">
        <v>18</v>
      </c>
      <c r="B101" s="23"/>
      <c r="C101" s="24"/>
      <c r="D101" s="24"/>
      <c r="E101" s="24"/>
      <c r="F101" s="22" t="e">
        <f>E101/B101*100</f>
        <v>#DIV/0!</v>
      </c>
      <c r="G101" s="22">
        <f>_xlfn.IFERROR(E101/C101*100,0)</f>
        <v>0</v>
      </c>
      <c r="H101" s="24"/>
      <c r="I101" s="24"/>
      <c r="J101" s="24"/>
      <c r="K101" s="24"/>
      <c r="L101" s="24"/>
      <c r="M101" s="24"/>
      <c r="N101" s="24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31"/>
    </row>
    <row r="102" spans="1:32" s="34" customFormat="1" ht="18.75">
      <c r="A102" s="2" t="s">
        <v>19</v>
      </c>
      <c r="B102" s="25">
        <f>H102+J102+L102+N102+P102+R102+T102+V102+X102+Z102+AB102+AD102</f>
        <v>200</v>
      </c>
      <c r="C102" s="26">
        <f>H102</f>
        <v>0</v>
      </c>
      <c r="D102" s="26">
        <f>E102</f>
        <v>0</v>
      </c>
      <c r="E102" s="26">
        <f>I102+K102+M102+O102+Q102+S102+U102+W102+Y102+AA102+AC102+AE102</f>
        <v>0</v>
      </c>
      <c r="F102" s="23">
        <f>E102/B102*100</f>
        <v>0</v>
      </c>
      <c r="G102" s="23">
        <f>_xlfn.IFERROR(E102/C102*100,0)</f>
        <v>0</v>
      </c>
      <c r="H102" s="26">
        <v>0</v>
      </c>
      <c r="I102" s="26">
        <v>0</v>
      </c>
      <c r="J102" s="26">
        <v>0</v>
      </c>
      <c r="K102" s="26">
        <v>0</v>
      </c>
      <c r="L102" s="26"/>
      <c r="M102" s="26"/>
      <c r="N102" s="26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>
        <v>200</v>
      </c>
      <c r="AA102" s="23"/>
      <c r="AB102" s="23"/>
      <c r="AC102" s="23"/>
      <c r="AD102" s="23"/>
      <c r="AE102" s="23"/>
      <c r="AF102" s="27"/>
    </row>
    <row r="103" spans="1:32" s="16" customFormat="1" ht="18.75" hidden="1">
      <c r="A103" s="2" t="s">
        <v>20</v>
      </c>
      <c r="B103" s="23"/>
      <c r="C103" s="24"/>
      <c r="D103" s="24"/>
      <c r="E103" s="24"/>
      <c r="F103" s="22" t="e">
        <f>E103/B103*100</f>
        <v>#DIV/0!</v>
      </c>
      <c r="G103" s="24"/>
      <c r="H103" s="24"/>
      <c r="I103" s="24"/>
      <c r="J103" s="24"/>
      <c r="K103" s="24"/>
      <c r="L103" s="24"/>
      <c r="M103" s="24"/>
      <c r="N103" s="24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31"/>
    </row>
    <row r="104" spans="1:32" s="16" customFormat="1" ht="18.75" hidden="1">
      <c r="A104" s="2" t="s">
        <v>21</v>
      </c>
      <c r="B104" s="23"/>
      <c r="C104" s="24"/>
      <c r="D104" s="24"/>
      <c r="E104" s="24"/>
      <c r="F104" s="22" t="e">
        <f>E104/B104*100</f>
        <v>#DIV/0!</v>
      </c>
      <c r="G104" s="24"/>
      <c r="H104" s="24"/>
      <c r="I104" s="24"/>
      <c r="J104" s="24"/>
      <c r="K104" s="24"/>
      <c r="L104" s="24"/>
      <c r="M104" s="24"/>
      <c r="N104" s="24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31"/>
    </row>
    <row r="105" spans="1:32" s="16" customFormat="1" ht="45" customHeight="1">
      <c r="A105" s="20" t="s">
        <v>51</v>
      </c>
      <c r="B105" s="23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31"/>
    </row>
    <row r="106" spans="1:32" ht="18.75">
      <c r="A106" s="3" t="s">
        <v>27</v>
      </c>
      <c r="B106" s="22">
        <f>B108</f>
        <v>200</v>
      </c>
      <c r="C106" s="22">
        <f>C108</f>
        <v>0</v>
      </c>
      <c r="D106" s="22">
        <f>D108</f>
        <v>0</v>
      </c>
      <c r="E106" s="22">
        <f>E108</f>
        <v>0</v>
      </c>
      <c r="F106" s="22">
        <f>E106/B106*100</f>
        <v>0</v>
      </c>
      <c r="G106" s="22">
        <f>_xlfn.IFERROR(E106/C106*100,0)</f>
        <v>0</v>
      </c>
      <c r="H106" s="22">
        <f>H108</f>
        <v>0</v>
      </c>
      <c r="I106" s="22">
        <f aca="true" t="shared" si="35" ref="I106:AE106">I108</f>
        <v>0</v>
      </c>
      <c r="J106" s="22">
        <f t="shared" si="35"/>
        <v>0</v>
      </c>
      <c r="K106" s="22">
        <f t="shared" si="35"/>
        <v>0</v>
      </c>
      <c r="L106" s="22">
        <f t="shared" si="35"/>
        <v>0</v>
      </c>
      <c r="M106" s="22">
        <f t="shared" si="35"/>
        <v>0</v>
      </c>
      <c r="N106" s="22">
        <f t="shared" si="35"/>
        <v>0</v>
      </c>
      <c r="O106" s="22">
        <f t="shared" si="35"/>
        <v>0</v>
      </c>
      <c r="P106" s="22">
        <f t="shared" si="35"/>
        <v>0</v>
      </c>
      <c r="Q106" s="22">
        <f t="shared" si="35"/>
        <v>0</v>
      </c>
      <c r="R106" s="22">
        <f t="shared" si="35"/>
        <v>0</v>
      </c>
      <c r="S106" s="22">
        <f t="shared" si="35"/>
        <v>0</v>
      </c>
      <c r="T106" s="22">
        <f t="shared" si="35"/>
        <v>0</v>
      </c>
      <c r="U106" s="22">
        <f t="shared" si="35"/>
        <v>0</v>
      </c>
      <c r="V106" s="22">
        <f t="shared" si="35"/>
        <v>0</v>
      </c>
      <c r="W106" s="22">
        <f t="shared" si="35"/>
        <v>0</v>
      </c>
      <c r="X106" s="22">
        <f t="shared" si="35"/>
        <v>0</v>
      </c>
      <c r="Y106" s="22">
        <f t="shared" si="35"/>
        <v>0</v>
      </c>
      <c r="Z106" s="22">
        <f t="shared" si="35"/>
        <v>200</v>
      </c>
      <c r="AA106" s="22">
        <f t="shared" si="35"/>
        <v>0</v>
      </c>
      <c r="AB106" s="22">
        <f t="shared" si="35"/>
        <v>0</v>
      </c>
      <c r="AC106" s="22">
        <f t="shared" si="35"/>
        <v>0</v>
      </c>
      <c r="AD106" s="22">
        <f t="shared" si="35"/>
        <v>0</v>
      </c>
      <c r="AE106" s="22">
        <f t="shared" si="35"/>
        <v>0</v>
      </c>
      <c r="AF106" s="32"/>
    </row>
    <row r="107" spans="1:32" s="16" customFormat="1" ht="18.75" hidden="1">
      <c r="A107" s="2" t="s">
        <v>18</v>
      </c>
      <c r="B107" s="23"/>
      <c r="C107" s="24"/>
      <c r="D107" s="24"/>
      <c r="E107" s="24"/>
      <c r="F107" s="22" t="e">
        <f>E107/B107*100</f>
        <v>#DIV/0!</v>
      </c>
      <c r="G107" s="22">
        <f>_xlfn.IFERROR(E107/C107*100,0)</f>
        <v>0</v>
      </c>
      <c r="H107" s="24"/>
      <c r="I107" s="24"/>
      <c r="J107" s="24"/>
      <c r="K107" s="24"/>
      <c r="L107" s="24"/>
      <c r="M107" s="24"/>
      <c r="N107" s="24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31"/>
    </row>
    <row r="108" spans="1:32" s="34" customFormat="1" ht="18.75">
      <c r="A108" s="2" t="s">
        <v>19</v>
      </c>
      <c r="B108" s="25">
        <f>H108+J108+L108+N108+P108+R108+T108+V108+X108+Z108+AB108+AD108</f>
        <v>200</v>
      </c>
      <c r="C108" s="26">
        <f>H108</f>
        <v>0</v>
      </c>
      <c r="D108" s="26">
        <f>E108</f>
        <v>0</v>
      </c>
      <c r="E108" s="26">
        <f>I108+K108+M108+O108+Q108+S108+U108+W108+Y108+AA108+AC108+AE108</f>
        <v>0</v>
      </c>
      <c r="F108" s="23">
        <f>E108/B108*100</f>
        <v>0</v>
      </c>
      <c r="G108" s="23">
        <f>_xlfn.IFERROR(E108/C108*100,0)</f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/>
      <c r="N108" s="26">
        <v>0</v>
      </c>
      <c r="O108" s="23"/>
      <c r="P108" s="23">
        <v>0</v>
      </c>
      <c r="Q108" s="23"/>
      <c r="R108" s="23">
        <v>0</v>
      </c>
      <c r="S108" s="23"/>
      <c r="T108" s="23">
        <v>0</v>
      </c>
      <c r="U108" s="23"/>
      <c r="V108" s="23">
        <v>0</v>
      </c>
      <c r="W108" s="23"/>
      <c r="X108" s="23">
        <v>0</v>
      </c>
      <c r="Y108" s="23"/>
      <c r="Z108" s="23">
        <v>200</v>
      </c>
      <c r="AA108" s="23"/>
      <c r="AB108" s="23">
        <v>0</v>
      </c>
      <c r="AC108" s="23"/>
      <c r="AD108" s="23">
        <v>0</v>
      </c>
      <c r="AE108" s="23"/>
      <c r="AF108" s="27"/>
    </row>
    <row r="109" spans="1:32" s="16" customFormat="1" ht="18.75" hidden="1">
      <c r="A109" s="2" t="s">
        <v>20</v>
      </c>
      <c r="B109" s="23"/>
      <c r="C109" s="24"/>
      <c r="D109" s="24"/>
      <c r="E109" s="24"/>
      <c r="F109" s="22" t="e">
        <f>E109/B109*100</f>
        <v>#DIV/0!</v>
      </c>
      <c r="G109" s="24"/>
      <c r="H109" s="24"/>
      <c r="I109" s="24"/>
      <c r="J109" s="24"/>
      <c r="K109" s="24"/>
      <c r="L109" s="24"/>
      <c r="M109" s="24"/>
      <c r="N109" s="24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31"/>
    </row>
    <row r="110" spans="1:32" s="16" customFormat="1" ht="18.75" hidden="1">
      <c r="A110" s="2" t="s">
        <v>21</v>
      </c>
      <c r="B110" s="23"/>
      <c r="C110" s="24"/>
      <c r="D110" s="24"/>
      <c r="E110" s="24"/>
      <c r="F110" s="22" t="e">
        <f>E110/B110*100</f>
        <v>#DIV/0!</v>
      </c>
      <c r="G110" s="24"/>
      <c r="H110" s="24"/>
      <c r="I110" s="24"/>
      <c r="J110" s="24"/>
      <c r="K110" s="24"/>
      <c r="L110" s="24"/>
      <c r="M110" s="24"/>
      <c r="N110" s="24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31"/>
    </row>
    <row r="111" spans="1:32" s="16" customFormat="1" ht="45" customHeight="1">
      <c r="A111" s="20" t="s">
        <v>52</v>
      </c>
      <c r="B111" s="23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31"/>
    </row>
    <row r="112" spans="1:32" ht="18.75">
      <c r="A112" s="3" t="s">
        <v>27</v>
      </c>
      <c r="B112" s="22">
        <f>B114</f>
        <v>500</v>
      </c>
      <c r="C112" s="22">
        <f>C114</f>
        <v>0</v>
      </c>
      <c r="D112" s="22">
        <f>D114</f>
        <v>0</v>
      </c>
      <c r="E112" s="22">
        <f>E114</f>
        <v>0</v>
      </c>
      <c r="F112" s="22">
        <f>E112/B112*100</f>
        <v>0</v>
      </c>
      <c r="G112" s="22">
        <f>_xlfn.IFERROR(E112/C112*100,0)</f>
        <v>0</v>
      </c>
      <c r="H112" s="22">
        <f>H114</f>
        <v>0</v>
      </c>
      <c r="I112" s="22">
        <f aca="true" t="shared" si="36" ref="I112:AE112">I114</f>
        <v>0</v>
      </c>
      <c r="J112" s="22">
        <f t="shared" si="36"/>
        <v>0</v>
      </c>
      <c r="K112" s="22">
        <f t="shared" si="36"/>
        <v>0</v>
      </c>
      <c r="L112" s="22">
        <f t="shared" si="36"/>
        <v>0</v>
      </c>
      <c r="M112" s="22">
        <f t="shared" si="36"/>
        <v>0</v>
      </c>
      <c r="N112" s="22">
        <f t="shared" si="36"/>
        <v>0</v>
      </c>
      <c r="O112" s="22">
        <f t="shared" si="36"/>
        <v>0</v>
      </c>
      <c r="P112" s="22">
        <f t="shared" si="36"/>
        <v>0</v>
      </c>
      <c r="Q112" s="22">
        <f t="shared" si="36"/>
        <v>0</v>
      </c>
      <c r="R112" s="22">
        <f t="shared" si="36"/>
        <v>0</v>
      </c>
      <c r="S112" s="22">
        <f t="shared" si="36"/>
        <v>0</v>
      </c>
      <c r="T112" s="22">
        <f t="shared" si="36"/>
        <v>0</v>
      </c>
      <c r="U112" s="22">
        <f t="shared" si="36"/>
        <v>0</v>
      </c>
      <c r="V112" s="22">
        <f t="shared" si="36"/>
        <v>0</v>
      </c>
      <c r="W112" s="22">
        <f t="shared" si="36"/>
        <v>0</v>
      </c>
      <c r="X112" s="22">
        <f t="shared" si="36"/>
        <v>0</v>
      </c>
      <c r="Y112" s="22">
        <f t="shared" si="36"/>
        <v>0</v>
      </c>
      <c r="Z112" s="22">
        <f t="shared" si="36"/>
        <v>500</v>
      </c>
      <c r="AA112" s="22">
        <f t="shared" si="36"/>
        <v>0</v>
      </c>
      <c r="AB112" s="22">
        <f t="shared" si="36"/>
        <v>0</v>
      </c>
      <c r="AC112" s="22">
        <f t="shared" si="36"/>
        <v>0</v>
      </c>
      <c r="AD112" s="22">
        <f t="shared" si="36"/>
        <v>0</v>
      </c>
      <c r="AE112" s="22">
        <f t="shared" si="36"/>
        <v>0</v>
      </c>
      <c r="AF112" s="32"/>
    </row>
    <row r="113" spans="1:32" s="16" customFormat="1" ht="18.75" hidden="1">
      <c r="A113" s="2" t="s">
        <v>18</v>
      </c>
      <c r="B113" s="23"/>
      <c r="C113" s="24"/>
      <c r="D113" s="24"/>
      <c r="E113" s="24"/>
      <c r="F113" s="22" t="e">
        <f>E113/B113*100</f>
        <v>#DIV/0!</v>
      </c>
      <c r="G113" s="22">
        <f>_xlfn.IFERROR(E113/C113*100,0)</f>
        <v>0</v>
      </c>
      <c r="H113" s="24"/>
      <c r="I113" s="24"/>
      <c r="J113" s="24"/>
      <c r="K113" s="24"/>
      <c r="L113" s="24"/>
      <c r="M113" s="24"/>
      <c r="N113" s="24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31"/>
    </row>
    <row r="114" spans="1:32" s="34" customFormat="1" ht="18.75">
      <c r="A114" s="2" t="s">
        <v>19</v>
      </c>
      <c r="B114" s="25">
        <f>H114+J114+L114+N114+P114+R114+T114+V114+X114+Z114+AB114+AD114</f>
        <v>500</v>
      </c>
      <c r="C114" s="26">
        <f>H114</f>
        <v>0</v>
      </c>
      <c r="D114" s="26">
        <f>E114</f>
        <v>0</v>
      </c>
      <c r="E114" s="26">
        <f>I114+K114+M114+O114+Q114+S114+U114+W114+Y114+AA114+AC114+AE114</f>
        <v>0</v>
      </c>
      <c r="F114" s="23">
        <f>E114/B114*100</f>
        <v>0</v>
      </c>
      <c r="G114" s="23">
        <f>_xlfn.IFERROR(E114/C114*100,0)</f>
        <v>0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/>
      <c r="N114" s="26">
        <v>0</v>
      </c>
      <c r="O114" s="23"/>
      <c r="P114" s="23">
        <v>0</v>
      </c>
      <c r="Q114" s="23"/>
      <c r="R114" s="23">
        <v>0</v>
      </c>
      <c r="S114" s="23"/>
      <c r="T114" s="23">
        <v>0</v>
      </c>
      <c r="U114" s="23"/>
      <c r="V114" s="23">
        <v>0</v>
      </c>
      <c r="W114" s="23"/>
      <c r="X114" s="23">
        <v>0</v>
      </c>
      <c r="Y114" s="23"/>
      <c r="Z114" s="23">
        <v>500</v>
      </c>
      <c r="AA114" s="23"/>
      <c r="AB114" s="23">
        <v>0</v>
      </c>
      <c r="AC114" s="23"/>
      <c r="AD114" s="23">
        <v>0</v>
      </c>
      <c r="AE114" s="23"/>
      <c r="AF114" s="27"/>
    </row>
    <row r="115" spans="1:32" s="16" customFormat="1" ht="18.75" hidden="1">
      <c r="A115" s="2" t="s">
        <v>20</v>
      </c>
      <c r="B115" s="23"/>
      <c r="C115" s="24"/>
      <c r="D115" s="24"/>
      <c r="E115" s="24"/>
      <c r="F115" s="22" t="e">
        <f>E115/B115*100</f>
        <v>#DIV/0!</v>
      </c>
      <c r="G115" s="24"/>
      <c r="H115" s="24"/>
      <c r="I115" s="24"/>
      <c r="J115" s="24"/>
      <c r="K115" s="24"/>
      <c r="L115" s="24"/>
      <c r="M115" s="24"/>
      <c r="N115" s="24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31"/>
    </row>
    <row r="116" spans="1:32" s="16" customFormat="1" ht="18.75" hidden="1">
      <c r="A116" s="2" t="s">
        <v>21</v>
      </c>
      <c r="B116" s="23"/>
      <c r="C116" s="24"/>
      <c r="D116" s="24"/>
      <c r="E116" s="24"/>
      <c r="F116" s="22" t="e">
        <f>E116/B116*100</f>
        <v>#DIV/0!</v>
      </c>
      <c r="G116" s="24"/>
      <c r="H116" s="24"/>
      <c r="I116" s="24"/>
      <c r="J116" s="24"/>
      <c r="K116" s="24"/>
      <c r="L116" s="24"/>
      <c r="M116" s="24"/>
      <c r="N116" s="24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31"/>
    </row>
    <row r="117" spans="1:32" s="16" customFormat="1" ht="177.75" customHeight="1">
      <c r="A117" s="20" t="s">
        <v>53</v>
      </c>
      <c r="B117" s="2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31"/>
    </row>
    <row r="118" spans="1:32" ht="18.75">
      <c r="A118" s="3" t="s">
        <v>27</v>
      </c>
      <c r="B118" s="22">
        <f>B120</f>
        <v>300</v>
      </c>
      <c r="C118" s="22">
        <f>C120</f>
        <v>0</v>
      </c>
      <c r="D118" s="22">
        <f>D120</f>
        <v>0</v>
      </c>
      <c r="E118" s="22">
        <f>E120</f>
        <v>0</v>
      </c>
      <c r="F118" s="22">
        <f>E118/B118*100</f>
        <v>0</v>
      </c>
      <c r="G118" s="22">
        <f>_xlfn.IFERROR(E118/C118*100,0)</f>
        <v>0</v>
      </c>
      <c r="H118" s="22">
        <f>H120</f>
        <v>0</v>
      </c>
      <c r="I118" s="22">
        <f aca="true" t="shared" si="37" ref="I118:AE118">I120</f>
        <v>0</v>
      </c>
      <c r="J118" s="22">
        <f t="shared" si="37"/>
        <v>0</v>
      </c>
      <c r="K118" s="22">
        <f t="shared" si="37"/>
        <v>0</v>
      </c>
      <c r="L118" s="22">
        <f t="shared" si="37"/>
        <v>0</v>
      </c>
      <c r="M118" s="22">
        <f t="shared" si="37"/>
        <v>0</v>
      </c>
      <c r="N118" s="22">
        <f t="shared" si="37"/>
        <v>0</v>
      </c>
      <c r="O118" s="22">
        <f t="shared" si="37"/>
        <v>0</v>
      </c>
      <c r="P118" s="22">
        <f t="shared" si="37"/>
        <v>0</v>
      </c>
      <c r="Q118" s="22">
        <f t="shared" si="37"/>
        <v>0</v>
      </c>
      <c r="R118" s="22">
        <f t="shared" si="37"/>
        <v>0</v>
      </c>
      <c r="S118" s="22">
        <f t="shared" si="37"/>
        <v>0</v>
      </c>
      <c r="T118" s="22">
        <f t="shared" si="37"/>
        <v>0</v>
      </c>
      <c r="U118" s="22">
        <f t="shared" si="37"/>
        <v>0</v>
      </c>
      <c r="V118" s="22">
        <f t="shared" si="37"/>
        <v>0</v>
      </c>
      <c r="W118" s="22">
        <f t="shared" si="37"/>
        <v>0</v>
      </c>
      <c r="X118" s="22">
        <f t="shared" si="37"/>
        <v>0</v>
      </c>
      <c r="Y118" s="22">
        <f t="shared" si="37"/>
        <v>0</v>
      </c>
      <c r="Z118" s="22">
        <f t="shared" si="37"/>
        <v>0</v>
      </c>
      <c r="AA118" s="22">
        <f t="shared" si="37"/>
        <v>0</v>
      </c>
      <c r="AB118" s="22">
        <f t="shared" si="37"/>
        <v>300</v>
      </c>
      <c r="AC118" s="22">
        <f t="shared" si="37"/>
        <v>0</v>
      </c>
      <c r="AD118" s="22">
        <f t="shared" si="37"/>
        <v>0</v>
      </c>
      <c r="AE118" s="22">
        <f t="shared" si="37"/>
        <v>0</v>
      </c>
      <c r="AF118" s="32"/>
    </row>
    <row r="119" spans="1:32" s="16" customFormat="1" ht="18.75" hidden="1">
      <c r="A119" s="2" t="s">
        <v>18</v>
      </c>
      <c r="B119" s="23"/>
      <c r="C119" s="22">
        <f aca="true" t="shared" si="38" ref="C119:E120">C121</f>
        <v>0</v>
      </c>
      <c r="D119" s="22">
        <f t="shared" si="38"/>
        <v>0</v>
      </c>
      <c r="E119" s="22">
        <f t="shared" si="38"/>
        <v>0</v>
      </c>
      <c r="F119" s="22" t="e">
        <f>E119/B119*100</f>
        <v>#DIV/0!</v>
      </c>
      <c r="G119" s="22">
        <f>_xlfn.IFERROR(E119/C119*100,0)</f>
        <v>0</v>
      </c>
      <c r="H119" s="24"/>
      <c r="I119" s="24"/>
      <c r="J119" s="24"/>
      <c r="K119" s="24"/>
      <c r="L119" s="24"/>
      <c r="M119" s="24"/>
      <c r="N119" s="24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31"/>
    </row>
    <row r="120" spans="1:32" s="34" customFormat="1" ht="18.75">
      <c r="A120" s="2" t="s">
        <v>19</v>
      </c>
      <c r="B120" s="25">
        <f>H120+J120+L120+N120+P120+R120+T120+V120+X120+Z120+AB120+AD120</f>
        <v>300</v>
      </c>
      <c r="C120" s="23">
        <f t="shared" si="38"/>
        <v>0</v>
      </c>
      <c r="D120" s="23">
        <f t="shared" si="38"/>
        <v>0</v>
      </c>
      <c r="E120" s="23">
        <f t="shared" si="38"/>
        <v>0</v>
      </c>
      <c r="F120" s="23">
        <f>E120/B120*100</f>
        <v>0</v>
      </c>
      <c r="G120" s="23">
        <f>_xlfn.IFERROR(E120/C120*100,0)</f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/>
      <c r="N120" s="26">
        <v>0</v>
      </c>
      <c r="O120" s="23"/>
      <c r="P120" s="23">
        <v>0</v>
      </c>
      <c r="Q120" s="23"/>
      <c r="R120" s="23">
        <v>0</v>
      </c>
      <c r="S120" s="23"/>
      <c r="T120" s="23">
        <v>0</v>
      </c>
      <c r="U120" s="23"/>
      <c r="V120" s="23">
        <v>0</v>
      </c>
      <c r="W120" s="23"/>
      <c r="X120" s="23">
        <v>0</v>
      </c>
      <c r="Y120" s="23"/>
      <c r="Z120" s="23">
        <v>0</v>
      </c>
      <c r="AA120" s="23"/>
      <c r="AB120" s="23">
        <v>300</v>
      </c>
      <c r="AC120" s="23"/>
      <c r="AD120" s="23">
        <v>0</v>
      </c>
      <c r="AE120" s="23"/>
      <c r="AF120" s="27"/>
    </row>
    <row r="121" spans="1:32" s="16" customFormat="1" ht="18.75" hidden="1">
      <c r="A121" s="2" t="s">
        <v>20</v>
      </c>
      <c r="B121" s="23"/>
      <c r="C121" s="24"/>
      <c r="D121" s="24"/>
      <c r="E121" s="24"/>
      <c r="F121" s="22" t="e">
        <f>E121/B121*100</f>
        <v>#DIV/0!</v>
      </c>
      <c r="G121" s="24"/>
      <c r="H121" s="24"/>
      <c r="I121" s="24"/>
      <c r="J121" s="24"/>
      <c r="K121" s="24"/>
      <c r="L121" s="24"/>
      <c r="M121" s="24"/>
      <c r="N121" s="24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31"/>
    </row>
    <row r="122" spans="1:32" s="16" customFormat="1" ht="18.75" hidden="1">
      <c r="A122" s="2" t="s">
        <v>21</v>
      </c>
      <c r="B122" s="23"/>
      <c r="C122" s="24"/>
      <c r="D122" s="24"/>
      <c r="E122" s="24"/>
      <c r="F122" s="22" t="e">
        <f>E122/B122*100</f>
        <v>#DIV/0!</v>
      </c>
      <c r="G122" s="24"/>
      <c r="H122" s="24"/>
      <c r="I122" s="24"/>
      <c r="J122" s="24"/>
      <c r="K122" s="24"/>
      <c r="L122" s="24"/>
      <c r="M122" s="24"/>
      <c r="N122" s="24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31"/>
    </row>
    <row r="123" spans="1:32" s="16" customFormat="1" ht="126" customHeight="1">
      <c r="A123" s="21" t="s">
        <v>54</v>
      </c>
      <c r="B123" s="23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31"/>
    </row>
    <row r="124" spans="1:32" ht="18.75">
      <c r="A124" s="3" t="s">
        <v>27</v>
      </c>
      <c r="B124" s="22">
        <f>B128</f>
        <v>200</v>
      </c>
      <c r="C124" s="22">
        <f>C128</f>
        <v>0</v>
      </c>
      <c r="D124" s="22">
        <f>D128</f>
        <v>0</v>
      </c>
      <c r="E124" s="22">
        <f>E128</f>
        <v>0</v>
      </c>
      <c r="F124" s="22">
        <f>E124/B124*100</f>
        <v>0</v>
      </c>
      <c r="G124" s="22">
        <f>_xlfn.IFERROR(E124/C124*100,0)</f>
        <v>0</v>
      </c>
      <c r="H124" s="22">
        <f>H128</f>
        <v>0</v>
      </c>
      <c r="I124" s="22">
        <f aca="true" t="shared" si="39" ref="I124:AE124">I128</f>
        <v>0</v>
      </c>
      <c r="J124" s="22">
        <f t="shared" si="39"/>
        <v>0</v>
      </c>
      <c r="K124" s="22">
        <f t="shared" si="39"/>
        <v>0</v>
      </c>
      <c r="L124" s="22">
        <f t="shared" si="39"/>
        <v>0</v>
      </c>
      <c r="M124" s="22">
        <f t="shared" si="39"/>
        <v>0</v>
      </c>
      <c r="N124" s="22">
        <f t="shared" si="39"/>
        <v>0</v>
      </c>
      <c r="O124" s="22">
        <f t="shared" si="39"/>
        <v>0</v>
      </c>
      <c r="P124" s="22">
        <f t="shared" si="39"/>
        <v>0</v>
      </c>
      <c r="Q124" s="22">
        <f t="shared" si="39"/>
        <v>0</v>
      </c>
      <c r="R124" s="22">
        <f t="shared" si="39"/>
        <v>0</v>
      </c>
      <c r="S124" s="22">
        <f t="shared" si="39"/>
        <v>0</v>
      </c>
      <c r="T124" s="22">
        <f t="shared" si="39"/>
        <v>0</v>
      </c>
      <c r="U124" s="22">
        <f t="shared" si="39"/>
        <v>0</v>
      </c>
      <c r="V124" s="22">
        <f t="shared" si="39"/>
        <v>0</v>
      </c>
      <c r="W124" s="22">
        <f t="shared" si="39"/>
        <v>0</v>
      </c>
      <c r="X124" s="22">
        <f t="shared" si="39"/>
        <v>0</v>
      </c>
      <c r="Y124" s="22">
        <f t="shared" si="39"/>
        <v>0</v>
      </c>
      <c r="Z124" s="22">
        <f t="shared" si="39"/>
        <v>0</v>
      </c>
      <c r="AA124" s="22">
        <f t="shared" si="39"/>
        <v>0</v>
      </c>
      <c r="AB124" s="22">
        <f t="shared" si="39"/>
        <v>200</v>
      </c>
      <c r="AC124" s="22">
        <f t="shared" si="39"/>
        <v>0</v>
      </c>
      <c r="AD124" s="22">
        <f t="shared" si="39"/>
        <v>0</v>
      </c>
      <c r="AE124" s="22">
        <f t="shared" si="39"/>
        <v>0</v>
      </c>
      <c r="AF124" s="32"/>
    </row>
    <row r="125" spans="1:32" s="16" customFormat="1" ht="18.75" hidden="1">
      <c r="A125" s="2" t="s">
        <v>18</v>
      </c>
      <c r="B125" s="23"/>
      <c r="C125" s="24"/>
      <c r="D125" s="24"/>
      <c r="E125" s="24"/>
      <c r="F125" s="22" t="e">
        <f>E125/B125*100</f>
        <v>#DIV/0!</v>
      </c>
      <c r="G125" s="22">
        <f>_xlfn.IFERROR(E125/C125*100,0)</f>
        <v>0</v>
      </c>
      <c r="H125" s="24"/>
      <c r="I125" s="24"/>
      <c r="J125" s="24"/>
      <c r="K125" s="24"/>
      <c r="L125" s="24"/>
      <c r="M125" s="24"/>
      <c r="N125" s="24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31"/>
    </row>
    <row r="126" spans="1:32" s="16" customFormat="1" ht="18.75">
      <c r="A126" s="2" t="s">
        <v>19</v>
      </c>
      <c r="B126" s="25">
        <f>B130</f>
        <v>200</v>
      </c>
      <c r="C126" s="25">
        <f>C130</f>
        <v>0</v>
      </c>
      <c r="D126" s="25">
        <f>D130</f>
        <v>0</v>
      </c>
      <c r="E126" s="25">
        <f>E130</f>
        <v>0</v>
      </c>
      <c r="F126" s="23">
        <f>E126/B126*100</f>
        <v>0</v>
      </c>
      <c r="G126" s="23">
        <f>_xlfn.IFERROR(E126/C126*100,0)</f>
        <v>0</v>
      </c>
      <c r="H126" s="25">
        <f>H130</f>
        <v>0</v>
      </c>
      <c r="I126" s="25">
        <f aca="true" t="shared" si="40" ref="I126:AE126">I130</f>
        <v>0</v>
      </c>
      <c r="J126" s="25">
        <f t="shared" si="40"/>
        <v>0</v>
      </c>
      <c r="K126" s="25">
        <f t="shared" si="40"/>
        <v>0</v>
      </c>
      <c r="L126" s="25">
        <f t="shared" si="40"/>
        <v>0</v>
      </c>
      <c r="M126" s="25">
        <f t="shared" si="40"/>
        <v>0</v>
      </c>
      <c r="N126" s="25">
        <f t="shared" si="40"/>
        <v>0</v>
      </c>
      <c r="O126" s="25">
        <f t="shared" si="40"/>
        <v>0</v>
      </c>
      <c r="P126" s="25">
        <f t="shared" si="40"/>
        <v>0</v>
      </c>
      <c r="Q126" s="25">
        <f t="shared" si="40"/>
        <v>0</v>
      </c>
      <c r="R126" s="25">
        <f t="shared" si="40"/>
        <v>0</v>
      </c>
      <c r="S126" s="25">
        <f t="shared" si="40"/>
        <v>0</v>
      </c>
      <c r="T126" s="25">
        <f t="shared" si="40"/>
        <v>0</v>
      </c>
      <c r="U126" s="25">
        <f t="shared" si="40"/>
        <v>0</v>
      </c>
      <c r="V126" s="25">
        <f t="shared" si="40"/>
        <v>0</v>
      </c>
      <c r="W126" s="25">
        <f t="shared" si="40"/>
        <v>0</v>
      </c>
      <c r="X126" s="25">
        <f t="shared" si="40"/>
        <v>0</v>
      </c>
      <c r="Y126" s="25">
        <f t="shared" si="40"/>
        <v>0</v>
      </c>
      <c r="Z126" s="25">
        <f t="shared" si="40"/>
        <v>0</v>
      </c>
      <c r="AA126" s="25">
        <f t="shared" si="40"/>
        <v>0</v>
      </c>
      <c r="AB126" s="25">
        <f t="shared" si="40"/>
        <v>200</v>
      </c>
      <c r="AC126" s="25">
        <f t="shared" si="40"/>
        <v>0</v>
      </c>
      <c r="AD126" s="25">
        <f t="shared" si="40"/>
        <v>0</v>
      </c>
      <c r="AE126" s="25">
        <f t="shared" si="40"/>
        <v>0</v>
      </c>
      <c r="AF126" s="31"/>
    </row>
    <row r="127" spans="1:32" s="16" customFormat="1" ht="256.5" customHeight="1">
      <c r="A127" s="20" t="s">
        <v>55</v>
      </c>
      <c r="B127" s="2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31"/>
    </row>
    <row r="128" spans="1:32" ht="18.75">
      <c r="A128" s="3" t="s">
        <v>27</v>
      </c>
      <c r="B128" s="22">
        <f>B130</f>
        <v>200</v>
      </c>
      <c r="C128" s="22">
        <f>C130</f>
        <v>0</v>
      </c>
      <c r="D128" s="22">
        <f>D130</f>
        <v>0</v>
      </c>
      <c r="E128" s="22">
        <f>E130</f>
        <v>0</v>
      </c>
      <c r="F128" s="22">
        <f>E128/B128*100</f>
        <v>0</v>
      </c>
      <c r="G128" s="22">
        <f>_xlfn.IFERROR(E128/C128*100,0)</f>
        <v>0</v>
      </c>
      <c r="H128" s="22">
        <f>H130</f>
        <v>0</v>
      </c>
      <c r="I128" s="22">
        <f aca="true" t="shared" si="41" ref="I128:AE128">I130</f>
        <v>0</v>
      </c>
      <c r="J128" s="22">
        <f t="shared" si="41"/>
        <v>0</v>
      </c>
      <c r="K128" s="22">
        <f t="shared" si="41"/>
        <v>0</v>
      </c>
      <c r="L128" s="22">
        <f t="shared" si="41"/>
        <v>0</v>
      </c>
      <c r="M128" s="22">
        <f t="shared" si="41"/>
        <v>0</v>
      </c>
      <c r="N128" s="22">
        <f t="shared" si="41"/>
        <v>0</v>
      </c>
      <c r="O128" s="22">
        <f t="shared" si="41"/>
        <v>0</v>
      </c>
      <c r="P128" s="22">
        <f t="shared" si="41"/>
        <v>0</v>
      </c>
      <c r="Q128" s="22">
        <f t="shared" si="41"/>
        <v>0</v>
      </c>
      <c r="R128" s="22">
        <f t="shared" si="41"/>
        <v>0</v>
      </c>
      <c r="S128" s="22">
        <f t="shared" si="41"/>
        <v>0</v>
      </c>
      <c r="T128" s="22">
        <f t="shared" si="41"/>
        <v>0</v>
      </c>
      <c r="U128" s="22">
        <f t="shared" si="41"/>
        <v>0</v>
      </c>
      <c r="V128" s="22">
        <f t="shared" si="41"/>
        <v>0</v>
      </c>
      <c r="W128" s="22">
        <f t="shared" si="41"/>
        <v>0</v>
      </c>
      <c r="X128" s="22">
        <f t="shared" si="41"/>
        <v>0</v>
      </c>
      <c r="Y128" s="22">
        <f t="shared" si="41"/>
        <v>0</v>
      </c>
      <c r="Z128" s="22">
        <f t="shared" si="41"/>
        <v>0</v>
      </c>
      <c r="AA128" s="22">
        <f t="shared" si="41"/>
        <v>0</v>
      </c>
      <c r="AB128" s="22">
        <f t="shared" si="41"/>
        <v>200</v>
      </c>
      <c r="AC128" s="22">
        <f t="shared" si="41"/>
        <v>0</v>
      </c>
      <c r="AD128" s="22">
        <f t="shared" si="41"/>
        <v>0</v>
      </c>
      <c r="AE128" s="22">
        <f t="shared" si="41"/>
        <v>0</v>
      </c>
      <c r="AF128" s="32"/>
    </row>
    <row r="129" spans="1:32" s="16" customFormat="1" ht="18.75" hidden="1">
      <c r="A129" s="2" t="s">
        <v>18</v>
      </c>
      <c r="B129" s="23"/>
      <c r="C129" s="24"/>
      <c r="D129" s="24"/>
      <c r="E129" s="24"/>
      <c r="F129" s="22" t="e">
        <f>E129/B129*100</f>
        <v>#DIV/0!</v>
      </c>
      <c r="G129" s="22">
        <f>_xlfn.IFERROR(E129/C129*100,0)</f>
        <v>0</v>
      </c>
      <c r="H129" s="24"/>
      <c r="I129" s="24"/>
      <c r="J129" s="24"/>
      <c r="K129" s="24"/>
      <c r="L129" s="24"/>
      <c r="M129" s="24"/>
      <c r="N129" s="24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31"/>
    </row>
    <row r="130" spans="1:32" s="34" customFormat="1" ht="18.75">
      <c r="A130" s="2" t="s">
        <v>19</v>
      </c>
      <c r="B130" s="25">
        <f>H130+J130+L130+N130+P130+R130+T130+V130+X130+Z130+AB130+AD130</f>
        <v>200</v>
      </c>
      <c r="C130" s="26">
        <f>H130</f>
        <v>0</v>
      </c>
      <c r="D130" s="26">
        <f>E130</f>
        <v>0</v>
      </c>
      <c r="E130" s="26">
        <f>I130+K130+M130+O130+Q130+S130+U130+W130+Y130+AA130+AC130+AE130</f>
        <v>0</v>
      </c>
      <c r="F130" s="23">
        <f>E130/B130*100</f>
        <v>0</v>
      </c>
      <c r="G130" s="23">
        <f>_xlfn.IFERROR(E130/C130*100,0)</f>
        <v>0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/>
      <c r="N130" s="26">
        <v>0</v>
      </c>
      <c r="O130" s="23"/>
      <c r="P130" s="23">
        <v>0</v>
      </c>
      <c r="Q130" s="23"/>
      <c r="R130" s="23">
        <v>0</v>
      </c>
      <c r="S130" s="23"/>
      <c r="T130" s="23">
        <v>0</v>
      </c>
      <c r="U130" s="23"/>
      <c r="V130" s="23">
        <v>0</v>
      </c>
      <c r="W130" s="23"/>
      <c r="X130" s="23">
        <v>0</v>
      </c>
      <c r="Y130" s="23"/>
      <c r="Z130" s="23">
        <v>0</v>
      </c>
      <c r="AA130" s="23"/>
      <c r="AB130" s="23">
        <v>200</v>
      </c>
      <c r="AC130" s="23"/>
      <c r="AD130" s="23">
        <v>0</v>
      </c>
      <c r="AE130" s="23"/>
      <c r="AF130" s="27"/>
    </row>
    <row r="131" spans="1:32" s="16" customFormat="1" ht="18.75" hidden="1">
      <c r="A131" s="2" t="s">
        <v>20</v>
      </c>
      <c r="B131" s="23"/>
      <c r="C131" s="24"/>
      <c r="D131" s="24"/>
      <c r="E131" s="24"/>
      <c r="F131" s="24"/>
      <c r="G131" s="22">
        <f>_xlfn.IFERROR(E131/C131*100,0)</f>
        <v>0</v>
      </c>
      <c r="H131" s="24"/>
      <c r="I131" s="24"/>
      <c r="J131" s="24"/>
      <c r="K131" s="24"/>
      <c r="L131" s="24"/>
      <c r="M131" s="24"/>
      <c r="N131" s="24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</row>
    <row r="132" spans="1:32" s="16" customFormat="1" ht="18.75" hidden="1">
      <c r="A132" s="2" t="s">
        <v>21</v>
      </c>
      <c r="B132" s="23"/>
      <c r="C132" s="24"/>
      <c r="D132" s="24"/>
      <c r="E132" s="24"/>
      <c r="F132" s="24"/>
      <c r="G132" s="22">
        <f>_xlfn.IFERROR(E132/C132*100,0)</f>
        <v>0</v>
      </c>
      <c r="H132" s="24"/>
      <c r="I132" s="24"/>
      <c r="J132" s="24"/>
      <c r="K132" s="24"/>
      <c r="L132" s="24"/>
      <c r="M132" s="24"/>
      <c r="N132" s="24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</row>
    <row r="133" spans="1:32" s="48" customFormat="1" ht="35.25" customHeight="1">
      <c r="A133" s="47" t="s">
        <v>56</v>
      </c>
      <c r="B133" s="43">
        <f>B134</f>
        <v>72280.7</v>
      </c>
      <c r="C133" s="43">
        <f>C134</f>
        <v>15366.338000000002</v>
      </c>
      <c r="D133" s="43">
        <f>D134</f>
        <v>15366.338000000002</v>
      </c>
      <c r="E133" s="43">
        <f>E134</f>
        <v>12912.78862</v>
      </c>
      <c r="F133" s="43">
        <f>E133/B133*100</f>
        <v>17.864780805941283</v>
      </c>
      <c r="G133" s="43">
        <f>E133/C133*100</f>
        <v>84.03295970712084</v>
      </c>
      <c r="H133" s="43">
        <f>H134</f>
        <v>9101.380000000001</v>
      </c>
      <c r="I133" s="43">
        <f aca="true" t="shared" si="42" ref="I133:AE133">I134</f>
        <v>7149.13275</v>
      </c>
      <c r="J133" s="43">
        <f t="shared" si="42"/>
        <v>6264.9580000000005</v>
      </c>
      <c r="K133" s="43">
        <f t="shared" si="42"/>
        <v>5763.6558700000005</v>
      </c>
      <c r="L133" s="43">
        <f t="shared" si="42"/>
        <v>4571.696</v>
      </c>
      <c r="M133" s="43">
        <f t="shared" si="42"/>
        <v>0</v>
      </c>
      <c r="N133" s="43">
        <f t="shared" si="42"/>
        <v>6361.1</v>
      </c>
      <c r="O133" s="43">
        <f t="shared" si="42"/>
        <v>0</v>
      </c>
      <c r="P133" s="43">
        <f t="shared" si="42"/>
        <v>5574.022</v>
      </c>
      <c r="Q133" s="43">
        <f t="shared" si="42"/>
        <v>0</v>
      </c>
      <c r="R133" s="43">
        <f t="shared" si="42"/>
        <v>5308.233</v>
      </c>
      <c r="S133" s="43">
        <f t="shared" si="42"/>
        <v>0</v>
      </c>
      <c r="T133" s="43">
        <f t="shared" si="42"/>
        <v>6976.628</v>
      </c>
      <c r="U133" s="43">
        <f t="shared" si="42"/>
        <v>0</v>
      </c>
      <c r="V133" s="43">
        <f t="shared" si="42"/>
        <v>4718.456</v>
      </c>
      <c r="W133" s="43">
        <f t="shared" si="42"/>
        <v>0</v>
      </c>
      <c r="X133" s="43">
        <f t="shared" si="42"/>
        <v>3582.623</v>
      </c>
      <c r="Y133" s="43">
        <f t="shared" si="42"/>
        <v>0</v>
      </c>
      <c r="Z133" s="43">
        <f t="shared" si="42"/>
        <v>6800.539000000001</v>
      </c>
      <c r="AA133" s="43">
        <f t="shared" si="42"/>
        <v>0</v>
      </c>
      <c r="AB133" s="43">
        <f t="shared" si="42"/>
        <v>7009.754</v>
      </c>
      <c r="AC133" s="43">
        <f t="shared" si="42"/>
        <v>0</v>
      </c>
      <c r="AD133" s="43">
        <f t="shared" si="42"/>
        <v>6011.311000000001</v>
      </c>
      <c r="AE133" s="43">
        <f t="shared" si="42"/>
        <v>0</v>
      </c>
      <c r="AF133" s="37"/>
    </row>
    <row r="134" spans="1:32" ht="18.75">
      <c r="A134" s="3" t="s">
        <v>27</v>
      </c>
      <c r="B134" s="30">
        <f>B135+B136+B137+B138</f>
        <v>72280.7</v>
      </c>
      <c r="C134" s="30">
        <f>C135+C136+C137+C138</f>
        <v>15366.338000000002</v>
      </c>
      <c r="D134" s="30">
        <f>D135+D136+D137+D138</f>
        <v>15366.338000000002</v>
      </c>
      <c r="E134" s="30">
        <f>E135+E136+E137+E138</f>
        <v>12912.78862</v>
      </c>
      <c r="F134" s="30">
        <f>E134/B134*100</f>
        <v>17.864780805941283</v>
      </c>
      <c r="G134" s="30">
        <f>E134/C134*100</f>
        <v>84.03295970712084</v>
      </c>
      <c r="H134" s="29">
        <f>H135+H136</f>
        <v>9101.380000000001</v>
      </c>
      <c r="I134" s="29">
        <f aca="true" t="shared" si="43" ref="I134:AE134">I135+I136</f>
        <v>7149.13275</v>
      </c>
      <c r="J134" s="29">
        <f t="shared" si="43"/>
        <v>6264.9580000000005</v>
      </c>
      <c r="K134" s="29">
        <f t="shared" si="43"/>
        <v>5763.6558700000005</v>
      </c>
      <c r="L134" s="29">
        <f t="shared" si="43"/>
        <v>4571.696</v>
      </c>
      <c r="M134" s="29">
        <f t="shared" si="43"/>
        <v>0</v>
      </c>
      <c r="N134" s="29">
        <f t="shared" si="43"/>
        <v>6361.1</v>
      </c>
      <c r="O134" s="29">
        <f t="shared" si="43"/>
        <v>0</v>
      </c>
      <c r="P134" s="29">
        <f t="shared" si="43"/>
        <v>5574.022</v>
      </c>
      <c r="Q134" s="29">
        <f t="shared" si="43"/>
        <v>0</v>
      </c>
      <c r="R134" s="29">
        <f t="shared" si="43"/>
        <v>5308.233</v>
      </c>
      <c r="S134" s="29">
        <f t="shared" si="43"/>
        <v>0</v>
      </c>
      <c r="T134" s="29">
        <f t="shared" si="43"/>
        <v>6976.628</v>
      </c>
      <c r="U134" s="29">
        <f t="shared" si="43"/>
        <v>0</v>
      </c>
      <c r="V134" s="29">
        <f t="shared" si="43"/>
        <v>4718.456</v>
      </c>
      <c r="W134" s="29">
        <f t="shared" si="43"/>
        <v>0</v>
      </c>
      <c r="X134" s="29">
        <f t="shared" si="43"/>
        <v>3582.623</v>
      </c>
      <c r="Y134" s="29">
        <f t="shared" si="43"/>
        <v>0</v>
      </c>
      <c r="Z134" s="29">
        <f t="shared" si="43"/>
        <v>6800.539000000001</v>
      </c>
      <c r="AA134" s="29">
        <f t="shared" si="43"/>
        <v>0</v>
      </c>
      <c r="AB134" s="29">
        <f t="shared" si="43"/>
        <v>7009.754</v>
      </c>
      <c r="AC134" s="29">
        <f t="shared" si="43"/>
        <v>0</v>
      </c>
      <c r="AD134" s="29">
        <f t="shared" si="43"/>
        <v>6011.311000000001</v>
      </c>
      <c r="AE134" s="29">
        <f t="shared" si="43"/>
        <v>0</v>
      </c>
      <c r="AF134" s="30"/>
    </row>
    <row r="135" spans="1:32" s="16" customFormat="1" ht="18.75">
      <c r="A135" s="2" t="s">
        <v>18</v>
      </c>
      <c r="B135" s="27">
        <f aca="true" t="shared" si="44" ref="B135:E136">B51+B29+B8</f>
        <v>9880.9</v>
      </c>
      <c r="C135" s="27">
        <f>C51+C29+C8</f>
        <v>2882.6000000000004</v>
      </c>
      <c r="D135" s="27">
        <f>D51+D29+D8</f>
        <v>2882.6</v>
      </c>
      <c r="E135" s="27">
        <f>E51+E29+E8</f>
        <v>2882.6000000000004</v>
      </c>
      <c r="F135" s="27">
        <f>E135/B135*100</f>
        <v>29.173455859284076</v>
      </c>
      <c r="G135" s="27">
        <f>E135/C135*100</f>
        <v>100</v>
      </c>
      <c r="H135" s="28">
        <f>H51+H29+H8</f>
        <v>1167.7</v>
      </c>
      <c r="I135" s="28">
        <f aca="true" t="shared" si="45" ref="I135:AE135">I51+I29+I8</f>
        <v>1167.7</v>
      </c>
      <c r="J135" s="28">
        <f t="shared" si="45"/>
        <v>1714.9</v>
      </c>
      <c r="K135" s="28">
        <f t="shared" si="45"/>
        <v>1714.9</v>
      </c>
      <c r="L135" s="28">
        <f t="shared" si="45"/>
        <v>1887</v>
      </c>
      <c r="M135" s="28">
        <f t="shared" si="45"/>
        <v>0</v>
      </c>
      <c r="N135" s="28">
        <f t="shared" si="45"/>
        <v>1887</v>
      </c>
      <c r="O135" s="28">
        <f t="shared" si="45"/>
        <v>0</v>
      </c>
      <c r="P135" s="28">
        <f t="shared" si="45"/>
        <v>1887</v>
      </c>
      <c r="Q135" s="28">
        <f t="shared" si="45"/>
        <v>0</v>
      </c>
      <c r="R135" s="28">
        <f t="shared" si="45"/>
        <v>1337.3</v>
      </c>
      <c r="S135" s="28">
        <f t="shared" si="45"/>
        <v>0</v>
      </c>
      <c r="T135" s="28">
        <f t="shared" si="45"/>
        <v>0</v>
      </c>
      <c r="U135" s="28">
        <f t="shared" si="45"/>
        <v>0</v>
      </c>
      <c r="V135" s="28">
        <f t="shared" si="45"/>
        <v>0</v>
      </c>
      <c r="W135" s="28">
        <f t="shared" si="45"/>
        <v>0</v>
      </c>
      <c r="X135" s="28">
        <f t="shared" si="45"/>
        <v>0</v>
      </c>
      <c r="Y135" s="28">
        <f t="shared" si="45"/>
        <v>0</v>
      </c>
      <c r="Z135" s="28">
        <f t="shared" si="45"/>
        <v>0</v>
      </c>
      <c r="AA135" s="28">
        <f t="shared" si="45"/>
        <v>0</v>
      </c>
      <c r="AB135" s="28">
        <f t="shared" si="45"/>
        <v>0</v>
      </c>
      <c r="AC135" s="28">
        <f t="shared" si="45"/>
        <v>0</v>
      </c>
      <c r="AD135" s="28">
        <f t="shared" si="45"/>
        <v>0</v>
      </c>
      <c r="AE135" s="28">
        <f t="shared" si="45"/>
        <v>0</v>
      </c>
      <c r="AF135" s="30"/>
    </row>
    <row r="136" spans="1:32" s="16" customFormat="1" ht="18.75">
      <c r="A136" s="2" t="s">
        <v>19</v>
      </c>
      <c r="B136" s="27">
        <f t="shared" si="44"/>
        <v>62399.8</v>
      </c>
      <c r="C136" s="27">
        <f t="shared" si="44"/>
        <v>12483.738000000001</v>
      </c>
      <c r="D136" s="27">
        <f t="shared" si="44"/>
        <v>12483.738000000001</v>
      </c>
      <c r="E136" s="27">
        <f t="shared" si="44"/>
        <v>10030.188619999999</v>
      </c>
      <c r="F136" s="27">
        <f>E136/B136*100</f>
        <v>16.07407174381969</v>
      </c>
      <c r="G136" s="27">
        <f>E136/C136*100</f>
        <v>80.34603593891507</v>
      </c>
      <c r="H136" s="28">
        <f>H52+H30+H9</f>
        <v>7933.68</v>
      </c>
      <c r="I136" s="28">
        <f aca="true" t="shared" si="46" ref="I136:AE136">I52+I30+I9</f>
        <v>5981.43275</v>
      </c>
      <c r="J136" s="28">
        <f t="shared" si="46"/>
        <v>4550.058</v>
      </c>
      <c r="K136" s="28">
        <f t="shared" si="46"/>
        <v>4048.75587</v>
      </c>
      <c r="L136" s="28">
        <f t="shared" si="46"/>
        <v>2684.696</v>
      </c>
      <c r="M136" s="28">
        <f t="shared" si="46"/>
        <v>0</v>
      </c>
      <c r="N136" s="28">
        <f t="shared" si="46"/>
        <v>4474.1</v>
      </c>
      <c r="O136" s="28">
        <f t="shared" si="46"/>
        <v>0</v>
      </c>
      <c r="P136" s="28">
        <f t="shared" si="46"/>
        <v>3687.022</v>
      </c>
      <c r="Q136" s="28">
        <f t="shared" si="46"/>
        <v>0</v>
      </c>
      <c r="R136" s="28">
        <f t="shared" si="46"/>
        <v>3970.933</v>
      </c>
      <c r="S136" s="28">
        <f t="shared" si="46"/>
        <v>0</v>
      </c>
      <c r="T136" s="28">
        <f t="shared" si="46"/>
        <v>6976.628</v>
      </c>
      <c r="U136" s="28">
        <f t="shared" si="46"/>
        <v>0</v>
      </c>
      <c r="V136" s="28">
        <f t="shared" si="46"/>
        <v>4718.456</v>
      </c>
      <c r="W136" s="28">
        <f t="shared" si="46"/>
        <v>0</v>
      </c>
      <c r="X136" s="28">
        <f t="shared" si="46"/>
        <v>3582.623</v>
      </c>
      <c r="Y136" s="28">
        <f t="shared" si="46"/>
        <v>0</v>
      </c>
      <c r="Z136" s="28">
        <f t="shared" si="46"/>
        <v>6800.539000000001</v>
      </c>
      <c r="AA136" s="28">
        <f t="shared" si="46"/>
        <v>0</v>
      </c>
      <c r="AB136" s="28">
        <f t="shared" si="46"/>
        <v>7009.754</v>
      </c>
      <c r="AC136" s="28">
        <f t="shared" si="46"/>
        <v>0</v>
      </c>
      <c r="AD136" s="28">
        <f t="shared" si="46"/>
        <v>6011.311000000001</v>
      </c>
      <c r="AE136" s="28">
        <f t="shared" si="46"/>
        <v>0</v>
      </c>
      <c r="AF136" s="30"/>
    </row>
    <row r="137" spans="1:32" s="16" customFormat="1" ht="18.75" hidden="1">
      <c r="A137" s="2" t="s">
        <v>20</v>
      </c>
      <c r="B137" s="27"/>
      <c r="C137" s="28"/>
      <c r="D137" s="2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30"/>
    </row>
    <row r="138" spans="1:32" s="16" customFormat="1" ht="18.75" hidden="1">
      <c r="A138" s="2" t="s">
        <v>21</v>
      </c>
      <c r="B138" s="27"/>
      <c r="C138" s="28"/>
      <c r="D138" s="2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30"/>
    </row>
    <row r="139" ht="35.25" customHeight="1">
      <c r="B139" s="17"/>
    </row>
    <row r="140" spans="2:44" ht="35.25" customHeight="1">
      <c r="B140" s="61" t="s">
        <v>59</v>
      </c>
      <c r="C140" s="61"/>
      <c r="D140" s="61"/>
      <c r="E140" s="61"/>
      <c r="F140" s="61"/>
      <c r="G140" s="61"/>
      <c r="H140" s="61"/>
      <c r="I140" s="61"/>
      <c r="J140" s="5"/>
      <c r="K140" s="5"/>
      <c r="L140" s="5"/>
      <c r="M140" s="5"/>
      <c r="N140" s="5"/>
      <c r="O140" s="5"/>
      <c r="P140" s="5"/>
      <c r="Q140" s="6"/>
      <c r="R140" s="5"/>
      <c r="S140" s="5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4"/>
    </row>
    <row r="141" spans="3:44" ht="10.5" customHeight="1">
      <c r="C141" s="4"/>
      <c r="D141" s="4"/>
      <c r="E141" s="4"/>
      <c r="F141" s="4"/>
      <c r="G141" s="4"/>
      <c r="H141" s="5"/>
      <c r="I141" s="5"/>
      <c r="J141" s="5"/>
      <c r="K141" s="5"/>
      <c r="L141" s="5"/>
      <c r="M141" s="5"/>
      <c r="N141" s="5"/>
      <c r="O141" s="5"/>
      <c r="P141" s="5"/>
      <c r="Q141" s="6"/>
      <c r="R141" s="5"/>
      <c r="S141" s="5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4"/>
    </row>
    <row r="142" spans="2:44" ht="30.75" customHeight="1">
      <c r="B142" s="62" t="s">
        <v>60</v>
      </c>
      <c r="C142" s="62"/>
      <c r="D142" s="62"/>
      <c r="E142" s="62"/>
      <c r="F142" s="62"/>
      <c r="G142" s="62"/>
      <c r="H142" s="62"/>
      <c r="I142" s="5"/>
      <c r="J142" s="5"/>
      <c r="K142" s="5"/>
      <c r="L142" s="5"/>
      <c r="M142" s="5"/>
      <c r="N142" s="5"/>
      <c r="O142" s="5"/>
      <c r="P142" s="5"/>
      <c r="Q142" s="6"/>
      <c r="R142" s="5"/>
      <c r="S142" s="5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4"/>
    </row>
    <row r="143" spans="2:7" ht="19.5" customHeight="1">
      <c r="B143" s="66">
        <v>42405</v>
      </c>
      <c r="C143" s="61"/>
      <c r="D143" s="61"/>
      <c r="E143" s="61"/>
      <c r="F143" s="61"/>
      <c r="G143" s="61"/>
    </row>
    <row r="144" spans="3:7" ht="48.75" customHeight="1">
      <c r="C144" s="4"/>
      <c r="D144" s="4"/>
      <c r="E144" s="4"/>
      <c r="F144" s="4"/>
      <c r="G144" s="4"/>
    </row>
    <row r="145" spans="2:7" ht="18.75">
      <c r="B145" s="61"/>
      <c r="C145" s="61"/>
      <c r="D145" s="61"/>
      <c r="E145" s="61"/>
      <c r="F145" s="61"/>
      <c r="G145" s="4"/>
    </row>
  </sheetData>
  <sheetProtection/>
  <mergeCells count="24">
    <mergeCell ref="X2:Y2"/>
    <mergeCell ref="C2:C3"/>
    <mergeCell ref="D2:D3"/>
    <mergeCell ref="E2:E3"/>
    <mergeCell ref="B143:G143"/>
    <mergeCell ref="B145:F145"/>
    <mergeCell ref="AF2:AF3"/>
    <mergeCell ref="L2:M2"/>
    <mergeCell ref="N2:O2"/>
    <mergeCell ref="P2:Q2"/>
    <mergeCell ref="R2:S2"/>
    <mergeCell ref="T2:U2"/>
    <mergeCell ref="AD2:AE2"/>
    <mergeCell ref="V2:W2"/>
    <mergeCell ref="A1:S1"/>
    <mergeCell ref="Z2:AA2"/>
    <mergeCell ref="AB2:AC2"/>
    <mergeCell ref="B140:I140"/>
    <mergeCell ref="B142:H142"/>
    <mergeCell ref="A2:A3"/>
    <mergeCell ref="F2:G2"/>
    <mergeCell ref="H2:I2"/>
    <mergeCell ref="J2:K2"/>
    <mergeCell ref="B2:B3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Логинова Ленара Юлдашевна</cp:lastModifiedBy>
  <cp:lastPrinted>2016-03-15T10:22:56Z</cp:lastPrinted>
  <dcterms:created xsi:type="dcterms:W3CDTF">1996-10-08T23:32:33Z</dcterms:created>
  <dcterms:modified xsi:type="dcterms:W3CDTF">2016-03-15T10:45:39Z</dcterms:modified>
  <cp:category/>
  <cp:version/>
  <cp:contentType/>
  <cp:contentStatus/>
</cp:coreProperties>
</file>