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25" windowHeight="10545" activeTab="1"/>
  </bookViews>
  <sheets>
    <sheet name="Титульный лист" sheetId="1" r:id="rId1"/>
    <sheet name="2018 год" sheetId="2" r:id="rId2"/>
  </sheets>
  <definedNames>
    <definedName name="_xlnm.Print_Titles" localSheetId="1">'2018 год'!$B:$B,'2018 год'!$8:$10</definedName>
    <definedName name="_xlnm.Print_Area" localSheetId="1">'2018 год'!$B$2:$AG$45</definedName>
  </definedNames>
  <calcPr fullCalcOnLoad="1"/>
</workbook>
</file>

<file path=xl/sharedStrings.xml><?xml version="1.0" encoding="utf-8"?>
<sst xmlns="http://schemas.openxmlformats.org/spreadsheetml/2006/main" count="99" uniqueCount="60">
  <si>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</si>
  <si>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</si>
  <si>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</si>
  <si>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</si>
  <si>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</si>
  <si>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</si>
  <si>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</si>
  <si>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</si>
  <si>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</si>
  <si>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</si>
  <si>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</si>
  <si>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</si>
  <si>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</si>
  <si>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</si>
  <si>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</si>
  <si>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</si>
  <si>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</si>
  <si>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</si>
  <si>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</si>
  <si>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</si>
  <si>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</si>
  <si>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</si>
  <si>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</si>
  <si>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</si>
  <si>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</si>
  <si>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</si>
  <si>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</si>
  <si>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</si>
  <si>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</si>
  <si>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</si>
  <si>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</si>
  <si>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</si>
  <si>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</si>
  <si>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</si>
  <si>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</si>
  <si>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</si>
  <si>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</si>
  <si>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</si>
  <si>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</si>
  <si>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</si>
  <si>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</si>
  <si>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</si>
  <si>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</si>
  <si>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</si>
  <si>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</si>
  <si>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</si>
  <si>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</si>
  <si>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</si>
  <si>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</si>
  <si>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>План на 2018 год</t>
  </si>
  <si>
    <t>2018 год</t>
  </si>
  <si>
    <t xml:space="preserve">Начальник управления экономики                  </t>
  </si>
  <si>
    <t>Е.Г.Загорская</t>
  </si>
  <si>
    <t>План на 01.12.2018</t>
  </si>
  <si>
    <t>Профинансировано на 01.12.2018</t>
  </si>
  <si>
    <t>Кассовый расход на 01.12.2018</t>
  </si>
  <si>
    <t xml:space="preserve">Субсидия носит заявительный характер. В ноябре 2018 г. на получение субсидии из окружного бюджета заявились два фермера Шиманский В.М. и Крысин А.Е.  Сумма выплаченной за ноябрь субсидии составила 944,183 тыс.рублей. Так же в ноябре была перечисленна субсидия, указанным фермерам, в сумме 945,14 тыс. рублей. </t>
  </si>
  <si>
    <t>Субсидия носит заявительный характер. В октябре 2018 г. на получение субсидии из местного бюджета заявились два фермера Шиманский В.М. и Крысин А.Е.  Сумма  субсидии за сентябрь  составила 130,06 тыс.рублей. Субсидия выплачена получателям в ноябре.</t>
  </si>
  <si>
    <r>
      <t>Оплата произведена за фактически оказанные услуги в декабре 2017 года и январе-октябре 2018 года на основании предоставленных документов (796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собак).  В ноябре 2018 года отловлено 67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безнадзорных бродячих животных. Оплата за услугу, согласно условиям МК, будет произведена в декабре 2018 года. С начала года отловлено 796 животных. МК на 2018 год предусматривает отлов 995 животных.                                                </t>
    </r>
  </si>
  <si>
    <t>на 01.12.2018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</si>
</sst>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2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62" applyNumberFormat="1" applyFont="1" applyFill="1" applyBorder="1" applyAlignment="1">
      <alignment horizontal="center" vertical="center"/>
    </xf>
    <xf numFmtId="191" fontId="2" fillId="34" borderId="12" xfId="0" applyNumberFormat="1" applyFont="1" applyFill="1" applyBorder="1" applyAlignment="1" applyProtection="1">
      <alignment horizontal="center" vertical="center" wrapText="1"/>
      <protection/>
    </xf>
    <xf numFmtId="191" fontId="2" fillId="34" borderId="16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2" fontId="3" fillId="0" borderId="12" xfId="62" applyNumberFormat="1" applyFont="1" applyFill="1" applyBorder="1" applyAlignment="1">
      <alignment horizontal="center" vertical="center"/>
    </xf>
    <xf numFmtId="2" fontId="3" fillId="0" borderId="10" xfId="62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0" fontId="3" fillId="0" borderId="12" xfId="62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192" fontId="3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2" fontId="15" fillId="0" borderId="10" xfId="0" applyNumberFormat="1" applyFont="1" applyBorder="1" applyAlignment="1">
      <alignment vertical="top" wrapText="1"/>
    </xf>
    <xf numFmtId="2" fontId="2" fillId="0" borderId="12" xfId="62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.75">
      <c r="A1" s="131"/>
      <c r="B1" s="131"/>
    </row>
    <row r="10" spans="1:9" ht="23.25">
      <c r="A10" s="132" t="s">
        <v>24</v>
      </c>
      <c r="B10" s="132"/>
      <c r="C10" s="132"/>
      <c r="D10" s="132"/>
      <c r="E10" s="132"/>
      <c r="F10" s="132"/>
      <c r="G10" s="132"/>
      <c r="H10" s="132"/>
      <c r="I10" s="132"/>
    </row>
    <row r="11" spans="1:9" ht="23.25">
      <c r="A11" s="132" t="s">
        <v>14</v>
      </c>
      <c r="B11" s="132"/>
      <c r="C11" s="132"/>
      <c r="D11" s="132"/>
      <c r="E11" s="132"/>
      <c r="F11" s="132"/>
      <c r="G11" s="132"/>
      <c r="H11" s="132"/>
      <c r="I11" s="132"/>
    </row>
    <row r="13" spans="1:9" ht="27" customHeight="1">
      <c r="A13" s="133" t="s">
        <v>15</v>
      </c>
      <c r="B13" s="133"/>
      <c r="C13" s="133"/>
      <c r="D13" s="133"/>
      <c r="E13" s="133"/>
      <c r="F13" s="133"/>
      <c r="G13" s="133"/>
      <c r="H13" s="133"/>
      <c r="I13" s="133"/>
    </row>
    <row r="14" spans="1:9" ht="27" customHeight="1">
      <c r="A14" s="133" t="s">
        <v>16</v>
      </c>
      <c r="B14" s="133"/>
      <c r="C14" s="133"/>
      <c r="D14" s="133"/>
      <c r="E14" s="133"/>
      <c r="F14" s="133"/>
      <c r="G14" s="133"/>
      <c r="H14" s="133"/>
      <c r="I14" s="133"/>
    </row>
    <row r="15" spans="1:9" ht="61.5" customHeight="1">
      <c r="A15" s="134" t="s">
        <v>43</v>
      </c>
      <c r="B15" s="134"/>
      <c r="C15" s="134"/>
      <c r="D15" s="134"/>
      <c r="E15" s="134"/>
      <c r="F15" s="134"/>
      <c r="G15" s="134"/>
      <c r="H15" s="134"/>
      <c r="I15" s="134"/>
    </row>
    <row r="16" spans="4:6" ht="19.5">
      <c r="D16" s="135" t="s">
        <v>59</v>
      </c>
      <c r="E16" s="136"/>
      <c r="F16" s="136"/>
    </row>
    <row r="46" spans="1:9" ht="16.5">
      <c r="A46" s="130" t="s">
        <v>17</v>
      </c>
      <c r="B46" s="130"/>
      <c r="C46" s="130"/>
      <c r="D46" s="130"/>
      <c r="E46" s="130"/>
      <c r="F46" s="130"/>
      <c r="G46" s="130"/>
      <c r="H46" s="130"/>
      <c r="I46" s="130"/>
    </row>
    <row r="47" spans="1:9" ht="16.5">
      <c r="A47" s="130" t="s">
        <v>50</v>
      </c>
      <c r="B47" s="130"/>
      <c r="C47" s="130"/>
      <c r="D47" s="130"/>
      <c r="E47" s="130"/>
      <c r="F47" s="130"/>
      <c r="G47" s="130"/>
      <c r="H47" s="130"/>
      <c r="I47" s="13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5"/>
  <sheetViews>
    <sheetView showGridLines="0" tabSelected="1" view="pageBreakPreview" zoomScale="61" zoomScaleNormal="64" zoomScaleSheetLayoutView="61" zoomScalePageLayoutView="0" workbookViewId="0" topLeftCell="B4">
      <pane xSplit="7" ySplit="8" topLeftCell="I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AH4" sqref="AH1:AL16384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6.28125" style="2" customWidth="1"/>
    <col min="5" max="5" width="14.421875" style="2" customWidth="1"/>
    <col min="6" max="6" width="15.8515625" style="2" customWidth="1"/>
    <col min="7" max="7" width="14.421875" style="2" customWidth="1"/>
    <col min="8" max="8" width="13.57421875" style="2" customWidth="1"/>
    <col min="9" max="9" width="11.140625" style="2" customWidth="1"/>
    <col min="10" max="10" width="12.57421875" style="1" customWidth="1"/>
    <col min="11" max="11" width="11.28125" style="1" customWidth="1"/>
    <col min="12" max="13" width="13.421875" style="1" customWidth="1"/>
    <col min="14" max="14" width="12.8515625" style="1" customWidth="1"/>
    <col min="15" max="15" width="13.57421875" style="1" customWidth="1"/>
    <col min="16" max="16" width="13.00390625" style="1" customWidth="1"/>
    <col min="17" max="17" width="11.140625" style="1" customWidth="1"/>
    <col min="18" max="18" width="13.00390625" style="1" customWidth="1"/>
    <col min="19" max="19" width="10.140625" style="1" customWidth="1"/>
    <col min="20" max="20" width="14.00390625" style="1" customWidth="1"/>
    <col min="21" max="21" width="12.00390625" style="1" customWidth="1"/>
    <col min="22" max="22" width="12.8515625" style="3" customWidth="1"/>
    <col min="23" max="23" width="11.28125" style="3" customWidth="1"/>
    <col min="24" max="24" width="13.140625" style="3" customWidth="1"/>
    <col min="25" max="25" width="11.00390625" style="3" customWidth="1"/>
    <col min="26" max="27" width="12.8515625" style="3" customWidth="1"/>
    <col min="28" max="28" width="13.7109375" style="3" customWidth="1"/>
    <col min="29" max="29" width="11.57421875" style="3" customWidth="1"/>
    <col min="30" max="30" width="13.7109375" style="3" customWidth="1"/>
    <col min="31" max="31" width="12.8515625" style="3" customWidth="1"/>
    <col min="32" max="32" width="12.140625" style="3" customWidth="1"/>
    <col min="33" max="33" width="60.57421875" style="3" customWidth="1"/>
    <col min="34" max="34" width="15.28125" style="1" hidden="1" customWidth="1"/>
    <col min="35" max="35" width="22.421875" style="1" hidden="1" customWidth="1"/>
    <col min="36" max="36" width="25.57421875" style="1" hidden="1" customWidth="1"/>
    <col min="37" max="37" width="36.7109375" style="10" hidden="1" customWidth="1"/>
    <col min="38" max="38" width="10.7109375" style="10" hidden="1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47"/>
      <c r="S2" s="147"/>
      <c r="T2" s="147"/>
      <c r="U2" s="48"/>
    </row>
    <row r="3" spans="2:21" ht="36.75" customHeight="1" hidden="1">
      <c r="B3" s="12"/>
      <c r="R3" s="147"/>
      <c r="S3" s="147"/>
      <c r="T3" s="147"/>
      <c r="U3" s="48"/>
    </row>
    <row r="4" spans="2:33" ht="2.25" customHeight="1">
      <c r="B4" s="12"/>
      <c r="R4" s="48"/>
      <c r="S4" s="48"/>
      <c r="T4" s="48"/>
      <c r="U4" s="48"/>
      <c r="Z4" s="150"/>
      <c r="AA4" s="150"/>
      <c r="AB4" s="150"/>
      <c r="AC4" s="150"/>
      <c r="AD4" s="150"/>
      <c r="AE4" s="150"/>
      <c r="AF4" s="150"/>
      <c r="AG4" s="70"/>
    </row>
    <row r="5" spans="2:181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37"/>
      <c r="AA5" s="137"/>
      <c r="AB5" s="137"/>
      <c r="AC5" s="137"/>
      <c r="AD5" s="137"/>
      <c r="AE5" s="137"/>
      <c r="AF5" s="137"/>
      <c r="AG5" s="71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</row>
    <row r="6" spans="2:181" s="4" customFormat="1" ht="44.25" customHeight="1" hidden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71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</row>
    <row r="7" spans="2:181" s="4" customFormat="1" ht="70.5" customHeight="1">
      <c r="B7" s="152" t="s">
        <v>42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72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</row>
    <row r="8" spans="2:181" s="5" customFormat="1" ht="18.75" customHeight="1">
      <c r="B8" s="155" t="s">
        <v>28</v>
      </c>
      <c r="C8" s="153" t="s">
        <v>49</v>
      </c>
      <c r="D8" s="145" t="s">
        <v>53</v>
      </c>
      <c r="E8" s="145" t="s">
        <v>54</v>
      </c>
      <c r="F8" s="145" t="s">
        <v>55</v>
      </c>
      <c r="G8" s="141" t="s">
        <v>37</v>
      </c>
      <c r="H8" s="142"/>
      <c r="I8" s="141" t="s">
        <v>0</v>
      </c>
      <c r="J8" s="142"/>
      <c r="K8" s="141" t="s">
        <v>1</v>
      </c>
      <c r="L8" s="142"/>
      <c r="M8" s="141" t="s">
        <v>2</v>
      </c>
      <c r="N8" s="142"/>
      <c r="O8" s="141" t="s">
        <v>3</v>
      </c>
      <c r="P8" s="142"/>
      <c r="Q8" s="141" t="s">
        <v>4</v>
      </c>
      <c r="R8" s="142"/>
      <c r="S8" s="141" t="s">
        <v>5</v>
      </c>
      <c r="T8" s="142"/>
      <c r="U8" s="141" t="s">
        <v>6</v>
      </c>
      <c r="V8" s="142"/>
      <c r="W8" s="141" t="s">
        <v>7</v>
      </c>
      <c r="X8" s="142"/>
      <c r="Y8" s="141" t="s">
        <v>8</v>
      </c>
      <c r="Z8" s="142"/>
      <c r="AA8" s="141" t="s">
        <v>9</v>
      </c>
      <c r="AB8" s="142"/>
      <c r="AC8" s="141" t="s">
        <v>10</v>
      </c>
      <c r="AD8" s="142"/>
      <c r="AE8" s="153" t="s">
        <v>11</v>
      </c>
      <c r="AF8" s="153"/>
      <c r="AG8" s="145" t="s">
        <v>44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</row>
    <row r="9" spans="2:181" s="7" customFormat="1" ht="84" customHeight="1">
      <c r="B9" s="155"/>
      <c r="C9" s="153"/>
      <c r="D9" s="146"/>
      <c r="E9" s="146"/>
      <c r="F9" s="146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4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</row>
    <row r="11" spans="1:33" s="21" customFormat="1" ht="26.25" customHeight="1">
      <c r="A11" s="28"/>
      <c r="B11" s="138" t="s">
        <v>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74"/>
    </row>
    <row r="12" spans="1:33" s="11" customFormat="1" ht="37.5" customHeight="1">
      <c r="A12" s="23" t="s">
        <v>19</v>
      </c>
      <c r="B12" s="81" t="s">
        <v>29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81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73"/>
      <c r="AJ15" s="93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6" s="11" customFormat="1" ht="24.75" customHeight="1">
      <c r="A16" s="148" t="s">
        <v>41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75"/>
      <c r="AH16" s="11" t="s">
        <v>46</v>
      </c>
      <c r="AI16" s="11" t="s">
        <v>47</v>
      </c>
      <c r="AJ16" s="11" t="s">
        <v>48</v>
      </c>
    </row>
    <row r="17" spans="1:181" s="24" customFormat="1" ht="58.5" customHeight="1">
      <c r="A17" s="29"/>
      <c r="B17" s="50" t="s">
        <v>30</v>
      </c>
      <c r="C17" s="57">
        <f>C18</f>
        <v>6650</v>
      </c>
      <c r="D17" s="57">
        <f>D18</f>
        <v>6360</v>
      </c>
      <c r="E17" s="67">
        <f>E18</f>
        <v>6019.598</v>
      </c>
      <c r="F17" s="67">
        <f>F18</f>
        <v>6019.598</v>
      </c>
      <c r="G17" s="85">
        <f aca="true" t="shared" si="0" ref="G17:G23">F17/C17</f>
        <v>0.9052027067669173</v>
      </c>
      <c r="H17" s="85">
        <f aca="true" t="shared" si="1" ref="H17:H23">F17/D17</f>
        <v>0.9464776729559748</v>
      </c>
      <c r="I17" s="56">
        <f aca="true" t="shared" si="2" ref="I17:AF17">I18</f>
        <v>475</v>
      </c>
      <c r="J17" s="56">
        <f t="shared" si="2"/>
        <v>0</v>
      </c>
      <c r="K17" s="56">
        <f t="shared" si="2"/>
        <v>565</v>
      </c>
      <c r="L17" s="56">
        <f t="shared" si="2"/>
        <v>260.1</v>
      </c>
      <c r="M17" s="56">
        <f t="shared" si="2"/>
        <v>475</v>
      </c>
      <c r="N17" s="56">
        <f t="shared" si="2"/>
        <v>0</v>
      </c>
      <c r="O17" s="56">
        <f t="shared" si="2"/>
        <v>690</v>
      </c>
      <c r="P17" s="56">
        <f t="shared" si="2"/>
        <v>257.8</v>
      </c>
      <c r="Q17" s="56">
        <f t="shared" si="2"/>
        <v>475</v>
      </c>
      <c r="R17" s="56">
        <f t="shared" si="2"/>
        <v>539.385</v>
      </c>
      <c r="S17" s="56">
        <f t="shared" si="2"/>
        <v>475</v>
      </c>
      <c r="T17" s="56">
        <f t="shared" si="2"/>
        <v>465.14</v>
      </c>
      <c r="U17" s="56">
        <f t="shared" si="2"/>
        <v>690</v>
      </c>
      <c r="V17" s="56">
        <f t="shared" si="2"/>
        <v>912.65</v>
      </c>
      <c r="W17" s="56">
        <f t="shared" si="2"/>
        <v>475</v>
      </c>
      <c r="X17" s="56">
        <f t="shared" si="2"/>
        <v>666.78</v>
      </c>
      <c r="Y17" s="56">
        <f t="shared" si="2"/>
        <v>475</v>
      </c>
      <c r="Z17" s="56">
        <f t="shared" si="2"/>
        <v>898.263</v>
      </c>
      <c r="AA17" s="56">
        <f t="shared" si="2"/>
        <v>690</v>
      </c>
      <c r="AB17" s="56">
        <f t="shared" si="2"/>
        <v>0</v>
      </c>
      <c r="AC17" s="56">
        <f t="shared" si="2"/>
        <v>875</v>
      </c>
      <c r="AD17" s="56">
        <f t="shared" si="2"/>
        <v>2019.48</v>
      </c>
      <c r="AE17" s="56">
        <f t="shared" si="2"/>
        <v>290</v>
      </c>
      <c r="AF17" s="56">
        <f t="shared" si="2"/>
        <v>0</v>
      </c>
      <c r="AH17" s="124">
        <f>I17+K17+M17+O17+Q17+S17+U17+W17+Y17+AA17+AC17+AE17</f>
        <v>6650</v>
      </c>
      <c r="AI17" s="87">
        <f>I17+K17+M17+O17+Q17+S17+U17+W17+Y17+AA17+AC17</f>
        <v>6360</v>
      </c>
      <c r="AJ17" s="94">
        <f>J17+L17+N17+P17+R17+T17+V17+X17+Z17+AB17+AD17+AF17</f>
        <v>6019.598</v>
      </c>
      <c r="AK17" s="11"/>
      <c r="AL17" s="118">
        <f>F17-D17</f>
        <v>-340.40200000000004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s="24" customFormat="1" ht="21.75" customHeight="1">
      <c r="A18" s="29"/>
      <c r="B18" s="52" t="s">
        <v>26</v>
      </c>
      <c r="C18" s="63">
        <f>C19+C20</f>
        <v>6650</v>
      </c>
      <c r="D18" s="63">
        <f>D19+D20</f>
        <v>6360</v>
      </c>
      <c r="E18" s="68">
        <f>E20+E19</f>
        <v>6019.598</v>
      </c>
      <c r="F18" s="68">
        <f>F20+F19</f>
        <v>6019.598</v>
      </c>
      <c r="G18" s="83">
        <f t="shared" si="0"/>
        <v>0.9052027067669173</v>
      </c>
      <c r="H18" s="85">
        <f t="shared" si="1"/>
        <v>0.9464776729559748</v>
      </c>
      <c r="I18" s="62">
        <f>I20+I19</f>
        <v>475</v>
      </c>
      <c r="J18" s="62">
        <f aca="true" t="shared" si="3" ref="J18:O18">J20+J19</f>
        <v>0</v>
      </c>
      <c r="K18" s="62">
        <f t="shared" si="3"/>
        <v>565</v>
      </c>
      <c r="L18" s="62">
        <f t="shared" si="3"/>
        <v>260.1</v>
      </c>
      <c r="M18" s="62">
        <f t="shared" si="3"/>
        <v>475</v>
      </c>
      <c r="N18" s="62">
        <f t="shared" si="3"/>
        <v>0</v>
      </c>
      <c r="O18" s="62">
        <f t="shared" si="3"/>
        <v>690</v>
      </c>
      <c r="P18" s="62">
        <f aca="true" t="shared" si="4" ref="P18:AF18">P20+P19</f>
        <v>257.8</v>
      </c>
      <c r="Q18" s="62">
        <f t="shared" si="4"/>
        <v>475</v>
      </c>
      <c r="R18" s="62">
        <f t="shared" si="4"/>
        <v>539.385</v>
      </c>
      <c r="S18" s="62">
        <f t="shared" si="4"/>
        <v>475</v>
      </c>
      <c r="T18" s="62">
        <f t="shared" si="4"/>
        <v>465.14</v>
      </c>
      <c r="U18" s="62">
        <f t="shared" si="4"/>
        <v>690</v>
      </c>
      <c r="V18" s="62">
        <f t="shared" si="4"/>
        <v>912.65</v>
      </c>
      <c r="W18" s="62">
        <f t="shared" si="4"/>
        <v>475</v>
      </c>
      <c r="X18" s="62">
        <f t="shared" si="4"/>
        <v>666.78</v>
      </c>
      <c r="Y18" s="62">
        <f t="shared" si="4"/>
        <v>475</v>
      </c>
      <c r="Z18" s="62">
        <f t="shared" si="4"/>
        <v>898.263</v>
      </c>
      <c r="AA18" s="62">
        <f t="shared" si="4"/>
        <v>690</v>
      </c>
      <c r="AB18" s="62">
        <f t="shared" si="4"/>
        <v>0</v>
      </c>
      <c r="AC18" s="62">
        <f t="shared" si="4"/>
        <v>875</v>
      </c>
      <c r="AD18" s="62">
        <f t="shared" si="4"/>
        <v>2019.48</v>
      </c>
      <c r="AE18" s="62">
        <f t="shared" si="4"/>
        <v>290</v>
      </c>
      <c r="AF18" s="62">
        <f t="shared" si="4"/>
        <v>0</v>
      </c>
      <c r="AG18" s="66"/>
      <c r="AH18" s="124">
        <f>I18+K18+M18+O18+Q18+S18+U18+W18+Y18+AA18+AC18+AE18</f>
        <v>6650</v>
      </c>
      <c r="AI18" s="87">
        <f aca="true" t="shared" si="5" ref="AI18:AI41">I18+K18+M18+O18+Q18+S18+U18+W18+Y18+AA18+AC18</f>
        <v>6360</v>
      </c>
      <c r="AJ18" s="94">
        <f aca="true" t="shared" si="6" ref="AJ18:AJ25">J18+L18+N18+P18+R18+T18+V18+X18+Z18+AB18+AD18+AF18</f>
        <v>6019.598</v>
      </c>
      <c r="AK18" s="11"/>
      <c r="AL18" s="118">
        <f aca="true" t="shared" si="7" ref="AL18:AL41">F18-D18</f>
        <v>-340.40200000000004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4" customFormat="1" ht="24" customHeight="1">
      <c r="A19" s="29"/>
      <c r="B19" s="50" t="s">
        <v>13</v>
      </c>
      <c r="C19" s="57">
        <f>C23+C27</f>
        <v>5700</v>
      </c>
      <c r="D19" s="57">
        <f>D23+D27</f>
        <v>5625</v>
      </c>
      <c r="E19" s="57">
        <f>E27+E23</f>
        <v>5623.463</v>
      </c>
      <c r="F19" s="57">
        <f>F27+F23</f>
        <v>5623.463</v>
      </c>
      <c r="G19" s="85">
        <f t="shared" si="0"/>
        <v>0.9865724561403508</v>
      </c>
      <c r="H19" s="85">
        <f t="shared" si="1"/>
        <v>0.9997267555555555</v>
      </c>
      <c r="I19" s="57">
        <f aca="true" t="shared" si="8" ref="I19:AF19">I23+I27</f>
        <v>475</v>
      </c>
      <c r="J19" s="57">
        <f t="shared" si="8"/>
        <v>0</v>
      </c>
      <c r="K19" s="57">
        <f t="shared" si="8"/>
        <v>475</v>
      </c>
      <c r="L19" s="57">
        <f t="shared" si="8"/>
        <v>260.1</v>
      </c>
      <c r="M19" s="57">
        <f t="shared" si="8"/>
        <v>475</v>
      </c>
      <c r="N19" s="57">
        <f t="shared" si="8"/>
        <v>0</v>
      </c>
      <c r="O19" s="57">
        <f t="shared" si="8"/>
        <v>475</v>
      </c>
      <c r="P19" s="57">
        <f t="shared" si="8"/>
        <v>257.8</v>
      </c>
      <c r="Q19" s="57">
        <f t="shared" si="8"/>
        <v>475</v>
      </c>
      <c r="R19" s="57">
        <f t="shared" si="8"/>
        <v>418.16</v>
      </c>
      <c r="S19" s="57">
        <f t="shared" si="8"/>
        <v>475</v>
      </c>
      <c r="T19" s="57">
        <f t="shared" si="8"/>
        <v>465.14</v>
      </c>
      <c r="U19" s="57">
        <f t="shared" si="8"/>
        <v>475</v>
      </c>
      <c r="V19" s="57">
        <f t="shared" si="8"/>
        <v>767.8</v>
      </c>
      <c r="W19" s="57">
        <f t="shared" si="8"/>
        <v>475</v>
      </c>
      <c r="X19" s="57">
        <f t="shared" si="8"/>
        <v>666.78</v>
      </c>
      <c r="Y19" s="57">
        <f t="shared" si="8"/>
        <v>475</v>
      </c>
      <c r="Z19" s="57">
        <f t="shared" si="8"/>
        <v>898.263</v>
      </c>
      <c r="AA19" s="57">
        <f t="shared" si="8"/>
        <v>475</v>
      </c>
      <c r="AB19" s="57">
        <f t="shared" si="8"/>
        <v>0</v>
      </c>
      <c r="AC19" s="57">
        <f t="shared" si="8"/>
        <v>875</v>
      </c>
      <c r="AD19" s="57">
        <f t="shared" si="8"/>
        <v>1889.42</v>
      </c>
      <c r="AE19" s="104">
        <f>AE23</f>
        <v>75</v>
      </c>
      <c r="AF19" s="57">
        <f t="shared" si="8"/>
        <v>0</v>
      </c>
      <c r="AG19" s="54"/>
      <c r="AH19" s="124">
        <f>I19+K19+M19+O19+Q19+S19+U19+W19+Y19+AA19+AC19+AE19</f>
        <v>5700</v>
      </c>
      <c r="AI19" s="87">
        <f t="shared" si="5"/>
        <v>5625</v>
      </c>
      <c r="AJ19" s="94">
        <f>J19+L19+N19+P19+R19+T19+V19+X19+Z19+AB19+AD19+AF19</f>
        <v>5623.463</v>
      </c>
      <c r="AK19" s="11"/>
      <c r="AL19" s="118">
        <f t="shared" si="7"/>
        <v>-1.537000000000262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4" customFormat="1" ht="20.25" customHeight="1">
      <c r="A20" s="29"/>
      <c r="B20" s="50" t="s">
        <v>25</v>
      </c>
      <c r="C20" s="57">
        <f>C24+C28</f>
        <v>950</v>
      </c>
      <c r="D20" s="90">
        <f>D24+D28</f>
        <v>735</v>
      </c>
      <c r="E20" s="122">
        <f>E28+E24</f>
        <v>396.135</v>
      </c>
      <c r="F20" s="57">
        <f>F28+F24</f>
        <v>396.135</v>
      </c>
      <c r="G20" s="85">
        <f t="shared" si="0"/>
        <v>0.4169842105263158</v>
      </c>
      <c r="H20" s="85">
        <f t="shared" si="1"/>
        <v>0.5389591836734694</v>
      </c>
      <c r="I20" s="57">
        <f aca="true" t="shared" si="9" ref="I20:AF20">I24+I28</f>
        <v>0</v>
      </c>
      <c r="J20" s="57">
        <f t="shared" si="9"/>
        <v>0</v>
      </c>
      <c r="K20" s="57">
        <f t="shared" si="9"/>
        <v>90</v>
      </c>
      <c r="L20" s="57">
        <f t="shared" si="9"/>
        <v>0</v>
      </c>
      <c r="M20" s="57">
        <f t="shared" si="9"/>
        <v>0</v>
      </c>
      <c r="N20" s="57">
        <f t="shared" si="9"/>
        <v>0</v>
      </c>
      <c r="O20" s="57">
        <f t="shared" si="9"/>
        <v>215</v>
      </c>
      <c r="P20" s="57">
        <f t="shared" si="9"/>
        <v>0</v>
      </c>
      <c r="Q20" s="57">
        <f t="shared" si="9"/>
        <v>0</v>
      </c>
      <c r="R20" s="57">
        <f t="shared" si="9"/>
        <v>121.225</v>
      </c>
      <c r="S20" s="57">
        <f t="shared" si="9"/>
        <v>0</v>
      </c>
      <c r="T20" s="57">
        <f t="shared" si="9"/>
        <v>0</v>
      </c>
      <c r="U20" s="57">
        <f t="shared" si="9"/>
        <v>215</v>
      </c>
      <c r="V20" s="57">
        <f t="shared" si="9"/>
        <v>144.85</v>
      </c>
      <c r="W20" s="57">
        <f t="shared" si="9"/>
        <v>0</v>
      </c>
      <c r="X20" s="57">
        <f t="shared" si="9"/>
        <v>0</v>
      </c>
      <c r="Y20" s="57">
        <f t="shared" si="9"/>
        <v>0</v>
      </c>
      <c r="Z20" s="57">
        <f t="shared" si="9"/>
        <v>0</v>
      </c>
      <c r="AA20" s="57">
        <f t="shared" si="9"/>
        <v>215</v>
      </c>
      <c r="AB20" s="57">
        <f t="shared" si="9"/>
        <v>0</v>
      </c>
      <c r="AC20" s="57">
        <f t="shared" si="9"/>
        <v>0</v>
      </c>
      <c r="AD20" s="57">
        <f t="shared" si="9"/>
        <v>130.06</v>
      </c>
      <c r="AE20" s="57">
        <f t="shared" si="9"/>
        <v>215</v>
      </c>
      <c r="AF20" s="57">
        <f t="shared" si="9"/>
        <v>0</v>
      </c>
      <c r="AG20" s="54"/>
      <c r="AH20" s="124">
        <f aca="true" t="shared" si="10" ref="AH20:AH41">I20+K20+M20+O20+Q20+S20+U20+W20+Y20+AA20+AC20+AE20</f>
        <v>950</v>
      </c>
      <c r="AI20" s="87">
        <f t="shared" si="5"/>
        <v>735</v>
      </c>
      <c r="AJ20" s="94">
        <f t="shared" si="6"/>
        <v>396.135</v>
      </c>
      <c r="AK20" s="11"/>
      <c r="AL20" s="118">
        <f t="shared" si="7"/>
        <v>-338.865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4" customFormat="1" ht="114.75" customHeight="1">
      <c r="A21" s="29"/>
      <c r="B21" s="81" t="s">
        <v>31</v>
      </c>
      <c r="C21" s="57">
        <f>C22</f>
        <v>5700</v>
      </c>
      <c r="D21" s="57">
        <f>I21+K21+M21+O21+Q21+S21+U21+W21+Y21+AA21+AC21</f>
        <v>5625</v>
      </c>
      <c r="E21" s="57">
        <f>F21</f>
        <v>5623.463</v>
      </c>
      <c r="F21" s="57">
        <f>J21+L21+N21+P21+R21+T21+V21+X21+Z21+AB21+AD21</f>
        <v>5623.463</v>
      </c>
      <c r="G21" s="85">
        <f t="shared" si="0"/>
        <v>0.9865724561403508</v>
      </c>
      <c r="H21" s="85">
        <f t="shared" si="1"/>
        <v>0.9997267555555555</v>
      </c>
      <c r="I21" s="56">
        <f aca="true" t="shared" si="11" ref="I21:AF21">I22</f>
        <v>475</v>
      </c>
      <c r="J21" s="56">
        <f t="shared" si="11"/>
        <v>0</v>
      </c>
      <c r="K21" s="56">
        <f t="shared" si="11"/>
        <v>475</v>
      </c>
      <c r="L21" s="56">
        <f t="shared" si="11"/>
        <v>260.1</v>
      </c>
      <c r="M21" s="56">
        <f t="shared" si="11"/>
        <v>475</v>
      </c>
      <c r="N21" s="56">
        <f t="shared" si="11"/>
        <v>0</v>
      </c>
      <c r="O21" s="56">
        <f t="shared" si="11"/>
        <v>475</v>
      </c>
      <c r="P21" s="56">
        <f t="shared" si="11"/>
        <v>257.8</v>
      </c>
      <c r="Q21" s="56">
        <f t="shared" si="11"/>
        <v>475</v>
      </c>
      <c r="R21" s="56">
        <f t="shared" si="11"/>
        <v>418.16</v>
      </c>
      <c r="S21" s="56">
        <f t="shared" si="11"/>
        <v>475</v>
      </c>
      <c r="T21" s="56">
        <f t="shared" si="11"/>
        <v>465.14</v>
      </c>
      <c r="U21" s="56">
        <f t="shared" si="11"/>
        <v>475</v>
      </c>
      <c r="V21" s="56">
        <f t="shared" si="11"/>
        <v>767.8</v>
      </c>
      <c r="W21" s="56">
        <f t="shared" si="11"/>
        <v>475</v>
      </c>
      <c r="X21" s="56">
        <f t="shared" si="11"/>
        <v>666.78</v>
      </c>
      <c r="Y21" s="56">
        <f t="shared" si="11"/>
        <v>475</v>
      </c>
      <c r="Z21" s="56">
        <f t="shared" si="11"/>
        <v>898.263</v>
      </c>
      <c r="AA21" s="56">
        <f t="shared" si="11"/>
        <v>475</v>
      </c>
      <c r="AB21" s="56">
        <f t="shared" si="11"/>
        <v>0</v>
      </c>
      <c r="AC21" s="56">
        <f t="shared" si="11"/>
        <v>875</v>
      </c>
      <c r="AD21" s="56">
        <f t="shared" si="11"/>
        <v>1889.42</v>
      </c>
      <c r="AE21" s="56">
        <f t="shared" si="11"/>
        <v>75</v>
      </c>
      <c r="AF21" s="56">
        <f t="shared" si="11"/>
        <v>0</v>
      </c>
      <c r="AG21" s="92" t="s">
        <v>56</v>
      </c>
      <c r="AH21" s="124">
        <f t="shared" si="10"/>
        <v>5700</v>
      </c>
      <c r="AI21" s="87">
        <f t="shared" si="5"/>
        <v>5625</v>
      </c>
      <c r="AJ21" s="94">
        <f t="shared" si="6"/>
        <v>5623.463</v>
      </c>
      <c r="AK21" s="11"/>
      <c r="AL21" s="118">
        <f t="shared" si="7"/>
        <v>-1.537000000000262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4" customFormat="1" ht="16.5" customHeight="1">
      <c r="A22" s="29"/>
      <c r="B22" s="52" t="s">
        <v>26</v>
      </c>
      <c r="C22" s="63">
        <f>C23</f>
        <v>5700</v>
      </c>
      <c r="D22" s="63">
        <f>D24+D23</f>
        <v>5625</v>
      </c>
      <c r="E22" s="63">
        <f>E24+E23</f>
        <v>5623.463</v>
      </c>
      <c r="F22" s="63">
        <f>F24+F23</f>
        <v>5623.463</v>
      </c>
      <c r="G22" s="83">
        <f t="shared" si="0"/>
        <v>0.9865724561403508</v>
      </c>
      <c r="H22" s="83">
        <f t="shared" si="1"/>
        <v>0.9997267555555555</v>
      </c>
      <c r="I22" s="62">
        <f aca="true" t="shared" si="12" ref="I22:AF22">I23+I24</f>
        <v>475</v>
      </c>
      <c r="J22" s="62">
        <f t="shared" si="12"/>
        <v>0</v>
      </c>
      <c r="K22" s="62">
        <f t="shared" si="12"/>
        <v>475</v>
      </c>
      <c r="L22" s="62">
        <f t="shared" si="12"/>
        <v>260.1</v>
      </c>
      <c r="M22" s="62">
        <f t="shared" si="12"/>
        <v>475</v>
      </c>
      <c r="N22" s="62">
        <f t="shared" si="12"/>
        <v>0</v>
      </c>
      <c r="O22" s="62">
        <f t="shared" si="12"/>
        <v>475</v>
      </c>
      <c r="P22" s="62">
        <f t="shared" si="12"/>
        <v>257.8</v>
      </c>
      <c r="Q22" s="62">
        <f t="shared" si="12"/>
        <v>475</v>
      </c>
      <c r="R22" s="62">
        <f t="shared" si="12"/>
        <v>418.16</v>
      </c>
      <c r="S22" s="62">
        <f t="shared" si="12"/>
        <v>475</v>
      </c>
      <c r="T22" s="62">
        <f t="shared" si="12"/>
        <v>465.14</v>
      </c>
      <c r="U22" s="62">
        <f t="shared" si="12"/>
        <v>475</v>
      </c>
      <c r="V22" s="62">
        <f t="shared" si="12"/>
        <v>767.8</v>
      </c>
      <c r="W22" s="62">
        <f t="shared" si="12"/>
        <v>475</v>
      </c>
      <c r="X22" s="62">
        <f t="shared" si="12"/>
        <v>666.78</v>
      </c>
      <c r="Y22" s="62">
        <f t="shared" si="12"/>
        <v>475</v>
      </c>
      <c r="Z22" s="62">
        <f t="shared" si="12"/>
        <v>898.263</v>
      </c>
      <c r="AA22" s="62">
        <f t="shared" si="12"/>
        <v>475</v>
      </c>
      <c r="AB22" s="62">
        <f t="shared" si="12"/>
        <v>0</v>
      </c>
      <c r="AC22" s="62">
        <f t="shared" si="12"/>
        <v>875</v>
      </c>
      <c r="AD22" s="62">
        <f t="shared" si="12"/>
        <v>1889.42</v>
      </c>
      <c r="AE22" s="62">
        <f t="shared" si="12"/>
        <v>75</v>
      </c>
      <c r="AF22" s="62">
        <f t="shared" si="12"/>
        <v>0</v>
      </c>
      <c r="AG22" s="116"/>
      <c r="AH22" s="124">
        <f>I22+K22+M22+O22+Q22+S22+U22+W22+Y22+AA22+AC22+AE22</f>
        <v>5700</v>
      </c>
      <c r="AI22" s="87">
        <f t="shared" si="5"/>
        <v>5625</v>
      </c>
      <c r="AJ22" s="94">
        <f t="shared" si="6"/>
        <v>5623.463</v>
      </c>
      <c r="AK22" s="11"/>
      <c r="AL22" s="118">
        <f t="shared" si="7"/>
        <v>-1.537000000000262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4" customFormat="1" ht="18.75" customHeight="1">
      <c r="A23" s="29"/>
      <c r="B23" s="50" t="s">
        <v>13</v>
      </c>
      <c r="C23" s="57">
        <f>I23+K23+M23+O23+Q23+S23+U23+W23+Y23+AA23+AC23+AE23</f>
        <v>5700</v>
      </c>
      <c r="D23" s="129">
        <f>I23+K23+M23+O23+Q23+S23+U23+W23+Y23+AA23+AC23</f>
        <v>5625</v>
      </c>
      <c r="E23" s="114">
        <f>F23</f>
        <v>5623.463</v>
      </c>
      <c r="F23" s="114">
        <f>J23+L23+N23+P23+R23+T23+V23+X23+Z23+AB23+AD23</f>
        <v>5623.463</v>
      </c>
      <c r="G23" s="85">
        <f t="shared" si="0"/>
        <v>0.9865724561403508</v>
      </c>
      <c r="H23" s="85">
        <f t="shared" si="1"/>
        <v>0.9997267555555555</v>
      </c>
      <c r="I23" s="56">
        <v>475</v>
      </c>
      <c r="J23" s="57">
        <v>0</v>
      </c>
      <c r="K23" s="90">
        <v>475</v>
      </c>
      <c r="L23" s="90">
        <v>260.1</v>
      </c>
      <c r="M23" s="90">
        <v>475</v>
      </c>
      <c r="N23" s="90">
        <v>0</v>
      </c>
      <c r="O23" s="90">
        <v>475</v>
      </c>
      <c r="P23" s="115">
        <v>257.8</v>
      </c>
      <c r="Q23" s="90">
        <v>475</v>
      </c>
      <c r="R23" s="90">
        <v>418.16</v>
      </c>
      <c r="S23" s="90">
        <v>475</v>
      </c>
      <c r="T23" s="90">
        <v>465.14</v>
      </c>
      <c r="U23" s="90">
        <v>475</v>
      </c>
      <c r="V23" s="90">
        <v>767.8</v>
      </c>
      <c r="W23" s="90">
        <v>475</v>
      </c>
      <c r="X23" s="91">
        <v>666.78</v>
      </c>
      <c r="Y23" s="90">
        <v>475</v>
      </c>
      <c r="Z23" s="119">
        <v>898.263</v>
      </c>
      <c r="AA23" s="90">
        <v>475</v>
      </c>
      <c r="AB23" s="90">
        <v>0</v>
      </c>
      <c r="AC23" s="129">
        <v>875</v>
      </c>
      <c r="AD23" s="90">
        <v>1889.42</v>
      </c>
      <c r="AE23" s="129">
        <v>75</v>
      </c>
      <c r="AF23" s="90">
        <v>0</v>
      </c>
      <c r="AG23" s="117"/>
      <c r="AH23" s="124">
        <f>I23+K23+M23+O23+Q23+S23+U23+W23+Y23+AA23+AC23+AE23</f>
        <v>5700</v>
      </c>
      <c r="AI23" s="87">
        <f t="shared" si="5"/>
        <v>5625</v>
      </c>
      <c r="AJ23" s="94">
        <f t="shared" si="6"/>
        <v>5623.463</v>
      </c>
      <c r="AK23" s="11"/>
      <c r="AL23" s="118">
        <f t="shared" si="7"/>
        <v>-1.537000000000262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4" customFormat="1" ht="16.5" customHeight="1">
      <c r="A24" s="29"/>
      <c r="B24" s="50" t="s">
        <v>25</v>
      </c>
      <c r="C24" s="57">
        <f>I24+K24+M24+O24+Q24+S24+U24+W24+Y24+AA24+AC24+AE24</f>
        <v>0</v>
      </c>
      <c r="D24" s="90">
        <f>I24+K24+M24+O24+Q24+S24+U24+W24+Y24+AA24+AC24</f>
        <v>0</v>
      </c>
      <c r="E24" s="121">
        <v>0</v>
      </c>
      <c r="F24" s="121">
        <f>C24</f>
        <v>0</v>
      </c>
      <c r="G24" s="85">
        <v>0</v>
      </c>
      <c r="H24" s="85">
        <v>0</v>
      </c>
      <c r="I24" s="56">
        <v>0</v>
      </c>
      <c r="J24" s="57">
        <v>0</v>
      </c>
      <c r="K24" s="90">
        <v>0</v>
      </c>
      <c r="L24" s="89">
        <v>0</v>
      </c>
      <c r="M24" s="90">
        <v>0</v>
      </c>
      <c r="N24" s="90">
        <v>0</v>
      </c>
      <c r="O24" s="90">
        <v>0</v>
      </c>
      <c r="P24" s="115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117"/>
      <c r="AH24" s="124">
        <f t="shared" si="10"/>
        <v>0</v>
      </c>
      <c r="AI24" s="87">
        <f t="shared" si="5"/>
        <v>0</v>
      </c>
      <c r="AJ24" s="94">
        <f t="shared" si="6"/>
        <v>0</v>
      </c>
      <c r="AK24" s="11"/>
      <c r="AL24" s="118">
        <f t="shared" si="7"/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31" customFormat="1" ht="117" customHeight="1">
      <c r="A25" s="31" t="s">
        <v>20</v>
      </c>
      <c r="B25" s="81" t="s">
        <v>32</v>
      </c>
      <c r="C25" s="57">
        <f>C26</f>
        <v>950</v>
      </c>
      <c r="D25" s="90">
        <f>D26</f>
        <v>735</v>
      </c>
      <c r="E25" s="57">
        <f>E26</f>
        <v>396.135</v>
      </c>
      <c r="F25" s="57">
        <f>F26</f>
        <v>396.135</v>
      </c>
      <c r="G25" s="85">
        <f>F25/C25</f>
        <v>0.4169842105263158</v>
      </c>
      <c r="H25" s="85">
        <f>F25/D25</f>
        <v>0.5389591836734694</v>
      </c>
      <c r="I25" s="56">
        <v>0</v>
      </c>
      <c r="J25" s="57">
        <v>0</v>
      </c>
      <c r="K25" s="90">
        <f>K26</f>
        <v>90</v>
      </c>
      <c r="L25" s="89">
        <v>0</v>
      </c>
      <c r="M25" s="90">
        <v>0</v>
      </c>
      <c r="N25" s="90">
        <f>M25</f>
        <v>0</v>
      </c>
      <c r="O25" s="90">
        <f>O28</f>
        <v>215</v>
      </c>
      <c r="P25" s="115">
        <f>P20</f>
        <v>0</v>
      </c>
      <c r="Q25" s="90">
        <v>0</v>
      </c>
      <c r="R25" s="80">
        <f>R26</f>
        <v>121.225</v>
      </c>
      <c r="S25" s="90">
        <v>0</v>
      </c>
      <c r="T25" s="90">
        <v>0</v>
      </c>
      <c r="U25" s="90">
        <f>U26</f>
        <v>215</v>
      </c>
      <c r="V25" s="90">
        <f>V26</f>
        <v>144.85</v>
      </c>
      <c r="W25" s="90">
        <v>0</v>
      </c>
      <c r="X25" s="90">
        <v>0</v>
      </c>
      <c r="Y25" s="90">
        <v>0</v>
      </c>
      <c r="Z25" s="90">
        <f>Y25</f>
        <v>0</v>
      </c>
      <c r="AA25" s="90">
        <f>AA26</f>
        <v>215</v>
      </c>
      <c r="AB25" s="90">
        <f>AB26</f>
        <v>0</v>
      </c>
      <c r="AC25" s="90">
        <v>0</v>
      </c>
      <c r="AD25" s="91">
        <f>AD26</f>
        <v>130.06</v>
      </c>
      <c r="AE25" s="90">
        <f>AE26</f>
        <v>215</v>
      </c>
      <c r="AF25" s="90">
        <f>AF22</f>
        <v>0</v>
      </c>
      <c r="AG25" s="92" t="s">
        <v>57</v>
      </c>
      <c r="AH25" s="124">
        <f t="shared" si="10"/>
        <v>950</v>
      </c>
      <c r="AI25" s="87">
        <f t="shared" si="5"/>
        <v>735</v>
      </c>
      <c r="AJ25" s="94">
        <f t="shared" si="6"/>
        <v>396.135</v>
      </c>
      <c r="AK25" s="98"/>
      <c r="AL25" s="118">
        <f t="shared" si="7"/>
        <v>-338.865</v>
      </c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</row>
    <row r="26" spans="1:38" s="11" customFormat="1" ht="25.5" customHeight="1">
      <c r="A26" s="40"/>
      <c r="B26" s="125" t="s">
        <v>26</v>
      </c>
      <c r="C26" s="88">
        <f>C28+C27</f>
        <v>950</v>
      </c>
      <c r="D26" s="88">
        <f>D28+D27</f>
        <v>735</v>
      </c>
      <c r="E26" s="88">
        <f>E28+E27</f>
        <v>396.135</v>
      </c>
      <c r="F26" s="88">
        <f>F28+F27</f>
        <v>396.135</v>
      </c>
      <c r="G26" s="126">
        <f>F26/C26</f>
        <v>0.4169842105263158</v>
      </c>
      <c r="H26" s="126">
        <f>F26/D26</f>
        <v>0.5389591836734694</v>
      </c>
      <c r="I26" s="89">
        <v>0</v>
      </c>
      <c r="J26" s="88">
        <v>0</v>
      </c>
      <c r="K26" s="88">
        <f>K28</f>
        <v>90</v>
      </c>
      <c r="L26" s="89">
        <v>0</v>
      </c>
      <c r="M26" s="88">
        <v>0</v>
      </c>
      <c r="N26" s="88">
        <f>M26</f>
        <v>0</v>
      </c>
      <c r="O26" s="88">
        <v>215</v>
      </c>
      <c r="P26" s="115">
        <f>P25</f>
        <v>0</v>
      </c>
      <c r="Q26" s="88">
        <v>0</v>
      </c>
      <c r="R26" s="90">
        <f>R28</f>
        <v>121.225</v>
      </c>
      <c r="S26" s="88">
        <v>0</v>
      </c>
      <c r="T26" s="90">
        <v>0</v>
      </c>
      <c r="U26" s="88">
        <f>U28</f>
        <v>215</v>
      </c>
      <c r="V26" s="88">
        <f>V28</f>
        <v>144.85</v>
      </c>
      <c r="W26" s="88">
        <v>0</v>
      </c>
      <c r="X26" s="88">
        <v>0</v>
      </c>
      <c r="Y26" s="90">
        <v>0</v>
      </c>
      <c r="Z26" s="90">
        <f>Y26</f>
        <v>0</v>
      </c>
      <c r="AA26" s="88">
        <f>AA28</f>
        <v>215</v>
      </c>
      <c r="AB26" s="88">
        <f>AB28</f>
        <v>0</v>
      </c>
      <c r="AC26" s="88">
        <v>0</v>
      </c>
      <c r="AD26" s="91">
        <f>AD28+AD27</f>
        <v>130.06</v>
      </c>
      <c r="AE26" s="88">
        <f>AE28</f>
        <v>215</v>
      </c>
      <c r="AF26" s="90">
        <f>AF23</f>
        <v>0</v>
      </c>
      <c r="AG26" s="116"/>
      <c r="AH26" s="124">
        <f t="shared" si="10"/>
        <v>950</v>
      </c>
      <c r="AI26" s="87">
        <f t="shared" si="5"/>
        <v>735</v>
      </c>
      <c r="AJ26" s="94">
        <f>J26+L26+N26+P26+R26+T26+V26+X26+Z26+AB26+AD26+AF26</f>
        <v>396.135</v>
      </c>
      <c r="AL26" s="118">
        <f t="shared" si="7"/>
        <v>-338.865</v>
      </c>
    </row>
    <row r="27" spans="1:38" s="10" customFormat="1" ht="21.75" customHeight="1">
      <c r="A27" s="35"/>
      <c r="B27" s="127" t="s">
        <v>13</v>
      </c>
      <c r="C27" s="90">
        <f>I27+K27+M27+O27+Q27+S27+U27+W27+Y27+AA27+AC27+AE27</f>
        <v>0</v>
      </c>
      <c r="D27" s="114">
        <f>I27+K27+M27+O27+Q27+S27</f>
        <v>0</v>
      </c>
      <c r="E27" s="114">
        <v>0</v>
      </c>
      <c r="F27" s="114">
        <v>0</v>
      </c>
      <c r="G27" s="114">
        <v>0</v>
      </c>
      <c r="H27" s="114">
        <v>0</v>
      </c>
      <c r="I27" s="91">
        <v>0</v>
      </c>
      <c r="J27" s="90">
        <v>0</v>
      </c>
      <c r="K27" s="90">
        <v>0</v>
      </c>
      <c r="L27" s="91">
        <v>0</v>
      </c>
      <c r="M27" s="90">
        <v>0</v>
      </c>
      <c r="N27" s="90">
        <v>0</v>
      </c>
      <c r="O27" s="90">
        <v>0</v>
      </c>
      <c r="P27" s="115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1">
        <v>0</v>
      </c>
      <c r="AE27" s="90">
        <v>0</v>
      </c>
      <c r="AF27" s="90">
        <v>0</v>
      </c>
      <c r="AG27" s="117"/>
      <c r="AH27" s="124">
        <f t="shared" si="10"/>
        <v>0</v>
      </c>
      <c r="AI27" s="87">
        <f t="shared" si="5"/>
        <v>0</v>
      </c>
      <c r="AJ27" s="94">
        <f aca="true" t="shared" si="13" ref="AJ27:AJ34">J27+L27+N27+P27+R27+T27+V27+X27+Z27+AB27+AD27+AF27</f>
        <v>0</v>
      </c>
      <c r="AL27" s="118">
        <f t="shared" si="7"/>
        <v>0</v>
      </c>
    </row>
    <row r="28" spans="1:181" s="38" customFormat="1" ht="24" customHeight="1">
      <c r="A28" s="37"/>
      <c r="B28" s="128" t="s">
        <v>25</v>
      </c>
      <c r="C28" s="90">
        <f>I28+K28+M28+O28+Q28+S28+U28+W28+Y28+AA28+AC28+AE28</f>
        <v>950</v>
      </c>
      <c r="D28" s="114">
        <f>I28+K28+M28+O28+Q28+S28+U28+W28+Y28+AA28+AC28</f>
        <v>735</v>
      </c>
      <c r="E28" s="114">
        <f>F28</f>
        <v>396.135</v>
      </c>
      <c r="F28" s="114">
        <f>J28+L28+N28+P28+R28+T28+V28+X28+Z28+AB28+AD28</f>
        <v>396.135</v>
      </c>
      <c r="G28" s="114">
        <f>F28/C28</f>
        <v>0.4169842105263158</v>
      </c>
      <c r="H28" s="114">
        <f>F28/D28</f>
        <v>0.5389591836734694</v>
      </c>
      <c r="I28" s="91">
        <v>0</v>
      </c>
      <c r="J28" s="90">
        <v>0</v>
      </c>
      <c r="K28" s="90">
        <v>90</v>
      </c>
      <c r="L28" s="91">
        <v>0</v>
      </c>
      <c r="M28" s="90">
        <v>0</v>
      </c>
      <c r="N28" s="90">
        <v>0</v>
      </c>
      <c r="O28" s="90">
        <v>215</v>
      </c>
      <c r="P28" s="115">
        <v>0</v>
      </c>
      <c r="Q28" s="90">
        <v>0</v>
      </c>
      <c r="R28" s="90">
        <v>121.225</v>
      </c>
      <c r="S28" s="90">
        <v>0</v>
      </c>
      <c r="T28" s="90">
        <v>0</v>
      </c>
      <c r="U28" s="90">
        <v>215</v>
      </c>
      <c r="V28" s="90">
        <v>144.85</v>
      </c>
      <c r="W28" s="90">
        <v>0</v>
      </c>
      <c r="X28" s="90">
        <v>0</v>
      </c>
      <c r="Y28" s="90">
        <v>0</v>
      </c>
      <c r="Z28" s="90">
        <v>0</v>
      </c>
      <c r="AA28" s="90">
        <v>215</v>
      </c>
      <c r="AB28" s="90">
        <v>0</v>
      </c>
      <c r="AC28" s="90">
        <v>0</v>
      </c>
      <c r="AD28" s="91">
        <v>130.06</v>
      </c>
      <c r="AE28" s="90">
        <v>215</v>
      </c>
      <c r="AF28" s="90">
        <v>0</v>
      </c>
      <c r="AG28" s="117"/>
      <c r="AH28" s="124">
        <f t="shared" si="10"/>
        <v>950</v>
      </c>
      <c r="AI28" s="87">
        <f t="shared" si="5"/>
        <v>735</v>
      </c>
      <c r="AJ28" s="94">
        <f t="shared" si="13"/>
        <v>396.135</v>
      </c>
      <c r="AK28" s="10"/>
      <c r="AL28" s="118">
        <f t="shared" si="7"/>
        <v>-338.865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</row>
    <row r="29" spans="1:38" s="11" customFormat="1" ht="24.75" customHeight="1">
      <c r="A29" s="51" t="s">
        <v>27</v>
      </c>
      <c r="B29" s="154" t="s">
        <v>33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76"/>
      <c r="AH29" s="124">
        <f t="shared" si="10"/>
        <v>0</v>
      </c>
      <c r="AI29" s="87">
        <f t="shared" si="5"/>
        <v>0</v>
      </c>
      <c r="AJ29" s="94">
        <f t="shared" si="13"/>
        <v>0</v>
      </c>
      <c r="AL29" s="118">
        <f t="shared" si="7"/>
        <v>0</v>
      </c>
    </row>
    <row r="30" spans="1:38" s="11" customFormat="1" ht="45.75" customHeight="1">
      <c r="A30" s="22" t="s">
        <v>21</v>
      </c>
      <c r="B30" s="81" t="s">
        <v>34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0</v>
      </c>
      <c r="AD30" s="56">
        <v>0</v>
      </c>
      <c r="AE30" s="54">
        <v>0</v>
      </c>
      <c r="AF30" s="54">
        <v>0</v>
      </c>
      <c r="AG30" s="54"/>
      <c r="AH30" s="124">
        <f t="shared" si="10"/>
        <v>0</v>
      </c>
      <c r="AI30" s="87">
        <f t="shared" si="5"/>
        <v>0</v>
      </c>
      <c r="AJ30" s="94">
        <f t="shared" si="13"/>
        <v>0</v>
      </c>
      <c r="AL30" s="118">
        <f t="shared" si="7"/>
        <v>0</v>
      </c>
    </row>
    <row r="31" spans="1:38" s="11" customFormat="1" ht="17.25" customHeight="1">
      <c r="A31" s="19" t="s">
        <v>22</v>
      </c>
      <c r="B31" s="18" t="s">
        <v>26</v>
      </c>
      <c r="C31" s="55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0</v>
      </c>
      <c r="AD31" s="56">
        <v>0</v>
      </c>
      <c r="AE31" s="66">
        <v>0</v>
      </c>
      <c r="AF31" s="54">
        <v>0</v>
      </c>
      <c r="AG31" s="59"/>
      <c r="AH31" s="124">
        <f t="shared" si="10"/>
        <v>0</v>
      </c>
      <c r="AI31" s="87">
        <f t="shared" si="5"/>
        <v>0</v>
      </c>
      <c r="AJ31" s="94">
        <f t="shared" si="13"/>
        <v>0</v>
      </c>
      <c r="AL31" s="118">
        <f t="shared" si="7"/>
        <v>0</v>
      </c>
    </row>
    <row r="32" spans="1:38" s="10" customFormat="1" ht="17.25" customHeight="1">
      <c r="A32" s="33"/>
      <c r="B32" s="27" t="s">
        <v>13</v>
      </c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0</v>
      </c>
      <c r="AD32" s="56">
        <v>0</v>
      </c>
      <c r="AE32" s="54">
        <v>0</v>
      </c>
      <c r="AF32" s="54">
        <v>0</v>
      </c>
      <c r="AG32" s="59"/>
      <c r="AH32" s="124">
        <f t="shared" si="10"/>
        <v>0</v>
      </c>
      <c r="AI32" s="87">
        <f t="shared" si="5"/>
        <v>0</v>
      </c>
      <c r="AJ32" s="94">
        <f t="shared" si="13"/>
        <v>0</v>
      </c>
      <c r="AL32" s="118">
        <f t="shared" si="7"/>
        <v>0</v>
      </c>
    </row>
    <row r="33" spans="1:38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  <c r="AH33" s="124">
        <f t="shared" si="10"/>
        <v>0</v>
      </c>
      <c r="AI33" s="87">
        <f t="shared" si="5"/>
        <v>0</v>
      </c>
      <c r="AJ33" s="94">
        <f t="shared" si="13"/>
        <v>0</v>
      </c>
      <c r="AL33" s="118">
        <f t="shared" si="7"/>
        <v>0</v>
      </c>
    </row>
    <row r="34" spans="1:38" s="11" customFormat="1" ht="25.5" customHeight="1">
      <c r="A34" s="138" t="s">
        <v>35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77"/>
      <c r="AH34" s="124">
        <f t="shared" si="10"/>
        <v>0</v>
      </c>
      <c r="AI34" s="87">
        <f t="shared" si="5"/>
        <v>0</v>
      </c>
      <c r="AJ34" s="94">
        <f t="shared" si="13"/>
        <v>0</v>
      </c>
      <c r="AL34" s="118">
        <f t="shared" si="7"/>
        <v>0</v>
      </c>
    </row>
    <row r="35" spans="1:38" s="11" customFormat="1" ht="178.5" customHeight="1">
      <c r="A35" s="16"/>
      <c r="B35" s="81" t="s">
        <v>36</v>
      </c>
      <c r="C35" s="57">
        <f>C36</f>
        <v>2136.5</v>
      </c>
      <c r="D35" s="57">
        <f>D36</f>
        <v>1916.9300000000003</v>
      </c>
      <c r="E35" s="57">
        <f>E36</f>
        <v>1701.02</v>
      </c>
      <c r="F35" s="57">
        <f>F36</f>
        <v>1701.02</v>
      </c>
      <c r="G35" s="79">
        <f aca="true" t="shared" si="14" ref="G35:G41">F35/C35</f>
        <v>0.7961713082143693</v>
      </c>
      <c r="H35" s="79">
        <f aca="true" t="shared" si="15" ref="H35:H41">F35/D35</f>
        <v>0.8873667791729483</v>
      </c>
      <c r="I35" s="57">
        <f>I36</f>
        <v>142.52</v>
      </c>
      <c r="J35" s="57">
        <f>J38</f>
        <v>142.52</v>
      </c>
      <c r="K35" s="57">
        <f aca="true" t="shared" si="16" ref="K35:P35">K36</f>
        <v>177.44</v>
      </c>
      <c r="L35" s="57">
        <f t="shared" si="16"/>
        <v>177.44</v>
      </c>
      <c r="M35" s="57">
        <f t="shared" si="16"/>
        <v>177.44</v>
      </c>
      <c r="N35" s="57">
        <f t="shared" si="16"/>
        <v>158.2</v>
      </c>
      <c r="O35" s="57">
        <f t="shared" si="16"/>
        <v>177.45</v>
      </c>
      <c r="P35" s="57">
        <f t="shared" si="16"/>
        <v>173.17</v>
      </c>
      <c r="Q35" s="57">
        <f>Q37+Q38</f>
        <v>177.44</v>
      </c>
      <c r="R35" s="57">
        <f aca="true" t="shared" si="17" ref="R35:W35">R36</f>
        <v>170.89</v>
      </c>
      <c r="S35" s="57">
        <f t="shared" si="17"/>
        <v>177.44</v>
      </c>
      <c r="T35" s="57">
        <f t="shared" si="17"/>
        <v>158.34</v>
      </c>
      <c r="U35" s="57">
        <f t="shared" si="17"/>
        <v>177.44</v>
      </c>
      <c r="V35" s="57">
        <f t="shared" si="17"/>
        <v>162.48</v>
      </c>
      <c r="W35" s="82">
        <f t="shared" si="17"/>
        <v>177.44</v>
      </c>
      <c r="X35" s="107">
        <v>156.06</v>
      </c>
      <c r="Y35" s="82">
        <f aca="true" t="shared" si="18" ref="Y35:AE35">Y36</f>
        <v>177.44</v>
      </c>
      <c r="Z35" s="121">
        <f t="shared" si="18"/>
        <v>147.52</v>
      </c>
      <c r="AA35" s="54">
        <f t="shared" si="18"/>
        <v>177.44</v>
      </c>
      <c r="AB35" s="54">
        <f t="shared" si="18"/>
        <v>149.65</v>
      </c>
      <c r="AC35" s="67">
        <f t="shared" si="18"/>
        <v>177.44</v>
      </c>
      <c r="AD35" s="56">
        <f t="shared" si="18"/>
        <v>104.75</v>
      </c>
      <c r="AE35" s="67">
        <f t="shared" si="18"/>
        <v>219.57000000000002</v>
      </c>
      <c r="AF35" s="54">
        <v>0</v>
      </c>
      <c r="AG35" s="120" t="s">
        <v>58</v>
      </c>
      <c r="AH35" s="86">
        <f t="shared" si="10"/>
        <v>2136.5000000000005</v>
      </c>
      <c r="AI35" s="87">
        <f t="shared" si="5"/>
        <v>1916.9300000000003</v>
      </c>
      <c r="AJ35" s="99">
        <f aca="true" t="shared" si="19" ref="AJ35:AJ41">J35+L35+N35+P35+R35+T35+V35+X35+Z35+AB35+AD35+AF35</f>
        <v>1701.02</v>
      </c>
      <c r="AL35" s="118">
        <f t="shared" si="7"/>
        <v>-215.9100000000003</v>
      </c>
    </row>
    <row r="36" spans="1:38" s="113" customFormat="1" ht="19.5" customHeight="1">
      <c r="A36" s="100"/>
      <c r="B36" s="101" t="s">
        <v>26</v>
      </c>
      <c r="C36" s="63">
        <f>C37+C38</f>
        <v>2136.5</v>
      </c>
      <c r="D36" s="63">
        <f>D37+D38</f>
        <v>1916.9300000000003</v>
      </c>
      <c r="E36" s="102">
        <f>E37+E38</f>
        <v>1701.02</v>
      </c>
      <c r="F36" s="102">
        <f>F37+F38</f>
        <v>1701.02</v>
      </c>
      <c r="G36" s="103">
        <f t="shared" si="14"/>
        <v>0.7961713082143693</v>
      </c>
      <c r="H36" s="103">
        <f t="shared" si="15"/>
        <v>0.8873667791729483</v>
      </c>
      <c r="I36" s="102">
        <f>I38</f>
        <v>142.52</v>
      </c>
      <c r="J36" s="102">
        <f>J38</f>
        <v>142.52</v>
      </c>
      <c r="K36" s="104">
        <f>K38+K37</f>
        <v>177.44</v>
      </c>
      <c r="L36" s="102">
        <f>L38+L37</f>
        <v>177.44</v>
      </c>
      <c r="M36" s="102">
        <f>M37</f>
        <v>177.44</v>
      </c>
      <c r="N36" s="104">
        <f>N37</f>
        <v>158.2</v>
      </c>
      <c r="O36" s="102">
        <f>O37</f>
        <v>177.45</v>
      </c>
      <c r="P36" s="104">
        <f>P37</f>
        <v>173.17</v>
      </c>
      <c r="Q36" s="102">
        <f>Q37+Q38</f>
        <v>177.44</v>
      </c>
      <c r="R36" s="104">
        <f>R38+R37</f>
        <v>170.89</v>
      </c>
      <c r="S36" s="102">
        <f>S38</f>
        <v>177.44</v>
      </c>
      <c r="T36" s="105">
        <f>T38</f>
        <v>158.34</v>
      </c>
      <c r="U36" s="102">
        <f>U38</f>
        <v>177.44</v>
      </c>
      <c r="V36" s="104">
        <f>V38</f>
        <v>162.48</v>
      </c>
      <c r="W36" s="106">
        <f>W38</f>
        <v>177.44</v>
      </c>
      <c r="X36" s="107">
        <v>156.06</v>
      </c>
      <c r="Y36" s="106">
        <f>Y38</f>
        <v>177.44</v>
      </c>
      <c r="Z36" s="107">
        <v>147.52</v>
      </c>
      <c r="AA36" s="108">
        <f>AA38</f>
        <v>177.44</v>
      </c>
      <c r="AB36" s="108">
        <f>AB38</f>
        <v>149.65</v>
      </c>
      <c r="AC36" s="105">
        <f>AC38</f>
        <v>177.44</v>
      </c>
      <c r="AD36" s="109">
        <f>AD38+AD37</f>
        <v>104.75</v>
      </c>
      <c r="AE36" s="110">
        <f>AE38+AE37</f>
        <v>219.57000000000002</v>
      </c>
      <c r="AF36" s="108">
        <v>0</v>
      </c>
      <c r="AG36" s="108"/>
      <c r="AH36" s="111">
        <f t="shared" si="10"/>
        <v>2136.5000000000005</v>
      </c>
      <c r="AI36" s="87">
        <f t="shared" si="5"/>
        <v>1916.9300000000003</v>
      </c>
      <c r="AJ36" s="112">
        <f t="shared" si="19"/>
        <v>1701.02</v>
      </c>
      <c r="AL36" s="118">
        <f t="shared" si="7"/>
        <v>-215.9100000000003</v>
      </c>
    </row>
    <row r="37" spans="1:38" s="10" customFormat="1" ht="18.75" customHeight="1">
      <c r="A37" s="34"/>
      <c r="B37" s="27" t="s">
        <v>13</v>
      </c>
      <c r="C37" s="57">
        <f>I37+K37+M37+O37+Q37+S37+U37+W37+Y37+AA37+AC37+AE37</f>
        <v>623.2999999999998</v>
      </c>
      <c r="D37" s="57">
        <f>I37+K37+M37+O37+Q37+S37+U37+W37+Y37+AA37+AC37</f>
        <v>613.9999999999999</v>
      </c>
      <c r="E37" s="104">
        <f>J37+L37+N37+P37+R37+T37+V37+X37+Z37+AB37</f>
        <v>614</v>
      </c>
      <c r="F37" s="57">
        <f>J37+L37+N37+P37+R37+T37+V37+X37+Z37+AB37</f>
        <v>614</v>
      </c>
      <c r="G37" s="85">
        <f t="shared" si="14"/>
        <v>0.9850794160115517</v>
      </c>
      <c r="H37" s="85">
        <f t="shared" si="15"/>
        <v>1.0000000000000002</v>
      </c>
      <c r="I37" s="57">
        <v>0</v>
      </c>
      <c r="J37" s="57">
        <v>0</v>
      </c>
      <c r="K37" s="90">
        <v>177.44</v>
      </c>
      <c r="L37" s="90">
        <f>K37</f>
        <v>177.44</v>
      </c>
      <c r="M37" s="90">
        <v>177.44</v>
      </c>
      <c r="N37" s="57">
        <v>158.2</v>
      </c>
      <c r="O37" s="57">
        <v>177.45</v>
      </c>
      <c r="P37" s="57">
        <v>173.17</v>
      </c>
      <c r="Q37" s="57">
        <v>81.67</v>
      </c>
      <c r="R37" s="57">
        <v>105.19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104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57">
        <v>0</v>
      </c>
      <c r="AD37" s="57">
        <f>AC37</f>
        <v>0</v>
      </c>
      <c r="AE37" s="57">
        <v>9.3</v>
      </c>
      <c r="AF37" s="57">
        <v>0</v>
      </c>
      <c r="AG37" s="54"/>
      <c r="AH37" s="86">
        <f t="shared" si="10"/>
        <v>623.2999999999998</v>
      </c>
      <c r="AI37" s="87">
        <f t="shared" si="5"/>
        <v>613.9999999999999</v>
      </c>
      <c r="AJ37" s="94">
        <f>J37+L37+N37+P37+R37+T37+V37+X37+Z37+AB37+AD37+AF37</f>
        <v>614</v>
      </c>
      <c r="AL37" s="118">
        <f t="shared" si="7"/>
        <v>0</v>
      </c>
    </row>
    <row r="38" spans="1:38" s="10" customFormat="1" ht="15.75">
      <c r="A38" s="27"/>
      <c r="B38" s="27" t="s">
        <v>25</v>
      </c>
      <c r="C38" s="57">
        <f>I38+K38+M38+O38+Q38+S38+U38+W38+Y38+AA38+AC38+AE38</f>
        <v>1513.2000000000003</v>
      </c>
      <c r="D38" s="57">
        <f>I38+K38+M38+O38+Q38+S38+U38+W38+Y38+AA38+AC38</f>
        <v>1302.9300000000003</v>
      </c>
      <c r="E38" s="104">
        <f>F38</f>
        <v>1087.02</v>
      </c>
      <c r="F38" s="104">
        <f>J38+L38+N38+P38+R38+T38+V38+X38+Z38+AB38+AD38</f>
        <v>1087.02</v>
      </c>
      <c r="G38" s="78">
        <f t="shared" si="14"/>
        <v>0.7183584456780332</v>
      </c>
      <c r="H38" s="78">
        <f t="shared" si="15"/>
        <v>0.834288872003868</v>
      </c>
      <c r="I38" s="57">
        <v>142.52</v>
      </c>
      <c r="J38" s="57">
        <v>142.52</v>
      </c>
      <c r="K38" s="90">
        <v>0</v>
      </c>
      <c r="L38" s="90">
        <v>0</v>
      </c>
      <c r="M38" s="90">
        <v>0</v>
      </c>
      <c r="N38" s="57">
        <v>0</v>
      </c>
      <c r="O38" s="57">
        <v>0</v>
      </c>
      <c r="P38" s="57">
        <v>0</v>
      </c>
      <c r="Q38" s="57">
        <v>95.77</v>
      </c>
      <c r="R38" s="57">
        <v>65.7</v>
      </c>
      <c r="S38" s="57">
        <v>177.44</v>
      </c>
      <c r="T38" s="57">
        <v>158.34</v>
      </c>
      <c r="U38" s="57">
        <v>177.44</v>
      </c>
      <c r="V38" s="57">
        <v>162.48</v>
      </c>
      <c r="W38" s="82">
        <v>177.44</v>
      </c>
      <c r="X38" s="107">
        <v>156.06</v>
      </c>
      <c r="Y38" s="82">
        <v>177.44</v>
      </c>
      <c r="Z38" s="56">
        <v>147.52</v>
      </c>
      <c r="AA38" s="54">
        <v>177.44</v>
      </c>
      <c r="AB38" s="54">
        <v>149.65</v>
      </c>
      <c r="AC38" s="57">
        <v>177.44</v>
      </c>
      <c r="AD38" s="69">
        <v>104.75</v>
      </c>
      <c r="AE38" s="57">
        <v>210.27</v>
      </c>
      <c r="AF38" s="57">
        <f>AF36</f>
        <v>0</v>
      </c>
      <c r="AG38" s="54"/>
      <c r="AH38" s="86">
        <f t="shared" si="10"/>
        <v>1513.2000000000003</v>
      </c>
      <c r="AI38" s="87">
        <f t="shared" si="5"/>
        <v>1302.9300000000003</v>
      </c>
      <c r="AJ38" s="94">
        <f t="shared" si="19"/>
        <v>1087.02</v>
      </c>
      <c r="AL38" s="118">
        <f t="shared" si="7"/>
        <v>-215.9100000000003</v>
      </c>
    </row>
    <row r="39" spans="1:181" s="41" customFormat="1" ht="23.25" customHeight="1">
      <c r="A39" s="42"/>
      <c r="B39" s="30" t="s">
        <v>23</v>
      </c>
      <c r="C39" s="63">
        <f>C40+C41</f>
        <v>8786.5</v>
      </c>
      <c r="D39" s="68">
        <f>D41+D40</f>
        <v>8276.93</v>
      </c>
      <c r="E39" s="68">
        <f>E41+E40</f>
        <v>7720.6179999999995</v>
      </c>
      <c r="F39" s="68">
        <f>F41+F40</f>
        <v>7720.6179999999995</v>
      </c>
      <c r="G39" s="83">
        <f t="shared" si="14"/>
        <v>0.8786909463381323</v>
      </c>
      <c r="H39" s="83">
        <f t="shared" si="15"/>
        <v>0.9327876398616394</v>
      </c>
      <c r="I39" s="63">
        <f>I40+I41</f>
        <v>617.52</v>
      </c>
      <c r="J39" s="63">
        <f>J40+J41</f>
        <v>142.52</v>
      </c>
      <c r="K39" s="63">
        <f aca="true" t="shared" si="20" ref="K39:AF39">K40+K41</f>
        <v>742.44</v>
      </c>
      <c r="L39" s="63">
        <f t="shared" si="20"/>
        <v>437.54</v>
      </c>
      <c r="M39" s="63">
        <f t="shared" si="20"/>
        <v>652.44</v>
      </c>
      <c r="N39" s="63">
        <f t="shared" si="20"/>
        <v>158.2</v>
      </c>
      <c r="O39" s="63">
        <f t="shared" si="20"/>
        <v>867.45</v>
      </c>
      <c r="P39" s="63">
        <f t="shared" si="20"/>
        <v>430.97</v>
      </c>
      <c r="Q39" s="63">
        <f t="shared" si="20"/>
        <v>652.4399999999999</v>
      </c>
      <c r="R39" s="63">
        <f t="shared" si="20"/>
        <v>710.2750000000001</v>
      </c>
      <c r="S39" s="63">
        <f t="shared" si="20"/>
        <v>652.44</v>
      </c>
      <c r="T39" s="63">
        <f t="shared" si="20"/>
        <v>623.48</v>
      </c>
      <c r="U39" s="63">
        <f t="shared" si="20"/>
        <v>867.44</v>
      </c>
      <c r="V39" s="63">
        <f t="shared" si="20"/>
        <v>1075.1299999999999</v>
      </c>
      <c r="W39" s="63">
        <f t="shared" si="20"/>
        <v>652.44</v>
      </c>
      <c r="X39" s="63">
        <f t="shared" si="20"/>
        <v>822.8399999999999</v>
      </c>
      <c r="Y39" s="63">
        <f t="shared" si="20"/>
        <v>652.44</v>
      </c>
      <c r="Z39" s="63">
        <f t="shared" si="20"/>
        <v>1045.7830000000001</v>
      </c>
      <c r="AA39" s="63">
        <f t="shared" si="20"/>
        <v>867.44</v>
      </c>
      <c r="AB39" s="63">
        <f t="shared" si="20"/>
        <v>149.65</v>
      </c>
      <c r="AC39" s="63">
        <f t="shared" si="20"/>
        <v>1052.44</v>
      </c>
      <c r="AD39" s="63">
        <f t="shared" si="20"/>
        <v>2124.23</v>
      </c>
      <c r="AE39" s="63">
        <f t="shared" si="20"/>
        <v>509.57</v>
      </c>
      <c r="AF39" s="63">
        <f t="shared" si="20"/>
        <v>0</v>
      </c>
      <c r="AG39" s="66"/>
      <c r="AH39" s="86">
        <f>I39+K39+M39+O39+Q39+S39+U39+W39+Y39+AA39+AC39+AE39</f>
        <v>8786.500000000002</v>
      </c>
      <c r="AI39" s="87">
        <f t="shared" si="5"/>
        <v>8276.930000000002</v>
      </c>
      <c r="AJ39" s="94">
        <f t="shared" si="19"/>
        <v>7720.618</v>
      </c>
      <c r="AK39" s="11"/>
      <c r="AL39" s="118">
        <f t="shared" si="7"/>
        <v>-556.3120000000008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</row>
    <row r="40" spans="2:38" ht="15.75">
      <c r="B40" s="36" t="s">
        <v>13</v>
      </c>
      <c r="C40" s="57">
        <f>C19+C32+C37</f>
        <v>6323.3</v>
      </c>
      <c r="D40" s="67">
        <f>D19+D37</f>
        <v>6239</v>
      </c>
      <c r="E40" s="67">
        <f aca="true" t="shared" si="21" ref="D40:F41">E19+E37</f>
        <v>6237.463</v>
      </c>
      <c r="F40" s="67">
        <f t="shared" si="21"/>
        <v>6237.463</v>
      </c>
      <c r="G40" s="85">
        <f t="shared" si="14"/>
        <v>0.9864252842661267</v>
      </c>
      <c r="H40" s="85">
        <f t="shared" si="15"/>
        <v>0.9997536464176952</v>
      </c>
      <c r="I40" s="57">
        <f>I14++I23+I27+I32+I37</f>
        <v>475</v>
      </c>
      <c r="J40" s="57">
        <f>J14++J23+J27+J32+J37</f>
        <v>0</v>
      </c>
      <c r="K40" s="57">
        <f aca="true" t="shared" si="22" ref="K40:AF40">K14++K23+K27+K32+K37</f>
        <v>652.44</v>
      </c>
      <c r="L40" s="57">
        <f t="shared" si="22"/>
        <v>437.54</v>
      </c>
      <c r="M40" s="57">
        <f t="shared" si="22"/>
        <v>652.44</v>
      </c>
      <c r="N40" s="57">
        <f t="shared" si="22"/>
        <v>158.2</v>
      </c>
      <c r="O40" s="57">
        <f t="shared" si="22"/>
        <v>652.45</v>
      </c>
      <c r="P40" s="57">
        <f t="shared" si="22"/>
        <v>430.97</v>
      </c>
      <c r="Q40" s="57">
        <f t="shared" si="22"/>
        <v>556.67</v>
      </c>
      <c r="R40" s="57">
        <f t="shared" si="22"/>
        <v>523.35</v>
      </c>
      <c r="S40" s="57">
        <f t="shared" si="22"/>
        <v>475</v>
      </c>
      <c r="T40" s="57">
        <f t="shared" si="22"/>
        <v>465.14</v>
      </c>
      <c r="U40" s="57">
        <f t="shared" si="22"/>
        <v>475</v>
      </c>
      <c r="V40" s="57">
        <f t="shared" si="22"/>
        <v>767.8</v>
      </c>
      <c r="W40" s="57">
        <f t="shared" si="22"/>
        <v>475</v>
      </c>
      <c r="X40" s="57">
        <f t="shared" si="22"/>
        <v>666.78</v>
      </c>
      <c r="Y40" s="57">
        <f t="shared" si="22"/>
        <v>475</v>
      </c>
      <c r="Z40" s="57">
        <f t="shared" si="22"/>
        <v>898.263</v>
      </c>
      <c r="AA40" s="57">
        <f t="shared" si="22"/>
        <v>475</v>
      </c>
      <c r="AB40" s="57">
        <f t="shared" si="22"/>
        <v>0</v>
      </c>
      <c r="AC40" s="57">
        <f t="shared" si="22"/>
        <v>875</v>
      </c>
      <c r="AD40" s="57">
        <f t="shared" si="22"/>
        <v>1889.42</v>
      </c>
      <c r="AE40" s="57">
        <f t="shared" si="22"/>
        <v>84.3</v>
      </c>
      <c r="AF40" s="57">
        <f t="shared" si="22"/>
        <v>0</v>
      </c>
      <c r="AG40" s="54"/>
      <c r="AH40" s="86">
        <f>I40+K40+M40+O40+Q40+S40+U40+W40+Y40+AA40+AC40+AE40</f>
        <v>6323.3</v>
      </c>
      <c r="AI40" s="87">
        <f t="shared" si="5"/>
        <v>6239</v>
      </c>
      <c r="AJ40" s="94">
        <f t="shared" si="19"/>
        <v>6237.463</v>
      </c>
      <c r="AL40" s="118">
        <f t="shared" si="7"/>
        <v>-1.537000000000262</v>
      </c>
    </row>
    <row r="41" spans="1:181" s="38" customFormat="1" ht="18" customHeight="1">
      <c r="A41" s="37"/>
      <c r="B41" s="32" t="s">
        <v>25</v>
      </c>
      <c r="C41" s="57">
        <f>C20+C38</f>
        <v>2463.2000000000003</v>
      </c>
      <c r="D41" s="67">
        <f t="shared" si="21"/>
        <v>2037.9300000000003</v>
      </c>
      <c r="E41" s="67">
        <f t="shared" si="21"/>
        <v>1483.155</v>
      </c>
      <c r="F41" s="67">
        <f t="shared" si="21"/>
        <v>1483.155</v>
      </c>
      <c r="G41" s="85">
        <f t="shared" si="14"/>
        <v>0.6021252841831762</v>
      </c>
      <c r="H41" s="85">
        <f t="shared" si="15"/>
        <v>0.7277752425255037</v>
      </c>
      <c r="I41" s="57">
        <f>I15+I24+I28+I33+I38</f>
        <v>142.52</v>
      </c>
      <c r="J41" s="57">
        <f>J15+J24+J28+J33+J38</f>
        <v>142.52</v>
      </c>
      <c r="K41" s="57">
        <f aca="true" t="shared" si="23" ref="K41:AF41">K15+K24+K28+K33+K38</f>
        <v>90</v>
      </c>
      <c r="L41" s="57">
        <f t="shared" si="23"/>
        <v>0</v>
      </c>
      <c r="M41" s="57">
        <f t="shared" si="23"/>
        <v>0</v>
      </c>
      <c r="N41" s="57">
        <f t="shared" si="23"/>
        <v>0</v>
      </c>
      <c r="O41" s="57">
        <f t="shared" si="23"/>
        <v>215</v>
      </c>
      <c r="P41" s="57">
        <f t="shared" si="23"/>
        <v>0</v>
      </c>
      <c r="Q41" s="57">
        <f t="shared" si="23"/>
        <v>95.77</v>
      </c>
      <c r="R41" s="57">
        <f t="shared" si="23"/>
        <v>186.925</v>
      </c>
      <c r="S41" s="57">
        <f t="shared" si="23"/>
        <v>177.44</v>
      </c>
      <c r="T41" s="57">
        <f t="shared" si="23"/>
        <v>158.34</v>
      </c>
      <c r="U41" s="57">
        <f t="shared" si="23"/>
        <v>392.44</v>
      </c>
      <c r="V41" s="57">
        <f t="shared" si="23"/>
        <v>307.33</v>
      </c>
      <c r="W41" s="57">
        <f t="shared" si="23"/>
        <v>177.44</v>
      </c>
      <c r="X41" s="57">
        <f t="shared" si="23"/>
        <v>156.06</v>
      </c>
      <c r="Y41" s="57">
        <f t="shared" si="23"/>
        <v>177.44</v>
      </c>
      <c r="Z41" s="57">
        <f t="shared" si="23"/>
        <v>147.52</v>
      </c>
      <c r="AA41" s="57">
        <f t="shared" si="23"/>
        <v>392.44</v>
      </c>
      <c r="AB41" s="57">
        <f t="shared" si="23"/>
        <v>149.65</v>
      </c>
      <c r="AC41" s="57">
        <f t="shared" si="23"/>
        <v>177.44</v>
      </c>
      <c r="AD41" s="57">
        <f t="shared" si="23"/>
        <v>234.81</v>
      </c>
      <c r="AE41" s="57">
        <f t="shared" si="23"/>
        <v>425.27</v>
      </c>
      <c r="AF41" s="57">
        <f t="shared" si="23"/>
        <v>0</v>
      </c>
      <c r="AG41" s="54"/>
      <c r="AH41" s="86">
        <f t="shared" si="10"/>
        <v>2463.2000000000003</v>
      </c>
      <c r="AI41" s="87">
        <f t="shared" si="5"/>
        <v>2037.9300000000003</v>
      </c>
      <c r="AJ41" s="94">
        <f t="shared" si="19"/>
        <v>1483.155</v>
      </c>
      <c r="AK41" s="10"/>
      <c r="AL41" s="118">
        <f t="shared" si="7"/>
        <v>-554.7750000000003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</row>
    <row r="42" spans="4:6" ht="15.75">
      <c r="D42" s="84"/>
      <c r="F42" s="84"/>
    </row>
    <row r="43" spans="3:36" ht="101.25" customHeight="1">
      <c r="C43" s="143" t="s">
        <v>51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 t="s">
        <v>52</v>
      </c>
      <c r="O43" s="144"/>
      <c r="P43" s="144"/>
      <c r="Q43" s="45"/>
      <c r="AJ43" s="123"/>
    </row>
    <row r="44" spans="3:29" ht="39" customHeight="1">
      <c r="C44" s="151" t="s">
        <v>45</v>
      </c>
      <c r="D44" s="151"/>
      <c r="E44" s="151"/>
      <c r="F44" s="151"/>
      <c r="G44" s="151"/>
      <c r="H44" s="151"/>
      <c r="I44" s="151"/>
      <c r="J44" s="151"/>
      <c r="X44" s="143"/>
      <c r="Y44" s="143"/>
      <c r="Z44" s="143"/>
      <c r="AA44" s="53"/>
      <c r="AB44" s="46"/>
      <c r="AC44" s="46"/>
    </row>
    <row r="45" spans="3:29" ht="31.5" customHeight="1"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6"/>
      <c r="N45" s="46"/>
      <c r="O45" s="46"/>
      <c r="P45" s="46"/>
      <c r="Q45" s="46"/>
      <c r="X45" s="2"/>
      <c r="Y45" s="2"/>
      <c r="Z45" s="1"/>
      <c r="AA45" s="1"/>
      <c r="AB45" s="1"/>
      <c r="AC45" s="1"/>
    </row>
  </sheetData>
  <sheetProtection/>
  <mergeCells count="33">
    <mergeCell ref="B8:B9"/>
    <mergeCell ref="C8:C9"/>
    <mergeCell ref="E8:E9"/>
    <mergeCell ref="O8:P8"/>
    <mergeCell ref="K8:L8"/>
    <mergeCell ref="F8:F9"/>
    <mergeCell ref="I8:J8"/>
    <mergeCell ref="U8:V8"/>
    <mergeCell ref="AG8:AG9"/>
    <mergeCell ref="Y8:Z8"/>
    <mergeCell ref="AA8:AB8"/>
    <mergeCell ref="W8:X8"/>
    <mergeCell ref="M8:N8"/>
    <mergeCell ref="R2:T2"/>
    <mergeCell ref="R3:T3"/>
    <mergeCell ref="A16:AF16"/>
    <mergeCell ref="A34:AF34"/>
    <mergeCell ref="Z4:AF4"/>
    <mergeCell ref="C44:J44"/>
    <mergeCell ref="B7:AF7"/>
    <mergeCell ref="AE8:AF8"/>
    <mergeCell ref="Q8:R8"/>
    <mergeCell ref="B29:AF29"/>
    <mergeCell ref="Z5:AF5"/>
    <mergeCell ref="B11:AF11"/>
    <mergeCell ref="AC8:AD8"/>
    <mergeCell ref="B6:AF6"/>
    <mergeCell ref="X44:Z44"/>
    <mergeCell ref="C43:M43"/>
    <mergeCell ref="N43:P43"/>
    <mergeCell ref="G8:H8"/>
    <mergeCell ref="D8:D9"/>
    <mergeCell ref="S8:T8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26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2018-11-13T09:05:12Z</cp:lastPrinted>
  <dcterms:created xsi:type="dcterms:W3CDTF">1996-10-08T23:32:33Z</dcterms:created>
  <dcterms:modified xsi:type="dcterms:W3CDTF">2018-12-14T04:33:48Z</dcterms:modified>
  <cp:category/>
  <cp:version/>
  <cp:contentType/>
  <cp:contentStatus/>
</cp:coreProperties>
</file>