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год'!$B$2:$AG$50</definedName>
  </definedNames>
  <calcPr fullCalcOnLoad="1"/>
</workbook>
</file>

<file path=xl/sharedStrings.xml><?xml version="1.0" encoding="utf-8"?>
<sst xmlns="http://schemas.openxmlformats.org/spreadsheetml/2006/main" count="102" uniqueCount="61">
  <si>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</si>
  <si>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</si>
  <si>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</si>
  <si>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</si>
  <si>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</si>
  <si>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</si>
  <si>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</si>
  <si>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</si>
  <si>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</si>
  <si>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</si>
  <si>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</si>
  <si>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</si>
  <si>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</si>
  <si>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</si>
  <si>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</si>
  <si>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</si>
  <si>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</si>
  <si>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</si>
  <si>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</si>
  <si>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</si>
  <si>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</si>
  <si>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</si>
  <si>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</si>
  <si>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</si>
  <si>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</si>
  <si>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</si>
  <si>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</si>
  <si>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</si>
  <si>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План на 2016 год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</si>
  <si>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</si>
  <si>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</si>
  <si>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</si>
  <si>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</si>
  <si>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</si>
  <si>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</si>
  <si>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</si>
  <si>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</si>
  <si>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</si>
  <si>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</si>
  <si>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</si>
  <si>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</si>
  <si>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</si>
  <si>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</si>
  <si>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</si>
  <si>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</si>
  <si>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</si>
  <si>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</si>
  <si>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5.1. Проведение Всероссийской сельскохозяйственной переписи в 2016 году</t>
  </si>
  <si>
    <t>федеральный бюджет</t>
  </si>
  <si>
    <t>Основное  мероприятие: "Обеспечение продовольственной безопасности"</t>
  </si>
  <si>
    <t>2016 год</t>
  </si>
  <si>
    <t>Оплачены услуги связи и транспорта</t>
  </si>
  <si>
    <t>Ю.Л.Спиридонова</t>
  </si>
  <si>
    <t xml:space="preserve">Заместитель начальника управления экономики                  </t>
  </si>
  <si>
    <t>План на 30.09.2016</t>
  </si>
  <si>
    <t>Профинансировано на 30.09.2016</t>
  </si>
  <si>
    <t>Кассовый расход на 30.09.2016</t>
  </si>
  <si>
    <t xml:space="preserve">За период с 01.01.2016 по 30.08.2016 отловлено 875 безнадзорных бродячих животных. Оплата произведена в полном объёме согласно предоставленных документов. На основании приказа Комитета финансов Администрации г.Когалыма от 20.09.2016 №59-О на осуществление мероприятий по отлову безнадзорных бродячих животных дополнительно выделено 248,0 тыс.руб. Внесены изменения в план-график размещения заказов на поставку товаров (работ, услуг). В октябре состоится процедура определения исполнителя услуг способом запроса котировок.
</t>
  </si>
  <si>
    <t>В соответствии с приказом Комитета финансов Администрации г.Когалыма от 20.09.2016 №59-О перераспределены денежные средства в сумме 248,0 рублей на осуществление мероприятий по отлову безнадзорных бродячих животных. Внесены изменения в постановление города Когалыма от 11.10.2013 №2900 «Об утверждении муниципальной программы «Развитие агропромышленного комплекса и рынков сельскохозяйственной продукции, сырья и продовольствия в городе Когалыме" (постановление от 09.09.2016 №2278)</t>
  </si>
  <si>
    <t>В отчетном месяце субсидия в размере 817,48 тыс. рублей предоставлена Главе КФХ Шиманской Л.И., в соотствии с предоставленными отчетными документами.</t>
  </si>
  <si>
    <t>на 01.10.2016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</si>
</sst>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0" applyNumberFormat="1" applyFont="1" applyBorder="1" applyAlignment="1">
      <alignment horizontal="center" vertical="center"/>
    </xf>
    <xf numFmtId="191" fontId="2" fillId="0" borderId="12" xfId="6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0" applyNumberFormat="1" applyFont="1" applyBorder="1" applyAlignment="1">
      <alignment horizontal="center" vertical="center"/>
    </xf>
    <xf numFmtId="9" fontId="3" fillId="0" borderId="12" xfId="60" applyNumberFormat="1" applyFont="1" applyBorder="1" applyAlignment="1">
      <alignment horizontal="center" vertical="center"/>
    </xf>
    <xf numFmtId="9" fontId="2" fillId="0" borderId="12" xfId="6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/>
    </xf>
    <xf numFmtId="191" fontId="3" fillId="0" borderId="10" xfId="6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0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.75">
      <c r="A1" s="97"/>
      <c r="B1" s="97"/>
    </row>
    <row r="10" spans="1:9" ht="23.25">
      <c r="A10" s="98" t="s">
        <v>24</v>
      </c>
      <c r="B10" s="98"/>
      <c r="C10" s="98"/>
      <c r="D10" s="98"/>
      <c r="E10" s="98"/>
      <c r="F10" s="98"/>
      <c r="G10" s="98"/>
      <c r="H10" s="98"/>
      <c r="I10" s="98"/>
    </row>
    <row r="11" spans="1:9" ht="23.25">
      <c r="A11" s="98" t="s">
        <v>14</v>
      </c>
      <c r="B11" s="98"/>
      <c r="C11" s="98"/>
      <c r="D11" s="98"/>
      <c r="E11" s="98"/>
      <c r="F11" s="98"/>
      <c r="G11" s="98"/>
      <c r="H11" s="98"/>
      <c r="I11" s="98"/>
    </row>
    <row r="13" spans="1:9" ht="27" customHeight="1">
      <c r="A13" s="99" t="s">
        <v>15</v>
      </c>
      <c r="B13" s="99"/>
      <c r="C13" s="99"/>
      <c r="D13" s="99"/>
      <c r="E13" s="99"/>
      <c r="F13" s="99"/>
      <c r="G13" s="99"/>
      <c r="H13" s="99"/>
      <c r="I13" s="99"/>
    </row>
    <row r="14" spans="1:9" ht="27" customHeight="1">
      <c r="A14" s="99" t="s">
        <v>16</v>
      </c>
      <c r="B14" s="99"/>
      <c r="C14" s="99"/>
      <c r="D14" s="99"/>
      <c r="E14" s="99"/>
      <c r="F14" s="99"/>
      <c r="G14" s="99"/>
      <c r="H14" s="99"/>
      <c r="I14" s="99"/>
    </row>
    <row r="15" spans="1:9" ht="61.5" customHeight="1">
      <c r="A15" s="100" t="s">
        <v>44</v>
      </c>
      <c r="B15" s="100"/>
      <c r="C15" s="100"/>
      <c r="D15" s="100"/>
      <c r="E15" s="100"/>
      <c r="F15" s="100"/>
      <c r="G15" s="100"/>
      <c r="H15" s="100"/>
      <c r="I15" s="100"/>
    </row>
    <row r="16" spans="4:6" ht="19.5">
      <c r="D16" s="101" t="s">
        <v>60</v>
      </c>
      <c r="E16" s="102"/>
      <c r="F16" s="102"/>
    </row>
    <row r="46" spans="1:9" ht="16.5">
      <c r="A46" s="96" t="s">
        <v>17</v>
      </c>
      <c r="B46" s="96"/>
      <c r="C46" s="96"/>
      <c r="D46" s="96"/>
      <c r="E46" s="96"/>
      <c r="F46" s="96"/>
      <c r="G46" s="96"/>
      <c r="H46" s="96"/>
      <c r="I46" s="96"/>
    </row>
    <row r="47" spans="1:9" ht="16.5">
      <c r="A47" s="96" t="s">
        <v>50</v>
      </c>
      <c r="B47" s="96"/>
      <c r="C47" s="96"/>
      <c r="D47" s="96"/>
      <c r="E47" s="96"/>
      <c r="F47" s="96"/>
      <c r="G47" s="96"/>
      <c r="H47" s="96"/>
      <c r="I47" s="96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showGridLines="0" tabSelected="1" view="pageBreakPreview" zoomScale="64" zoomScaleNormal="64" zoomScaleSheetLayoutView="64" zoomScalePageLayoutView="0" workbookViewId="0" topLeftCell="B4">
      <pane xSplit="1" ySplit="6" topLeftCell="C10" activePane="bottomRight" state="frozen"/>
      <selection pane="topLeft" activeCell="B4" sqref="B4"/>
      <selection pane="topRight" activeCell="C4" sqref="C4"/>
      <selection pane="bottomLeft" activeCell="B10" sqref="B10"/>
      <selection pane="bottomRight" activeCell="H35" sqref="H35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0.2812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12.00390625" style="1" customWidth="1"/>
    <col min="22" max="22" width="11.421875" style="3" customWidth="1"/>
    <col min="23" max="23" width="11.281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0.28125" style="3" customWidth="1"/>
    <col min="32" max="32" width="12.140625" style="3" customWidth="1"/>
    <col min="33" max="33" width="37.28125" style="3" customWidth="1"/>
    <col min="34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14"/>
      <c r="S2" s="114"/>
      <c r="T2" s="114"/>
      <c r="U2" s="48"/>
    </row>
    <row r="3" spans="2:21" ht="36.75" customHeight="1" hidden="1">
      <c r="B3" s="12"/>
      <c r="R3" s="114"/>
      <c r="S3" s="114"/>
      <c r="T3" s="114"/>
      <c r="U3" s="48"/>
    </row>
    <row r="4" spans="2:33" ht="2.25" customHeight="1">
      <c r="B4" s="12"/>
      <c r="R4" s="48"/>
      <c r="S4" s="48"/>
      <c r="T4" s="48"/>
      <c r="U4" s="48"/>
      <c r="Z4" s="117"/>
      <c r="AA4" s="117"/>
      <c r="AB4" s="117"/>
      <c r="AC4" s="117"/>
      <c r="AD4" s="117"/>
      <c r="AE4" s="117"/>
      <c r="AF4" s="117"/>
      <c r="AG4" s="71"/>
    </row>
    <row r="5" spans="2:33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04"/>
      <c r="AA5" s="104"/>
      <c r="AB5" s="104"/>
      <c r="AC5" s="104"/>
      <c r="AD5" s="104"/>
      <c r="AE5" s="104"/>
      <c r="AF5" s="104"/>
      <c r="AG5" s="72"/>
    </row>
    <row r="6" spans="2:33" s="4" customFormat="1" ht="44.25" customHeight="1" hidden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72"/>
    </row>
    <row r="7" spans="2:33" s="4" customFormat="1" ht="70.5" customHeight="1">
      <c r="B7" s="119" t="s">
        <v>43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73"/>
    </row>
    <row r="8" spans="2:33" s="5" customFormat="1" ht="18.75" customHeight="1">
      <c r="B8" s="121" t="s">
        <v>29</v>
      </c>
      <c r="C8" s="120" t="s">
        <v>28</v>
      </c>
      <c r="D8" s="112" t="s">
        <v>54</v>
      </c>
      <c r="E8" s="112" t="s">
        <v>55</v>
      </c>
      <c r="F8" s="112" t="s">
        <v>56</v>
      </c>
      <c r="G8" s="108" t="s">
        <v>38</v>
      </c>
      <c r="H8" s="109"/>
      <c r="I8" s="108" t="s">
        <v>0</v>
      </c>
      <c r="J8" s="109"/>
      <c r="K8" s="108" t="s">
        <v>1</v>
      </c>
      <c r="L8" s="109"/>
      <c r="M8" s="108" t="s">
        <v>2</v>
      </c>
      <c r="N8" s="109"/>
      <c r="O8" s="108" t="s">
        <v>3</v>
      </c>
      <c r="P8" s="109"/>
      <c r="Q8" s="108" t="s">
        <v>4</v>
      </c>
      <c r="R8" s="109"/>
      <c r="S8" s="108" t="s">
        <v>5</v>
      </c>
      <c r="T8" s="109"/>
      <c r="U8" s="108" t="s">
        <v>6</v>
      </c>
      <c r="V8" s="109"/>
      <c r="W8" s="108" t="s">
        <v>7</v>
      </c>
      <c r="X8" s="109"/>
      <c r="Y8" s="108" t="s">
        <v>8</v>
      </c>
      <c r="Z8" s="109"/>
      <c r="AA8" s="108" t="s">
        <v>9</v>
      </c>
      <c r="AB8" s="109"/>
      <c r="AC8" s="108" t="s">
        <v>10</v>
      </c>
      <c r="AD8" s="109"/>
      <c r="AE8" s="120" t="s">
        <v>11</v>
      </c>
      <c r="AF8" s="120"/>
      <c r="AG8" s="112" t="s">
        <v>45</v>
      </c>
    </row>
    <row r="9" spans="2:33" s="7" customFormat="1" ht="84" customHeight="1">
      <c r="B9" s="121"/>
      <c r="C9" s="120"/>
      <c r="D9" s="113"/>
      <c r="E9" s="113"/>
      <c r="F9" s="113"/>
      <c r="G9" s="6" t="s">
        <v>39</v>
      </c>
      <c r="H9" s="6" t="s">
        <v>40</v>
      </c>
      <c r="I9" s="6" t="s">
        <v>12</v>
      </c>
      <c r="J9" s="6" t="s">
        <v>41</v>
      </c>
      <c r="K9" s="6" t="s">
        <v>12</v>
      </c>
      <c r="L9" s="6" t="s">
        <v>41</v>
      </c>
      <c r="M9" s="6" t="s">
        <v>12</v>
      </c>
      <c r="N9" s="6" t="s">
        <v>41</v>
      </c>
      <c r="O9" s="6" t="s">
        <v>12</v>
      </c>
      <c r="P9" s="6" t="s">
        <v>41</v>
      </c>
      <c r="Q9" s="6" t="s">
        <v>12</v>
      </c>
      <c r="R9" s="6" t="s">
        <v>41</v>
      </c>
      <c r="S9" s="6" t="s">
        <v>12</v>
      </c>
      <c r="T9" s="6" t="s">
        <v>41</v>
      </c>
      <c r="U9" s="6" t="s">
        <v>12</v>
      </c>
      <c r="V9" s="6" t="s">
        <v>41</v>
      </c>
      <c r="W9" s="6" t="s">
        <v>12</v>
      </c>
      <c r="X9" s="6" t="s">
        <v>41</v>
      </c>
      <c r="Y9" s="6" t="s">
        <v>12</v>
      </c>
      <c r="Z9" s="6" t="s">
        <v>41</v>
      </c>
      <c r="AA9" s="6" t="s">
        <v>12</v>
      </c>
      <c r="AB9" s="6" t="s">
        <v>41</v>
      </c>
      <c r="AC9" s="6" t="s">
        <v>12</v>
      </c>
      <c r="AD9" s="6" t="s">
        <v>41</v>
      </c>
      <c r="AE9" s="6" t="s">
        <v>12</v>
      </c>
      <c r="AF9" s="6" t="s">
        <v>41</v>
      </c>
      <c r="AG9" s="113"/>
    </row>
    <row r="10" spans="2:33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</row>
    <row r="11" spans="1:33" s="21" customFormat="1" ht="26.25" customHeight="1">
      <c r="A11" s="28"/>
      <c r="B11" s="105" t="s">
        <v>18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77"/>
    </row>
    <row r="12" spans="1:33" s="11" customFormat="1" ht="37.5" customHeight="1">
      <c r="A12" s="23" t="s">
        <v>19</v>
      </c>
      <c r="B12" s="87" t="s">
        <v>30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7"/>
      <c r="AC12" s="56">
        <v>0</v>
      </c>
      <c r="AD12" s="57"/>
      <c r="AE12" s="57">
        <v>0</v>
      </c>
      <c r="AF12" s="57"/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5"/>
      <c r="AC13" s="62">
        <v>0</v>
      </c>
      <c r="AD13" s="55"/>
      <c r="AE13" s="62">
        <v>0</v>
      </c>
      <c r="AF13" s="64"/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8"/>
      <c r="AC14" s="56">
        <v>0</v>
      </c>
      <c r="AD14" s="58"/>
      <c r="AE14" s="56">
        <v>0</v>
      </c>
      <c r="AF14" s="60"/>
      <c r="AG14" s="59"/>
    </row>
    <row r="15" spans="1:34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4"/>
      <c r="AC15" s="56">
        <v>0</v>
      </c>
      <c r="AD15" s="59"/>
      <c r="AE15" s="56">
        <v>0</v>
      </c>
      <c r="AF15" s="60"/>
      <c r="AG15" s="59"/>
      <c r="AH15" s="74"/>
    </row>
    <row r="16" spans="1:33" s="11" customFormat="1" ht="24.75" customHeight="1">
      <c r="A16" s="115" t="s">
        <v>42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78"/>
    </row>
    <row r="17" spans="1:34" s="24" customFormat="1" ht="28.5" customHeight="1">
      <c r="A17" s="29"/>
      <c r="B17" s="50" t="s">
        <v>31</v>
      </c>
      <c r="C17" s="57">
        <f>C19+C20</f>
        <v>8811</v>
      </c>
      <c r="D17" s="69">
        <f>D18</f>
        <v>7000.296</v>
      </c>
      <c r="E17" s="69">
        <f>D17</f>
        <v>7000.296</v>
      </c>
      <c r="F17" s="69">
        <f>F18</f>
        <v>6983.496</v>
      </c>
      <c r="G17" s="83">
        <f aca="true" t="shared" si="0" ref="G17:G23">F17/C17</f>
        <v>0.7925883554647599</v>
      </c>
      <c r="H17" s="83">
        <f aca="true" t="shared" si="1" ref="H17:H23">F17/D17</f>
        <v>0.9976001014814231</v>
      </c>
      <c r="I17" s="56">
        <v>0</v>
      </c>
      <c r="J17" s="57">
        <v>0</v>
      </c>
      <c r="K17" s="67">
        <v>646.547</v>
      </c>
      <c r="L17" s="67">
        <f>K17</f>
        <v>646.547</v>
      </c>
      <c r="M17" s="57">
        <v>1589.744</v>
      </c>
      <c r="N17" s="67">
        <f aca="true" t="shared" si="2" ref="N17:N28">M17</f>
        <v>1589.744</v>
      </c>
      <c r="O17" s="67">
        <f>O19+O20</f>
        <v>766.139</v>
      </c>
      <c r="P17" s="89">
        <v>0</v>
      </c>
      <c r="Q17" s="67">
        <v>697.794</v>
      </c>
      <c r="R17" s="68">
        <f>R19+R20</f>
        <v>766.139</v>
      </c>
      <c r="S17" s="67">
        <f>S19</f>
        <v>761.22</v>
      </c>
      <c r="T17" s="57">
        <f>T18</f>
        <v>1459.014</v>
      </c>
      <c r="U17" s="67">
        <f>U22+U25</f>
        <v>958.2919999999999</v>
      </c>
      <c r="V17" s="57">
        <f>V18</f>
        <v>941.492</v>
      </c>
      <c r="W17" s="67">
        <v>763.08</v>
      </c>
      <c r="X17" s="67">
        <v>763.08</v>
      </c>
      <c r="Y17" s="67">
        <f>Y19</f>
        <v>817.48</v>
      </c>
      <c r="Z17" s="57">
        <f aca="true" t="shared" si="3" ref="Z17:Z28">Y17</f>
        <v>817.48</v>
      </c>
      <c r="AA17" s="67">
        <f>AA19+AA20</f>
        <v>879.139</v>
      </c>
      <c r="AB17" s="57"/>
      <c r="AC17" s="67">
        <v>649.139</v>
      </c>
      <c r="AD17" s="57"/>
      <c r="AE17" s="85">
        <f>AE19+AE20</f>
        <v>282.426</v>
      </c>
      <c r="AF17" s="67"/>
      <c r="AG17" s="54"/>
      <c r="AH17" s="74"/>
    </row>
    <row r="18" spans="1:34" s="24" customFormat="1" ht="21.75" customHeight="1">
      <c r="A18" s="29"/>
      <c r="B18" s="52" t="s">
        <v>26</v>
      </c>
      <c r="C18" s="63">
        <f>C19+C20</f>
        <v>8811</v>
      </c>
      <c r="D18" s="70">
        <f>D19+D20</f>
        <v>7000.296</v>
      </c>
      <c r="E18" s="70">
        <f>E17</f>
        <v>7000.296</v>
      </c>
      <c r="F18" s="70">
        <f>F19+F20</f>
        <v>6983.496</v>
      </c>
      <c r="G18" s="84">
        <f>F18/C18</f>
        <v>0.7925883554647599</v>
      </c>
      <c r="H18" s="84">
        <f t="shared" si="1"/>
        <v>0.9976001014814231</v>
      </c>
      <c r="I18" s="62">
        <v>0</v>
      </c>
      <c r="J18" s="63">
        <v>0</v>
      </c>
      <c r="K18" s="68">
        <f>K19+K20</f>
        <v>646.547</v>
      </c>
      <c r="L18" s="68">
        <f>L19+L20</f>
        <v>646.547</v>
      </c>
      <c r="M18" s="63">
        <f>M17</f>
        <v>1589.744</v>
      </c>
      <c r="N18" s="68">
        <f t="shared" si="2"/>
        <v>1589.744</v>
      </c>
      <c r="O18" s="68">
        <f>O17</f>
        <v>766.139</v>
      </c>
      <c r="P18" s="89">
        <f>P17</f>
        <v>0</v>
      </c>
      <c r="Q18" s="68">
        <f>Q17</f>
        <v>697.794</v>
      </c>
      <c r="R18" s="68">
        <f>R17</f>
        <v>766.139</v>
      </c>
      <c r="S18" s="68">
        <f>S17</f>
        <v>761.22</v>
      </c>
      <c r="T18" s="63">
        <f>T19</f>
        <v>1459.014</v>
      </c>
      <c r="U18" s="68">
        <f>U17</f>
        <v>958.2919999999999</v>
      </c>
      <c r="V18" s="63">
        <f>V19+V20</f>
        <v>941.492</v>
      </c>
      <c r="W18" s="68">
        <f>W17</f>
        <v>763.08</v>
      </c>
      <c r="X18" s="67">
        <v>763.08</v>
      </c>
      <c r="Y18" s="67">
        <f>Y19</f>
        <v>817.48</v>
      </c>
      <c r="Z18" s="63">
        <f t="shared" si="3"/>
        <v>817.48</v>
      </c>
      <c r="AA18" s="68">
        <f>AA17</f>
        <v>879.139</v>
      </c>
      <c r="AB18" s="63"/>
      <c r="AC18" s="67">
        <f>AC17</f>
        <v>649.139</v>
      </c>
      <c r="AD18" s="63"/>
      <c r="AE18" s="67">
        <f>AE17</f>
        <v>282.426</v>
      </c>
      <c r="AF18" s="68"/>
      <c r="AG18" s="66"/>
      <c r="AH18" s="74"/>
    </row>
    <row r="19" spans="1:34" s="24" customFormat="1" ht="24" customHeight="1">
      <c r="A19" s="29"/>
      <c r="B19" s="50" t="s">
        <v>13</v>
      </c>
      <c r="C19" s="57">
        <f>K19+M19+O19+Q19+S19+U19+W19+Y19+AA19+AC19+AE19</f>
        <v>8109.000000000001</v>
      </c>
      <c r="D19" s="82">
        <f>K19+M19+O19+Q19+S19+U19+W19+Y19</f>
        <v>6758.296</v>
      </c>
      <c r="E19" s="82">
        <f>D19</f>
        <v>6758.296</v>
      </c>
      <c r="F19" s="69">
        <f>L19+N19+R19+T19+V19+X19+Z19</f>
        <v>6758.296</v>
      </c>
      <c r="G19" s="83">
        <f t="shared" si="0"/>
        <v>0.8334314958687877</v>
      </c>
      <c r="H19" s="83">
        <f t="shared" si="1"/>
        <v>1</v>
      </c>
      <c r="I19" s="56">
        <v>0</v>
      </c>
      <c r="J19" s="57">
        <v>0</v>
      </c>
      <c r="K19" s="67">
        <v>610.572</v>
      </c>
      <c r="L19" s="67">
        <v>610.572</v>
      </c>
      <c r="M19" s="57">
        <f>M17</f>
        <v>1589.744</v>
      </c>
      <c r="N19" s="67">
        <f t="shared" si="2"/>
        <v>1589.744</v>
      </c>
      <c r="O19" s="67">
        <v>666.914</v>
      </c>
      <c r="P19" s="89">
        <v>0</v>
      </c>
      <c r="Q19" s="67">
        <f>Q18</f>
        <v>697.794</v>
      </c>
      <c r="R19" s="67">
        <v>666.914</v>
      </c>
      <c r="S19" s="67">
        <v>761.22</v>
      </c>
      <c r="T19" s="67">
        <v>1459.014</v>
      </c>
      <c r="U19" s="67">
        <f>U22</f>
        <v>851.492</v>
      </c>
      <c r="V19" s="57">
        <f>U19</f>
        <v>851.492</v>
      </c>
      <c r="W19" s="67">
        <f>W18</f>
        <v>763.08</v>
      </c>
      <c r="X19" s="67">
        <v>763.08</v>
      </c>
      <c r="Y19" s="67">
        <v>817.48</v>
      </c>
      <c r="Z19" s="57">
        <f t="shared" si="3"/>
        <v>817.48</v>
      </c>
      <c r="AA19" s="67">
        <v>649.139</v>
      </c>
      <c r="AB19" s="57"/>
      <c r="AC19" s="67">
        <f>AC18</f>
        <v>649.139</v>
      </c>
      <c r="AD19" s="57"/>
      <c r="AE19" s="67">
        <v>52.426</v>
      </c>
      <c r="AF19" s="67"/>
      <c r="AG19" s="54"/>
      <c r="AH19" s="74"/>
    </row>
    <row r="20" spans="1:34" s="24" customFormat="1" ht="20.25" customHeight="1">
      <c r="A20" s="29"/>
      <c r="B20" s="50" t="s">
        <v>25</v>
      </c>
      <c r="C20" s="57">
        <v>702</v>
      </c>
      <c r="D20" s="82">
        <f>K20+O20+U20</f>
        <v>242</v>
      </c>
      <c r="E20" s="82">
        <f>D20</f>
        <v>242</v>
      </c>
      <c r="F20" s="69">
        <f>L20+R20+V20</f>
        <v>225.2</v>
      </c>
      <c r="G20" s="83">
        <f t="shared" si="0"/>
        <v>0.3207977207977208</v>
      </c>
      <c r="H20" s="83">
        <f t="shared" si="1"/>
        <v>0.9305785123966942</v>
      </c>
      <c r="I20" s="56">
        <v>0</v>
      </c>
      <c r="J20" s="57">
        <v>0</v>
      </c>
      <c r="K20" s="67">
        <v>35.975</v>
      </c>
      <c r="L20" s="67">
        <v>35.975</v>
      </c>
      <c r="M20" s="57">
        <v>0</v>
      </c>
      <c r="N20" s="57">
        <f t="shared" si="2"/>
        <v>0</v>
      </c>
      <c r="O20" s="67">
        <v>99.225</v>
      </c>
      <c r="P20" s="89">
        <v>0</v>
      </c>
      <c r="Q20" s="67">
        <v>0</v>
      </c>
      <c r="R20" s="89">
        <v>99.225</v>
      </c>
      <c r="S20" s="67">
        <v>0</v>
      </c>
      <c r="T20" s="67">
        <v>0</v>
      </c>
      <c r="U20" s="67">
        <v>106.8</v>
      </c>
      <c r="V20" s="57">
        <v>90</v>
      </c>
      <c r="W20" s="67">
        <v>0</v>
      </c>
      <c r="X20" s="57">
        <v>0</v>
      </c>
      <c r="Y20" s="67">
        <v>0</v>
      </c>
      <c r="Z20" s="57">
        <f t="shared" si="3"/>
        <v>0</v>
      </c>
      <c r="AA20" s="67">
        <v>230</v>
      </c>
      <c r="AB20" s="57"/>
      <c r="AC20" s="85">
        <v>0</v>
      </c>
      <c r="AD20" s="57"/>
      <c r="AE20" s="85">
        <f>AE25</f>
        <v>230</v>
      </c>
      <c r="AF20" s="67"/>
      <c r="AG20" s="54"/>
      <c r="AH20" s="74"/>
    </row>
    <row r="21" spans="1:34" s="24" customFormat="1" ht="78.75" customHeight="1">
      <c r="A21" s="29"/>
      <c r="B21" s="87" t="s">
        <v>32</v>
      </c>
      <c r="C21" s="57">
        <f>C19</f>
        <v>8109.000000000001</v>
      </c>
      <c r="D21" s="69">
        <f aca="true" t="shared" si="4" ref="D21:F22">D22</f>
        <v>6758.296</v>
      </c>
      <c r="E21" s="69">
        <f t="shared" si="4"/>
        <v>6758.296</v>
      </c>
      <c r="F21" s="69">
        <f t="shared" si="4"/>
        <v>6758.296</v>
      </c>
      <c r="G21" s="83">
        <f t="shared" si="0"/>
        <v>0.8334314958687877</v>
      </c>
      <c r="H21" s="83">
        <f t="shared" si="1"/>
        <v>1</v>
      </c>
      <c r="I21" s="56">
        <v>0</v>
      </c>
      <c r="J21" s="57">
        <v>0</v>
      </c>
      <c r="K21" s="67">
        <f>K19</f>
        <v>610.572</v>
      </c>
      <c r="L21" s="85">
        <f>L19</f>
        <v>610.572</v>
      </c>
      <c r="M21" s="57">
        <f>M19</f>
        <v>1589.744</v>
      </c>
      <c r="N21" s="67">
        <f t="shared" si="2"/>
        <v>1589.744</v>
      </c>
      <c r="O21" s="67">
        <f>O19</f>
        <v>666.914</v>
      </c>
      <c r="P21" s="89">
        <f>P19</f>
        <v>0</v>
      </c>
      <c r="Q21" s="67">
        <f>Q17</f>
        <v>697.794</v>
      </c>
      <c r="R21" s="68">
        <f>R19</f>
        <v>666.914</v>
      </c>
      <c r="S21" s="67">
        <f>S17</f>
        <v>761.22</v>
      </c>
      <c r="T21" s="67">
        <v>1459.014</v>
      </c>
      <c r="U21" s="67">
        <v>851.492</v>
      </c>
      <c r="V21" s="57">
        <f>V19</f>
        <v>851.492</v>
      </c>
      <c r="W21" s="67">
        <f>W17</f>
        <v>763.08</v>
      </c>
      <c r="X21" s="67">
        <v>763.08</v>
      </c>
      <c r="Y21" s="67">
        <f>Y19</f>
        <v>817.48</v>
      </c>
      <c r="Z21" s="57">
        <f t="shared" si="3"/>
        <v>817.48</v>
      </c>
      <c r="AA21" s="67">
        <v>649.139</v>
      </c>
      <c r="AB21" s="57"/>
      <c r="AC21" s="85">
        <f>AC19</f>
        <v>649.139</v>
      </c>
      <c r="AD21" s="57"/>
      <c r="AE21" s="85">
        <f>AE19</f>
        <v>52.426</v>
      </c>
      <c r="AF21" s="67"/>
      <c r="AG21" s="81" t="s">
        <v>59</v>
      </c>
      <c r="AH21" s="74"/>
    </row>
    <row r="22" spans="1:34" s="24" customFormat="1" ht="16.5" customHeight="1">
      <c r="A22" s="29"/>
      <c r="B22" s="52" t="s">
        <v>26</v>
      </c>
      <c r="C22" s="63">
        <f>C21</f>
        <v>8109.000000000001</v>
      </c>
      <c r="D22" s="70">
        <f t="shared" si="4"/>
        <v>6758.296</v>
      </c>
      <c r="E22" s="68">
        <f t="shared" si="4"/>
        <v>6758.296</v>
      </c>
      <c r="F22" s="68">
        <f t="shared" si="4"/>
        <v>6758.296</v>
      </c>
      <c r="G22" s="84">
        <f t="shared" si="0"/>
        <v>0.8334314958687877</v>
      </c>
      <c r="H22" s="84">
        <f t="shared" si="1"/>
        <v>1</v>
      </c>
      <c r="I22" s="62">
        <v>0</v>
      </c>
      <c r="J22" s="63">
        <v>0</v>
      </c>
      <c r="K22" s="68">
        <f>K21</f>
        <v>610.572</v>
      </c>
      <c r="L22" s="86">
        <f>L21</f>
        <v>610.572</v>
      </c>
      <c r="M22" s="63">
        <f>M23</f>
        <v>1589.744</v>
      </c>
      <c r="N22" s="68">
        <f t="shared" si="2"/>
        <v>1589.744</v>
      </c>
      <c r="O22" s="68">
        <f>O21</f>
        <v>666.914</v>
      </c>
      <c r="P22" s="89">
        <f>P21</f>
        <v>0</v>
      </c>
      <c r="Q22" s="68">
        <f>Q21</f>
        <v>697.794</v>
      </c>
      <c r="R22" s="68">
        <f>R21</f>
        <v>666.914</v>
      </c>
      <c r="S22" s="68">
        <f>S17</f>
        <v>761.22</v>
      </c>
      <c r="T22" s="67">
        <v>1459.014</v>
      </c>
      <c r="U22" s="68">
        <f>U21</f>
        <v>851.492</v>
      </c>
      <c r="V22" s="63">
        <f>V19</f>
        <v>851.492</v>
      </c>
      <c r="W22" s="68">
        <f>W17</f>
        <v>763.08</v>
      </c>
      <c r="X22" s="67">
        <v>763.08</v>
      </c>
      <c r="Y22" s="67">
        <f>Y21</f>
        <v>817.48</v>
      </c>
      <c r="Z22" s="63">
        <f t="shared" si="3"/>
        <v>817.48</v>
      </c>
      <c r="AA22" s="67">
        <v>649.139</v>
      </c>
      <c r="AB22" s="63"/>
      <c r="AC22" s="86">
        <f>AC19</f>
        <v>649.139</v>
      </c>
      <c r="AD22" s="63"/>
      <c r="AE22" s="85">
        <f>AE21</f>
        <v>52.426</v>
      </c>
      <c r="AF22" s="68"/>
      <c r="AG22" s="66"/>
      <c r="AH22" s="74"/>
    </row>
    <row r="23" spans="1:34" s="24" customFormat="1" ht="18.75" customHeight="1">
      <c r="A23" s="29"/>
      <c r="B23" s="50" t="s">
        <v>13</v>
      </c>
      <c r="C23" s="57">
        <f>C22</f>
        <v>8109.000000000001</v>
      </c>
      <c r="D23" s="69">
        <f>I23+K23+M23+O23+Q23+S23+U23+W23+Y23</f>
        <v>6758.296</v>
      </c>
      <c r="E23" s="69">
        <f>D23</f>
        <v>6758.296</v>
      </c>
      <c r="F23" s="69">
        <f>J23+L23+N23+P23+R23+T23+V23+X23+Z23</f>
        <v>6758.296</v>
      </c>
      <c r="G23" s="83">
        <f t="shared" si="0"/>
        <v>0.8334314958687877</v>
      </c>
      <c r="H23" s="83">
        <f t="shared" si="1"/>
        <v>1</v>
      </c>
      <c r="I23" s="56">
        <v>0</v>
      </c>
      <c r="J23" s="57">
        <v>0</v>
      </c>
      <c r="K23" s="67">
        <f>K21</f>
        <v>610.572</v>
      </c>
      <c r="L23" s="85">
        <f>L21</f>
        <v>610.572</v>
      </c>
      <c r="M23" s="57">
        <f>M21</f>
        <v>1589.744</v>
      </c>
      <c r="N23" s="67">
        <f t="shared" si="2"/>
        <v>1589.744</v>
      </c>
      <c r="O23" s="67">
        <f>O22</f>
        <v>666.914</v>
      </c>
      <c r="P23" s="89">
        <f>P22</f>
        <v>0</v>
      </c>
      <c r="Q23" s="67">
        <f>Q21</f>
        <v>697.794</v>
      </c>
      <c r="R23" s="67">
        <f>R21</f>
        <v>666.914</v>
      </c>
      <c r="S23" s="67">
        <f>S17</f>
        <v>761.22</v>
      </c>
      <c r="T23" s="67">
        <v>1459.014</v>
      </c>
      <c r="U23" s="67">
        <f>U22</f>
        <v>851.492</v>
      </c>
      <c r="V23" s="57">
        <f>V19</f>
        <v>851.492</v>
      </c>
      <c r="W23" s="67">
        <f>W17</f>
        <v>763.08</v>
      </c>
      <c r="X23" s="67">
        <v>763.08</v>
      </c>
      <c r="Y23" s="67">
        <f>Y21</f>
        <v>817.48</v>
      </c>
      <c r="Z23" s="57">
        <f t="shared" si="3"/>
        <v>817.48</v>
      </c>
      <c r="AA23" s="67">
        <v>649.139</v>
      </c>
      <c r="AB23" s="57"/>
      <c r="AC23" s="85">
        <f>AC22</f>
        <v>649.139</v>
      </c>
      <c r="AD23" s="57"/>
      <c r="AE23" s="85">
        <f>AE21</f>
        <v>52.426</v>
      </c>
      <c r="AF23" s="67"/>
      <c r="AG23" s="54"/>
      <c r="AH23" s="74"/>
    </row>
    <row r="24" spans="1:34" s="24" customFormat="1" ht="16.5" customHeight="1">
      <c r="A24" s="29"/>
      <c r="B24" s="50" t="s">
        <v>25</v>
      </c>
      <c r="C24" s="57">
        <v>0</v>
      </c>
      <c r="D24" s="56">
        <v>0</v>
      </c>
      <c r="E24" s="56">
        <v>0</v>
      </c>
      <c r="F24" s="56">
        <v>0</v>
      </c>
      <c r="G24" s="83">
        <v>0</v>
      </c>
      <c r="H24" s="83">
        <v>0</v>
      </c>
      <c r="I24" s="56">
        <v>0</v>
      </c>
      <c r="J24" s="57">
        <v>0</v>
      </c>
      <c r="K24" s="67">
        <v>0</v>
      </c>
      <c r="L24" s="62">
        <v>0</v>
      </c>
      <c r="M24" s="57">
        <v>0</v>
      </c>
      <c r="N24" s="57">
        <f t="shared" si="2"/>
        <v>0</v>
      </c>
      <c r="O24" s="57">
        <v>0</v>
      </c>
      <c r="P24" s="89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f>U24</f>
        <v>0</v>
      </c>
      <c r="W24" s="57">
        <v>0</v>
      </c>
      <c r="X24" s="57">
        <v>0</v>
      </c>
      <c r="Y24" s="57">
        <v>0</v>
      </c>
      <c r="Z24" s="57">
        <f t="shared" si="3"/>
        <v>0</v>
      </c>
      <c r="AA24" s="57">
        <v>0</v>
      </c>
      <c r="AB24" s="57"/>
      <c r="AC24" s="57">
        <v>0</v>
      </c>
      <c r="AD24" s="57"/>
      <c r="AE24" s="67">
        <f>AC24</f>
        <v>0</v>
      </c>
      <c r="AF24" s="67"/>
      <c r="AG24" s="54"/>
      <c r="AH24" s="74"/>
    </row>
    <row r="25" spans="1:34" s="31" customFormat="1" ht="232.5" customHeight="1">
      <c r="A25" s="31" t="s">
        <v>20</v>
      </c>
      <c r="B25" s="87" t="s">
        <v>33</v>
      </c>
      <c r="C25" s="57">
        <v>702</v>
      </c>
      <c r="D25" s="67">
        <f>D20</f>
        <v>242</v>
      </c>
      <c r="E25" s="67">
        <f>E20</f>
        <v>242</v>
      </c>
      <c r="F25" s="67">
        <f>F20</f>
        <v>225.2</v>
      </c>
      <c r="G25" s="83">
        <v>0.04</v>
      </c>
      <c r="H25" s="83">
        <v>1</v>
      </c>
      <c r="I25" s="56">
        <v>0</v>
      </c>
      <c r="J25" s="57">
        <v>0</v>
      </c>
      <c r="K25" s="67">
        <f>K20</f>
        <v>35.975</v>
      </c>
      <c r="L25" s="67">
        <f>L20</f>
        <v>35.975</v>
      </c>
      <c r="M25" s="57">
        <v>0</v>
      </c>
      <c r="N25" s="57">
        <f t="shared" si="2"/>
        <v>0</v>
      </c>
      <c r="O25" s="67">
        <f>O20</f>
        <v>99.225</v>
      </c>
      <c r="P25" s="89">
        <f>P20</f>
        <v>0</v>
      </c>
      <c r="Q25" s="57">
        <v>0</v>
      </c>
      <c r="R25" s="67">
        <f>R20</f>
        <v>99.225</v>
      </c>
      <c r="S25" s="57">
        <v>0</v>
      </c>
      <c r="T25" s="57">
        <v>0</v>
      </c>
      <c r="U25" s="57">
        <f>U20</f>
        <v>106.8</v>
      </c>
      <c r="V25" s="57">
        <f>V20</f>
        <v>90</v>
      </c>
      <c r="W25" s="57">
        <v>0</v>
      </c>
      <c r="X25" s="57">
        <v>0</v>
      </c>
      <c r="Y25" s="57">
        <v>0</v>
      </c>
      <c r="Z25" s="57">
        <f t="shared" si="3"/>
        <v>0</v>
      </c>
      <c r="AA25" s="57">
        <v>230</v>
      </c>
      <c r="AB25" s="57"/>
      <c r="AC25" s="57">
        <v>0</v>
      </c>
      <c r="AD25" s="57"/>
      <c r="AE25" s="67">
        <v>230</v>
      </c>
      <c r="AF25" s="57"/>
      <c r="AG25" s="81" t="s">
        <v>58</v>
      </c>
      <c r="AH25" s="75"/>
    </row>
    <row r="26" spans="1:33" s="11" customFormat="1" ht="15.75">
      <c r="A26" s="40"/>
      <c r="B26" s="18" t="s">
        <v>26</v>
      </c>
      <c r="C26" s="63">
        <f>C25</f>
        <v>702</v>
      </c>
      <c r="D26" s="70">
        <f>K26+O26+U26</f>
        <v>242</v>
      </c>
      <c r="E26" s="70">
        <f>E25</f>
        <v>242</v>
      </c>
      <c r="F26" s="70">
        <f>F25</f>
        <v>225.2</v>
      </c>
      <c r="G26" s="84">
        <v>0.04</v>
      </c>
      <c r="H26" s="84">
        <v>1</v>
      </c>
      <c r="I26" s="62">
        <v>0</v>
      </c>
      <c r="J26" s="63">
        <v>0</v>
      </c>
      <c r="K26" s="68">
        <f>K25</f>
        <v>35.975</v>
      </c>
      <c r="L26" s="68">
        <f>L25</f>
        <v>35.975</v>
      </c>
      <c r="M26" s="63">
        <v>0</v>
      </c>
      <c r="N26" s="63">
        <f t="shared" si="2"/>
        <v>0</v>
      </c>
      <c r="O26" s="68">
        <f>O25</f>
        <v>99.225</v>
      </c>
      <c r="P26" s="89">
        <f>P25</f>
        <v>0</v>
      </c>
      <c r="Q26" s="63">
        <v>0</v>
      </c>
      <c r="R26" s="67">
        <f>R25</f>
        <v>99.225</v>
      </c>
      <c r="S26" s="63">
        <v>0</v>
      </c>
      <c r="T26" s="57">
        <v>0</v>
      </c>
      <c r="U26" s="63">
        <f>U25</f>
        <v>106.8</v>
      </c>
      <c r="V26" s="63">
        <f>V25</f>
        <v>90</v>
      </c>
      <c r="W26" s="63">
        <v>0</v>
      </c>
      <c r="X26" s="63">
        <v>0</v>
      </c>
      <c r="Y26" s="57">
        <v>0</v>
      </c>
      <c r="Z26" s="57">
        <f t="shared" si="3"/>
        <v>0</v>
      </c>
      <c r="AA26" s="63">
        <v>230</v>
      </c>
      <c r="AB26" s="63"/>
      <c r="AC26" s="63">
        <v>0</v>
      </c>
      <c r="AD26" s="63"/>
      <c r="AE26" s="68">
        <f>AE25</f>
        <v>230</v>
      </c>
      <c r="AF26" s="63"/>
      <c r="AG26" s="66"/>
    </row>
    <row r="27" spans="1:33" s="10" customFormat="1" ht="15.75">
      <c r="A27" s="35"/>
      <c r="B27" s="36" t="s">
        <v>13</v>
      </c>
      <c r="C27" s="57">
        <v>0</v>
      </c>
      <c r="D27" s="56">
        <v>0</v>
      </c>
      <c r="E27" s="56">
        <v>0</v>
      </c>
      <c r="F27" s="56">
        <v>0</v>
      </c>
      <c r="G27" s="83">
        <v>0</v>
      </c>
      <c r="H27" s="83">
        <v>0</v>
      </c>
      <c r="I27" s="56">
        <v>0</v>
      </c>
      <c r="J27" s="57">
        <v>0</v>
      </c>
      <c r="K27" s="67">
        <v>0</v>
      </c>
      <c r="L27" s="56">
        <v>0</v>
      </c>
      <c r="M27" s="57">
        <v>0</v>
      </c>
      <c r="N27" s="57">
        <f t="shared" si="2"/>
        <v>0</v>
      </c>
      <c r="O27" s="67">
        <v>0</v>
      </c>
      <c r="P27" s="89">
        <v>0</v>
      </c>
      <c r="Q27" s="57">
        <v>0</v>
      </c>
      <c r="R27" s="67">
        <v>0</v>
      </c>
      <c r="S27" s="57">
        <v>0</v>
      </c>
      <c r="T27" s="57">
        <v>0</v>
      </c>
      <c r="U27" s="57">
        <v>0</v>
      </c>
      <c r="V27" s="57">
        <f>U27</f>
        <v>0</v>
      </c>
      <c r="W27" s="57">
        <v>0</v>
      </c>
      <c r="X27" s="57">
        <v>0</v>
      </c>
      <c r="Y27" s="57">
        <v>0</v>
      </c>
      <c r="Z27" s="57">
        <f t="shared" si="3"/>
        <v>0</v>
      </c>
      <c r="AA27" s="57">
        <v>0</v>
      </c>
      <c r="AB27" s="57"/>
      <c r="AC27" s="57">
        <v>0</v>
      </c>
      <c r="AD27" s="57"/>
      <c r="AE27" s="57">
        <v>0</v>
      </c>
      <c r="AF27" s="57"/>
      <c r="AG27" s="54"/>
    </row>
    <row r="28" spans="1:34" s="38" customFormat="1" ht="15.75">
      <c r="A28" s="37"/>
      <c r="B28" s="32" t="s">
        <v>25</v>
      </c>
      <c r="C28" s="57">
        <f>C25</f>
        <v>702</v>
      </c>
      <c r="D28" s="69">
        <f>D26</f>
        <v>242</v>
      </c>
      <c r="E28" s="69">
        <f>E26</f>
        <v>242</v>
      </c>
      <c r="F28" s="69">
        <f>F25</f>
        <v>225.2</v>
      </c>
      <c r="G28" s="83">
        <f>F28/C28</f>
        <v>0.3207977207977208</v>
      </c>
      <c r="H28" s="83">
        <f>F28/D28</f>
        <v>0.9305785123966942</v>
      </c>
      <c r="I28" s="56">
        <v>0</v>
      </c>
      <c r="J28" s="57">
        <v>0</v>
      </c>
      <c r="K28" s="67">
        <f>K26</f>
        <v>35.975</v>
      </c>
      <c r="L28" s="67">
        <f>L26</f>
        <v>35.975</v>
      </c>
      <c r="M28" s="57">
        <v>0</v>
      </c>
      <c r="N28" s="57">
        <f t="shared" si="2"/>
        <v>0</v>
      </c>
      <c r="O28" s="67">
        <f>O25</f>
        <v>99.225</v>
      </c>
      <c r="P28" s="89">
        <f>P25</f>
        <v>0</v>
      </c>
      <c r="Q28" s="57">
        <v>0</v>
      </c>
      <c r="R28" s="67">
        <f>R25</f>
        <v>99.225</v>
      </c>
      <c r="S28" s="57">
        <v>0</v>
      </c>
      <c r="T28" s="57">
        <v>0</v>
      </c>
      <c r="U28" s="57">
        <f>U26</f>
        <v>106.8</v>
      </c>
      <c r="V28" s="57">
        <f>V26</f>
        <v>90</v>
      </c>
      <c r="W28" s="57">
        <v>0</v>
      </c>
      <c r="X28" s="57">
        <v>0</v>
      </c>
      <c r="Y28" s="57">
        <v>0</v>
      </c>
      <c r="Z28" s="57">
        <f t="shared" si="3"/>
        <v>0</v>
      </c>
      <c r="AA28" s="57">
        <v>230</v>
      </c>
      <c r="AB28" s="57"/>
      <c r="AC28" s="57">
        <v>0</v>
      </c>
      <c r="AD28" s="57"/>
      <c r="AE28" s="67">
        <f>AE26</f>
        <v>230</v>
      </c>
      <c r="AF28" s="57"/>
      <c r="AG28" s="54"/>
      <c r="AH28" s="76"/>
    </row>
    <row r="29" spans="1:33" s="11" customFormat="1" ht="17.25" customHeight="1">
      <c r="A29" s="51" t="s">
        <v>27</v>
      </c>
      <c r="B29" s="103" t="s">
        <v>34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79"/>
    </row>
    <row r="30" spans="1:33" s="11" customFormat="1" ht="45.75" customHeight="1">
      <c r="A30" s="22" t="s">
        <v>21</v>
      </c>
      <c r="B30" s="87" t="s">
        <v>35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/>
      <c r="AC30" s="57">
        <v>0</v>
      </c>
      <c r="AD30" s="54"/>
      <c r="AE30" s="54">
        <v>0</v>
      </c>
      <c r="AF30" s="54"/>
      <c r="AG30" s="54"/>
    </row>
    <row r="31" spans="1:33" s="11" customFormat="1" ht="17.25" customHeight="1">
      <c r="A31" s="19" t="s">
        <v>22</v>
      </c>
      <c r="B31" s="18" t="s">
        <v>26</v>
      </c>
      <c r="C31" s="55">
        <f>C32+C33</f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5"/>
      <c r="AC31" s="63">
        <v>0</v>
      </c>
      <c r="AD31" s="55"/>
      <c r="AE31" s="66">
        <v>0</v>
      </c>
      <c r="AF31" s="66"/>
      <c r="AG31" s="59"/>
    </row>
    <row r="32" spans="1:33" s="10" customFormat="1" ht="17.25" customHeight="1">
      <c r="A32" s="33"/>
      <c r="B32" s="27" t="s">
        <v>13</v>
      </c>
      <c r="C32" s="59">
        <f>C30</f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9"/>
      <c r="AC32" s="57">
        <v>0</v>
      </c>
      <c r="AD32" s="59"/>
      <c r="AE32" s="54">
        <v>0</v>
      </c>
      <c r="AF32" s="54"/>
      <c r="AG32" s="59"/>
    </row>
    <row r="33" spans="1:33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/>
      <c r="AC33" s="57">
        <v>0</v>
      </c>
      <c r="AD33" s="59"/>
      <c r="AE33" s="54">
        <v>0</v>
      </c>
      <c r="AF33" s="54"/>
      <c r="AG33" s="59"/>
    </row>
    <row r="34" spans="1:33" s="11" customFormat="1" ht="41.25" customHeight="1">
      <c r="A34" s="105" t="s">
        <v>36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80"/>
    </row>
    <row r="35" spans="1:33" s="11" customFormat="1" ht="253.5" customHeight="1">
      <c r="A35" s="16"/>
      <c r="B35" s="87" t="s">
        <v>37</v>
      </c>
      <c r="C35" s="57">
        <v>2375.2</v>
      </c>
      <c r="D35" s="57">
        <v>1870.65</v>
      </c>
      <c r="E35" s="57">
        <f>E36</f>
        <v>2375.2</v>
      </c>
      <c r="F35" s="57">
        <f>D35</f>
        <v>1870.65</v>
      </c>
      <c r="G35" s="84">
        <f aca="true" t="shared" si="5" ref="G35:G46">F35/C35</f>
        <v>0.7875757830919502</v>
      </c>
      <c r="H35" s="84">
        <f aca="true" t="shared" si="6" ref="H35:H46">F35/D35</f>
        <v>1</v>
      </c>
      <c r="I35" s="57">
        <v>0</v>
      </c>
      <c r="J35" s="57">
        <v>0</v>
      </c>
      <c r="K35" s="57">
        <v>177.44238</v>
      </c>
      <c r="L35" s="57">
        <v>0</v>
      </c>
      <c r="M35" s="57">
        <f>M36</f>
        <v>190.26</v>
      </c>
      <c r="N35" s="57">
        <f>N36</f>
        <v>367.71</v>
      </c>
      <c r="O35" s="57">
        <v>177.44238</v>
      </c>
      <c r="P35" s="57">
        <f>P36</f>
        <v>149.66</v>
      </c>
      <c r="Q35" s="57">
        <v>318.54</v>
      </c>
      <c r="R35" s="57">
        <v>288.6</v>
      </c>
      <c r="S35" s="57">
        <f>S36</f>
        <v>243.71</v>
      </c>
      <c r="T35" s="57">
        <v>301.44</v>
      </c>
      <c r="U35" s="57">
        <v>188.13</v>
      </c>
      <c r="V35" s="57">
        <f>U35</f>
        <v>188.13</v>
      </c>
      <c r="W35" s="90">
        <v>320.679</v>
      </c>
      <c r="X35" s="90">
        <v>320.679</v>
      </c>
      <c r="Y35" s="90">
        <v>254.405</v>
      </c>
      <c r="Z35" s="67">
        <f>Y35</f>
        <v>254.405</v>
      </c>
      <c r="AA35" s="54">
        <v>0</v>
      </c>
      <c r="AB35" s="57"/>
      <c r="AC35" s="67">
        <f>AC33</f>
        <v>0</v>
      </c>
      <c r="AD35" s="57"/>
      <c r="AE35" s="67">
        <v>504.572</v>
      </c>
      <c r="AF35" s="67"/>
      <c r="AG35" s="81" t="s">
        <v>57</v>
      </c>
    </row>
    <row r="36" spans="1:33" s="11" customFormat="1" ht="19.5" customHeight="1">
      <c r="A36" s="19"/>
      <c r="B36" s="18" t="s">
        <v>26</v>
      </c>
      <c r="C36" s="63">
        <f>C35</f>
        <v>2375.2</v>
      </c>
      <c r="D36" s="63">
        <f>D35</f>
        <v>1870.65</v>
      </c>
      <c r="E36" s="63">
        <f>C36</f>
        <v>2375.2</v>
      </c>
      <c r="F36" s="63">
        <f>F35</f>
        <v>1870.65</v>
      </c>
      <c r="G36" s="84">
        <f t="shared" si="5"/>
        <v>0.7875757830919502</v>
      </c>
      <c r="H36" s="84">
        <f t="shared" si="6"/>
        <v>1</v>
      </c>
      <c r="I36" s="63">
        <v>0</v>
      </c>
      <c r="J36" s="63">
        <v>0</v>
      </c>
      <c r="K36" s="57">
        <f>K35</f>
        <v>177.44238</v>
      </c>
      <c r="L36" s="63">
        <v>0</v>
      </c>
      <c r="M36" s="63">
        <f>M37+M38</f>
        <v>190.26</v>
      </c>
      <c r="N36" s="63">
        <f>N37+N38</f>
        <v>367.71</v>
      </c>
      <c r="O36" s="63">
        <f>O35</f>
        <v>177.44238</v>
      </c>
      <c r="P36" s="63">
        <v>149.66</v>
      </c>
      <c r="Q36" s="63">
        <f>Q35</f>
        <v>318.54</v>
      </c>
      <c r="R36" s="63">
        <f>R35</f>
        <v>288.6</v>
      </c>
      <c r="S36" s="63">
        <v>243.71</v>
      </c>
      <c r="T36" s="63">
        <f>T35</f>
        <v>301.44</v>
      </c>
      <c r="U36" s="63">
        <f>U35</f>
        <v>188.13</v>
      </c>
      <c r="V36" s="63">
        <f>V35</f>
        <v>188.13</v>
      </c>
      <c r="W36" s="91">
        <f>W35</f>
        <v>320.679</v>
      </c>
      <c r="X36" s="90">
        <v>320.679</v>
      </c>
      <c r="Y36" s="91">
        <f>Y35</f>
        <v>254.405</v>
      </c>
      <c r="Z36" s="68">
        <f>Y36</f>
        <v>254.405</v>
      </c>
      <c r="AA36" s="54">
        <v>0</v>
      </c>
      <c r="AB36" s="63"/>
      <c r="AC36" s="67">
        <f>AC34</f>
        <v>0</v>
      </c>
      <c r="AD36" s="63"/>
      <c r="AE36" s="68">
        <f>AE35</f>
        <v>504.572</v>
      </c>
      <c r="AF36" s="68"/>
      <c r="AG36" s="54"/>
    </row>
    <row r="37" spans="1:33" s="10" customFormat="1" ht="18.75" customHeight="1">
      <c r="A37" s="34"/>
      <c r="B37" s="27" t="s">
        <v>13</v>
      </c>
      <c r="C37" s="57">
        <v>470</v>
      </c>
      <c r="D37" s="57">
        <v>470</v>
      </c>
      <c r="E37" s="57">
        <v>470</v>
      </c>
      <c r="F37" s="57">
        <f>E37</f>
        <v>470</v>
      </c>
      <c r="G37" s="83">
        <f t="shared" si="5"/>
        <v>1</v>
      </c>
      <c r="H37" s="83">
        <f t="shared" si="6"/>
        <v>1</v>
      </c>
      <c r="I37" s="57">
        <v>0</v>
      </c>
      <c r="J37" s="57">
        <v>0</v>
      </c>
      <c r="K37" s="67">
        <v>0</v>
      </c>
      <c r="L37" s="57">
        <v>0</v>
      </c>
      <c r="M37" s="57">
        <v>190.26</v>
      </c>
      <c r="N37" s="57">
        <v>190.26</v>
      </c>
      <c r="O37" s="57">
        <f>O36</f>
        <v>177.44238</v>
      </c>
      <c r="P37" s="57">
        <v>149.66</v>
      </c>
      <c r="Q37" s="57">
        <v>102.28808</v>
      </c>
      <c r="R37" s="57">
        <v>130.08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7"/>
      <c r="AC37" s="67">
        <v>0</v>
      </c>
      <c r="AD37" s="57"/>
      <c r="AE37" s="67">
        <v>0</v>
      </c>
      <c r="AF37" s="67"/>
      <c r="AG37" s="54"/>
    </row>
    <row r="38" spans="1:33" s="10" customFormat="1" ht="15.75">
      <c r="A38" s="27"/>
      <c r="B38" s="27" t="s">
        <v>25</v>
      </c>
      <c r="C38" s="57">
        <v>1905.2</v>
      </c>
      <c r="D38" s="57">
        <v>1400.65</v>
      </c>
      <c r="E38" s="57">
        <f>C38</f>
        <v>1905.2</v>
      </c>
      <c r="F38" s="57">
        <f>D38</f>
        <v>1400.65</v>
      </c>
      <c r="G38" s="83">
        <f t="shared" si="5"/>
        <v>0.7351721604031073</v>
      </c>
      <c r="H38" s="83">
        <f t="shared" si="6"/>
        <v>1</v>
      </c>
      <c r="I38" s="57">
        <v>0</v>
      </c>
      <c r="J38" s="57">
        <v>0</v>
      </c>
      <c r="K38" s="57">
        <f>K36</f>
        <v>177.44238</v>
      </c>
      <c r="L38" s="57">
        <v>0</v>
      </c>
      <c r="M38" s="57">
        <v>0</v>
      </c>
      <c r="N38" s="57">
        <v>177.45</v>
      </c>
      <c r="O38" s="57">
        <v>0</v>
      </c>
      <c r="P38" s="57">
        <v>0</v>
      </c>
      <c r="Q38" s="57">
        <v>216.25306</v>
      </c>
      <c r="R38" s="57">
        <v>158.52</v>
      </c>
      <c r="S38" s="57">
        <f>S36</f>
        <v>243.71</v>
      </c>
      <c r="T38" s="57">
        <f>T35</f>
        <v>301.44</v>
      </c>
      <c r="U38" s="57">
        <f>U36</f>
        <v>188.13</v>
      </c>
      <c r="V38" s="57">
        <f>V35</f>
        <v>188.13</v>
      </c>
      <c r="W38" s="90">
        <f>W35</f>
        <v>320.679</v>
      </c>
      <c r="X38" s="90">
        <v>320.679</v>
      </c>
      <c r="Y38" s="90">
        <f>Y35</f>
        <v>254.405</v>
      </c>
      <c r="Z38" s="67">
        <f>Y38</f>
        <v>254.405</v>
      </c>
      <c r="AA38" s="54">
        <v>0</v>
      </c>
      <c r="AB38" s="57"/>
      <c r="AC38" s="67">
        <f>AC36</f>
        <v>0</v>
      </c>
      <c r="AD38" s="57"/>
      <c r="AE38" s="67">
        <f>AE36</f>
        <v>504.572</v>
      </c>
      <c r="AF38" s="67"/>
      <c r="AG38" s="54"/>
    </row>
    <row r="39" spans="1:33" s="10" customFormat="1" ht="30.75" customHeight="1">
      <c r="A39" s="27"/>
      <c r="B39" s="105" t="s">
        <v>49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</row>
    <row r="40" spans="1:33" s="10" customFormat="1" ht="31.5">
      <c r="A40" s="27"/>
      <c r="B40" s="27" t="s">
        <v>47</v>
      </c>
      <c r="C40" s="63">
        <v>120</v>
      </c>
      <c r="D40" s="63">
        <v>52.82</v>
      </c>
      <c r="E40" s="63">
        <f>D40</f>
        <v>52.82</v>
      </c>
      <c r="F40" s="63">
        <f>E40</f>
        <v>52.82</v>
      </c>
      <c r="G40" s="84">
        <v>0</v>
      </c>
      <c r="H40" s="84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57">
        <v>0</v>
      </c>
      <c r="U40" s="63">
        <v>1.3</v>
      </c>
      <c r="V40" s="63">
        <v>0</v>
      </c>
      <c r="W40" s="63">
        <f>W41</f>
        <v>51.52</v>
      </c>
      <c r="X40" s="63">
        <v>52.82</v>
      </c>
      <c r="Y40" s="63">
        <v>0</v>
      </c>
      <c r="Z40" s="57">
        <v>0</v>
      </c>
      <c r="AA40" s="63">
        <v>0</v>
      </c>
      <c r="AB40" s="63"/>
      <c r="AC40" s="63">
        <v>67.18</v>
      </c>
      <c r="AD40" s="63"/>
      <c r="AE40" s="63">
        <v>0</v>
      </c>
      <c r="AF40" s="63"/>
      <c r="AG40" s="95" t="s">
        <v>51</v>
      </c>
    </row>
    <row r="41" spans="1:33" s="10" customFormat="1" ht="15.75">
      <c r="A41" s="27"/>
      <c r="B41" s="18" t="s">
        <v>26</v>
      </c>
      <c r="C41" s="63">
        <v>120</v>
      </c>
      <c r="D41" s="63">
        <f>D40</f>
        <v>52.82</v>
      </c>
      <c r="E41" s="63">
        <f>E40</f>
        <v>52.82</v>
      </c>
      <c r="F41" s="63">
        <f>F40</f>
        <v>52.82</v>
      </c>
      <c r="G41" s="84">
        <v>0</v>
      </c>
      <c r="H41" s="84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63">
        <v>0</v>
      </c>
      <c r="T41" s="57">
        <v>0</v>
      </c>
      <c r="U41" s="57">
        <v>1.3</v>
      </c>
      <c r="V41" s="63">
        <v>0</v>
      </c>
      <c r="W41" s="63">
        <f>W42</f>
        <v>51.52</v>
      </c>
      <c r="X41" s="63">
        <v>52.82</v>
      </c>
      <c r="Y41" s="63">
        <v>0</v>
      </c>
      <c r="Z41" s="57">
        <v>0</v>
      </c>
      <c r="AA41" s="63">
        <v>0</v>
      </c>
      <c r="AB41" s="63"/>
      <c r="AC41" s="63">
        <f>AC40</f>
        <v>67.18</v>
      </c>
      <c r="AD41" s="63"/>
      <c r="AE41" s="63">
        <v>0</v>
      </c>
      <c r="AF41" s="68"/>
      <c r="AG41" s="66"/>
    </row>
    <row r="42" spans="1:33" s="10" customFormat="1" ht="15.75">
      <c r="A42" s="27"/>
      <c r="B42" s="27" t="s">
        <v>48</v>
      </c>
      <c r="C42" s="57">
        <v>120</v>
      </c>
      <c r="D42" s="57">
        <f>D40</f>
        <v>52.82</v>
      </c>
      <c r="E42" s="57">
        <f>E41</f>
        <v>52.82</v>
      </c>
      <c r="F42" s="57">
        <f>F41</f>
        <v>52.82</v>
      </c>
      <c r="G42" s="83">
        <v>0</v>
      </c>
      <c r="H42" s="83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7">
        <v>0</v>
      </c>
      <c r="T42" s="57">
        <v>0</v>
      </c>
      <c r="U42" s="57">
        <v>1.3</v>
      </c>
      <c r="V42" s="63">
        <v>0</v>
      </c>
      <c r="W42" s="63">
        <v>51.52</v>
      </c>
      <c r="X42" s="63">
        <v>52.82</v>
      </c>
      <c r="Y42" s="63">
        <v>0</v>
      </c>
      <c r="Z42" s="57">
        <v>0</v>
      </c>
      <c r="AA42" s="63">
        <v>0</v>
      </c>
      <c r="AB42" s="57"/>
      <c r="AC42" s="57">
        <f>AC41</f>
        <v>67.18</v>
      </c>
      <c r="AD42" s="57"/>
      <c r="AE42" s="63">
        <v>0</v>
      </c>
      <c r="AF42" s="67"/>
      <c r="AG42" s="54"/>
    </row>
    <row r="43" spans="1:33" s="41" customFormat="1" ht="23.25" customHeight="1">
      <c r="A43" s="42"/>
      <c r="B43" s="30" t="s">
        <v>23</v>
      </c>
      <c r="C43" s="63">
        <f>C44+C45+C46</f>
        <v>11306.2</v>
      </c>
      <c r="D43" s="68">
        <f>D17+D35+D40</f>
        <v>8923.766</v>
      </c>
      <c r="E43" s="68">
        <f>E44+E45+E46</f>
        <v>9428.315999999999</v>
      </c>
      <c r="F43" s="68">
        <f>F44+F45+F46</f>
        <v>8906.966</v>
      </c>
      <c r="G43" s="92">
        <f>F43/C43</f>
        <v>0.7877948382303515</v>
      </c>
      <c r="H43" s="92">
        <f t="shared" si="6"/>
        <v>0.9981173867624947</v>
      </c>
      <c r="I43" s="63">
        <v>0</v>
      </c>
      <c r="J43" s="63">
        <v>0</v>
      </c>
      <c r="K43" s="68">
        <f>K18+K36</f>
        <v>823.98938</v>
      </c>
      <c r="L43" s="68">
        <f>L45+L46</f>
        <v>646.547</v>
      </c>
      <c r="M43" s="63">
        <f>M18+M36</f>
        <v>1780.004</v>
      </c>
      <c r="N43" s="63">
        <f>N45+N46</f>
        <v>1957.454</v>
      </c>
      <c r="O43" s="68">
        <f>O45+O46</f>
        <v>943.58138</v>
      </c>
      <c r="P43" s="63">
        <f>P36</f>
        <v>149.66</v>
      </c>
      <c r="Q43" s="68">
        <f>Q17+Q36</f>
        <v>1016.3340000000001</v>
      </c>
      <c r="R43" s="63">
        <f>R17+R35</f>
        <v>1054.739</v>
      </c>
      <c r="S43" s="63">
        <f>S18+S36</f>
        <v>1004.9300000000001</v>
      </c>
      <c r="T43" s="63">
        <f>T17+T35</f>
        <v>1760.454</v>
      </c>
      <c r="U43" s="63">
        <f>U17+U35+U40</f>
        <v>1147.722</v>
      </c>
      <c r="V43" s="63">
        <f>V45+V46</f>
        <v>1129.6219999999998</v>
      </c>
      <c r="W43" s="68">
        <f>W18+W36+W40</f>
        <v>1135.279</v>
      </c>
      <c r="X43" s="63">
        <f>X17+X35+X40</f>
        <v>1136.579</v>
      </c>
      <c r="Y43" s="91">
        <f>Y45+Y46</f>
        <v>1071.885</v>
      </c>
      <c r="Z43" s="68">
        <f>Z45+Z46</f>
        <v>1071.885</v>
      </c>
      <c r="AA43" s="91">
        <f>AA45+AA46</f>
        <v>879.139</v>
      </c>
      <c r="AB43" s="63"/>
      <c r="AC43" s="68">
        <f>AC44+AC45+AC46</f>
        <v>716.319</v>
      </c>
      <c r="AD43" s="63"/>
      <c r="AE43" s="68">
        <f>AE17+AE35</f>
        <v>786.998</v>
      </c>
      <c r="AF43" s="68"/>
      <c r="AG43" s="66"/>
    </row>
    <row r="44" spans="1:33" s="41" customFormat="1" ht="15.75">
      <c r="A44" s="88"/>
      <c r="B44" s="36" t="s">
        <v>48</v>
      </c>
      <c r="C44" s="57">
        <f>C40</f>
        <v>120</v>
      </c>
      <c r="D44" s="57">
        <f>D40</f>
        <v>52.82</v>
      </c>
      <c r="E44" s="57">
        <f>E40</f>
        <v>52.82</v>
      </c>
      <c r="F44" s="57">
        <f>F40</f>
        <v>52.82</v>
      </c>
      <c r="G44" s="94">
        <v>0</v>
      </c>
      <c r="H44" s="94">
        <v>0</v>
      </c>
      <c r="I44" s="57">
        <v>0</v>
      </c>
      <c r="J44" s="57">
        <v>0</v>
      </c>
      <c r="K44" s="67">
        <v>0</v>
      </c>
      <c r="L44" s="67">
        <v>0</v>
      </c>
      <c r="M44" s="57">
        <v>0</v>
      </c>
      <c r="N44" s="57">
        <v>0</v>
      </c>
      <c r="O44" s="67">
        <v>0</v>
      </c>
      <c r="P44" s="57">
        <v>0</v>
      </c>
      <c r="Q44" s="67">
        <v>0</v>
      </c>
      <c r="R44" s="57">
        <v>0</v>
      </c>
      <c r="S44" s="57">
        <v>0</v>
      </c>
      <c r="T44" s="57">
        <v>0</v>
      </c>
      <c r="U44" s="57">
        <f>U40</f>
        <v>1.3</v>
      </c>
      <c r="V44" s="57">
        <f>T44</f>
        <v>0</v>
      </c>
      <c r="W44" s="57">
        <f>W40</f>
        <v>51.52</v>
      </c>
      <c r="X44" s="57">
        <f>X40</f>
        <v>52.82</v>
      </c>
      <c r="Y44" s="57">
        <v>0</v>
      </c>
      <c r="Z44" s="57">
        <v>0</v>
      </c>
      <c r="AA44" s="57">
        <v>0</v>
      </c>
      <c r="AB44" s="57"/>
      <c r="AC44" s="67">
        <f>AC40</f>
        <v>67.18</v>
      </c>
      <c r="AD44" s="57"/>
      <c r="AE44" s="67">
        <v>0</v>
      </c>
      <c r="AF44" s="68"/>
      <c r="AG44" s="66"/>
    </row>
    <row r="45" spans="2:33" ht="15.75">
      <c r="B45" s="36" t="s">
        <v>13</v>
      </c>
      <c r="C45" s="57">
        <f>C19+C37</f>
        <v>8579</v>
      </c>
      <c r="D45" s="67">
        <f>D19+D37</f>
        <v>7228.296</v>
      </c>
      <c r="E45" s="67">
        <f>E21+E37</f>
        <v>7228.296</v>
      </c>
      <c r="F45" s="67">
        <f>F19+F37</f>
        <v>7228.296</v>
      </c>
      <c r="G45" s="94">
        <f>F45/C45</f>
        <v>0.8425569413684579</v>
      </c>
      <c r="H45" s="94">
        <f>F45/D45</f>
        <v>1</v>
      </c>
      <c r="I45" s="57">
        <v>0</v>
      </c>
      <c r="J45" s="57">
        <v>0</v>
      </c>
      <c r="K45" s="67">
        <f>K19+K37</f>
        <v>610.572</v>
      </c>
      <c r="L45" s="67">
        <f>L19</f>
        <v>610.572</v>
      </c>
      <c r="M45" s="57">
        <f>M19+M37</f>
        <v>1780.004</v>
      </c>
      <c r="N45" s="57">
        <f>N19+N37</f>
        <v>1780.004</v>
      </c>
      <c r="O45" s="67">
        <f>O19+O37</f>
        <v>844.35638</v>
      </c>
      <c r="P45" s="57">
        <f>P37</f>
        <v>149.66</v>
      </c>
      <c r="Q45" s="67">
        <f>Q17+Q37</f>
        <v>800.08208</v>
      </c>
      <c r="R45" s="57">
        <f>R19+R37</f>
        <v>796.994</v>
      </c>
      <c r="S45" s="67">
        <f>S19+S37</f>
        <v>761.22</v>
      </c>
      <c r="T45" s="67">
        <f>T23</f>
        <v>1459.014</v>
      </c>
      <c r="U45" s="67">
        <f>U19+U37</f>
        <v>851.492</v>
      </c>
      <c r="V45" s="67">
        <f aca="true" t="shared" si="7" ref="V45:AA45">V19</f>
        <v>851.492</v>
      </c>
      <c r="W45" s="67">
        <f t="shared" si="7"/>
        <v>763.08</v>
      </c>
      <c r="X45" s="67">
        <f t="shared" si="7"/>
        <v>763.08</v>
      </c>
      <c r="Y45" s="67">
        <f t="shared" si="7"/>
        <v>817.48</v>
      </c>
      <c r="Z45" s="67">
        <f t="shared" si="7"/>
        <v>817.48</v>
      </c>
      <c r="AA45" s="67">
        <f t="shared" si="7"/>
        <v>649.139</v>
      </c>
      <c r="AB45" s="57"/>
      <c r="AC45" s="67">
        <f>AC18</f>
        <v>649.139</v>
      </c>
      <c r="AD45" s="57"/>
      <c r="AE45" s="67">
        <f>AE19</f>
        <v>52.426</v>
      </c>
      <c r="AF45" s="67"/>
      <c r="AG45" s="54"/>
    </row>
    <row r="46" spans="1:34" s="38" customFormat="1" ht="18" customHeight="1">
      <c r="A46" s="37"/>
      <c r="B46" s="32" t="s">
        <v>25</v>
      </c>
      <c r="C46" s="57">
        <f>C20+C38</f>
        <v>2607.2</v>
      </c>
      <c r="D46" s="67">
        <f>D20+D38</f>
        <v>1642.65</v>
      </c>
      <c r="E46" s="67">
        <f>E38+E28</f>
        <v>2147.2</v>
      </c>
      <c r="F46" s="67">
        <f>F20+F38</f>
        <v>1625.8500000000001</v>
      </c>
      <c r="G46" s="94">
        <f>F46/C46</f>
        <v>0.6236000306842591</v>
      </c>
      <c r="H46" s="94">
        <f>F46/D46</f>
        <v>0.9897726235047027</v>
      </c>
      <c r="I46" s="57">
        <v>0</v>
      </c>
      <c r="J46" s="57">
        <v>0</v>
      </c>
      <c r="K46" s="67">
        <f>K20+K38</f>
        <v>213.41738</v>
      </c>
      <c r="L46" s="67">
        <f>L20</f>
        <v>35.975</v>
      </c>
      <c r="M46" s="57">
        <f>M20+M38</f>
        <v>0</v>
      </c>
      <c r="N46" s="57">
        <f>N38</f>
        <v>177.45</v>
      </c>
      <c r="O46" s="67">
        <f>O20</f>
        <v>99.225</v>
      </c>
      <c r="P46" s="57">
        <f>P38</f>
        <v>0</v>
      </c>
      <c r="Q46" s="67">
        <f>Q38</f>
        <v>216.25306</v>
      </c>
      <c r="R46" s="57">
        <f>R20+R38</f>
        <v>257.745</v>
      </c>
      <c r="S46" s="67">
        <f>S20+S38</f>
        <v>243.71</v>
      </c>
      <c r="T46" s="67">
        <f>T38</f>
        <v>301.44</v>
      </c>
      <c r="U46" s="67">
        <f>U25+U35</f>
        <v>294.93</v>
      </c>
      <c r="V46" s="67">
        <f>V25+V35</f>
        <v>278.13</v>
      </c>
      <c r="W46" s="67">
        <f>W20+W38</f>
        <v>320.679</v>
      </c>
      <c r="X46" s="67">
        <f>X38</f>
        <v>320.679</v>
      </c>
      <c r="Y46" s="67">
        <f>Y20+Y38</f>
        <v>254.405</v>
      </c>
      <c r="Z46" s="67">
        <f>Z38</f>
        <v>254.405</v>
      </c>
      <c r="AA46" s="57">
        <f>AA20+AA38</f>
        <v>230</v>
      </c>
      <c r="AB46" s="57"/>
      <c r="AC46" s="67">
        <f>AC20+AC38</f>
        <v>0</v>
      </c>
      <c r="AD46" s="57"/>
      <c r="AE46" s="67">
        <f>AE25+AE35</f>
        <v>734.572</v>
      </c>
      <c r="AF46" s="67"/>
      <c r="AG46" s="54"/>
      <c r="AH46" s="76"/>
    </row>
    <row r="47" spans="4:6" ht="15.75">
      <c r="D47" s="93"/>
      <c r="F47" s="93"/>
    </row>
    <row r="48" spans="3:17" ht="53.25" customHeight="1">
      <c r="C48" s="110" t="s">
        <v>53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1" t="s">
        <v>52</v>
      </c>
      <c r="O48" s="111"/>
      <c r="P48" s="111"/>
      <c r="Q48" s="45"/>
    </row>
    <row r="49" spans="3:29" ht="39" customHeight="1">
      <c r="C49" s="118" t="s">
        <v>46</v>
      </c>
      <c r="D49" s="118"/>
      <c r="E49" s="118"/>
      <c r="F49" s="118"/>
      <c r="G49" s="118"/>
      <c r="H49" s="118"/>
      <c r="I49" s="118"/>
      <c r="J49" s="118"/>
      <c r="X49" s="110"/>
      <c r="Y49" s="110"/>
      <c r="Z49" s="110"/>
      <c r="AA49" s="53"/>
      <c r="AB49" s="46"/>
      <c r="AC49" s="46"/>
    </row>
    <row r="50" spans="3:29" ht="31.5" customHeight="1"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6"/>
      <c r="N50" s="46"/>
      <c r="O50" s="46"/>
      <c r="P50" s="46"/>
      <c r="Q50" s="46"/>
      <c r="X50" s="2"/>
      <c r="Y50" s="2"/>
      <c r="Z50" s="1"/>
      <c r="AA50" s="1"/>
      <c r="AB50" s="1"/>
      <c r="AC50" s="1"/>
    </row>
  </sheetData>
  <sheetProtection/>
  <mergeCells count="34">
    <mergeCell ref="M8:N8"/>
    <mergeCell ref="B8:B9"/>
    <mergeCell ref="C8:C9"/>
    <mergeCell ref="E8:E9"/>
    <mergeCell ref="O8:P8"/>
    <mergeCell ref="K8:L8"/>
    <mergeCell ref="F8:F9"/>
    <mergeCell ref="I8:J8"/>
    <mergeCell ref="S8:T8"/>
    <mergeCell ref="U8:V8"/>
    <mergeCell ref="AG8:AG9"/>
    <mergeCell ref="Y8:Z8"/>
    <mergeCell ref="AA8:AB8"/>
    <mergeCell ref="W8:X8"/>
    <mergeCell ref="R2:T2"/>
    <mergeCell ref="R3:T3"/>
    <mergeCell ref="A16:AF16"/>
    <mergeCell ref="A34:AF34"/>
    <mergeCell ref="Z4:AF4"/>
    <mergeCell ref="C49:J49"/>
    <mergeCell ref="B7:AF7"/>
    <mergeCell ref="B39:AG39"/>
    <mergeCell ref="AE8:AF8"/>
    <mergeCell ref="Q8:R8"/>
    <mergeCell ref="B29:AF29"/>
    <mergeCell ref="Z5:AF5"/>
    <mergeCell ref="B11:AF11"/>
    <mergeCell ref="AC8:AD8"/>
    <mergeCell ref="B6:AF6"/>
    <mergeCell ref="X49:Z49"/>
    <mergeCell ref="C48:M48"/>
    <mergeCell ref="N48:P48"/>
    <mergeCell ref="G8:H8"/>
    <mergeCell ref="D8:D9"/>
  </mergeCells>
  <printOptions horizontalCentered="1"/>
  <pageMargins left="0.1968503937007874" right="0.1968503937007874" top="0.1968503937007874" bottom="0.1968503937007874" header="0" footer="0"/>
  <pageSetup fitToHeight="2" fitToWidth="2" horizontalDpi="600" verticalDpi="600" orientation="landscape" paperSize="9" scale="53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2016-10-04T07:06:20Z</cp:lastPrinted>
  <dcterms:created xsi:type="dcterms:W3CDTF">1996-10-08T23:32:33Z</dcterms:created>
  <dcterms:modified xsi:type="dcterms:W3CDTF">2016-10-14T04:27:30Z</dcterms:modified>
  <cp:category/>
  <cp:version/>
  <cp:contentType/>
  <cp:contentStatus/>
</cp:coreProperties>
</file>