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420" windowWidth="14940" windowHeight="12060" activeTab="1"/>
  </bookViews>
  <sheets>
    <sheet name="Титульный лист" sheetId="1" r:id="rId1"/>
    <sheet name="2017 год" sheetId="2" r:id="rId2"/>
  </sheets>
  <definedNames>
    <definedName name="_xlnm.Print_Titles" localSheetId="1">'2017 год'!$B:$B,'2017 год'!$8:$10</definedName>
    <definedName name="_xlnm.Print_Area" localSheetId="1">'2017 год'!$B$2:$AG$46</definedName>
  </definedNames>
  <calcPr fullCalcOnLoad="1"/>
</workbook>
</file>

<file path=xl/sharedStrings.xml><?xml version="1.0" encoding="utf-8"?>
<sst xmlns="http://schemas.openxmlformats.org/spreadsheetml/2006/main" count="97" uniqueCount="58">
  <si>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</si>
  <si>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</si>
  <si>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</si>
  <si>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</si>
  <si>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</si>
  <si>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</si>
  <si>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</si>
  <si>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</si>
  <si>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</si>
  <si>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</si>
  <si>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</si>
  <si>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</si>
  <si>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</si>
  <si>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</si>
  <si>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</si>
  <si>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</si>
  <si>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</si>
  <si>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</si>
  <si>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</si>
  <si>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</si>
  <si>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</si>
  <si>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</si>
  <si>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</si>
  <si>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</si>
  <si>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</si>
  <si>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</si>
  <si>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</si>
  <si>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</si>
  <si>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</si>
  <si>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</si>
  <si>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</si>
  <si>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</si>
  <si>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</si>
  <si>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</si>
  <si>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</si>
  <si>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</si>
  <si>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</si>
  <si>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</si>
  <si>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</si>
  <si>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</si>
  <si>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</si>
  <si>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</si>
  <si>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</si>
  <si>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</si>
  <si>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</si>
  <si>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Основное  мероприятие: "Обеспечение продовольственной безопасности"</t>
  </si>
  <si>
    <t>План на 2017 год</t>
  </si>
  <si>
    <t>2017 год</t>
  </si>
  <si>
    <t>План на 01.07.2017</t>
  </si>
  <si>
    <t>Профинансировано на 01.07.2017</t>
  </si>
  <si>
    <t>Кассовый расход на 01.07.2017</t>
  </si>
  <si>
    <t>Субсидия на поддержку животноводства, носит заявительный характер. По состоянию на 30.06.2017 за финансовой поддержкой обратился один фермер (Глава КФХ Шиманский В.М.). Сумма поддержки по состоянию на 30.06.2017 составила  1 316,134 тыс. руб.</t>
  </si>
  <si>
    <t>С начала 2017 года отловлено 548 безнадзорных бродячих животных. На основании заключенного муниципального контракта оплата за оказанные услуги производится в месяце, следующем за отчётным на основании фактически предоставленных документов. На основании письма от 02.06.2017 № 29-исх-1132 произведено уточнение плановых ассигнований с целью своевременной оплаты услуг по отлову безнадзорных бродячих животных.</t>
  </si>
  <si>
    <t xml:space="preserve">Начальник управления экономики                  </t>
  </si>
  <si>
    <t>Е.Г. Загорская</t>
  </si>
  <si>
    <t>Исполнитель: М.В. Иванова 93757</t>
  </si>
  <si>
    <t>Субсидия в целях возмещения затрат, в части расходов по аренде торговых мест на городском рынке, носит заявительный характер. В 1 полугодии 2017 года за финансовой поддержкой обратился один фермер (Глава КФХ Шиманский В.М.). Сумма поддержки составила 143,775 тыс. руб.</t>
  </si>
  <si>
    <t>на 01.07.2017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</si>
</sst>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  <numFmt numFmtId="193" formatCode="0.00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2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192" fontId="3" fillId="0" borderId="12" xfId="62" applyNumberFormat="1" applyFont="1" applyBorder="1" applyAlignment="1">
      <alignment horizontal="center" vertical="center"/>
    </xf>
    <xf numFmtId="9" fontId="3" fillId="0" borderId="12" xfId="62" applyNumberFormat="1" applyFont="1" applyBorder="1" applyAlignment="1">
      <alignment horizontal="center" vertical="center"/>
    </xf>
    <xf numFmtId="9" fontId="2" fillId="0" borderId="12" xfId="62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191" fontId="3" fillId="0" borderId="10" xfId="62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2" xfId="62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2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62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62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9" fontId="2" fillId="34" borderId="12" xfId="62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62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62" applyNumberFormat="1" applyFont="1" applyFill="1" applyBorder="1" applyAlignment="1">
      <alignment horizontal="center" vertical="center"/>
    </xf>
    <xf numFmtId="191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vertical="center" wrapText="1"/>
    </xf>
    <xf numFmtId="192" fontId="2" fillId="0" borderId="12" xfId="62" applyNumberFormat="1" applyFont="1" applyBorder="1" applyAlignment="1">
      <alignment horizontal="center" vertical="center"/>
    </xf>
    <xf numFmtId="192" fontId="3" fillId="0" borderId="12" xfId="62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 wrapText="1"/>
    </xf>
    <xf numFmtId="173" fontId="10" fillId="34" borderId="0" xfId="0" applyNumberFormat="1" applyFont="1" applyFill="1" applyAlignment="1">
      <alignment horizontal="left" vertical="center" wrapText="1"/>
    </xf>
    <xf numFmtId="0" fontId="7" fillId="34" borderId="0" xfId="0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center" vertical="center" wrapText="1"/>
    </xf>
    <xf numFmtId="174" fontId="6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2" fontId="3" fillId="34" borderId="12" xfId="6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6384" width="9.140625" style="14" customWidth="1"/>
  </cols>
  <sheetData>
    <row r="1" spans="1:2" ht="18.75">
      <c r="A1" s="121"/>
      <c r="B1" s="121"/>
    </row>
    <row r="10" spans="1:9" ht="23.25">
      <c r="A10" s="122" t="s">
        <v>24</v>
      </c>
      <c r="B10" s="122"/>
      <c r="C10" s="122"/>
      <c r="D10" s="122"/>
      <c r="E10" s="122"/>
      <c r="F10" s="122"/>
      <c r="G10" s="122"/>
      <c r="H10" s="122"/>
      <c r="I10" s="122"/>
    </row>
    <row r="11" spans="1:9" ht="23.25">
      <c r="A11" s="122" t="s">
        <v>14</v>
      </c>
      <c r="B11" s="122"/>
      <c r="C11" s="122"/>
      <c r="D11" s="122"/>
      <c r="E11" s="122"/>
      <c r="F11" s="122"/>
      <c r="G11" s="122"/>
      <c r="H11" s="122"/>
      <c r="I11" s="122"/>
    </row>
    <row r="13" spans="1:9" ht="27" customHeight="1">
      <c r="A13" s="123" t="s">
        <v>15</v>
      </c>
      <c r="B13" s="123"/>
      <c r="C13" s="123"/>
      <c r="D13" s="123"/>
      <c r="E13" s="123"/>
      <c r="F13" s="123"/>
      <c r="G13" s="123"/>
      <c r="H13" s="123"/>
      <c r="I13" s="123"/>
    </row>
    <row r="14" spans="1:9" ht="27" customHeight="1">
      <c r="A14" s="123" t="s">
        <v>16</v>
      </c>
      <c r="B14" s="123"/>
      <c r="C14" s="123"/>
      <c r="D14" s="123"/>
      <c r="E14" s="123"/>
      <c r="F14" s="123"/>
      <c r="G14" s="123"/>
      <c r="H14" s="123"/>
      <c r="I14" s="123"/>
    </row>
    <row r="15" spans="1:9" ht="61.5" customHeight="1">
      <c r="A15" s="124" t="s">
        <v>43</v>
      </c>
      <c r="B15" s="124"/>
      <c r="C15" s="124"/>
      <c r="D15" s="124"/>
      <c r="E15" s="124"/>
      <c r="F15" s="124"/>
      <c r="G15" s="124"/>
      <c r="H15" s="124"/>
      <c r="I15" s="124"/>
    </row>
    <row r="16" spans="4:6" ht="19.5">
      <c r="D16" s="125" t="s">
        <v>57</v>
      </c>
      <c r="E16" s="126"/>
      <c r="F16" s="126"/>
    </row>
    <row r="46" spans="1:9" ht="16.5">
      <c r="A46" s="120" t="s">
        <v>17</v>
      </c>
      <c r="B46" s="120"/>
      <c r="C46" s="120"/>
      <c r="D46" s="120"/>
      <c r="E46" s="120"/>
      <c r="F46" s="120"/>
      <c r="G46" s="120"/>
      <c r="H46" s="120"/>
      <c r="I46" s="120"/>
    </row>
    <row r="47" spans="1:9" ht="16.5">
      <c r="A47" s="120" t="s">
        <v>47</v>
      </c>
      <c r="B47" s="120"/>
      <c r="C47" s="120"/>
      <c r="D47" s="120"/>
      <c r="E47" s="120"/>
      <c r="F47" s="120"/>
      <c r="G47" s="120"/>
      <c r="H47" s="120"/>
      <c r="I47" s="120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46"/>
  <sheetViews>
    <sheetView showGridLines="0" tabSelected="1" view="pageBreakPreview" zoomScale="75" zoomScaleNormal="64" zoomScaleSheetLayoutView="75" zoomScalePageLayoutView="0" workbookViewId="0" topLeftCell="B4">
      <pane xSplit="7" ySplit="8" topLeftCell="I12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AK21" sqref="AK21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421875" style="2" customWidth="1"/>
    <col min="8" max="8" width="12.421875" style="2" customWidth="1"/>
    <col min="9" max="9" width="11.140625" style="2" customWidth="1"/>
    <col min="10" max="10" width="11.8515625" style="1" customWidth="1"/>
    <col min="11" max="11" width="11.28125" style="1" customWidth="1"/>
    <col min="12" max="13" width="13.421875" style="1" customWidth="1"/>
    <col min="14" max="14" width="11.421875" style="1" customWidth="1"/>
    <col min="15" max="15" width="13.57421875" style="1" customWidth="1"/>
    <col min="16" max="17" width="11.140625" style="1" customWidth="1"/>
    <col min="18" max="18" width="11.57421875" style="1" customWidth="1"/>
    <col min="19" max="19" width="10.140625" style="1" customWidth="1"/>
    <col min="20" max="20" width="11.421875" style="118" customWidth="1"/>
    <col min="21" max="21" width="12.00390625" style="1" customWidth="1"/>
    <col min="22" max="22" width="11.421875" style="3" customWidth="1"/>
    <col min="23" max="23" width="11.28125" style="3" customWidth="1"/>
    <col min="24" max="25" width="11.00390625" style="3" customWidth="1"/>
    <col min="26" max="27" width="12.8515625" style="3" customWidth="1"/>
    <col min="28" max="29" width="11.57421875" style="3" customWidth="1"/>
    <col min="30" max="30" width="11.8515625" style="3" customWidth="1"/>
    <col min="31" max="31" width="12.8515625" style="3" customWidth="1"/>
    <col min="32" max="32" width="12.140625" style="3" customWidth="1"/>
    <col min="33" max="33" width="37.28125" style="3" customWidth="1"/>
    <col min="34" max="177" width="9.140625" style="10" customWidth="1"/>
    <col min="178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113"/>
      <c r="U1" s="43"/>
    </row>
    <row r="2" spans="2:21" ht="40.5" customHeight="1" hidden="1">
      <c r="B2" s="12"/>
      <c r="R2" s="133"/>
      <c r="S2" s="133"/>
      <c r="T2" s="133"/>
      <c r="U2" s="48"/>
    </row>
    <row r="3" spans="2:21" ht="36.75" customHeight="1" hidden="1">
      <c r="B3" s="12"/>
      <c r="R3" s="133"/>
      <c r="S3" s="133"/>
      <c r="T3" s="133"/>
      <c r="U3" s="48"/>
    </row>
    <row r="4" spans="2:33" ht="2.25" customHeight="1">
      <c r="B4" s="12"/>
      <c r="R4" s="48"/>
      <c r="S4" s="48"/>
      <c r="T4" s="114"/>
      <c r="U4" s="48"/>
      <c r="Z4" s="138"/>
      <c r="AA4" s="138"/>
      <c r="AB4" s="138"/>
      <c r="AC4" s="138"/>
      <c r="AD4" s="138"/>
      <c r="AE4" s="138"/>
      <c r="AF4" s="138"/>
      <c r="AG4" s="70"/>
    </row>
    <row r="5" spans="2:177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15"/>
      <c r="U5" s="49"/>
      <c r="V5" s="49"/>
      <c r="W5" s="49"/>
      <c r="X5" s="49"/>
      <c r="Y5" s="49"/>
      <c r="Z5" s="142"/>
      <c r="AA5" s="142"/>
      <c r="AB5" s="142"/>
      <c r="AC5" s="142"/>
      <c r="AD5" s="142"/>
      <c r="AE5" s="142"/>
      <c r="AF5" s="142"/>
      <c r="AG5" s="71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</row>
    <row r="6" spans="2:177" s="4" customFormat="1" ht="44.25" customHeight="1" hidden="1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71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</row>
    <row r="7" spans="2:177" s="4" customFormat="1" ht="70.5" customHeight="1">
      <c r="B7" s="140" t="s">
        <v>42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72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</row>
    <row r="8" spans="2:177" s="5" customFormat="1" ht="18.75" customHeight="1">
      <c r="B8" s="129" t="s">
        <v>28</v>
      </c>
      <c r="C8" s="130" t="s">
        <v>46</v>
      </c>
      <c r="D8" s="131" t="s">
        <v>48</v>
      </c>
      <c r="E8" s="131" t="s">
        <v>49</v>
      </c>
      <c r="F8" s="131" t="s">
        <v>50</v>
      </c>
      <c r="G8" s="127" t="s">
        <v>37</v>
      </c>
      <c r="H8" s="128"/>
      <c r="I8" s="127" t="s">
        <v>0</v>
      </c>
      <c r="J8" s="128"/>
      <c r="K8" s="127" t="s">
        <v>1</v>
      </c>
      <c r="L8" s="128"/>
      <c r="M8" s="127" t="s">
        <v>2</v>
      </c>
      <c r="N8" s="128"/>
      <c r="O8" s="127" t="s">
        <v>3</v>
      </c>
      <c r="P8" s="128"/>
      <c r="Q8" s="127" t="s">
        <v>4</v>
      </c>
      <c r="R8" s="128"/>
      <c r="S8" s="127" t="s">
        <v>5</v>
      </c>
      <c r="T8" s="128"/>
      <c r="U8" s="127" t="s">
        <v>6</v>
      </c>
      <c r="V8" s="128"/>
      <c r="W8" s="127" t="s">
        <v>7</v>
      </c>
      <c r="X8" s="128"/>
      <c r="Y8" s="127" t="s">
        <v>8</v>
      </c>
      <c r="Z8" s="128"/>
      <c r="AA8" s="127" t="s">
        <v>9</v>
      </c>
      <c r="AB8" s="128"/>
      <c r="AC8" s="127" t="s">
        <v>10</v>
      </c>
      <c r="AD8" s="128"/>
      <c r="AE8" s="130" t="s">
        <v>11</v>
      </c>
      <c r="AF8" s="130"/>
      <c r="AG8" s="131" t="s">
        <v>44</v>
      </c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</row>
    <row r="9" spans="2:177" s="7" customFormat="1" ht="84" customHeight="1">
      <c r="B9" s="129"/>
      <c r="C9" s="130"/>
      <c r="D9" s="132"/>
      <c r="E9" s="132"/>
      <c r="F9" s="132"/>
      <c r="G9" s="6" t="s">
        <v>38</v>
      </c>
      <c r="H9" s="6" t="s">
        <v>39</v>
      </c>
      <c r="I9" s="6" t="s">
        <v>12</v>
      </c>
      <c r="J9" s="6" t="s">
        <v>40</v>
      </c>
      <c r="K9" s="6" t="s">
        <v>12</v>
      </c>
      <c r="L9" s="6" t="s">
        <v>40</v>
      </c>
      <c r="M9" s="6" t="s">
        <v>12</v>
      </c>
      <c r="N9" s="6" t="s">
        <v>40</v>
      </c>
      <c r="O9" s="6" t="s">
        <v>12</v>
      </c>
      <c r="P9" s="6" t="s">
        <v>40</v>
      </c>
      <c r="Q9" s="6" t="s">
        <v>12</v>
      </c>
      <c r="R9" s="6" t="s">
        <v>40</v>
      </c>
      <c r="S9" s="6" t="s">
        <v>12</v>
      </c>
      <c r="T9" s="116" t="s">
        <v>40</v>
      </c>
      <c r="U9" s="6" t="s">
        <v>12</v>
      </c>
      <c r="V9" s="6" t="s">
        <v>40</v>
      </c>
      <c r="W9" s="6" t="s">
        <v>12</v>
      </c>
      <c r="X9" s="6" t="s">
        <v>40</v>
      </c>
      <c r="Y9" s="6" t="s">
        <v>12</v>
      </c>
      <c r="Z9" s="6" t="s">
        <v>40</v>
      </c>
      <c r="AA9" s="6" t="s">
        <v>12</v>
      </c>
      <c r="AB9" s="6" t="s">
        <v>40</v>
      </c>
      <c r="AC9" s="6" t="s">
        <v>12</v>
      </c>
      <c r="AD9" s="6" t="s">
        <v>40</v>
      </c>
      <c r="AE9" s="6" t="s">
        <v>12</v>
      </c>
      <c r="AF9" s="6" t="s">
        <v>40</v>
      </c>
      <c r="AG9" s="132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</row>
    <row r="10" spans="2:177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117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</row>
    <row r="11" spans="1:33" s="21" customFormat="1" ht="26.25" customHeight="1">
      <c r="A11" s="28"/>
      <c r="B11" s="136" t="s">
        <v>18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73"/>
    </row>
    <row r="12" spans="1:33" s="11" customFormat="1" ht="37.5" customHeight="1">
      <c r="A12" s="23" t="s">
        <v>19</v>
      </c>
      <c r="B12" s="83" t="s">
        <v>29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10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7">
        <v>0</v>
      </c>
      <c r="AF12" s="57">
        <v>0</v>
      </c>
      <c r="AG12" s="54"/>
    </row>
    <row r="13" spans="1:33" s="11" customFormat="1" ht="15.75">
      <c r="A13" s="39"/>
      <c r="B13" s="18" t="s">
        <v>26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106">
        <v>0</v>
      </c>
      <c r="U13" s="62">
        <v>0</v>
      </c>
      <c r="V13" s="56">
        <v>0</v>
      </c>
      <c r="W13" s="62">
        <v>0</v>
      </c>
      <c r="X13" s="56">
        <v>0</v>
      </c>
      <c r="Y13" s="62">
        <v>0</v>
      </c>
      <c r="Z13" s="56">
        <v>0</v>
      </c>
      <c r="AA13" s="62">
        <v>0</v>
      </c>
      <c r="AB13" s="56">
        <v>0</v>
      </c>
      <c r="AC13" s="62">
        <v>0</v>
      </c>
      <c r="AD13" s="56">
        <v>0</v>
      </c>
      <c r="AE13" s="62">
        <v>0</v>
      </c>
      <c r="AF13" s="57">
        <v>0</v>
      </c>
      <c r="AG13" s="55"/>
    </row>
    <row r="14" spans="1:33" s="11" customFormat="1" ht="15.7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10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7">
        <v>0</v>
      </c>
      <c r="AG14" s="59"/>
    </row>
    <row r="15" spans="1:177" s="24" customFormat="1" ht="15.75">
      <c r="A15" s="17"/>
      <c r="B15" s="27" t="s">
        <v>25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10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7">
        <v>0</v>
      </c>
      <c r="AG15" s="59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</row>
    <row r="16" spans="1:33" s="11" customFormat="1" ht="24.75" customHeight="1">
      <c r="A16" s="134" t="s">
        <v>41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74"/>
    </row>
    <row r="17" spans="1:177" s="24" customFormat="1" ht="48" customHeight="1">
      <c r="A17" s="29"/>
      <c r="B17" s="50" t="s">
        <v>30</v>
      </c>
      <c r="C17" s="93">
        <f>C18</f>
        <v>9267</v>
      </c>
      <c r="D17" s="119">
        <f>I17+K17+M17+O17+Q17+S17</f>
        <v>4040</v>
      </c>
      <c r="E17" s="78">
        <f>E18</f>
        <v>2379.8940000000002</v>
      </c>
      <c r="F17" s="78">
        <f>F18</f>
        <v>1610.344</v>
      </c>
      <c r="G17" s="79">
        <f aca="true" t="shared" si="0" ref="G17:G23">F17/C17</f>
        <v>0.17377187870939895</v>
      </c>
      <c r="H17" s="79">
        <f aca="true" t="shared" si="1" ref="H17:H23">F17/D17</f>
        <v>0.3986</v>
      </c>
      <c r="I17" s="56">
        <v>0</v>
      </c>
      <c r="J17" s="57">
        <v>0</v>
      </c>
      <c r="K17" s="90">
        <f>K18</f>
        <v>1009.649</v>
      </c>
      <c r="L17" s="81">
        <f>K17</f>
        <v>1009.649</v>
      </c>
      <c r="M17" s="67">
        <f>M18</f>
        <v>539.026</v>
      </c>
      <c r="N17" s="67">
        <f>N20</f>
        <v>0</v>
      </c>
      <c r="O17" s="67">
        <f>O18</f>
        <v>979.325</v>
      </c>
      <c r="P17" s="84">
        <v>0</v>
      </c>
      <c r="Q17" s="84">
        <f>Q18</f>
        <v>756</v>
      </c>
      <c r="R17" s="57">
        <f>R18</f>
        <v>434.06000000000006</v>
      </c>
      <c r="S17" s="67">
        <f>S19</f>
        <v>756</v>
      </c>
      <c r="T17" s="104">
        <v>166.635</v>
      </c>
      <c r="U17" s="67">
        <f>U18</f>
        <v>986</v>
      </c>
      <c r="V17" s="57">
        <f>V15</f>
        <v>0</v>
      </c>
      <c r="W17" s="67">
        <f>W18</f>
        <v>756</v>
      </c>
      <c r="X17" s="56">
        <v>0</v>
      </c>
      <c r="Y17" s="67">
        <f>Y19</f>
        <v>756</v>
      </c>
      <c r="Z17" s="56">
        <v>0</v>
      </c>
      <c r="AA17" s="67">
        <f>AA18</f>
        <v>986</v>
      </c>
      <c r="AB17" s="56">
        <v>0</v>
      </c>
      <c r="AC17" s="67">
        <f>AC18</f>
        <v>756</v>
      </c>
      <c r="AD17" s="69">
        <v>0</v>
      </c>
      <c r="AE17" s="81">
        <f>AE19+AE20</f>
        <v>987</v>
      </c>
      <c r="AF17" s="54">
        <v>0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</row>
    <row r="18" spans="1:177" s="24" customFormat="1" ht="21.75" customHeight="1">
      <c r="A18" s="29"/>
      <c r="B18" s="52" t="s">
        <v>26</v>
      </c>
      <c r="C18" s="91">
        <f>C19+C20</f>
        <v>9267</v>
      </c>
      <c r="D18" s="92">
        <f>D19+D20</f>
        <v>4040</v>
      </c>
      <c r="E18" s="111">
        <f>E19+E20</f>
        <v>2379.8940000000002</v>
      </c>
      <c r="F18" s="111">
        <f>F19+F20</f>
        <v>1610.344</v>
      </c>
      <c r="G18" s="80">
        <f>F18/C18</f>
        <v>0.17377187870939895</v>
      </c>
      <c r="H18" s="80">
        <f t="shared" si="1"/>
        <v>0.3986</v>
      </c>
      <c r="I18" s="62">
        <v>0</v>
      </c>
      <c r="J18" s="63">
        <v>0</v>
      </c>
      <c r="K18" s="68">
        <f>K19+K20</f>
        <v>1009.649</v>
      </c>
      <c r="L18" s="81">
        <f>K18</f>
        <v>1009.649</v>
      </c>
      <c r="M18" s="68">
        <f>M19</f>
        <v>539.026</v>
      </c>
      <c r="N18" s="67">
        <f>N21</f>
        <v>0</v>
      </c>
      <c r="O18" s="68">
        <f>O19+O20</f>
        <v>979.325</v>
      </c>
      <c r="P18" s="84">
        <f>P17</f>
        <v>0</v>
      </c>
      <c r="Q18" s="84">
        <f>Q19</f>
        <v>756</v>
      </c>
      <c r="R18" s="57">
        <f>R19+R20</f>
        <v>434.06000000000006</v>
      </c>
      <c r="S18" s="68">
        <f>S17</f>
        <v>756</v>
      </c>
      <c r="T18" s="104">
        <v>113.76</v>
      </c>
      <c r="U18" s="68">
        <f>U19+U20</f>
        <v>986</v>
      </c>
      <c r="V18" s="57">
        <f>V16</f>
        <v>0</v>
      </c>
      <c r="W18" s="68">
        <f>W19</f>
        <v>756</v>
      </c>
      <c r="X18" s="56">
        <v>0</v>
      </c>
      <c r="Y18" s="67">
        <f>Y17</f>
        <v>756</v>
      </c>
      <c r="Z18" s="56">
        <v>0</v>
      </c>
      <c r="AA18" s="68">
        <f>AA19+AA20</f>
        <v>986</v>
      </c>
      <c r="AB18" s="56">
        <v>0</v>
      </c>
      <c r="AC18" s="67">
        <f>AC19</f>
        <v>756</v>
      </c>
      <c r="AD18" s="69">
        <v>0</v>
      </c>
      <c r="AE18" s="67">
        <f>AE17</f>
        <v>987</v>
      </c>
      <c r="AF18" s="54">
        <v>0</v>
      </c>
      <c r="AG18" s="66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</row>
    <row r="19" spans="1:177" s="24" customFormat="1" ht="24" customHeight="1">
      <c r="A19" s="29"/>
      <c r="B19" s="50" t="s">
        <v>13</v>
      </c>
      <c r="C19" s="57">
        <f>C23+C27</f>
        <v>8317</v>
      </c>
      <c r="D19" s="94">
        <f>K19+M19+O19+Q19+S19</f>
        <v>3780</v>
      </c>
      <c r="E19" s="78">
        <f>L19+N19+P19+R19+T19</f>
        <v>1429.894</v>
      </c>
      <c r="F19" s="78">
        <f>J19+L19+N19+P19+R19+T19+V19+X19+Z19+AB19+AD19+AF19</f>
        <v>1429.894</v>
      </c>
      <c r="G19" s="79">
        <f t="shared" si="0"/>
        <v>0.1719242515330047</v>
      </c>
      <c r="H19" s="79">
        <f t="shared" si="1"/>
        <v>0.378278835978836</v>
      </c>
      <c r="I19" s="56">
        <v>0</v>
      </c>
      <c r="J19" s="57">
        <v>0</v>
      </c>
      <c r="K19" s="67">
        <v>972.974</v>
      </c>
      <c r="L19" s="81">
        <f>K19</f>
        <v>972.974</v>
      </c>
      <c r="M19" s="67">
        <v>539.026</v>
      </c>
      <c r="N19" s="67">
        <f>N22</f>
        <v>0</v>
      </c>
      <c r="O19" s="67">
        <v>756</v>
      </c>
      <c r="P19" s="84">
        <v>0</v>
      </c>
      <c r="Q19" s="67">
        <f>O19</f>
        <v>756</v>
      </c>
      <c r="R19" s="57">
        <v>343.16</v>
      </c>
      <c r="S19" s="67">
        <f>Q19</f>
        <v>756</v>
      </c>
      <c r="T19" s="104">
        <v>113.76</v>
      </c>
      <c r="U19" s="67">
        <f>S19</f>
        <v>756</v>
      </c>
      <c r="V19" s="57">
        <f>V17</f>
        <v>0</v>
      </c>
      <c r="W19" s="67">
        <f>U19</f>
        <v>756</v>
      </c>
      <c r="X19" s="56">
        <v>0</v>
      </c>
      <c r="Y19" s="67">
        <f>W19</f>
        <v>756</v>
      </c>
      <c r="Z19" s="56">
        <v>0</v>
      </c>
      <c r="AA19" s="67">
        <f>Y19</f>
        <v>756</v>
      </c>
      <c r="AB19" s="56">
        <v>0</v>
      </c>
      <c r="AC19" s="67">
        <f>AA19</f>
        <v>756</v>
      </c>
      <c r="AD19" s="69">
        <v>0</v>
      </c>
      <c r="AE19" s="67">
        <v>757</v>
      </c>
      <c r="AF19" s="67">
        <v>0</v>
      </c>
      <c r="AG19" s="54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</row>
    <row r="20" spans="1:177" s="24" customFormat="1" ht="20.25" customHeight="1">
      <c r="A20" s="29"/>
      <c r="B20" s="50" t="s">
        <v>25</v>
      </c>
      <c r="C20" s="57">
        <v>950</v>
      </c>
      <c r="D20" s="94">
        <f>K20+M20+O20+Q20+S20</f>
        <v>260</v>
      </c>
      <c r="E20" s="78">
        <f>C20</f>
        <v>950</v>
      </c>
      <c r="F20" s="78">
        <f>J20+L20+N20+P20+R20+T20+V20+X20+Z20+AB20+AD20+AF20</f>
        <v>180.45</v>
      </c>
      <c r="G20" s="79">
        <f t="shared" si="0"/>
        <v>0.18994736842105261</v>
      </c>
      <c r="H20" s="79">
        <f t="shared" si="1"/>
        <v>0.6940384615384615</v>
      </c>
      <c r="I20" s="56">
        <v>0</v>
      </c>
      <c r="J20" s="57">
        <v>0</v>
      </c>
      <c r="K20" s="67">
        <v>36.675</v>
      </c>
      <c r="L20" s="81">
        <f>K20</f>
        <v>36.675</v>
      </c>
      <c r="M20" s="57">
        <v>0</v>
      </c>
      <c r="N20" s="57">
        <f aca="true" t="shared" si="2" ref="N20:N28">M20</f>
        <v>0</v>
      </c>
      <c r="O20" s="67">
        <f>O25</f>
        <v>223.325</v>
      </c>
      <c r="P20" s="84">
        <v>0</v>
      </c>
      <c r="Q20" s="67">
        <v>0</v>
      </c>
      <c r="R20" s="57">
        <v>90.9</v>
      </c>
      <c r="S20" s="67">
        <v>0</v>
      </c>
      <c r="T20" s="104">
        <f>T25</f>
        <v>52.875</v>
      </c>
      <c r="U20" s="67">
        <f>U28</f>
        <v>230</v>
      </c>
      <c r="V20" s="57">
        <f>V18</f>
        <v>0</v>
      </c>
      <c r="W20" s="67">
        <v>0</v>
      </c>
      <c r="X20" s="57">
        <v>0</v>
      </c>
      <c r="Y20" s="67">
        <v>0</v>
      </c>
      <c r="Z20" s="57">
        <f aca="true" t="shared" si="3" ref="Z20:Z28">Y20</f>
        <v>0</v>
      </c>
      <c r="AA20" s="67">
        <f>AA28</f>
        <v>230</v>
      </c>
      <c r="AB20" s="56">
        <v>0</v>
      </c>
      <c r="AC20" s="81">
        <v>0</v>
      </c>
      <c r="AD20" s="69">
        <v>0</v>
      </c>
      <c r="AE20" s="81">
        <f>AE25</f>
        <v>230</v>
      </c>
      <c r="AF20" s="54">
        <v>0</v>
      </c>
      <c r="AG20" s="54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</row>
    <row r="21" spans="1:177" s="24" customFormat="1" ht="138.75" customHeight="1">
      <c r="A21" s="29"/>
      <c r="B21" s="83" t="s">
        <v>31</v>
      </c>
      <c r="C21" s="93">
        <f>C22</f>
        <v>8317</v>
      </c>
      <c r="D21" s="94">
        <f>D19</f>
        <v>3780</v>
      </c>
      <c r="E21" s="78">
        <f>E19</f>
        <v>1429.894</v>
      </c>
      <c r="F21" s="78">
        <f>F22</f>
        <v>1316.134</v>
      </c>
      <c r="G21" s="79">
        <f t="shared" si="0"/>
        <v>0.15824624263556572</v>
      </c>
      <c r="H21" s="79">
        <f t="shared" si="1"/>
        <v>0.3481835978835979</v>
      </c>
      <c r="I21" s="56">
        <v>0</v>
      </c>
      <c r="J21" s="57">
        <v>0</v>
      </c>
      <c r="K21" s="67">
        <f>K19</f>
        <v>972.974</v>
      </c>
      <c r="L21" s="81">
        <f>L19</f>
        <v>972.974</v>
      </c>
      <c r="M21" s="67">
        <f>M19</f>
        <v>539.026</v>
      </c>
      <c r="N21" s="67">
        <f>N24</f>
        <v>0</v>
      </c>
      <c r="O21" s="67">
        <f>O19</f>
        <v>756</v>
      </c>
      <c r="P21" s="84">
        <f>P19</f>
        <v>0</v>
      </c>
      <c r="Q21" s="67">
        <f>Q19</f>
        <v>756</v>
      </c>
      <c r="R21" s="68">
        <f>R19</f>
        <v>343.16</v>
      </c>
      <c r="S21" s="67">
        <f>S17</f>
        <v>756</v>
      </c>
      <c r="T21" s="104">
        <v>0</v>
      </c>
      <c r="U21" s="67">
        <f>U19</f>
        <v>756</v>
      </c>
      <c r="V21" s="57">
        <f>V19</f>
        <v>0</v>
      </c>
      <c r="W21" s="67">
        <f>W19</f>
        <v>756</v>
      </c>
      <c r="X21" s="56">
        <v>0</v>
      </c>
      <c r="Y21" s="67">
        <f>Y19</f>
        <v>756</v>
      </c>
      <c r="Z21" s="56">
        <v>0</v>
      </c>
      <c r="AA21" s="67">
        <f>AA19</f>
        <v>756</v>
      </c>
      <c r="AB21" s="56">
        <v>0</v>
      </c>
      <c r="AC21" s="81">
        <f>AC19</f>
        <v>756</v>
      </c>
      <c r="AD21" s="67">
        <f>AD17</f>
        <v>0</v>
      </c>
      <c r="AE21" s="81">
        <f>AE19</f>
        <v>757</v>
      </c>
      <c r="AF21" s="67">
        <v>0</v>
      </c>
      <c r="AG21" s="77" t="s">
        <v>51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</row>
    <row r="22" spans="1:177" s="24" customFormat="1" ht="16.5" customHeight="1">
      <c r="A22" s="29"/>
      <c r="B22" s="52" t="s">
        <v>26</v>
      </c>
      <c r="C22" s="91">
        <f>C23</f>
        <v>8317</v>
      </c>
      <c r="D22" s="92">
        <f>D21</f>
        <v>3780</v>
      </c>
      <c r="E22" s="82">
        <f>E23</f>
        <v>1316.134</v>
      </c>
      <c r="F22" s="82">
        <f>F23+F24</f>
        <v>1316.134</v>
      </c>
      <c r="G22" s="80">
        <f t="shared" si="0"/>
        <v>0.15824624263556572</v>
      </c>
      <c r="H22" s="80">
        <f t="shared" si="1"/>
        <v>0.3481835978835979</v>
      </c>
      <c r="I22" s="62">
        <v>0</v>
      </c>
      <c r="J22" s="63">
        <v>0</v>
      </c>
      <c r="K22" s="68">
        <f>K21</f>
        <v>972.974</v>
      </c>
      <c r="L22" s="82">
        <f>L21</f>
        <v>972.974</v>
      </c>
      <c r="M22" s="68">
        <f>M23</f>
        <v>539.026</v>
      </c>
      <c r="N22" s="67">
        <f>N25</f>
        <v>0</v>
      </c>
      <c r="O22" s="68">
        <f>O21</f>
        <v>756</v>
      </c>
      <c r="P22" s="84">
        <f>P21</f>
        <v>0</v>
      </c>
      <c r="Q22" s="68">
        <f>Q21</f>
        <v>756</v>
      </c>
      <c r="R22" s="68">
        <f>R21</f>
        <v>343.16</v>
      </c>
      <c r="S22" s="68">
        <f>S17</f>
        <v>756</v>
      </c>
      <c r="T22" s="104">
        <v>0</v>
      </c>
      <c r="U22" s="68">
        <f>U21</f>
        <v>756</v>
      </c>
      <c r="V22" s="63">
        <f>V19</f>
        <v>0</v>
      </c>
      <c r="W22" s="68">
        <f>W21</f>
        <v>756</v>
      </c>
      <c r="X22" s="56">
        <v>0</v>
      </c>
      <c r="Y22" s="67">
        <f>Y21</f>
        <v>756</v>
      </c>
      <c r="Z22" s="56">
        <v>0</v>
      </c>
      <c r="AA22" s="67">
        <f>AA21</f>
        <v>756</v>
      </c>
      <c r="AB22" s="67">
        <f>AB21</f>
        <v>0</v>
      </c>
      <c r="AC22" s="82">
        <f>AC19</f>
        <v>756</v>
      </c>
      <c r="AD22" s="68">
        <f>AD21</f>
        <v>0</v>
      </c>
      <c r="AE22" s="81">
        <f>AE21</f>
        <v>757</v>
      </c>
      <c r="AF22" s="81">
        <f>AF21</f>
        <v>0</v>
      </c>
      <c r="AG22" s="66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</row>
    <row r="23" spans="1:177" s="24" customFormat="1" ht="18.75" customHeight="1">
      <c r="A23" s="29"/>
      <c r="B23" s="50" t="s">
        <v>13</v>
      </c>
      <c r="C23" s="93">
        <f>I23+K23+M23+O23+Q23+S23+U23+W23+Y23+AA23+AC23+AE23</f>
        <v>8317</v>
      </c>
      <c r="D23" s="94">
        <f>D21</f>
        <v>3780</v>
      </c>
      <c r="E23" s="112">
        <f>L23+R23</f>
        <v>1316.134</v>
      </c>
      <c r="F23" s="78">
        <f>J23+L23+N23+P23+R23+T23+V23+X23+Z23+AB23+AD23+AF23</f>
        <v>1316.134</v>
      </c>
      <c r="G23" s="79">
        <f t="shared" si="0"/>
        <v>0.15824624263556572</v>
      </c>
      <c r="H23" s="79">
        <f t="shared" si="1"/>
        <v>0.3481835978835979</v>
      </c>
      <c r="I23" s="56">
        <v>0</v>
      </c>
      <c r="J23" s="57">
        <v>0</v>
      </c>
      <c r="K23" s="67">
        <f>K21</f>
        <v>972.974</v>
      </c>
      <c r="L23" s="81">
        <f>L21</f>
        <v>972.974</v>
      </c>
      <c r="M23" s="67">
        <f>M21</f>
        <v>539.026</v>
      </c>
      <c r="N23" s="67">
        <f>N26</f>
        <v>0</v>
      </c>
      <c r="O23" s="67">
        <f>O22</f>
        <v>756</v>
      </c>
      <c r="P23" s="84">
        <f>P22</f>
        <v>0</v>
      </c>
      <c r="Q23" s="67">
        <f>Q21</f>
        <v>756</v>
      </c>
      <c r="R23" s="67">
        <f>R21</f>
        <v>343.16</v>
      </c>
      <c r="S23" s="67">
        <f>S17</f>
        <v>756</v>
      </c>
      <c r="T23" s="104">
        <v>0</v>
      </c>
      <c r="U23" s="67">
        <f>U22</f>
        <v>756</v>
      </c>
      <c r="V23" s="57">
        <f>V19</f>
        <v>0</v>
      </c>
      <c r="W23" s="67">
        <f>W22</f>
        <v>756</v>
      </c>
      <c r="X23" s="56">
        <v>0</v>
      </c>
      <c r="Y23" s="67">
        <f>Y21</f>
        <v>756</v>
      </c>
      <c r="Z23" s="56">
        <v>0</v>
      </c>
      <c r="AA23" s="67">
        <f>AA21</f>
        <v>756</v>
      </c>
      <c r="AB23" s="67">
        <f>AB21</f>
        <v>0</v>
      </c>
      <c r="AC23" s="81">
        <f>AC22</f>
        <v>756</v>
      </c>
      <c r="AD23" s="67">
        <f>AD21</f>
        <v>0</v>
      </c>
      <c r="AE23" s="81">
        <f>AE21</f>
        <v>757</v>
      </c>
      <c r="AF23" s="81">
        <v>0</v>
      </c>
      <c r="AG23" s="54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</row>
    <row r="24" spans="1:177" s="24" customFormat="1" ht="16.5" customHeight="1">
      <c r="A24" s="29"/>
      <c r="B24" s="50" t="s">
        <v>25</v>
      </c>
      <c r="C24" s="56">
        <f>H24+J24+L24+N24+P24+R24+T24+V24+X24+Z24+AB24+AD24</f>
        <v>0</v>
      </c>
      <c r="D24" s="56">
        <f>I24+K24+M24+O24+Q24+S24+U24+W24+Y24+AA24+AC24+AE24</f>
        <v>0</v>
      </c>
      <c r="E24" s="56">
        <v>0</v>
      </c>
      <c r="F24" s="56">
        <f>C24</f>
        <v>0</v>
      </c>
      <c r="G24" s="79">
        <v>0</v>
      </c>
      <c r="H24" s="79">
        <v>0</v>
      </c>
      <c r="I24" s="56">
        <v>0</v>
      </c>
      <c r="J24" s="57">
        <v>0</v>
      </c>
      <c r="K24" s="67">
        <v>0</v>
      </c>
      <c r="L24" s="62">
        <v>0</v>
      </c>
      <c r="M24" s="57">
        <v>0</v>
      </c>
      <c r="N24" s="57">
        <f t="shared" si="2"/>
        <v>0</v>
      </c>
      <c r="O24" s="57">
        <v>0</v>
      </c>
      <c r="P24" s="84">
        <v>0</v>
      </c>
      <c r="Q24" s="57">
        <v>0</v>
      </c>
      <c r="R24" s="57">
        <v>0</v>
      </c>
      <c r="S24" s="57">
        <v>0</v>
      </c>
      <c r="T24" s="103">
        <v>0</v>
      </c>
      <c r="U24" s="57">
        <v>0</v>
      </c>
      <c r="V24" s="57">
        <f>U24</f>
        <v>0</v>
      </c>
      <c r="W24" s="57">
        <v>0</v>
      </c>
      <c r="X24" s="57">
        <v>0</v>
      </c>
      <c r="Y24" s="57">
        <v>0</v>
      </c>
      <c r="Z24" s="57">
        <f t="shared" si="3"/>
        <v>0</v>
      </c>
      <c r="AA24" s="57">
        <v>0</v>
      </c>
      <c r="AB24" s="57">
        <f>AA24</f>
        <v>0</v>
      </c>
      <c r="AC24" s="57">
        <v>0</v>
      </c>
      <c r="AD24" s="67">
        <f>AC24</f>
        <v>0</v>
      </c>
      <c r="AE24" s="67">
        <f>AC24</f>
        <v>0</v>
      </c>
      <c r="AF24" s="81">
        <f>AF21</f>
        <v>0</v>
      </c>
      <c r="AG24" s="54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</row>
    <row r="25" spans="1:177" s="31" customFormat="1" ht="139.5" customHeight="1">
      <c r="A25" s="31" t="s">
        <v>20</v>
      </c>
      <c r="B25" s="83" t="s">
        <v>32</v>
      </c>
      <c r="C25" s="57">
        <f>C28</f>
        <v>950</v>
      </c>
      <c r="D25" s="67">
        <f>D26</f>
        <v>260</v>
      </c>
      <c r="E25" s="67">
        <f>E20</f>
        <v>950</v>
      </c>
      <c r="F25" s="67">
        <f>F26</f>
        <v>180.45</v>
      </c>
      <c r="G25" s="79">
        <f>G23</f>
        <v>0.15824624263556572</v>
      </c>
      <c r="H25" s="79">
        <f>H23</f>
        <v>0.3481835978835979</v>
      </c>
      <c r="I25" s="56">
        <v>0</v>
      </c>
      <c r="J25" s="57">
        <v>0</v>
      </c>
      <c r="K25" s="67">
        <f>K26</f>
        <v>36.675</v>
      </c>
      <c r="L25" s="62">
        <f>K25</f>
        <v>36.675</v>
      </c>
      <c r="M25" s="57">
        <v>0</v>
      </c>
      <c r="N25" s="57">
        <f t="shared" si="2"/>
        <v>0</v>
      </c>
      <c r="O25" s="67">
        <f>O28</f>
        <v>223.325</v>
      </c>
      <c r="P25" s="84">
        <f>P20</f>
        <v>0</v>
      </c>
      <c r="Q25" s="57">
        <v>0</v>
      </c>
      <c r="R25" s="67">
        <v>90.9</v>
      </c>
      <c r="S25" s="57">
        <v>0</v>
      </c>
      <c r="T25" s="104">
        <v>52.875</v>
      </c>
      <c r="U25" s="57">
        <f>U26</f>
        <v>230</v>
      </c>
      <c r="V25" s="57"/>
      <c r="W25" s="57">
        <v>0</v>
      </c>
      <c r="X25" s="57">
        <v>0</v>
      </c>
      <c r="Y25" s="57">
        <v>0</v>
      </c>
      <c r="Z25" s="57">
        <f t="shared" si="3"/>
        <v>0</v>
      </c>
      <c r="AA25" s="67">
        <f>AA26</f>
        <v>230</v>
      </c>
      <c r="AB25" s="67">
        <f>AB20</f>
        <v>0</v>
      </c>
      <c r="AC25" s="57">
        <v>0</v>
      </c>
      <c r="AD25" s="56">
        <v>0</v>
      </c>
      <c r="AE25" s="67">
        <f>AE26</f>
        <v>230</v>
      </c>
      <c r="AF25" s="81">
        <f>AF22</f>
        <v>0</v>
      </c>
      <c r="AG25" s="77" t="s">
        <v>56</v>
      </c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</row>
    <row r="26" spans="1:33" s="11" customFormat="1" ht="15.75">
      <c r="A26" s="40"/>
      <c r="B26" s="18" t="s">
        <v>26</v>
      </c>
      <c r="C26" s="91">
        <f>C28</f>
        <v>950</v>
      </c>
      <c r="D26" s="92">
        <f>D20</f>
        <v>260</v>
      </c>
      <c r="E26" s="111">
        <f>E25</f>
        <v>950</v>
      </c>
      <c r="F26" s="111">
        <f>F28</f>
        <v>180.45</v>
      </c>
      <c r="G26" s="80">
        <f>G20</f>
        <v>0.18994736842105261</v>
      </c>
      <c r="H26" s="80">
        <f>G26</f>
        <v>0.18994736842105261</v>
      </c>
      <c r="I26" s="62">
        <v>0</v>
      </c>
      <c r="J26" s="63">
        <v>0</v>
      </c>
      <c r="K26" s="68">
        <f>K28</f>
        <v>36.675</v>
      </c>
      <c r="L26" s="62">
        <f>K26</f>
        <v>36.675</v>
      </c>
      <c r="M26" s="63">
        <v>0</v>
      </c>
      <c r="N26" s="63">
        <f t="shared" si="2"/>
        <v>0</v>
      </c>
      <c r="O26" s="68">
        <f>O25</f>
        <v>223.325</v>
      </c>
      <c r="P26" s="84">
        <f>P25</f>
        <v>0</v>
      </c>
      <c r="Q26" s="63">
        <v>0</v>
      </c>
      <c r="R26" s="67">
        <f>R25</f>
        <v>90.9</v>
      </c>
      <c r="S26" s="63">
        <v>0</v>
      </c>
      <c r="T26" s="103">
        <v>52.875</v>
      </c>
      <c r="U26" s="63">
        <f>U28</f>
        <v>230</v>
      </c>
      <c r="V26" s="63">
        <f>V25</f>
        <v>0</v>
      </c>
      <c r="W26" s="63">
        <v>0</v>
      </c>
      <c r="X26" s="63">
        <v>0</v>
      </c>
      <c r="Y26" s="57">
        <v>0</v>
      </c>
      <c r="Z26" s="57">
        <f t="shared" si="3"/>
        <v>0</v>
      </c>
      <c r="AA26" s="63">
        <v>230</v>
      </c>
      <c r="AB26" s="68">
        <f>AB25</f>
        <v>0</v>
      </c>
      <c r="AC26" s="63">
        <v>0</v>
      </c>
      <c r="AD26" s="56">
        <v>0</v>
      </c>
      <c r="AE26" s="68">
        <f>AE28</f>
        <v>230</v>
      </c>
      <c r="AF26" s="81">
        <f>AF23</f>
        <v>0</v>
      </c>
      <c r="AG26" s="66"/>
    </row>
    <row r="27" spans="1:33" s="10" customFormat="1" ht="15.75">
      <c r="A27" s="35"/>
      <c r="B27" s="36" t="s">
        <v>13</v>
      </c>
      <c r="C27" s="93">
        <f>I27+K27+M27+O27+Q27+S27+U27+W27+Y27+AA27+AC27+AE27</f>
        <v>0</v>
      </c>
      <c r="D27" s="94">
        <v>0</v>
      </c>
      <c r="E27" s="94">
        <v>0</v>
      </c>
      <c r="F27" s="94">
        <v>0</v>
      </c>
      <c r="G27" s="79">
        <v>0</v>
      </c>
      <c r="H27" s="79">
        <v>0</v>
      </c>
      <c r="I27" s="56">
        <v>0</v>
      </c>
      <c r="J27" s="57">
        <v>0</v>
      </c>
      <c r="K27" s="67">
        <v>0</v>
      </c>
      <c r="L27" s="56">
        <v>0</v>
      </c>
      <c r="M27" s="57">
        <v>0</v>
      </c>
      <c r="N27" s="57">
        <f t="shared" si="2"/>
        <v>0</v>
      </c>
      <c r="O27" s="67">
        <v>0</v>
      </c>
      <c r="P27" s="84">
        <v>0</v>
      </c>
      <c r="Q27" s="57">
        <v>0</v>
      </c>
      <c r="R27" s="67">
        <v>0</v>
      </c>
      <c r="S27" s="57">
        <v>0</v>
      </c>
      <c r="T27" s="103">
        <v>0</v>
      </c>
      <c r="U27" s="57">
        <v>0</v>
      </c>
      <c r="V27" s="57">
        <f>U27</f>
        <v>0</v>
      </c>
      <c r="W27" s="57">
        <v>0</v>
      </c>
      <c r="X27" s="57">
        <v>0</v>
      </c>
      <c r="Y27" s="57">
        <v>0</v>
      </c>
      <c r="Z27" s="57">
        <f t="shared" si="3"/>
        <v>0</v>
      </c>
      <c r="AA27" s="57">
        <v>0</v>
      </c>
      <c r="AB27" s="57">
        <f>AA27</f>
        <v>0</v>
      </c>
      <c r="AC27" s="57">
        <v>0</v>
      </c>
      <c r="AD27" s="56">
        <v>0</v>
      </c>
      <c r="AE27" s="57">
        <v>0</v>
      </c>
      <c r="AF27" s="57">
        <v>0</v>
      </c>
      <c r="AG27" s="54"/>
    </row>
    <row r="28" spans="1:177" s="38" customFormat="1" ht="15.75">
      <c r="A28" s="37"/>
      <c r="B28" s="32" t="s">
        <v>25</v>
      </c>
      <c r="C28" s="93">
        <v>950</v>
      </c>
      <c r="D28" s="94">
        <f>D26</f>
        <v>260</v>
      </c>
      <c r="E28" s="78">
        <f>E26</f>
        <v>950</v>
      </c>
      <c r="F28" s="78">
        <f>J28+L28+N28+P28+R28+T28+V28+X28+Z28+AB28+AD28+AF28</f>
        <v>180.45</v>
      </c>
      <c r="G28" s="79">
        <f>G26</f>
        <v>0.18994736842105261</v>
      </c>
      <c r="H28" s="79">
        <f>G26</f>
        <v>0.18994736842105261</v>
      </c>
      <c r="I28" s="56">
        <v>0</v>
      </c>
      <c r="J28" s="57">
        <v>0</v>
      </c>
      <c r="K28" s="67">
        <f>K20</f>
        <v>36.675</v>
      </c>
      <c r="L28" s="62">
        <f>K28</f>
        <v>36.675</v>
      </c>
      <c r="M28" s="57">
        <v>0</v>
      </c>
      <c r="N28" s="57">
        <f t="shared" si="2"/>
        <v>0</v>
      </c>
      <c r="O28" s="67">
        <v>223.325</v>
      </c>
      <c r="P28" s="84">
        <f>P25</f>
        <v>0</v>
      </c>
      <c r="Q28" s="57">
        <v>0</v>
      </c>
      <c r="R28" s="67">
        <v>90.9</v>
      </c>
      <c r="S28" s="57">
        <v>0</v>
      </c>
      <c r="T28" s="103">
        <v>52.875</v>
      </c>
      <c r="U28" s="57">
        <v>230</v>
      </c>
      <c r="V28" s="57">
        <f>V26</f>
        <v>0</v>
      </c>
      <c r="W28" s="57">
        <v>0</v>
      </c>
      <c r="X28" s="57">
        <v>0</v>
      </c>
      <c r="Y28" s="57">
        <v>0</v>
      </c>
      <c r="Z28" s="57">
        <f t="shared" si="3"/>
        <v>0</v>
      </c>
      <c r="AA28" s="57">
        <v>230</v>
      </c>
      <c r="AB28" s="67">
        <f>AB25</f>
        <v>0</v>
      </c>
      <c r="AC28" s="57">
        <v>0</v>
      </c>
      <c r="AD28" s="56">
        <v>0</v>
      </c>
      <c r="AE28" s="67">
        <v>230</v>
      </c>
      <c r="AF28" s="67">
        <f>AF26</f>
        <v>0</v>
      </c>
      <c r="AG28" s="5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</row>
    <row r="29" spans="1:33" s="11" customFormat="1" ht="17.25" customHeight="1">
      <c r="A29" s="51" t="s">
        <v>27</v>
      </c>
      <c r="B29" s="141" t="s">
        <v>33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75"/>
    </row>
    <row r="30" spans="1:33" s="11" customFormat="1" ht="45.75" customHeight="1">
      <c r="A30" s="22" t="s">
        <v>21</v>
      </c>
      <c r="B30" s="83" t="s">
        <v>34</v>
      </c>
      <c r="C30" s="60">
        <f>C31</f>
        <v>700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103">
        <v>0</v>
      </c>
      <c r="U30" s="61">
        <v>0</v>
      </c>
      <c r="V30" s="61">
        <v>0</v>
      </c>
      <c r="W30" s="57">
        <v>0</v>
      </c>
      <c r="X30" s="57">
        <v>0</v>
      </c>
      <c r="Y30" s="57">
        <v>0</v>
      </c>
      <c r="Z30" s="57">
        <f>Y30</f>
        <v>0</v>
      </c>
      <c r="AA30" s="54">
        <v>0</v>
      </c>
      <c r="AB30" s="54">
        <v>0</v>
      </c>
      <c r="AC30" s="57">
        <f>AC31</f>
        <v>700</v>
      </c>
      <c r="AD30" s="56">
        <v>0</v>
      </c>
      <c r="AE30" s="54">
        <v>0</v>
      </c>
      <c r="AF30" s="54">
        <v>0</v>
      </c>
      <c r="AG30" s="54"/>
    </row>
    <row r="31" spans="1:33" s="11" customFormat="1" ht="17.25" customHeight="1">
      <c r="A31" s="19" t="s">
        <v>22</v>
      </c>
      <c r="B31" s="18" t="s">
        <v>26</v>
      </c>
      <c r="C31" s="55">
        <f>C32+C33</f>
        <v>700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103">
        <v>0</v>
      </c>
      <c r="U31" s="65">
        <v>0</v>
      </c>
      <c r="V31" s="61">
        <v>0</v>
      </c>
      <c r="W31" s="63">
        <v>0</v>
      </c>
      <c r="X31" s="63">
        <v>0</v>
      </c>
      <c r="Y31" s="57">
        <v>0</v>
      </c>
      <c r="Z31" s="57">
        <f>Y31</f>
        <v>0</v>
      </c>
      <c r="AA31" s="66">
        <v>0</v>
      </c>
      <c r="AB31" s="54">
        <v>0</v>
      </c>
      <c r="AC31" s="63">
        <f>AC32</f>
        <v>700</v>
      </c>
      <c r="AD31" s="56">
        <v>0</v>
      </c>
      <c r="AE31" s="66">
        <v>0</v>
      </c>
      <c r="AF31" s="54">
        <v>0</v>
      </c>
      <c r="AG31" s="59"/>
    </row>
    <row r="32" spans="1:33" s="10" customFormat="1" ht="17.25" customHeight="1">
      <c r="A32" s="33"/>
      <c r="B32" s="27" t="s">
        <v>13</v>
      </c>
      <c r="C32" s="59">
        <f>I32+K32+M32+O32+Q32+S32+U32+W32+Y32+AA32+AC32+AE32</f>
        <v>700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103">
        <v>0</v>
      </c>
      <c r="U32" s="61">
        <v>0</v>
      </c>
      <c r="V32" s="61">
        <v>0</v>
      </c>
      <c r="W32" s="57">
        <v>0</v>
      </c>
      <c r="X32" s="57">
        <v>0</v>
      </c>
      <c r="Y32" s="57">
        <v>0</v>
      </c>
      <c r="Z32" s="57">
        <f>Y32</f>
        <v>0</v>
      </c>
      <c r="AA32" s="54">
        <v>0</v>
      </c>
      <c r="AB32" s="54">
        <v>0</v>
      </c>
      <c r="AC32" s="57">
        <v>700</v>
      </c>
      <c r="AD32" s="56">
        <v>0</v>
      </c>
      <c r="AE32" s="54">
        <v>0</v>
      </c>
      <c r="AF32" s="54">
        <v>0</v>
      </c>
      <c r="AG32" s="59"/>
    </row>
    <row r="33" spans="1:33" s="10" customFormat="1" ht="17.25" customHeight="1">
      <c r="A33" s="20"/>
      <c r="B33" s="10" t="s">
        <v>25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103">
        <v>0</v>
      </c>
      <c r="U33" s="61">
        <v>0</v>
      </c>
      <c r="V33" s="61">
        <v>0</v>
      </c>
      <c r="W33" s="57">
        <v>0</v>
      </c>
      <c r="X33" s="57">
        <v>0</v>
      </c>
      <c r="Y33" s="57">
        <v>0</v>
      </c>
      <c r="Z33" s="57">
        <f>Y33</f>
        <v>0</v>
      </c>
      <c r="AA33" s="54">
        <v>0</v>
      </c>
      <c r="AB33" s="54">
        <v>0</v>
      </c>
      <c r="AC33" s="57">
        <v>0</v>
      </c>
      <c r="AD33" s="56">
        <v>0</v>
      </c>
      <c r="AE33" s="54">
        <v>0</v>
      </c>
      <c r="AF33" s="54">
        <v>0</v>
      </c>
      <c r="AG33" s="59"/>
    </row>
    <row r="34" spans="1:33" s="11" customFormat="1" ht="41.25" customHeight="1">
      <c r="A34" s="136" t="s">
        <v>35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76"/>
    </row>
    <row r="35" spans="1:33" s="11" customFormat="1" ht="248.25" customHeight="1">
      <c r="A35" s="16"/>
      <c r="B35" s="83" t="s">
        <v>36</v>
      </c>
      <c r="C35" s="57">
        <f>I35+K35+M35+O35+Q35+S35+U35+W35+Y35+AA35+AC35+AE35</f>
        <v>2768.2</v>
      </c>
      <c r="D35" s="57">
        <v>1027.88</v>
      </c>
      <c r="E35" s="57">
        <f>E36</f>
        <v>1027.88</v>
      </c>
      <c r="F35" s="57">
        <v>1027.88</v>
      </c>
      <c r="G35" s="80">
        <f>F35/C35</f>
        <v>0.37131710136550833</v>
      </c>
      <c r="H35" s="80">
        <f aca="true" t="shared" si="4" ref="H35:H40">F35/D35</f>
        <v>1</v>
      </c>
      <c r="I35" s="57">
        <f>I36</f>
        <v>91.93</v>
      </c>
      <c r="J35" s="57">
        <v>91.93</v>
      </c>
      <c r="K35" s="57">
        <f>K36</f>
        <v>185.07</v>
      </c>
      <c r="L35" s="57">
        <f>L36</f>
        <v>176.56</v>
      </c>
      <c r="M35" s="57">
        <f>M36</f>
        <v>185.06</v>
      </c>
      <c r="N35" s="57">
        <v>176.56</v>
      </c>
      <c r="O35" s="57">
        <f>O36</f>
        <v>185.07</v>
      </c>
      <c r="P35" s="57">
        <f>P36</f>
        <v>176.55</v>
      </c>
      <c r="Q35" s="57">
        <f>Q37+Q38</f>
        <v>185.06</v>
      </c>
      <c r="R35" s="57">
        <v>176.55</v>
      </c>
      <c r="S35" s="57">
        <v>195.69</v>
      </c>
      <c r="T35" s="103">
        <f>T36</f>
        <v>229.73</v>
      </c>
      <c r="U35" s="57">
        <f>U36</f>
        <v>185.06</v>
      </c>
      <c r="V35" s="57">
        <f>V33</f>
        <v>0</v>
      </c>
      <c r="W35" s="85">
        <f>W36</f>
        <v>185.06</v>
      </c>
      <c r="X35" s="56">
        <v>0</v>
      </c>
      <c r="Y35" s="85">
        <f>Y36</f>
        <v>185.06</v>
      </c>
      <c r="Z35" s="56">
        <v>0</v>
      </c>
      <c r="AA35" s="54">
        <f>AA36</f>
        <v>185.06</v>
      </c>
      <c r="AB35" s="54">
        <v>0</v>
      </c>
      <c r="AC35" s="67">
        <f>AC36</f>
        <v>185.06</v>
      </c>
      <c r="AD35" s="56">
        <v>0</v>
      </c>
      <c r="AE35" s="67">
        <v>815.02</v>
      </c>
      <c r="AF35" s="54">
        <v>0</v>
      </c>
      <c r="AG35" s="38" t="s">
        <v>52</v>
      </c>
    </row>
    <row r="36" spans="1:33" s="110" customFormat="1" ht="19.5" customHeight="1">
      <c r="A36" s="99"/>
      <c r="B36" s="100" t="s">
        <v>26</v>
      </c>
      <c r="C36" s="101">
        <f>C37+C38</f>
        <v>2768.2</v>
      </c>
      <c r="D36" s="101">
        <f>D38+D37</f>
        <v>1027.88</v>
      </c>
      <c r="E36" s="101">
        <f>E37+E38</f>
        <v>1027.88</v>
      </c>
      <c r="F36" s="101">
        <f>J36+L36+N36+P36+R36+T36</f>
        <v>1027.88</v>
      </c>
      <c r="G36" s="102">
        <f>F36/C36</f>
        <v>0.37131710136550833</v>
      </c>
      <c r="H36" s="102">
        <f t="shared" si="4"/>
        <v>1</v>
      </c>
      <c r="I36" s="101">
        <f>I38</f>
        <v>91.93</v>
      </c>
      <c r="J36" s="101">
        <f>I36</f>
        <v>91.93</v>
      </c>
      <c r="K36" s="103">
        <f>K38</f>
        <v>185.07</v>
      </c>
      <c r="L36" s="101">
        <v>176.56</v>
      </c>
      <c r="M36" s="101">
        <f>M37</f>
        <v>185.06</v>
      </c>
      <c r="N36" s="104">
        <f>N35</f>
        <v>176.56</v>
      </c>
      <c r="O36" s="101">
        <f>O37</f>
        <v>185.07</v>
      </c>
      <c r="P36" s="103">
        <v>176.55</v>
      </c>
      <c r="Q36" s="101">
        <f>Q37+Q38</f>
        <v>185.06</v>
      </c>
      <c r="R36" s="103">
        <f>R37+R38</f>
        <v>176.55</v>
      </c>
      <c r="S36" s="101">
        <v>195.69</v>
      </c>
      <c r="T36" s="104">
        <v>229.73</v>
      </c>
      <c r="U36" s="101">
        <f>U38</f>
        <v>185.06</v>
      </c>
      <c r="V36" s="103">
        <f>V34</f>
        <v>0</v>
      </c>
      <c r="W36" s="105">
        <f>W38</f>
        <v>185.06</v>
      </c>
      <c r="X36" s="106">
        <v>0</v>
      </c>
      <c r="Y36" s="105">
        <f>Y38</f>
        <v>185.06</v>
      </c>
      <c r="Z36" s="106">
        <v>0</v>
      </c>
      <c r="AA36" s="107">
        <f>AA38</f>
        <v>185.06</v>
      </c>
      <c r="AB36" s="107">
        <v>0</v>
      </c>
      <c r="AC36" s="104">
        <f>AC38</f>
        <v>185.06</v>
      </c>
      <c r="AD36" s="108">
        <v>0</v>
      </c>
      <c r="AE36" s="109">
        <v>815.02</v>
      </c>
      <c r="AF36" s="107">
        <v>0</v>
      </c>
      <c r="AG36" s="107"/>
    </row>
    <row r="37" spans="1:33" s="10" customFormat="1" ht="18.75" customHeight="1">
      <c r="A37" s="34"/>
      <c r="B37" s="27" t="s">
        <v>13</v>
      </c>
      <c r="C37" s="57">
        <f>I37+K37+M37+O37+Q37+S37+U37+W37+Y37+AA37+AC37+AE37</f>
        <v>475</v>
      </c>
      <c r="D37" s="103">
        <f>I37+K37+M37+O37+Q37</f>
        <v>475</v>
      </c>
      <c r="E37" s="103">
        <v>475</v>
      </c>
      <c r="F37" s="103">
        <f>N37+P37+R37</f>
        <v>475</v>
      </c>
      <c r="G37" s="79">
        <f>F37/C37</f>
        <v>1</v>
      </c>
      <c r="H37" s="79">
        <f t="shared" si="4"/>
        <v>1</v>
      </c>
      <c r="I37" s="57">
        <v>0</v>
      </c>
      <c r="J37" s="57">
        <v>0</v>
      </c>
      <c r="K37" s="67">
        <v>0</v>
      </c>
      <c r="L37" s="57">
        <v>0</v>
      </c>
      <c r="M37" s="57">
        <v>185.06</v>
      </c>
      <c r="N37" s="67">
        <f>N36</f>
        <v>176.56</v>
      </c>
      <c r="O37" s="57">
        <v>185.07</v>
      </c>
      <c r="P37" s="57">
        <f>P36</f>
        <v>176.55</v>
      </c>
      <c r="Q37" s="57">
        <v>104.87</v>
      </c>
      <c r="R37" s="57">
        <v>121.89</v>
      </c>
      <c r="S37" s="57">
        <v>0</v>
      </c>
      <c r="T37" s="103">
        <v>0</v>
      </c>
      <c r="U37" s="57">
        <v>0</v>
      </c>
      <c r="V37" s="57">
        <f>U37</f>
        <v>0</v>
      </c>
      <c r="W37" s="57">
        <v>0</v>
      </c>
      <c r="X37" s="57">
        <f>W37</f>
        <v>0</v>
      </c>
      <c r="Y37" s="57">
        <v>0</v>
      </c>
      <c r="Z37" s="57">
        <v>0</v>
      </c>
      <c r="AA37" s="57">
        <v>0</v>
      </c>
      <c r="AB37" s="54">
        <v>0</v>
      </c>
      <c r="AC37" s="67">
        <v>0</v>
      </c>
      <c r="AD37" s="57">
        <f>AC37</f>
        <v>0</v>
      </c>
      <c r="AE37" s="67">
        <v>0</v>
      </c>
      <c r="AF37" s="67">
        <f>AE37</f>
        <v>0</v>
      </c>
      <c r="AG37" s="54"/>
    </row>
    <row r="38" spans="1:33" s="10" customFormat="1" ht="15.75">
      <c r="A38" s="27"/>
      <c r="B38" s="27" t="s">
        <v>25</v>
      </c>
      <c r="C38" s="57">
        <f>I38+K38+M38+O38+Q38+S38+U38+W38+Y38+AA38+AC38+AE38</f>
        <v>2293.2</v>
      </c>
      <c r="D38" s="103">
        <f>I38+K38+M38+O38+Q38+S38</f>
        <v>552.88</v>
      </c>
      <c r="E38" s="103">
        <f>F38</f>
        <v>552.88</v>
      </c>
      <c r="F38" s="103">
        <f>J38+L38+N38+P38+R38+T38+V38+X38+Z38+AB38+AD38+AF38</f>
        <v>552.88</v>
      </c>
      <c r="G38" s="79">
        <f>F38/C38</f>
        <v>0.24109541252398398</v>
      </c>
      <c r="H38" s="79">
        <f t="shared" si="4"/>
        <v>1</v>
      </c>
      <c r="I38" s="57">
        <v>91.93</v>
      </c>
      <c r="J38" s="57">
        <f>I38</f>
        <v>91.93</v>
      </c>
      <c r="K38" s="57">
        <v>185.07</v>
      </c>
      <c r="L38" s="57">
        <f>L36</f>
        <v>176.56</v>
      </c>
      <c r="M38" s="57">
        <v>0</v>
      </c>
      <c r="N38" s="67">
        <f>O38</f>
        <v>0</v>
      </c>
      <c r="O38" s="57">
        <v>0</v>
      </c>
      <c r="P38" s="57">
        <v>0</v>
      </c>
      <c r="Q38" s="57">
        <v>80.19</v>
      </c>
      <c r="R38" s="57">
        <v>54.66</v>
      </c>
      <c r="S38" s="57">
        <v>195.69</v>
      </c>
      <c r="T38" s="103">
        <v>229.73</v>
      </c>
      <c r="U38" s="57">
        <v>185.06</v>
      </c>
      <c r="V38" s="57">
        <f>V35</f>
        <v>0</v>
      </c>
      <c r="W38" s="85">
        <v>185.06</v>
      </c>
      <c r="X38" s="56">
        <v>0</v>
      </c>
      <c r="Y38" s="85">
        <v>185.06</v>
      </c>
      <c r="Z38" s="56">
        <v>0</v>
      </c>
      <c r="AA38" s="54">
        <v>185.06</v>
      </c>
      <c r="AB38" s="54">
        <v>0</v>
      </c>
      <c r="AC38" s="67">
        <v>185.06</v>
      </c>
      <c r="AD38" s="69">
        <v>0</v>
      </c>
      <c r="AE38" s="67">
        <v>815.02</v>
      </c>
      <c r="AF38" s="67">
        <f>AF36</f>
        <v>0</v>
      </c>
      <c r="AG38" s="54"/>
    </row>
    <row r="39" spans="1:33" s="10" customFormat="1" ht="30.75" customHeight="1">
      <c r="A39" s="27"/>
      <c r="B39" s="136" t="s">
        <v>45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</row>
    <row r="40" spans="1:177" s="41" customFormat="1" ht="23.25" customHeight="1">
      <c r="A40" s="42"/>
      <c r="B40" s="30" t="s">
        <v>23</v>
      </c>
      <c r="C40" s="63">
        <f>C41+C42</f>
        <v>12735.2</v>
      </c>
      <c r="D40" s="68">
        <f>D41+D42</f>
        <v>5067.88</v>
      </c>
      <c r="E40" s="68">
        <f>E41+E42</f>
        <v>3407.7740000000003</v>
      </c>
      <c r="F40" s="68">
        <f>F41+F42</f>
        <v>2638.224</v>
      </c>
      <c r="G40" s="87">
        <f>F40/C40</f>
        <v>0.20715999748727934</v>
      </c>
      <c r="H40" s="87">
        <f t="shared" si="4"/>
        <v>0.5205774406655248</v>
      </c>
      <c r="I40" s="63">
        <f>I42</f>
        <v>91.93</v>
      </c>
      <c r="J40" s="63">
        <f>J42</f>
        <v>91.93</v>
      </c>
      <c r="K40" s="68">
        <f>K41+K42</f>
        <v>1194.719</v>
      </c>
      <c r="L40" s="68">
        <f>L41+L42</f>
        <v>1186.209</v>
      </c>
      <c r="M40" s="68">
        <f>M18+M36</f>
        <v>724.086</v>
      </c>
      <c r="N40" s="63">
        <f>N41+N42</f>
        <v>176.56</v>
      </c>
      <c r="O40" s="68">
        <f>O42+O41</f>
        <v>1164.395</v>
      </c>
      <c r="P40" s="63">
        <f>P41</f>
        <v>176.55</v>
      </c>
      <c r="Q40" s="68">
        <f>Q41+Q42</f>
        <v>941.06</v>
      </c>
      <c r="R40" s="63">
        <f>R41+R42</f>
        <v>610.61</v>
      </c>
      <c r="S40" s="63">
        <f>S18+S36</f>
        <v>951.69</v>
      </c>
      <c r="T40" s="101">
        <f>T41+T42</f>
        <v>396.365</v>
      </c>
      <c r="U40" s="63">
        <f>U42+U41</f>
        <v>1171.06</v>
      </c>
      <c r="V40" s="63">
        <f>V41+V42</f>
        <v>0</v>
      </c>
      <c r="W40" s="68">
        <f>W41+W42</f>
        <v>941.06</v>
      </c>
      <c r="X40" s="63">
        <f>X41</f>
        <v>0</v>
      </c>
      <c r="Y40" s="86">
        <f>Y41+Y42</f>
        <v>941.06</v>
      </c>
      <c r="Z40" s="68">
        <f>Z41+Z42</f>
        <v>0</v>
      </c>
      <c r="AA40" s="86">
        <f>AA41+AA42</f>
        <v>1171.06</v>
      </c>
      <c r="AB40" s="68">
        <f>AB41+AB42</f>
        <v>0</v>
      </c>
      <c r="AC40" s="68">
        <f>AC41+AC42</f>
        <v>1641.06</v>
      </c>
      <c r="AD40" s="68">
        <f>AD18+AD36</f>
        <v>0</v>
      </c>
      <c r="AE40" s="68">
        <f>AE17+AE35</f>
        <v>1802.02</v>
      </c>
      <c r="AF40" s="68">
        <f>AF41+AF42</f>
        <v>0</v>
      </c>
      <c r="AG40" s="66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</row>
    <row r="41" spans="2:33" ht="15.75">
      <c r="B41" s="36" t="s">
        <v>13</v>
      </c>
      <c r="C41" s="57">
        <f>C19+C32+C37</f>
        <v>9492</v>
      </c>
      <c r="D41" s="67">
        <f>D19+D37</f>
        <v>4255</v>
      </c>
      <c r="E41" s="67">
        <f>E19+E37</f>
        <v>1904.894</v>
      </c>
      <c r="F41" s="67">
        <f>F19+F37</f>
        <v>1904.894</v>
      </c>
      <c r="G41" s="89">
        <f>F41/C41</f>
        <v>0.2006841550779604</v>
      </c>
      <c r="H41" s="89">
        <f>F41/D41</f>
        <v>0.44768366627497064</v>
      </c>
      <c r="I41" s="57">
        <v>0</v>
      </c>
      <c r="J41" s="57">
        <v>0</v>
      </c>
      <c r="K41" s="67">
        <f>K23+K37</f>
        <v>972.974</v>
      </c>
      <c r="L41" s="67">
        <f>L19</f>
        <v>972.974</v>
      </c>
      <c r="M41" s="67">
        <f>M19+M37</f>
        <v>724.086</v>
      </c>
      <c r="N41" s="57">
        <f>N19+N37</f>
        <v>176.56</v>
      </c>
      <c r="O41" s="67">
        <f>O19+O37</f>
        <v>941.0699999999999</v>
      </c>
      <c r="P41" s="57">
        <f>P37</f>
        <v>176.55</v>
      </c>
      <c r="Q41" s="67">
        <f>Q19+Q37</f>
        <v>860.87</v>
      </c>
      <c r="R41" s="57">
        <f>R19+R37</f>
        <v>465.05</v>
      </c>
      <c r="S41" s="67">
        <f>S19+S37</f>
        <v>756</v>
      </c>
      <c r="T41" s="104">
        <f>T19</f>
        <v>113.76</v>
      </c>
      <c r="U41" s="67">
        <f>U19+U37</f>
        <v>756</v>
      </c>
      <c r="V41" s="67">
        <f aca="true" t="shared" si="5" ref="V41:AA41">V19</f>
        <v>0</v>
      </c>
      <c r="W41" s="67">
        <f t="shared" si="5"/>
        <v>756</v>
      </c>
      <c r="X41" s="67">
        <f t="shared" si="5"/>
        <v>0</v>
      </c>
      <c r="Y41" s="67">
        <f t="shared" si="5"/>
        <v>756</v>
      </c>
      <c r="Z41" s="67">
        <f t="shared" si="5"/>
        <v>0</v>
      </c>
      <c r="AA41" s="67">
        <f t="shared" si="5"/>
        <v>756</v>
      </c>
      <c r="AB41" s="57">
        <f>AB21</f>
        <v>0</v>
      </c>
      <c r="AC41" s="67">
        <f>AC18+AC32</f>
        <v>1456</v>
      </c>
      <c r="AD41" s="67">
        <f>AD18</f>
        <v>0</v>
      </c>
      <c r="AE41" s="67">
        <f>AE19</f>
        <v>757</v>
      </c>
      <c r="AF41" s="67">
        <f>AF14+AF37</f>
        <v>0</v>
      </c>
      <c r="AG41" s="54"/>
    </row>
    <row r="42" spans="1:177" s="38" customFormat="1" ht="18" customHeight="1">
      <c r="A42" s="37"/>
      <c r="B42" s="32" t="s">
        <v>25</v>
      </c>
      <c r="C42" s="57">
        <f>C20+C38</f>
        <v>3243.2</v>
      </c>
      <c r="D42" s="67">
        <f>D20+D38</f>
        <v>812.88</v>
      </c>
      <c r="E42" s="67">
        <f>E20+E38</f>
        <v>1502.88</v>
      </c>
      <c r="F42" s="67">
        <f>F20+F38</f>
        <v>733.3299999999999</v>
      </c>
      <c r="G42" s="89">
        <f>F42/C42</f>
        <v>0.2261130981746423</v>
      </c>
      <c r="H42" s="89">
        <f>F42/D42</f>
        <v>0.902138076960929</v>
      </c>
      <c r="I42" s="57">
        <f>I38</f>
        <v>91.93</v>
      </c>
      <c r="J42" s="57">
        <f>J38</f>
        <v>91.93</v>
      </c>
      <c r="K42" s="67">
        <f>K28+K38</f>
        <v>221.745</v>
      </c>
      <c r="L42" s="67">
        <f>L28+L38</f>
        <v>213.235</v>
      </c>
      <c r="M42" s="57">
        <f>M20+M38</f>
        <v>0</v>
      </c>
      <c r="N42" s="57">
        <f>N38</f>
        <v>0</v>
      </c>
      <c r="O42" s="67">
        <f>O28+O38</f>
        <v>223.325</v>
      </c>
      <c r="P42" s="57">
        <f>P38</f>
        <v>0</v>
      </c>
      <c r="Q42" s="67">
        <f>Q38</f>
        <v>80.19</v>
      </c>
      <c r="R42" s="57">
        <f>R20+R38</f>
        <v>145.56</v>
      </c>
      <c r="S42" s="67">
        <f>S20+S38</f>
        <v>195.69</v>
      </c>
      <c r="T42" s="104">
        <f>T38+T20</f>
        <v>282.605</v>
      </c>
      <c r="U42" s="67">
        <f>U25+U35</f>
        <v>415.06</v>
      </c>
      <c r="V42" s="67">
        <f>V25+V35</f>
        <v>0</v>
      </c>
      <c r="W42" s="67">
        <f>W20+W38</f>
        <v>185.06</v>
      </c>
      <c r="X42" s="67">
        <f>X38</f>
        <v>0</v>
      </c>
      <c r="Y42" s="67">
        <f>Y20+Y38</f>
        <v>185.06</v>
      </c>
      <c r="Z42" s="67">
        <f>Z38</f>
        <v>0</v>
      </c>
      <c r="AA42" s="57">
        <f>AA20+AA38</f>
        <v>415.06</v>
      </c>
      <c r="AB42" s="57">
        <f>AB20</f>
        <v>0</v>
      </c>
      <c r="AC42" s="67">
        <f>AC20+AC38</f>
        <v>185.06</v>
      </c>
      <c r="AD42" s="57">
        <f>AD36</f>
        <v>0</v>
      </c>
      <c r="AE42" s="67">
        <f>AE20+AE38</f>
        <v>1045.02</v>
      </c>
      <c r="AF42" s="67">
        <f>AF20+AF38</f>
        <v>0</v>
      </c>
      <c r="AG42" s="54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</row>
    <row r="43" spans="4:6" ht="15.75">
      <c r="D43" s="88"/>
      <c r="F43" s="88"/>
    </row>
    <row r="44" spans="3:17" ht="101.25" customHeight="1">
      <c r="C44" s="144" t="s">
        <v>53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 t="s">
        <v>54</v>
      </c>
      <c r="O44" s="145"/>
      <c r="P44" s="145"/>
      <c r="Q44" s="45"/>
    </row>
    <row r="45" spans="3:29" ht="39" customHeight="1">
      <c r="C45" s="139" t="s">
        <v>55</v>
      </c>
      <c r="D45" s="139"/>
      <c r="E45" s="139"/>
      <c r="F45" s="139"/>
      <c r="G45" s="139"/>
      <c r="H45" s="139"/>
      <c r="I45" s="139"/>
      <c r="J45" s="139"/>
      <c r="X45" s="144"/>
      <c r="Y45" s="144"/>
      <c r="Z45" s="144"/>
      <c r="AA45" s="53"/>
      <c r="AB45" s="46"/>
      <c r="AC45" s="46"/>
    </row>
    <row r="46" spans="3:29" ht="31.5" customHeight="1">
      <c r="C46" s="47"/>
      <c r="D46" s="47"/>
      <c r="E46" s="47"/>
      <c r="F46" s="47"/>
      <c r="G46" s="47"/>
      <c r="H46" s="47"/>
      <c r="I46" s="47"/>
      <c r="J46" s="47"/>
      <c r="K46" s="45"/>
      <c r="L46" s="45"/>
      <c r="M46" s="46"/>
      <c r="N46" s="46"/>
      <c r="O46" s="46"/>
      <c r="P46" s="46"/>
      <c r="Q46" s="46"/>
      <c r="X46" s="2"/>
      <c r="Y46" s="2"/>
      <c r="Z46" s="1"/>
      <c r="AA46" s="1"/>
      <c r="AB46" s="1"/>
      <c r="AC46" s="1"/>
    </row>
  </sheetData>
  <sheetProtection/>
  <mergeCells count="34">
    <mergeCell ref="B29:AF29"/>
    <mergeCell ref="Z5:AF5"/>
    <mergeCell ref="B11:AF11"/>
    <mergeCell ref="AC8:AD8"/>
    <mergeCell ref="B6:AF6"/>
    <mergeCell ref="X45:Z45"/>
    <mergeCell ref="C44:M44"/>
    <mergeCell ref="N44:P44"/>
    <mergeCell ref="G8:H8"/>
    <mergeCell ref="D8:D9"/>
    <mergeCell ref="R2:T2"/>
    <mergeCell ref="R3:T3"/>
    <mergeCell ref="A16:AF16"/>
    <mergeCell ref="A34:AF34"/>
    <mergeCell ref="Z4:AF4"/>
    <mergeCell ref="C45:J45"/>
    <mergeCell ref="B7:AF7"/>
    <mergeCell ref="B39:AG39"/>
    <mergeCell ref="AE8:AF8"/>
    <mergeCell ref="Q8:R8"/>
    <mergeCell ref="S8:T8"/>
    <mergeCell ref="U8:V8"/>
    <mergeCell ref="AG8:AG9"/>
    <mergeCell ref="Y8:Z8"/>
    <mergeCell ref="AA8:AB8"/>
    <mergeCell ref="W8:X8"/>
    <mergeCell ref="M8:N8"/>
    <mergeCell ref="B8:B9"/>
    <mergeCell ref="C8:C9"/>
    <mergeCell ref="E8:E9"/>
    <mergeCell ref="O8:P8"/>
    <mergeCell ref="K8:L8"/>
    <mergeCell ref="F8:F9"/>
    <mergeCell ref="I8:J8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29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2017-07-05T07:12:17Z</cp:lastPrinted>
  <dcterms:created xsi:type="dcterms:W3CDTF">1996-10-08T23:32:33Z</dcterms:created>
  <dcterms:modified xsi:type="dcterms:W3CDTF">2017-07-21T05:41:44Z</dcterms:modified>
  <cp:category/>
  <cp:version/>
  <cp:contentType/>
  <cp:contentStatus/>
</cp:coreProperties>
</file>