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15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'!$A$1:$AF$161</definedName>
  </definedNames>
  <calcPr fullCalcOnLoad="1"/>
</workbook>
</file>

<file path=xl/sharedStrings.xml><?xml version="1.0" encoding="utf-8"?>
<sst xmlns="http://schemas.openxmlformats.org/spreadsheetml/2006/main" count="213" uniqueCount="72">
  <si>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</si>
  <si>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</si>
  <si>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</si>
  <si>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</si>
  <si>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</si>
  <si>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</si>
  <si>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</si>
  <si>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</si>
  <si>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</si>
  <si>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</si>
  <si>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</si>
  <si>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</si>
  <si>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</si>
  <si>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</si>
  <si>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</si>
  <si>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</si>
  <si>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</si>
  <si>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</si>
  <si>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</si>
  <si>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</si>
  <si>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</si>
  <si>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</si>
  <si>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</si>
  <si>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</si>
  <si>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</si>
  <si>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</si>
  <si>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</si>
  <si>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</si>
  <si>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</si>
  <si>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</si>
  <si>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</si>
  <si>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</si>
  <si>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</si>
  <si>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</si>
  <si>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</si>
  <si>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</si>
  <si>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</si>
  <si>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</si>
  <si>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</si>
  <si>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</si>
  <si>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</si>
  <si>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</si>
  <si>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</si>
  <si>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</si>
  <si>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</si>
  <si>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</si>
  <si>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</si>
  <si>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</si>
  <si>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</si>
  <si>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</si>
  <si>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</si>
  <si>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</si>
  <si>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</si>
  <si>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</si>
  <si>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</si>
  <si>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</si>
  <si>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</si>
  <si>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</si>
  <si>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</si>
  <si>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</si>
  <si>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Оплата за статистические сборники производится на основании Акта об оказании услуг, который подписывается последним днем месяца, в связи с чем оплата проводятся следующим месяцем. </t>
  </si>
  <si>
    <t>2016 год</t>
  </si>
  <si>
    <t>Начальник управления экономики ___________________________Е.Г.Загорская</t>
  </si>
  <si>
    <t>Проведен конкурс по предоставлению грантовой поддержки на развитие предпринимательства сумма гранта – 500,00 тыс. рублей. Документы на получение средств из окружного бюджета направлены в Департамент экономического развития ХМАО-Югры. Оплата будет произведена по факту поступления денежных средств. Объявлены повторные конкурсы: по предоставлению субсидии субъектам малого и среднего предпринимательства города Когалыма, предоставлении грантовой поддержки на развитие предпринимательства. Проведение конкурсов запланировано на 14 декабря 2016 года.</t>
  </si>
  <si>
    <t xml:space="preserve">
Проведен конкурс по   предоставлению субсидии субъектам малого и среднего предпринимательства города Когалыма, по итогам которого сумма субсидий составила 1 576 015,60 рублей. Документы на получение средств из окружного бюджета направлены в Департамент экономического развития ХМАО-Югры. Оплата будет произведена по факту поступления денежных средств.
Объявлены повторные конкурсы: по предоставлению субсидии субъектам малого и среднего предпринимательства города Когалыма, предоставлении грантовой поддержки на развитие предпринимательства. Проведение конкурсов запланировано на 14 декабря 2016 года.</t>
  </si>
  <si>
    <t>Проведён городской конкурс «Предприниматель года» - 1 грант в размере 500,00 тыс. рублей. Документы на получение средств из окружного бюджета направлены в Департамент экономического развития ХМАО-Югры. Оплата будет произведена по факту поступления денежных средств. Объявлены повторные конкурсы: по предоставлению субсидии субъектам малого и среднего предпринимательства города Когалыма, предоставлении грантовой поддержки на развитие предпринимательства. Проведение конкурсов запланировано на 14 декабря 2016 года.</t>
  </si>
  <si>
    <t xml:space="preserve">3.1.2. Проведение образовательных мероприятий для Субъектов и организаций </t>
  </si>
  <si>
    <t>Ответственный за составление сетевого графика: Гуляева Н.А. тел.93-752</t>
  </si>
  <si>
    <r>
      <t>Всего МАУ "МФЦ г.Когалыма" за январь-ноябрь 2016 года было оказано 35 572  услуги</t>
    </r>
    <r>
      <rPr>
        <sz val="14"/>
        <color indexed="10"/>
        <rFont val="Times New Roman"/>
        <family val="1"/>
      </rPr>
      <t xml:space="preserve">, </t>
    </r>
    <r>
      <rPr>
        <sz val="14"/>
        <rFont val="Times New Roman"/>
        <family val="1"/>
      </rPr>
      <t>проведено 
11 438 консультации.</t>
    </r>
  </si>
  <si>
    <t>Заключены 2 муниципальных контракта:
1) на оказание услуг по проведению семинаров (6 семинаров по 8 часов) на общую сумму 35,6 тыс. рублей. Семинары проведены в сентябре, количество слушателей составило 20 человек. 
2) на оказание услуг по организации и проведению тренингов, деловых игр на общую сумму 62,7 тыс. рублей.Тренинги провелись в октябре 2016 года.</t>
  </si>
  <si>
    <t>Корректировка кассовых расходов пройдет до конца 2016 года по причине позднего поступления денежных средств с окружного бюджета 20.12.2016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</si>
  <si>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01.12.2016 год.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</si>
</sst>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186" fontId="5" fillId="1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186" fontId="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2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186" fontId="10" fillId="0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6384" width="9.140625" style="17" customWidth="1"/>
  </cols>
  <sheetData>
    <row r="1" spans="1:2" ht="18.75">
      <c r="A1" s="62"/>
      <c r="B1" s="62"/>
    </row>
    <row r="10" spans="1:9" ht="23.25">
      <c r="A10" s="63" t="s">
        <v>55</v>
      </c>
      <c r="B10" s="63"/>
      <c r="C10" s="63"/>
      <c r="D10" s="63"/>
      <c r="E10" s="63"/>
      <c r="F10" s="63"/>
      <c r="G10" s="63"/>
      <c r="H10" s="63"/>
      <c r="I10" s="63"/>
    </row>
    <row r="11" spans="1:9" ht="23.25">
      <c r="A11" s="63" t="s">
        <v>22</v>
      </c>
      <c r="B11" s="63"/>
      <c r="C11" s="63"/>
      <c r="D11" s="63"/>
      <c r="E11" s="63"/>
      <c r="F11" s="63"/>
      <c r="G11" s="63"/>
      <c r="H11" s="63"/>
      <c r="I11" s="63"/>
    </row>
    <row r="13" spans="1:9" ht="27" customHeight="1">
      <c r="A13" s="64" t="s">
        <v>23</v>
      </c>
      <c r="B13" s="64"/>
      <c r="C13" s="64"/>
      <c r="D13" s="64"/>
      <c r="E13" s="64"/>
      <c r="F13" s="64"/>
      <c r="G13" s="64"/>
      <c r="H13" s="64"/>
      <c r="I13" s="64"/>
    </row>
    <row r="14" spans="1:9" ht="27" customHeight="1">
      <c r="A14" s="64" t="s">
        <v>24</v>
      </c>
      <c r="B14" s="64"/>
      <c r="C14" s="64"/>
      <c r="D14" s="64"/>
      <c r="E14" s="64"/>
      <c r="F14" s="64"/>
      <c r="G14" s="64"/>
      <c r="H14" s="64"/>
      <c r="I14" s="64"/>
    </row>
    <row r="15" spans="1:9" ht="78.75" customHeight="1">
      <c r="A15" s="65" t="s">
        <v>56</v>
      </c>
      <c r="B15" s="65"/>
      <c r="C15" s="65"/>
      <c r="D15" s="65"/>
      <c r="E15" s="65"/>
      <c r="F15" s="65"/>
      <c r="G15" s="65"/>
      <c r="H15" s="65"/>
      <c r="I15" s="65"/>
    </row>
    <row r="46" spans="1:9" ht="16.5">
      <c r="A46" s="61" t="s">
        <v>25</v>
      </c>
      <c r="B46" s="61"/>
      <c r="C46" s="61"/>
      <c r="D46" s="61"/>
      <c r="E46" s="61"/>
      <c r="F46" s="61"/>
      <c r="G46" s="61"/>
      <c r="H46" s="61"/>
      <c r="I46" s="61"/>
    </row>
    <row r="47" spans="1:9" ht="16.5">
      <c r="A47" s="61" t="s">
        <v>61</v>
      </c>
      <c r="B47" s="61"/>
      <c r="C47" s="61"/>
      <c r="D47" s="61"/>
      <c r="E47" s="61"/>
      <c r="F47" s="61"/>
      <c r="G47" s="61"/>
      <c r="H47" s="61"/>
      <c r="I47" s="6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tabSelected="1" view="pageBreakPreview" zoomScale="63" zoomScaleNormal="50" zoomScaleSheetLayoutView="63" zoomScalePageLayoutView="0" workbookViewId="0" topLeftCell="A1">
      <pane xSplit="7" ySplit="4" topLeftCell="R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A24" sqref="AA24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5.5742187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3.28125" style="4" customWidth="1"/>
    <col min="33" max="33" width="15.28125" style="1" customWidth="1"/>
    <col min="34" max="34" width="16.8515625" style="1" customWidth="1"/>
    <col min="35" max="35" width="9.140625" style="1" customWidth="1"/>
    <col min="36" max="36" width="16.00390625" style="1" customWidth="1"/>
    <col min="37" max="16384" width="9.140625" style="1" customWidth="1"/>
  </cols>
  <sheetData>
    <row r="1" spans="1:32" ht="36.75" customHeight="1">
      <c r="A1" s="72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AF1" s="7"/>
    </row>
    <row r="2" spans="1:32" s="9" customFormat="1" ht="18.75" customHeight="1">
      <c r="A2" s="68" t="s">
        <v>27</v>
      </c>
      <c r="B2" s="70" t="s">
        <v>28</v>
      </c>
      <c r="C2" s="70" t="s">
        <v>29</v>
      </c>
      <c r="D2" s="70" t="s">
        <v>30</v>
      </c>
      <c r="E2" s="70" t="s">
        <v>31</v>
      </c>
      <c r="F2" s="69" t="s">
        <v>13</v>
      </c>
      <c r="G2" s="69"/>
      <c r="H2" s="69" t="s">
        <v>0</v>
      </c>
      <c r="I2" s="69"/>
      <c r="J2" s="69" t="s">
        <v>1</v>
      </c>
      <c r="K2" s="69"/>
      <c r="L2" s="69" t="s">
        <v>2</v>
      </c>
      <c r="M2" s="69"/>
      <c r="N2" s="69" t="s">
        <v>3</v>
      </c>
      <c r="O2" s="69"/>
      <c r="P2" s="69" t="s">
        <v>4</v>
      </c>
      <c r="Q2" s="69"/>
      <c r="R2" s="69" t="s">
        <v>5</v>
      </c>
      <c r="S2" s="69"/>
      <c r="T2" s="69" t="s">
        <v>6</v>
      </c>
      <c r="U2" s="69"/>
      <c r="V2" s="69" t="s">
        <v>7</v>
      </c>
      <c r="W2" s="69"/>
      <c r="X2" s="69" t="s">
        <v>8</v>
      </c>
      <c r="Y2" s="69"/>
      <c r="Z2" s="69" t="s">
        <v>9</v>
      </c>
      <c r="AA2" s="69"/>
      <c r="AB2" s="69" t="s">
        <v>10</v>
      </c>
      <c r="AC2" s="69"/>
      <c r="AD2" s="69" t="s">
        <v>11</v>
      </c>
      <c r="AE2" s="69"/>
      <c r="AF2" s="68" t="s">
        <v>17</v>
      </c>
    </row>
    <row r="3" spans="1:32" s="11" customFormat="1" ht="93" customHeight="1">
      <c r="A3" s="68"/>
      <c r="B3" s="71"/>
      <c r="C3" s="71"/>
      <c r="D3" s="74"/>
      <c r="E3" s="71"/>
      <c r="F3" s="8" t="s">
        <v>15</v>
      </c>
      <c r="G3" s="8" t="s">
        <v>14</v>
      </c>
      <c r="H3" s="10" t="s">
        <v>12</v>
      </c>
      <c r="I3" s="10" t="s">
        <v>16</v>
      </c>
      <c r="J3" s="10" t="s">
        <v>12</v>
      </c>
      <c r="K3" s="10" t="s">
        <v>16</v>
      </c>
      <c r="L3" s="10" t="s">
        <v>12</v>
      </c>
      <c r="M3" s="10" t="s">
        <v>16</v>
      </c>
      <c r="N3" s="10" t="s">
        <v>12</v>
      </c>
      <c r="O3" s="10" t="s">
        <v>16</v>
      </c>
      <c r="P3" s="10" t="s">
        <v>12</v>
      </c>
      <c r="Q3" s="10" t="s">
        <v>16</v>
      </c>
      <c r="R3" s="10" t="s">
        <v>12</v>
      </c>
      <c r="S3" s="10" t="s">
        <v>16</v>
      </c>
      <c r="T3" s="10" t="s">
        <v>12</v>
      </c>
      <c r="U3" s="10" t="s">
        <v>16</v>
      </c>
      <c r="V3" s="10" t="s">
        <v>12</v>
      </c>
      <c r="W3" s="10" t="s">
        <v>16</v>
      </c>
      <c r="X3" s="10" t="s">
        <v>12</v>
      </c>
      <c r="Y3" s="10" t="s">
        <v>16</v>
      </c>
      <c r="Z3" s="10" t="s">
        <v>12</v>
      </c>
      <c r="AA3" s="10" t="s">
        <v>16</v>
      </c>
      <c r="AB3" s="10" t="s">
        <v>12</v>
      </c>
      <c r="AC3" s="10" t="s">
        <v>16</v>
      </c>
      <c r="AD3" s="10" t="s">
        <v>12</v>
      </c>
      <c r="AE3" s="10" t="s">
        <v>16</v>
      </c>
      <c r="AF3" s="68"/>
    </row>
    <row r="4" spans="1:32" s="13" customFormat="1" ht="24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</row>
    <row r="5" spans="1:32" s="15" customFormat="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4"/>
      <c r="Y5" s="14"/>
      <c r="Z5" s="14"/>
      <c r="AA5" s="14"/>
      <c r="AB5" s="14"/>
      <c r="AC5" s="14"/>
      <c r="AD5" s="14"/>
      <c r="AE5" s="14"/>
      <c r="AF5" s="14"/>
    </row>
    <row r="6" spans="1:32" s="16" customFormat="1" ht="75.75" customHeight="1">
      <c r="A6" s="45" t="s">
        <v>32</v>
      </c>
      <c r="B6" s="43">
        <f>B7</f>
        <v>28910.096</v>
      </c>
      <c r="C6" s="38">
        <f>C7</f>
        <v>26850.08</v>
      </c>
      <c r="D6" s="38">
        <f>D7</f>
        <v>24259.544950000003</v>
      </c>
      <c r="E6" s="38">
        <f>E7</f>
        <v>24259.544950000003</v>
      </c>
      <c r="F6" s="38">
        <f>_xlfn.IFERROR(E6/B6*100,0)</f>
        <v>83.91374746732076</v>
      </c>
      <c r="G6" s="38">
        <f>_xlfn.IFERROR(E6/C6*100,0)</f>
        <v>90.3518535140305</v>
      </c>
      <c r="H6" s="38">
        <f>H7</f>
        <v>6284.936</v>
      </c>
      <c r="I6" s="38">
        <f aca="true" t="shared" si="0" ref="I6:AE6">I7</f>
        <v>4464.82027</v>
      </c>
      <c r="J6" s="38">
        <f t="shared" si="0"/>
        <v>2774.399</v>
      </c>
      <c r="K6" s="38">
        <f t="shared" si="0"/>
        <v>2445.21521</v>
      </c>
      <c r="L6" s="38">
        <f t="shared" si="0"/>
        <v>1312.1009999999999</v>
      </c>
      <c r="M6" s="38">
        <f t="shared" si="0"/>
        <v>1425.799</v>
      </c>
      <c r="N6" s="38">
        <f t="shared" si="0"/>
        <v>2633.598</v>
      </c>
      <c r="O6" s="38">
        <f t="shared" si="0"/>
        <v>2670.091</v>
      </c>
      <c r="P6" s="38">
        <f t="shared" si="0"/>
        <v>2197.25</v>
      </c>
      <c r="Q6" s="38">
        <f t="shared" si="0"/>
        <v>2424.352</v>
      </c>
      <c r="R6" s="38">
        <f t="shared" si="0"/>
        <v>2120.207</v>
      </c>
      <c r="S6" s="38">
        <f t="shared" si="0"/>
        <v>1891.44361</v>
      </c>
      <c r="T6" s="38">
        <f t="shared" si="0"/>
        <v>3350.564</v>
      </c>
      <c r="U6" s="38">
        <f t="shared" si="0"/>
        <v>3464.456</v>
      </c>
      <c r="V6" s="38">
        <f t="shared" si="0"/>
        <v>1773.822</v>
      </c>
      <c r="W6" s="38">
        <f t="shared" si="0"/>
        <v>1280.841</v>
      </c>
      <c r="X6" s="38">
        <f t="shared" si="0"/>
        <v>812.241</v>
      </c>
      <c r="Y6" s="38">
        <f t="shared" si="0"/>
        <v>823.49686</v>
      </c>
      <c r="Z6" s="38">
        <f t="shared" si="0"/>
        <v>2412.715</v>
      </c>
      <c r="AA6" s="38">
        <f t="shared" si="0"/>
        <v>2048.37</v>
      </c>
      <c r="AB6" s="38">
        <f t="shared" si="0"/>
        <v>1178.247</v>
      </c>
      <c r="AC6" s="38">
        <f t="shared" si="0"/>
        <v>1320.66</v>
      </c>
      <c r="AD6" s="38">
        <f t="shared" si="0"/>
        <v>2060.016</v>
      </c>
      <c r="AE6" s="38">
        <f t="shared" si="0"/>
        <v>0</v>
      </c>
      <c r="AF6" s="43"/>
    </row>
    <row r="7" spans="1:32" ht="18.75">
      <c r="A7" s="37" t="s">
        <v>26</v>
      </c>
      <c r="B7" s="42">
        <f>B8+B9+B10+B11</f>
        <v>28910.096</v>
      </c>
      <c r="C7" s="35">
        <f>C8+C9+C10+C11</f>
        <v>26850.08</v>
      </c>
      <c r="D7" s="35">
        <f>D8+D9+D10+D11</f>
        <v>24259.544950000003</v>
      </c>
      <c r="E7" s="35">
        <f>E8+E9+E10+E11</f>
        <v>24259.544950000003</v>
      </c>
      <c r="F7" s="38">
        <f>_xlfn.IFERROR(E7/B7*100,0)</f>
        <v>83.91374746732076</v>
      </c>
      <c r="G7" s="38">
        <f>_xlfn.IFERROR(E7/C7*100,0)</f>
        <v>90.3518535140305</v>
      </c>
      <c r="H7" s="38">
        <f>H8+H9+H10+H11</f>
        <v>6284.936</v>
      </c>
      <c r="I7" s="38">
        <f aca="true" t="shared" si="1" ref="I7:AE7">I8+I9+I10+I11</f>
        <v>4464.82027</v>
      </c>
      <c r="J7" s="38">
        <f t="shared" si="1"/>
        <v>2774.399</v>
      </c>
      <c r="K7" s="38">
        <f t="shared" si="1"/>
        <v>2445.21521</v>
      </c>
      <c r="L7" s="38">
        <f t="shared" si="1"/>
        <v>1312.1009999999999</v>
      </c>
      <c r="M7" s="38">
        <f t="shared" si="1"/>
        <v>1425.799</v>
      </c>
      <c r="N7" s="38">
        <f t="shared" si="1"/>
        <v>2633.598</v>
      </c>
      <c r="O7" s="38">
        <f t="shared" si="1"/>
        <v>2670.091</v>
      </c>
      <c r="P7" s="38">
        <f t="shared" si="1"/>
        <v>2197.25</v>
      </c>
      <c r="Q7" s="38">
        <f t="shared" si="1"/>
        <v>2424.352</v>
      </c>
      <c r="R7" s="38">
        <f t="shared" si="1"/>
        <v>2120.207</v>
      </c>
      <c r="S7" s="38">
        <f t="shared" si="1"/>
        <v>1891.44361</v>
      </c>
      <c r="T7" s="38">
        <f t="shared" si="1"/>
        <v>3350.564</v>
      </c>
      <c r="U7" s="38">
        <f t="shared" si="1"/>
        <v>3464.456</v>
      </c>
      <c r="V7" s="38">
        <f t="shared" si="1"/>
        <v>1773.822</v>
      </c>
      <c r="W7" s="38">
        <f t="shared" si="1"/>
        <v>1280.841</v>
      </c>
      <c r="X7" s="38">
        <f t="shared" si="1"/>
        <v>812.241</v>
      </c>
      <c r="Y7" s="38">
        <f t="shared" si="1"/>
        <v>823.49686</v>
      </c>
      <c r="Z7" s="38">
        <f t="shared" si="1"/>
        <v>2412.715</v>
      </c>
      <c r="AA7" s="38">
        <f t="shared" si="1"/>
        <v>2048.37</v>
      </c>
      <c r="AB7" s="38">
        <f t="shared" si="1"/>
        <v>1178.247</v>
      </c>
      <c r="AC7" s="38">
        <f t="shared" si="1"/>
        <v>1320.66</v>
      </c>
      <c r="AD7" s="38">
        <f t="shared" si="1"/>
        <v>2060.016</v>
      </c>
      <c r="AE7" s="38">
        <f t="shared" si="1"/>
        <v>0</v>
      </c>
      <c r="AF7" s="42"/>
    </row>
    <row r="8" spans="1:32" s="16" customFormat="1" ht="18.75">
      <c r="A8" s="39" t="s">
        <v>18</v>
      </c>
      <c r="B8" s="44">
        <v>0</v>
      </c>
      <c r="C8" s="40">
        <v>0</v>
      </c>
      <c r="D8" s="40">
        <v>0</v>
      </c>
      <c r="E8" s="40">
        <v>0</v>
      </c>
      <c r="F8" s="49">
        <f>_xlfn.IFERROR(E8/B8*100,0)</f>
        <v>0</v>
      </c>
      <c r="G8" s="49">
        <f>_xlfn.IFERROR(E8/C8*100,0)</f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2"/>
    </row>
    <row r="9" spans="1:32" s="16" customFormat="1" ht="18.75">
      <c r="A9" s="39" t="s">
        <v>19</v>
      </c>
      <c r="B9" s="44">
        <f>B15</f>
        <v>28910.096</v>
      </c>
      <c r="C9" s="44">
        <f>C15</f>
        <v>26850.08</v>
      </c>
      <c r="D9" s="44">
        <f>D15</f>
        <v>24259.544950000003</v>
      </c>
      <c r="E9" s="44">
        <f>E15</f>
        <v>24259.544950000003</v>
      </c>
      <c r="F9" s="49">
        <f>_xlfn.IFERROR(E9/B9*100,0)</f>
        <v>83.91374746732076</v>
      </c>
      <c r="G9" s="49">
        <f>_xlfn.IFERROR(E9/C9*100,0)</f>
        <v>90.3518535140305</v>
      </c>
      <c r="H9" s="49">
        <f>H15</f>
        <v>6284.936</v>
      </c>
      <c r="I9" s="49">
        <f aca="true" t="shared" si="2" ref="I9:AE9">I15</f>
        <v>4464.82027</v>
      </c>
      <c r="J9" s="49">
        <f t="shared" si="2"/>
        <v>2774.399</v>
      </c>
      <c r="K9" s="49">
        <f t="shared" si="2"/>
        <v>2445.21521</v>
      </c>
      <c r="L9" s="49">
        <f t="shared" si="2"/>
        <v>1312.1009999999999</v>
      </c>
      <c r="M9" s="49">
        <f t="shared" si="2"/>
        <v>1425.799</v>
      </c>
      <c r="N9" s="49">
        <f t="shared" si="2"/>
        <v>2633.598</v>
      </c>
      <c r="O9" s="49">
        <f t="shared" si="2"/>
        <v>2670.091</v>
      </c>
      <c r="P9" s="49">
        <f t="shared" si="2"/>
        <v>2197.25</v>
      </c>
      <c r="Q9" s="49">
        <f t="shared" si="2"/>
        <v>2424.352</v>
      </c>
      <c r="R9" s="49">
        <f t="shared" si="2"/>
        <v>2120.207</v>
      </c>
      <c r="S9" s="49">
        <f t="shared" si="2"/>
        <v>1891.44361</v>
      </c>
      <c r="T9" s="49">
        <f t="shared" si="2"/>
        <v>3350.564</v>
      </c>
      <c r="U9" s="49">
        <f t="shared" si="2"/>
        <v>3464.456</v>
      </c>
      <c r="V9" s="49">
        <f t="shared" si="2"/>
        <v>1773.822</v>
      </c>
      <c r="W9" s="49">
        <f t="shared" si="2"/>
        <v>1280.841</v>
      </c>
      <c r="X9" s="49">
        <f t="shared" si="2"/>
        <v>812.241</v>
      </c>
      <c r="Y9" s="49">
        <f t="shared" si="2"/>
        <v>823.49686</v>
      </c>
      <c r="Z9" s="49">
        <f t="shared" si="2"/>
        <v>2412.715</v>
      </c>
      <c r="AA9" s="49">
        <f t="shared" si="2"/>
        <v>2048.37</v>
      </c>
      <c r="AB9" s="49">
        <f t="shared" si="2"/>
        <v>1178.247</v>
      </c>
      <c r="AC9" s="49">
        <f t="shared" si="2"/>
        <v>1320.66</v>
      </c>
      <c r="AD9" s="49">
        <f t="shared" si="2"/>
        <v>2060.016</v>
      </c>
      <c r="AE9" s="49">
        <f t="shared" si="2"/>
        <v>0</v>
      </c>
      <c r="AF9" s="42"/>
    </row>
    <row r="10" spans="1:32" s="16" customFormat="1" ht="20.25" customHeight="1" hidden="1">
      <c r="A10" s="2" t="s">
        <v>20</v>
      </c>
      <c r="B10" s="26">
        <v>0</v>
      </c>
      <c r="C10" s="22">
        <v>0</v>
      </c>
      <c r="D10" s="22">
        <v>0</v>
      </c>
      <c r="E10" s="22">
        <v>0</v>
      </c>
      <c r="F10" s="25">
        <f>_xlfn.IFERROR(E10/B10*100,0)</f>
        <v>0</v>
      </c>
      <c r="G10" s="25">
        <f>_xlfn.IFERROR(E10/C10*100,0)</f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9"/>
    </row>
    <row r="11" spans="1:32" s="16" customFormat="1" ht="18.75" hidden="1">
      <c r="A11" s="2" t="s">
        <v>21</v>
      </c>
      <c r="B11" s="26">
        <v>0</v>
      </c>
      <c r="C11" s="22">
        <v>0</v>
      </c>
      <c r="D11" s="22">
        <v>0</v>
      </c>
      <c r="E11" s="22">
        <v>0</v>
      </c>
      <c r="F11" s="25">
        <f>_xlfn.IFERROR(E11/B11*100,0)</f>
        <v>0</v>
      </c>
      <c r="G11" s="25">
        <f>_xlfn.IFERROR(E11/C11*100,0)</f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9"/>
    </row>
    <row r="12" spans="1:32" s="16" customFormat="1" ht="84" customHeight="1">
      <c r="A12" s="41" t="s">
        <v>33</v>
      </c>
      <c r="B12" s="29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48"/>
    </row>
    <row r="13" spans="1:32" s="47" customFormat="1" ht="18.75">
      <c r="A13" s="52" t="s">
        <v>26</v>
      </c>
      <c r="B13" s="21">
        <f>B15</f>
        <v>28910.096</v>
      </c>
      <c r="C13" s="21">
        <f>C15</f>
        <v>26850.08</v>
      </c>
      <c r="D13" s="21">
        <f>D15</f>
        <v>24259.544950000003</v>
      </c>
      <c r="E13" s="21">
        <f>E15</f>
        <v>24259.544950000003</v>
      </c>
      <c r="F13" s="23">
        <f>_xlfn.IFERROR(E13/B13*100,0)</f>
        <v>83.91374746732076</v>
      </c>
      <c r="G13" s="23">
        <f>_xlfn.IFERROR(E13/C13*100,0)</f>
        <v>90.3518535140305</v>
      </c>
      <c r="H13" s="23">
        <f>H19+H25</f>
        <v>6284.936</v>
      </c>
      <c r="I13" s="23">
        <f aca="true" t="shared" si="3" ref="I13:AE13">I19+I25</f>
        <v>4464.82027</v>
      </c>
      <c r="J13" s="23">
        <f t="shared" si="3"/>
        <v>2774.399</v>
      </c>
      <c r="K13" s="23">
        <f t="shared" si="3"/>
        <v>2445.21521</v>
      </c>
      <c r="L13" s="23">
        <f t="shared" si="3"/>
        <v>1312.1009999999999</v>
      </c>
      <c r="M13" s="23">
        <f t="shared" si="3"/>
        <v>1425.799</v>
      </c>
      <c r="N13" s="23">
        <f t="shared" si="3"/>
        <v>2633.598</v>
      </c>
      <c r="O13" s="23">
        <f t="shared" si="3"/>
        <v>2670.091</v>
      </c>
      <c r="P13" s="23">
        <f t="shared" si="3"/>
        <v>2197.25</v>
      </c>
      <c r="Q13" s="23">
        <f t="shared" si="3"/>
        <v>2424.352</v>
      </c>
      <c r="R13" s="23">
        <f t="shared" si="3"/>
        <v>2120.207</v>
      </c>
      <c r="S13" s="23">
        <f t="shared" si="3"/>
        <v>1891.44361</v>
      </c>
      <c r="T13" s="23">
        <f t="shared" si="3"/>
        <v>3350.564</v>
      </c>
      <c r="U13" s="23">
        <f t="shared" si="3"/>
        <v>3464.456</v>
      </c>
      <c r="V13" s="23">
        <f t="shared" si="3"/>
        <v>1773.822</v>
      </c>
      <c r="W13" s="23">
        <f t="shared" si="3"/>
        <v>1280.841</v>
      </c>
      <c r="X13" s="23">
        <f t="shared" si="3"/>
        <v>812.241</v>
      </c>
      <c r="Y13" s="23">
        <f t="shared" si="3"/>
        <v>823.49686</v>
      </c>
      <c r="Z13" s="23">
        <f t="shared" si="3"/>
        <v>2412.715</v>
      </c>
      <c r="AA13" s="23">
        <f t="shared" si="3"/>
        <v>2048.37</v>
      </c>
      <c r="AB13" s="23">
        <f t="shared" si="3"/>
        <v>1178.247</v>
      </c>
      <c r="AC13" s="23">
        <f t="shared" si="3"/>
        <v>1320.66</v>
      </c>
      <c r="AD13" s="23">
        <f t="shared" si="3"/>
        <v>2060.016</v>
      </c>
      <c r="AE13" s="23">
        <f t="shared" si="3"/>
        <v>0</v>
      </c>
      <c r="AF13" s="21"/>
    </row>
    <row r="14" spans="1:32" s="16" customFormat="1" ht="18.75" hidden="1">
      <c r="A14" s="2" t="s">
        <v>18</v>
      </c>
      <c r="B14" s="26"/>
      <c r="C14" s="25"/>
      <c r="D14" s="25"/>
      <c r="E14" s="23"/>
      <c r="F14" s="23">
        <f>_xlfn.IFERROR(E14/B14*100,0)</f>
        <v>0</v>
      </c>
      <c r="G14" s="23">
        <f>_xlfn.IFERROR(E14/C14*100,0)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9"/>
    </row>
    <row r="15" spans="1:31" s="47" customFormat="1" ht="18.75">
      <c r="A15" s="53" t="s">
        <v>19</v>
      </c>
      <c r="B15" s="22">
        <f>B21+B26</f>
        <v>28910.096</v>
      </c>
      <c r="C15" s="22">
        <f>C21+C26</f>
        <v>26850.08</v>
      </c>
      <c r="D15" s="22">
        <f>D21+D26</f>
        <v>24259.544950000003</v>
      </c>
      <c r="E15" s="22">
        <f>E21+E26</f>
        <v>24259.544950000003</v>
      </c>
      <c r="F15" s="25">
        <f>_xlfn.IFERROR(E15/B15*100,0)</f>
        <v>83.91374746732076</v>
      </c>
      <c r="G15" s="25">
        <f>_xlfn.IFERROR(E15/C15*100,0)</f>
        <v>90.3518535140305</v>
      </c>
      <c r="H15" s="25">
        <f>H21+H26</f>
        <v>6284.936</v>
      </c>
      <c r="I15" s="25">
        <f aca="true" t="shared" si="4" ref="I15:AE15">I21+I26</f>
        <v>4464.82027</v>
      </c>
      <c r="J15" s="25">
        <f t="shared" si="4"/>
        <v>2774.399</v>
      </c>
      <c r="K15" s="25">
        <f t="shared" si="4"/>
        <v>2445.21521</v>
      </c>
      <c r="L15" s="25">
        <f t="shared" si="4"/>
        <v>1312.1009999999999</v>
      </c>
      <c r="M15" s="25">
        <f t="shared" si="4"/>
        <v>1425.799</v>
      </c>
      <c r="N15" s="25">
        <f t="shared" si="4"/>
        <v>2633.598</v>
      </c>
      <c r="O15" s="25">
        <f t="shared" si="4"/>
        <v>2670.091</v>
      </c>
      <c r="P15" s="25">
        <f t="shared" si="4"/>
        <v>2197.25</v>
      </c>
      <c r="Q15" s="25">
        <f t="shared" si="4"/>
        <v>2424.352</v>
      </c>
      <c r="R15" s="25">
        <f t="shared" si="4"/>
        <v>2120.207</v>
      </c>
      <c r="S15" s="25">
        <f t="shared" si="4"/>
        <v>1891.44361</v>
      </c>
      <c r="T15" s="25">
        <f t="shared" si="4"/>
        <v>3350.564</v>
      </c>
      <c r="U15" s="25">
        <f t="shared" si="4"/>
        <v>3464.456</v>
      </c>
      <c r="V15" s="25">
        <f t="shared" si="4"/>
        <v>1773.822</v>
      </c>
      <c r="W15" s="25">
        <f>W21+W26</f>
        <v>1280.841</v>
      </c>
      <c r="X15" s="25">
        <f t="shared" si="4"/>
        <v>812.241</v>
      </c>
      <c r="Y15" s="25">
        <f>Y21+Y26</f>
        <v>823.49686</v>
      </c>
      <c r="Z15" s="25">
        <f t="shared" si="4"/>
        <v>2412.715</v>
      </c>
      <c r="AA15" s="25">
        <f t="shared" si="4"/>
        <v>2048.37</v>
      </c>
      <c r="AB15" s="25">
        <f t="shared" si="4"/>
        <v>1178.247</v>
      </c>
      <c r="AC15" s="25">
        <f t="shared" si="4"/>
        <v>1320.66</v>
      </c>
      <c r="AD15" s="25">
        <f t="shared" si="4"/>
        <v>2060.016</v>
      </c>
      <c r="AE15" s="25">
        <f t="shared" si="4"/>
        <v>0</v>
      </c>
    </row>
    <row r="16" spans="1:32" s="16" customFormat="1" ht="18.75" hidden="1">
      <c r="A16" s="2" t="s">
        <v>20</v>
      </c>
      <c r="B16" s="26"/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9"/>
    </row>
    <row r="17" spans="1:32" s="16" customFormat="1" ht="18.75" hidden="1">
      <c r="A17" s="2" t="s">
        <v>21</v>
      </c>
      <c r="B17" s="26"/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9"/>
    </row>
    <row r="18" spans="1:33" s="16" customFormat="1" ht="286.5" customHeight="1">
      <c r="A18" s="19" t="s">
        <v>34</v>
      </c>
      <c r="B18" s="26"/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48" t="s">
        <v>60</v>
      </c>
      <c r="AG18" s="56"/>
    </row>
    <row r="19" spans="1:33" s="16" customFormat="1" ht="18.75">
      <c r="A19" s="3" t="s">
        <v>26</v>
      </c>
      <c r="B19" s="29">
        <f>B21</f>
        <v>22</v>
      </c>
      <c r="C19" s="21">
        <f>C21</f>
        <v>18.294</v>
      </c>
      <c r="D19" s="21">
        <f>D21</f>
        <v>16.72</v>
      </c>
      <c r="E19" s="21">
        <f>E21</f>
        <v>16.72</v>
      </c>
      <c r="F19" s="23">
        <f>_xlfn.IFERROR(E19/B19*100,0)</f>
        <v>75.99999999999999</v>
      </c>
      <c r="G19" s="23">
        <f>_xlfn.IFERROR(E19/C19*100,0)</f>
        <v>91.39608614846398</v>
      </c>
      <c r="H19" s="23">
        <f>H21</f>
        <v>0</v>
      </c>
      <c r="I19" s="23">
        <f aca="true" t="shared" si="5" ref="I19:AE19">I21</f>
        <v>0</v>
      </c>
      <c r="J19" s="23">
        <f>J21</f>
        <v>0.513</v>
      </c>
      <c r="K19" s="23">
        <f t="shared" si="5"/>
        <v>0.513</v>
      </c>
      <c r="L19" s="23">
        <f t="shared" si="5"/>
        <v>1.915</v>
      </c>
      <c r="M19" s="23">
        <f t="shared" si="5"/>
        <v>0.513</v>
      </c>
      <c r="N19" s="23">
        <f t="shared" si="5"/>
        <v>1.915</v>
      </c>
      <c r="O19" s="23">
        <f t="shared" si="5"/>
        <v>1.915</v>
      </c>
      <c r="P19" s="23">
        <f t="shared" si="5"/>
        <v>2.097</v>
      </c>
      <c r="Q19" s="23">
        <f t="shared" si="5"/>
        <v>1.915</v>
      </c>
      <c r="R19" s="23">
        <f t="shared" si="5"/>
        <v>1.915</v>
      </c>
      <c r="S19" s="23">
        <f t="shared" si="5"/>
        <v>2.097</v>
      </c>
      <c r="T19" s="23">
        <f t="shared" si="5"/>
        <v>1.915</v>
      </c>
      <c r="U19" s="23">
        <f t="shared" si="5"/>
        <v>1.915</v>
      </c>
      <c r="V19" s="23">
        <f t="shared" si="5"/>
        <v>2.097</v>
      </c>
      <c r="W19" s="23">
        <f t="shared" si="5"/>
        <v>1.915</v>
      </c>
      <c r="X19" s="23">
        <f t="shared" si="5"/>
        <v>1.915</v>
      </c>
      <c r="Y19" s="23">
        <f t="shared" si="5"/>
        <v>2.097</v>
      </c>
      <c r="Z19" s="23">
        <f t="shared" si="5"/>
        <v>1.915</v>
      </c>
      <c r="AA19" s="23">
        <f t="shared" si="5"/>
        <v>1.92</v>
      </c>
      <c r="AB19" s="23">
        <f t="shared" si="5"/>
        <v>2.097</v>
      </c>
      <c r="AC19" s="23">
        <f t="shared" si="5"/>
        <v>1.92</v>
      </c>
      <c r="AD19" s="23">
        <f t="shared" si="5"/>
        <v>3.706</v>
      </c>
      <c r="AE19" s="23">
        <f t="shared" si="5"/>
        <v>0</v>
      </c>
      <c r="AF19" s="29"/>
      <c r="AG19" s="56"/>
    </row>
    <row r="20" spans="1:33" s="16" customFormat="1" ht="18.75" hidden="1">
      <c r="A20" s="2" t="s">
        <v>18</v>
      </c>
      <c r="B20" s="26"/>
      <c r="C20" s="25"/>
      <c r="D20" s="25"/>
      <c r="E20" s="23"/>
      <c r="F20" s="23">
        <f>_xlfn.IFERROR(E20/B20*100,0)</f>
        <v>0</v>
      </c>
      <c r="G20" s="23">
        <f>_xlfn.IFERROR(E20/C20*100,0)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9"/>
      <c r="AG20" s="56"/>
    </row>
    <row r="21" spans="1:33" s="16" customFormat="1" ht="18.75">
      <c r="A21" s="2" t="s">
        <v>19</v>
      </c>
      <c r="B21" s="26">
        <f>H21+J21+L21+N21+P21+R21+T21+V21+X21+Z21+AB21+AD21</f>
        <v>22</v>
      </c>
      <c r="C21" s="25">
        <f>H21+J21+L21+N21+P21+R21+T21+V21+X21+Z21+AB21</f>
        <v>18.294</v>
      </c>
      <c r="D21" s="25">
        <f>E21</f>
        <v>16.72</v>
      </c>
      <c r="E21" s="25">
        <f>I21+K21+M21+O21+Q21+S21+U21+W21+Y21+AA21+AC21+AE21</f>
        <v>16.72</v>
      </c>
      <c r="F21" s="25">
        <f>_xlfn.IFERROR(E21/B21*100,0)</f>
        <v>75.99999999999999</v>
      </c>
      <c r="G21" s="25">
        <f>_xlfn.IFERROR(E21/C21*100,0)</f>
        <v>91.39608614846398</v>
      </c>
      <c r="H21" s="25">
        <v>0</v>
      </c>
      <c r="I21" s="25">
        <v>0</v>
      </c>
      <c r="J21" s="25">
        <v>0.513</v>
      </c>
      <c r="K21" s="25">
        <v>0.513</v>
      </c>
      <c r="L21" s="25">
        <v>1.915</v>
      </c>
      <c r="M21" s="25">
        <v>0.513</v>
      </c>
      <c r="N21" s="25">
        <v>1.915</v>
      </c>
      <c r="O21" s="25">
        <v>1.915</v>
      </c>
      <c r="P21" s="25">
        <v>2.097</v>
      </c>
      <c r="Q21" s="25">
        <v>1.915</v>
      </c>
      <c r="R21" s="25">
        <v>1.915</v>
      </c>
      <c r="S21" s="25">
        <v>2.097</v>
      </c>
      <c r="T21" s="25">
        <v>1.915</v>
      </c>
      <c r="U21" s="25">
        <v>1.915</v>
      </c>
      <c r="V21" s="25">
        <v>2.097</v>
      </c>
      <c r="W21" s="25">
        <v>1.915</v>
      </c>
      <c r="X21" s="25">
        <v>1.915</v>
      </c>
      <c r="Y21" s="25">
        <v>2.097</v>
      </c>
      <c r="Z21" s="25">
        <v>1.915</v>
      </c>
      <c r="AA21" s="25">
        <v>1.92</v>
      </c>
      <c r="AB21" s="25">
        <v>2.097</v>
      </c>
      <c r="AC21" s="25">
        <v>1.92</v>
      </c>
      <c r="AD21" s="25">
        <v>3.706</v>
      </c>
      <c r="AE21" s="25"/>
      <c r="AF21" s="29"/>
      <c r="AG21" s="56"/>
    </row>
    <row r="22" spans="1:33" s="16" customFormat="1" ht="18.75" hidden="1">
      <c r="A22" s="2" t="s">
        <v>20</v>
      </c>
      <c r="B22" s="26"/>
      <c r="C22" s="25"/>
      <c r="D22" s="25"/>
      <c r="E22" s="23"/>
      <c r="F22" s="23">
        <f>_xlfn.IFERROR(E22/B22*100,0)</f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9"/>
      <c r="AG22" s="56"/>
    </row>
    <row r="23" spans="1:33" s="16" customFormat="1" ht="18.75" hidden="1">
      <c r="A23" s="2" t="s">
        <v>21</v>
      </c>
      <c r="B23" s="26"/>
      <c r="C23" s="25"/>
      <c r="D23" s="25"/>
      <c r="E23" s="23"/>
      <c r="F23" s="23">
        <f>_xlfn.IFERROR(E23/B23*100,0)</f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9"/>
      <c r="AG23" s="56"/>
    </row>
    <row r="24" spans="1:33" s="16" customFormat="1" ht="168.75">
      <c r="A24" s="19" t="s">
        <v>35</v>
      </c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8" t="s">
        <v>59</v>
      </c>
      <c r="AG24" s="56"/>
    </row>
    <row r="25" spans="1:33" s="16" customFormat="1" ht="18.75">
      <c r="A25" s="3" t="s">
        <v>26</v>
      </c>
      <c r="B25" s="29">
        <f>B26</f>
        <v>28888.096</v>
      </c>
      <c r="C25" s="21">
        <f>C26</f>
        <v>26831.786</v>
      </c>
      <c r="D25" s="21">
        <f>D26</f>
        <v>24242.824950000002</v>
      </c>
      <c r="E25" s="21">
        <f>E26</f>
        <v>24242.824950000002</v>
      </c>
      <c r="F25" s="23">
        <f aca="true" t="shared" si="6" ref="F25:F30">E25/B25*100</f>
        <v>83.91977425580419</v>
      </c>
      <c r="G25" s="23">
        <f>_xlfn.IFERROR(E25/C25*100,0)</f>
        <v>90.35114155278372</v>
      </c>
      <c r="H25" s="23">
        <f>H26</f>
        <v>6284.936</v>
      </c>
      <c r="I25" s="23">
        <f aca="true" t="shared" si="7" ref="I25:AE25">I26</f>
        <v>4464.82027</v>
      </c>
      <c r="J25" s="23">
        <f t="shared" si="7"/>
        <v>2773.886</v>
      </c>
      <c r="K25" s="23">
        <f t="shared" si="7"/>
        <v>2444.70221</v>
      </c>
      <c r="L25" s="23">
        <f t="shared" si="7"/>
        <v>1310.186</v>
      </c>
      <c r="M25" s="23">
        <f t="shared" si="7"/>
        <v>1425.286</v>
      </c>
      <c r="N25" s="23">
        <f t="shared" si="7"/>
        <v>2631.683</v>
      </c>
      <c r="O25" s="23">
        <f t="shared" si="7"/>
        <v>2668.176</v>
      </c>
      <c r="P25" s="23">
        <f t="shared" si="7"/>
        <v>2195.153</v>
      </c>
      <c r="Q25" s="23">
        <f t="shared" si="7"/>
        <v>2422.437</v>
      </c>
      <c r="R25" s="23">
        <f t="shared" si="7"/>
        <v>2118.292</v>
      </c>
      <c r="S25" s="23">
        <f t="shared" si="7"/>
        <v>1889.34661</v>
      </c>
      <c r="T25" s="23">
        <f t="shared" si="7"/>
        <v>3348.649</v>
      </c>
      <c r="U25" s="23">
        <f t="shared" si="7"/>
        <v>3462.541</v>
      </c>
      <c r="V25" s="23">
        <f t="shared" si="7"/>
        <v>1771.725</v>
      </c>
      <c r="W25" s="23">
        <f t="shared" si="7"/>
        <v>1278.926</v>
      </c>
      <c r="X25" s="23">
        <f t="shared" si="7"/>
        <v>810.326</v>
      </c>
      <c r="Y25" s="23">
        <f t="shared" si="7"/>
        <v>821.39986</v>
      </c>
      <c r="Z25" s="23">
        <f t="shared" si="7"/>
        <v>2410.8</v>
      </c>
      <c r="AA25" s="23">
        <f t="shared" si="7"/>
        <v>2046.45</v>
      </c>
      <c r="AB25" s="23">
        <f t="shared" si="7"/>
        <v>1176.15</v>
      </c>
      <c r="AC25" s="23">
        <f t="shared" si="7"/>
        <v>1318.74</v>
      </c>
      <c r="AD25" s="23">
        <f t="shared" si="7"/>
        <v>2056.31</v>
      </c>
      <c r="AE25" s="23">
        <f t="shared" si="7"/>
        <v>0</v>
      </c>
      <c r="AF25" s="29"/>
      <c r="AG25" s="56"/>
    </row>
    <row r="26" spans="1:33" s="16" customFormat="1" ht="18.75">
      <c r="A26" s="2" t="s">
        <v>19</v>
      </c>
      <c r="B26" s="26">
        <f>H26+J26+L26+N26+P26+R26+T26+V26+X26+Z26+AB26+AD26</f>
        <v>28888.096</v>
      </c>
      <c r="C26" s="25">
        <f>H26+J26+L26+N26+P26+R26+T26+V26+X26+Z26+AB26</f>
        <v>26831.786</v>
      </c>
      <c r="D26" s="25">
        <f>E26</f>
        <v>24242.824950000002</v>
      </c>
      <c r="E26" s="25">
        <f>I26+K26+M26+O26+Q26+S26+U26+W26+Y26+AA26+AC26+AE26</f>
        <v>24242.824950000002</v>
      </c>
      <c r="F26" s="25">
        <f t="shared" si="6"/>
        <v>83.91977425580419</v>
      </c>
      <c r="G26" s="25">
        <f>_xlfn.IFERROR(E26/C26*100,0)</f>
        <v>90.35114155278372</v>
      </c>
      <c r="H26" s="25">
        <v>6284.936</v>
      </c>
      <c r="I26" s="25">
        <v>4464.82027</v>
      </c>
      <c r="J26" s="25">
        <v>2773.886</v>
      </c>
      <c r="K26" s="25">
        <v>2444.70221</v>
      </c>
      <c r="L26" s="25">
        <v>1310.186</v>
      </c>
      <c r="M26" s="25">
        <v>1425.286</v>
      </c>
      <c r="N26" s="25">
        <v>2631.683</v>
      </c>
      <c r="O26" s="25">
        <v>2668.176</v>
      </c>
      <c r="P26" s="25">
        <v>2195.153</v>
      </c>
      <c r="Q26" s="25">
        <v>2422.437</v>
      </c>
      <c r="R26" s="25">
        <v>2118.292</v>
      </c>
      <c r="S26" s="25">
        <v>1889.34661</v>
      </c>
      <c r="T26" s="25">
        <v>3348.649</v>
      </c>
      <c r="U26" s="25">
        <v>3462.541</v>
      </c>
      <c r="V26" s="25">
        <v>1771.725</v>
      </c>
      <c r="W26" s="25">
        <v>1278.926</v>
      </c>
      <c r="X26" s="25">
        <v>810.326</v>
      </c>
      <c r="Y26" s="25">
        <v>821.39986</v>
      </c>
      <c r="Z26" s="25">
        <v>2410.8</v>
      </c>
      <c r="AA26" s="25">
        <v>2046.45</v>
      </c>
      <c r="AB26" s="25">
        <v>1176.15</v>
      </c>
      <c r="AC26" s="25">
        <v>1318.74</v>
      </c>
      <c r="AD26" s="25">
        <v>2056.31</v>
      </c>
      <c r="AE26" s="25"/>
      <c r="AF26" s="29"/>
      <c r="AG26" s="56"/>
    </row>
    <row r="27" spans="1:33" s="47" customFormat="1" ht="85.5" customHeight="1">
      <c r="A27" s="34" t="s">
        <v>36</v>
      </c>
      <c r="B27" s="35">
        <f>B28</f>
        <v>54953.327</v>
      </c>
      <c r="C27" s="35">
        <f>C34+C46</f>
        <v>51960.03399999999</v>
      </c>
      <c r="D27" s="35">
        <f>D34+D46</f>
        <v>44661.601</v>
      </c>
      <c r="E27" s="35">
        <f>E34+E46</f>
        <v>37248.971000000005</v>
      </c>
      <c r="F27" s="35">
        <f t="shared" si="6"/>
        <v>67.78292240613568</v>
      </c>
      <c r="G27" s="35">
        <f>E27/C27*100</f>
        <v>71.68773407654047</v>
      </c>
      <c r="H27" s="35">
        <f>H28</f>
        <v>2816.4440000000004</v>
      </c>
      <c r="I27" s="35">
        <f aca="true" t="shared" si="8" ref="I27:AE27">I28</f>
        <v>2684.3124799999996</v>
      </c>
      <c r="J27" s="35">
        <f t="shared" si="8"/>
        <v>3845.3289999999997</v>
      </c>
      <c r="K27" s="35">
        <f t="shared" si="8"/>
        <v>3318.44066</v>
      </c>
      <c r="L27" s="35">
        <f>L28</f>
        <v>3796.5950000000003</v>
      </c>
      <c r="M27" s="35">
        <f t="shared" si="8"/>
        <v>3073.826</v>
      </c>
      <c r="N27" s="35">
        <f t="shared" si="8"/>
        <v>4862.272</v>
      </c>
      <c r="O27" s="35">
        <f t="shared" si="8"/>
        <v>4317.795</v>
      </c>
      <c r="P27" s="35">
        <f t="shared" si="8"/>
        <v>3991.542</v>
      </c>
      <c r="Q27" s="35">
        <f t="shared" si="8"/>
        <v>3290.634</v>
      </c>
      <c r="R27" s="35">
        <f t="shared" si="8"/>
        <v>5480.496</v>
      </c>
      <c r="S27" s="35">
        <f t="shared" si="8"/>
        <v>4647.3503</v>
      </c>
      <c r="T27" s="35">
        <f t="shared" si="8"/>
        <v>6254.214</v>
      </c>
      <c r="U27" s="35">
        <f t="shared" si="8"/>
        <v>3829.413</v>
      </c>
      <c r="V27" s="35">
        <f t="shared" si="8"/>
        <v>5203.784</v>
      </c>
      <c r="W27" s="35">
        <f t="shared" si="8"/>
        <v>2856.9880000000003</v>
      </c>
      <c r="X27" s="35">
        <f t="shared" si="8"/>
        <v>4804.1720000000005</v>
      </c>
      <c r="Y27" s="35">
        <f t="shared" si="8"/>
        <v>2656.2715599999997</v>
      </c>
      <c r="Z27" s="35">
        <f t="shared" si="8"/>
        <v>5513.174</v>
      </c>
      <c r="AA27" s="35">
        <f t="shared" si="8"/>
        <v>3379.7499999999995</v>
      </c>
      <c r="AB27" s="35">
        <f t="shared" si="8"/>
        <v>5392.012</v>
      </c>
      <c r="AC27" s="35">
        <f t="shared" si="8"/>
        <v>3194.19</v>
      </c>
      <c r="AD27" s="35">
        <f t="shared" si="8"/>
        <v>2993.2930000000006</v>
      </c>
      <c r="AE27" s="35">
        <f t="shared" si="8"/>
        <v>0</v>
      </c>
      <c r="AF27" s="35"/>
      <c r="AG27" s="56"/>
    </row>
    <row r="28" spans="1:33" s="55" customFormat="1" ht="18.75">
      <c r="A28" s="46" t="s">
        <v>26</v>
      </c>
      <c r="B28" s="35">
        <f>B29+B30</f>
        <v>54953.327</v>
      </c>
      <c r="C28" s="35">
        <f>C29+C30</f>
        <v>51960.034</v>
      </c>
      <c r="D28" s="35">
        <f>D29+D30</f>
        <v>44661.600999999995</v>
      </c>
      <c r="E28" s="35">
        <f>E29+E30</f>
        <v>37248.971000000005</v>
      </c>
      <c r="F28" s="35">
        <f t="shared" si="6"/>
        <v>67.78292240613568</v>
      </c>
      <c r="G28" s="35">
        <f>E28/C28*100</f>
        <v>71.68773407654045</v>
      </c>
      <c r="H28" s="38">
        <f>H29+H30</f>
        <v>2816.4440000000004</v>
      </c>
      <c r="I28" s="38">
        <f aca="true" t="shared" si="9" ref="I28:AE28">I29+I30</f>
        <v>2684.3124799999996</v>
      </c>
      <c r="J28" s="38">
        <f t="shared" si="9"/>
        <v>3845.3289999999997</v>
      </c>
      <c r="K28" s="38">
        <f t="shared" si="9"/>
        <v>3318.44066</v>
      </c>
      <c r="L28" s="38">
        <f>L29+L30</f>
        <v>3796.5950000000003</v>
      </c>
      <c r="M28" s="38">
        <f t="shared" si="9"/>
        <v>3073.826</v>
      </c>
      <c r="N28" s="38">
        <f t="shared" si="9"/>
        <v>4862.272</v>
      </c>
      <c r="O28" s="38">
        <f t="shared" si="9"/>
        <v>4317.795</v>
      </c>
      <c r="P28" s="38">
        <f t="shared" si="9"/>
        <v>3991.542</v>
      </c>
      <c r="Q28" s="38">
        <f t="shared" si="9"/>
        <v>3290.634</v>
      </c>
      <c r="R28" s="38">
        <f t="shared" si="9"/>
        <v>5480.496</v>
      </c>
      <c r="S28" s="38">
        <f t="shared" si="9"/>
        <v>4647.3503</v>
      </c>
      <c r="T28" s="38">
        <f t="shared" si="9"/>
        <v>6254.214</v>
      </c>
      <c r="U28" s="38">
        <f t="shared" si="9"/>
        <v>3829.413</v>
      </c>
      <c r="V28" s="38">
        <f t="shared" si="9"/>
        <v>5203.784</v>
      </c>
      <c r="W28" s="38">
        <f t="shared" si="9"/>
        <v>2856.9880000000003</v>
      </c>
      <c r="X28" s="38">
        <f t="shared" si="9"/>
        <v>4804.1720000000005</v>
      </c>
      <c r="Y28" s="38">
        <f t="shared" si="9"/>
        <v>2656.2715599999997</v>
      </c>
      <c r="Z28" s="38">
        <f t="shared" si="9"/>
        <v>5513.174</v>
      </c>
      <c r="AA28" s="38">
        <f t="shared" si="9"/>
        <v>3379.7499999999995</v>
      </c>
      <c r="AB28" s="38">
        <f t="shared" si="9"/>
        <v>5392.012</v>
      </c>
      <c r="AC28" s="38">
        <f t="shared" si="9"/>
        <v>3194.19</v>
      </c>
      <c r="AD28" s="38">
        <f t="shared" si="9"/>
        <v>2993.2930000000006</v>
      </c>
      <c r="AE28" s="38">
        <f t="shared" si="9"/>
        <v>0</v>
      </c>
      <c r="AF28" s="35"/>
      <c r="AG28" s="56"/>
    </row>
    <row r="29" spans="1:33" s="47" customFormat="1" ht="18.75">
      <c r="A29" s="54" t="s">
        <v>18</v>
      </c>
      <c r="B29" s="40">
        <f aca="true" t="shared" si="10" ref="B29:E30">B35+B47</f>
        <v>25643.519999999997</v>
      </c>
      <c r="C29" s="40">
        <f>C35+C47</f>
        <v>25601.719999999998</v>
      </c>
      <c r="D29" s="40">
        <f>D35</f>
        <v>25643.5</v>
      </c>
      <c r="E29" s="40">
        <f t="shared" si="10"/>
        <v>18230.870000000003</v>
      </c>
      <c r="F29" s="40">
        <f t="shared" si="6"/>
        <v>71.09347702655488</v>
      </c>
      <c r="G29" s="40">
        <f>E29/C29*100</f>
        <v>71.20955154575553</v>
      </c>
      <c r="H29" s="49">
        <f>H35+H47</f>
        <v>1167.7</v>
      </c>
      <c r="I29" s="49">
        <f aca="true" t="shared" si="11" ref="I29:AE29">I35+I47</f>
        <v>1167.7</v>
      </c>
      <c r="J29" s="49">
        <f t="shared" si="11"/>
        <v>2069.67</v>
      </c>
      <c r="K29" s="49">
        <f t="shared" si="11"/>
        <v>1714.9</v>
      </c>
      <c r="L29" s="49">
        <f t="shared" si="11"/>
        <v>2424</v>
      </c>
      <c r="M29" s="49">
        <f t="shared" si="11"/>
        <v>1887</v>
      </c>
      <c r="N29" s="49">
        <f t="shared" si="11"/>
        <v>2501.77</v>
      </c>
      <c r="O29" s="49">
        <f t="shared" si="11"/>
        <v>1887</v>
      </c>
      <c r="P29" s="49">
        <f t="shared" si="11"/>
        <v>2501.77</v>
      </c>
      <c r="Q29" s="49">
        <f t="shared" si="11"/>
        <v>1887</v>
      </c>
      <c r="R29" s="49">
        <f t="shared" si="11"/>
        <v>3495.87</v>
      </c>
      <c r="S29" s="49">
        <f t="shared" si="11"/>
        <v>2542.1</v>
      </c>
      <c r="T29" s="49">
        <f t="shared" si="11"/>
        <v>2628.15</v>
      </c>
      <c r="U29" s="49">
        <f t="shared" si="11"/>
        <v>0</v>
      </c>
      <c r="V29" s="49">
        <f t="shared" si="11"/>
        <v>2269.15</v>
      </c>
      <c r="W29" s="49">
        <f t="shared" si="11"/>
        <v>0</v>
      </c>
      <c r="X29" s="49">
        <f t="shared" si="11"/>
        <v>2182.69</v>
      </c>
      <c r="Y29" s="49">
        <f t="shared" si="11"/>
        <v>0</v>
      </c>
      <c r="Z29" s="49">
        <f t="shared" si="11"/>
        <v>2240.35</v>
      </c>
      <c r="AA29" s="49">
        <f t="shared" si="11"/>
        <v>7145.17</v>
      </c>
      <c r="AB29" s="49">
        <f t="shared" si="11"/>
        <v>2120.6</v>
      </c>
      <c r="AC29" s="49">
        <f t="shared" si="11"/>
        <v>0</v>
      </c>
      <c r="AD29" s="49">
        <f t="shared" si="11"/>
        <v>41.8</v>
      </c>
      <c r="AE29" s="49">
        <f t="shared" si="11"/>
        <v>0</v>
      </c>
      <c r="AF29" s="35"/>
      <c r="AG29" s="56"/>
    </row>
    <row r="30" spans="1:33" s="47" customFormat="1" ht="18.75">
      <c r="A30" s="54" t="s">
        <v>19</v>
      </c>
      <c r="B30" s="40">
        <f t="shared" si="10"/>
        <v>29309.807</v>
      </c>
      <c r="C30" s="40">
        <f t="shared" si="10"/>
        <v>26358.314</v>
      </c>
      <c r="D30" s="40">
        <f t="shared" si="10"/>
        <v>19018.101</v>
      </c>
      <c r="E30" s="40">
        <f t="shared" si="10"/>
        <v>19018.101</v>
      </c>
      <c r="F30" s="40">
        <f t="shared" si="6"/>
        <v>64.88647639337918</v>
      </c>
      <c r="G30" s="40">
        <f>E30/C30*100</f>
        <v>72.152190766071</v>
      </c>
      <c r="H30" s="49">
        <f>H36+H48</f>
        <v>1648.7440000000001</v>
      </c>
      <c r="I30" s="49">
        <f aca="true" t="shared" si="12" ref="I30:AE30">I36+I48</f>
        <v>1516.6124799999998</v>
      </c>
      <c r="J30" s="49">
        <f t="shared" si="12"/>
        <v>1775.6589999999999</v>
      </c>
      <c r="K30" s="49">
        <f t="shared" si="12"/>
        <v>1603.54066</v>
      </c>
      <c r="L30" s="49">
        <f t="shared" si="12"/>
        <v>1372.595</v>
      </c>
      <c r="M30" s="49">
        <f t="shared" si="12"/>
        <v>1186.826</v>
      </c>
      <c r="N30" s="49">
        <f t="shared" si="12"/>
        <v>2360.502</v>
      </c>
      <c r="O30" s="49">
        <f t="shared" si="12"/>
        <v>2430.795</v>
      </c>
      <c r="P30" s="49">
        <f t="shared" si="12"/>
        <v>1489.772</v>
      </c>
      <c r="Q30" s="49">
        <f t="shared" si="12"/>
        <v>1403.634</v>
      </c>
      <c r="R30" s="49">
        <f t="shared" si="12"/>
        <v>1984.6260000000002</v>
      </c>
      <c r="S30" s="49">
        <f t="shared" si="12"/>
        <v>2105.2503</v>
      </c>
      <c r="T30" s="49">
        <f t="shared" si="12"/>
        <v>3626.064</v>
      </c>
      <c r="U30" s="49">
        <f t="shared" si="12"/>
        <v>3829.413</v>
      </c>
      <c r="V30" s="49">
        <f t="shared" si="12"/>
        <v>2934.634</v>
      </c>
      <c r="W30" s="49">
        <f t="shared" si="12"/>
        <v>2856.9880000000003</v>
      </c>
      <c r="X30" s="49">
        <f>X36+X48</f>
        <v>2621.482</v>
      </c>
      <c r="Y30" s="49">
        <f t="shared" si="12"/>
        <v>2656.2715599999997</v>
      </c>
      <c r="Z30" s="49">
        <f t="shared" si="12"/>
        <v>3272.824</v>
      </c>
      <c r="AA30" s="49">
        <f t="shared" si="12"/>
        <v>-3765.4200000000005</v>
      </c>
      <c r="AB30" s="49">
        <f t="shared" si="12"/>
        <v>3271.412</v>
      </c>
      <c r="AC30" s="49">
        <f t="shared" si="12"/>
        <v>3194.19</v>
      </c>
      <c r="AD30" s="49">
        <f t="shared" si="12"/>
        <v>2951.4930000000004</v>
      </c>
      <c r="AE30" s="49">
        <f t="shared" si="12"/>
        <v>0</v>
      </c>
      <c r="AF30" s="35"/>
      <c r="AG30" s="56"/>
    </row>
    <row r="31" spans="1:33" s="16" customFormat="1" ht="18.75" hidden="1">
      <c r="A31" s="2" t="s">
        <v>20</v>
      </c>
      <c r="B31" s="26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9"/>
      <c r="AG31" s="56"/>
    </row>
    <row r="32" spans="1:33" s="16" customFormat="1" ht="18.75" hidden="1">
      <c r="A32" s="2" t="s">
        <v>21</v>
      </c>
      <c r="B32" s="26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9"/>
      <c r="AG32" s="56"/>
    </row>
    <row r="33" spans="1:33" s="16" customFormat="1" ht="75">
      <c r="A33" s="20" t="s">
        <v>37</v>
      </c>
      <c r="B33" s="26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8"/>
      <c r="AG33" s="56"/>
    </row>
    <row r="34" spans="1:32" s="16" customFormat="1" ht="18.75">
      <c r="A34" s="3" t="s">
        <v>26</v>
      </c>
      <c r="B34" s="29">
        <f>B35+B36</f>
        <v>49406.426999999996</v>
      </c>
      <c r="C34" s="21">
        <f>C35+C36</f>
        <v>46704.10399999999</v>
      </c>
      <c r="D34" s="21">
        <f>D35+D36</f>
        <v>39568.712</v>
      </c>
      <c r="E34" s="21">
        <f>E35+E36</f>
        <v>32156.082000000002</v>
      </c>
      <c r="F34" s="23">
        <f>_xlfn.IFERROR(E34/B34*100,0)</f>
        <v>65.08481578722542</v>
      </c>
      <c r="G34" s="23">
        <f>_xlfn.IFERROR(E34/C34*100,0)</f>
        <v>68.85065603656588</v>
      </c>
      <c r="H34" s="23">
        <f>H35+H36</f>
        <v>1431.955</v>
      </c>
      <c r="I34" s="23">
        <f>I35+I36</f>
        <v>1431.955</v>
      </c>
      <c r="J34" s="23">
        <f aca="true" t="shared" si="13" ref="J34:AE34">J35+J36</f>
        <v>3111.548</v>
      </c>
      <c r="K34" s="23">
        <f t="shared" si="13"/>
        <v>2756.7780000000002</v>
      </c>
      <c r="L34" s="23">
        <f t="shared" si="13"/>
        <v>3449.116</v>
      </c>
      <c r="M34" s="23">
        <f t="shared" si="13"/>
        <v>2912.116</v>
      </c>
      <c r="N34" s="23">
        <f t="shared" si="13"/>
        <v>4266.406</v>
      </c>
      <c r="O34" s="23">
        <f t="shared" si="13"/>
        <v>3651.636</v>
      </c>
      <c r="P34" s="23">
        <f t="shared" si="13"/>
        <v>3528.553</v>
      </c>
      <c r="Q34" s="23">
        <f t="shared" si="13"/>
        <v>2913.783</v>
      </c>
      <c r="R34" s="23">
        <f t="shared" si="13"/>
        <v>5224.41</v>
      </c>
      <c r="S34" s="23">
        <f t="shared" si="13"/>
        <v>4270.639999999999</v>
      </c>
      <c r="T34" s="23">
        <f t="shared" si="13"/>
        <v>5862.0419999999995</v>
      </c>
      <c r="U34" s="23">
        <f t="shared" si="13"/>
        <v>3233.89</v>
      </c>
      <c r="V34" s="23">
        <f t="shared" si="13"/>
        <v>4897.075000000001</v>
      </c>
      <c r="W34" s="23">
        <f t="shared" si="13"/>
        <v>2627.925</v>
      </c>
      <c r="X34" s="23">
        <f t="shared" si="13"/>
        <v>4668.148999999999</v>
      </c>
      <c r="Y34" s="23">
        <f t="shared" si="13"/>
        <v>2485.459</v>
      </c>
      <c r="Z34" s="23">
        <f t="shared" si="13"/>
        <v>5163.2080000000005</v>
      </c>
      <c r="AA34" s="23">
        <f t="shared" si="13"/>
        <v>2922.8599999999997</v>
      </c>
      <c r="AB34" s="23">
        <f t="shared" si="13"/>
        <v>5101.642</v>
      </c>
      <c r="AC34" s="23">
        <f t="shared" si="13"/>
        <v>2949.04</v>
      </c>
      <c r="AD34" s="23">
        <f t="shared" si="13"/>
        <v>2702.3230000000003</v>
      </c>
      <c r="AE34" s="23">
        <f t="shared" si="13"/>
        <v>0</v>
      </c>
      <c r="AF34" s="29"/>
    </row>
    <row r="35" spans="1:32" s="16" customFormat="1" ht="18.75">
      <c r="A35" s="2" t="s">
        <v>18</v>
      </c>
      <c r="B35" s="26">
        <f>B41</f>
        <v>25643.519999999997</v>
      </c>
      <c r="C35" s="22">
        <f aca="true" t="shared" si="14" ref="B35:F36">C41</f>
        <v>25601.719999999998</v>
      </c>
      <c r="D35" s="22">
        <f t="shared" si="14"/>
        <v>25643.5</v>
      </c>
      <c r="E35" s="22">
        <f t="shared" si="14"/>
        <v>18230.870000000003</v>
      </c>
      <c r="F35" s="22">
        <f t="shared" si="14"/>
        <v>71.09347702655488</v>
      </c>
      <c r="G35" s="22">
        <f aca="true" t="shared" si="15" ref="G35:AE35">G41</f>
        <v>71.20955154575553</v>
      </c>
      <c r="H35" s="22">
        <f>H41</f>
        <v>1167.7</v>
      </c>
      <c r="I35" s="22">
        <f t="shared" si="15"/>
        <v>1167.7</v>
      </c>
      <c r="J35" s="22">
        <f t="shared" si="15"/>
        <v>2069.67</v>
      </c>
      <c r="K35" s="22">
        <f t="shared" si="15"/>
        <v>1714.9</v>
      </c>
      <c r="L35" s="22">
        <f t="shared" si="15"/>
        <v>2424</v>
      </c>
      <c r="M35" s="22">
        <f t="shared" si="15"/>
        <v>1887</v>
      </c>
      <c r="N35" s="22">
        <f t="shared" si="15"/>
        <v>2501.77</v>
      </c>
      <c r="O35" s="22">
        <f t="shared" si="15"/>
        <v>1887</v>
      </c>
      <c r="P35" s="22">
        <f t="shared" si="15"/>
        <v>2501.77</v>
      </c>
      <c r="Q35" s="22">
        <f t="shared" si="15"/>
        <v>1887</v>
      </c>
      <c r="R35" s="22">
        <f t="shared" si="15"/>
        <v>3495.87</v>
      </c>
      <c r="S35" s="22">
        <f t="shared" si="15"/>
        <v>2542.1</v>
      </c>
      <c r="T35" s="22">
        <f t="shared" si="15"/>
        <v>2628.15</v>
      </c>
      <c r="U35" s="22">
        <f t="shared" si="15"/>
        <v>0</v>
      </c>
      <c r="V35" s="22">
        <f t="shared" si="15"/>
        <v>2269.15</v>
      </c>
      <c r="W35" s="22">
        <f t="shared" si="15"/>
        <v>0</v>
      </c>
      <c r="X35" s="22">
        <f t="shared" si="15"/>
        <v>2182.69</v>
      </c>
      <c r="Y35" s="22">
        <f t="shared" si="15"/>
        <v>0</v>
      </c>
      <c r="Z35" s="22">
        <f t="shared" si="15"/>
        <v>2240.35</v>
      </c>
      <c r="AA35" s="22">
        <f t="shared" si="15"/>
        <v>7145.17</v>
      </c>
      <c r="AB35" s="22">
        <f t="shared" si="15"/>
        <v>2120.6</v>
      </c>
      <c r="AC35" s="22">
        <f t="shared" si="15"/>
        <v>0</v>
      </c>
      <c r="AD35" s="22">
        <f t="shared" si="15"/>
        <v>41.8</v>
      </c>
      <c r="AE35" s="22">
        <f t="shared" si="15"/>
        <v>0</v>
      </c>
      <c r="AF35" s="29"/>
    </row>
    <row r="36" spans="1:32" s="15" customFormat="1" ht="18.75">
      <c r="A36" s="2" t="s">
        <v>19</v>
      </c>
      <c r="B36" s="26">
        <f t="shared" si="14"/>
        <v>23762.907</v>
      </c>
      <c r="C36" s="22">
        <f t="shared" si="14"/>
        <v>21102.384</v>
      </c>
      <c r="D36" s="22">
        <f>E36</f>
        <v>13925.212</v>
      </c>
      <c r="E36" s="22">
        <f t="shared" si="14"/>
        <v>13925.212</v>
      </c>
      <c r="F36" s="22">
        <f t="shared" si="14"/>
        <v>58.600624915125074</v>
      </c>
      <c r="G36" s="22">
        <f aca="true" t="shared" si="16" ref="G36:AE36">G42</f>
        <v>65.98880960558769</v>
      </c>
      <c r="H36" s="22">
        <f t="shared" si="16"/>
        <v>264.255</v>
      </c>
      <c r="I36" s="22">
        <f t="shared" si="16"/>
        <v>264.255</v>
      </c>
      <c r="J36" s="22">
        <f t="shared" si="16"/>
        <v>1041.878</v>
      </c>
      <c r="K36" s="22">
        <f t="shared" si="16"/>
        <v>1041.878</v>
      </c>
      <c r="L36" s="22">
        <f t="shared" si="16"/>
        <v>1025.116</v>
      </c>
      <c r="M36" s="22">
        <f t="shared" si="16"/>
        <v>1025.116</v>
      </c>
      <c r="N36" s="22">
        <f t="shared" si="16"/>
        <v>1764.636</v>
      </c>
      <c r="O36" s="22">
        <f t="shared" si="16"/>
        <v>1764.636</v>
      </c>
      <c r="P36" s="22">
        <f t="shared" si="16"/>
        <v>1026.783</v>
      </c>
      <c r="Q36" s="22">
        <f t="shared" si="16"/>
        <v>1026.783</v>
      </c>
      <c r="R36" s="22">
        <f t="shared" si="16"/>
        <v>1728.5400000000002</v>
      </c>
      <c r="S36" s="22">
        <f t="shared" si="16"/>
        <v>1728.54</v>
      </c>
      <c r="T36" s="22">
        <f t="shared" si="16"/>
        <v>3233.892</v>
      </c>
      <c r="U36" s="22">
        <f t="shared" si="16"/>
        <v>3233.89</v>
      </c>
      <c r="V36" s="22">
        <f t="shared" si="16"/>
        <v>2627.925</v>
      </c>
      <c r="W36" s="22">
        <f t="shared" si="16"/>
        <v>2627.925</v>
      </c>
      <c r="X36" s="22">
        <f t="shared" si="16"/>
        <v>2485.459</v>
      </c>
      <c r="Y36" s="22">
        <f t="shared" si="16"/>
        <v>2485.459</v>
      </c>
      <c r="Z36" s="22">
        <f t="shared" si="16"/>
        <v>2922.858</v>
      </c>
      <c r="AA36" s="22">
        <f t="shared" si="16"/>
        <v>-4222.31</v>
      </c>
      <c r="AB36" s="22">
        <f t="shared" si="16"/>
        <v>2981.042</v>
      </c>
      <c r="AC36" s="22">
        <f t="shared" si="16"/>
        <v>2949.04</v>
      </c>
      <c r="AD36" s="22">
        <f t="shared" si="16"/>
        <v>2660.523</v>
      </c>
      <c r="AE36" s="22">
        <f t="shared" si="16"/>
        <v>0</v>
      </c>
      <c r="AF36" s="26"/>
    </row>
    <row r="37" spans="1:32" s="16" customFormat="1" ht="18.75" hidden="1">
      <c r="A37" s="2" t="s">
        <v>20</v>
      </c>
      <c r="B37" s="26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9"/>
    </row>
    <row r="38" spans="1:32" s="16" customFormat="1" ht="18.75" hidden="1">
      <c r="A38" s="2" t="s">
        <v>21</v>
      </c>
      <c r="B38" s="26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9"/>
    </row>
    <row r="39" spans="1:33" s="16" customFormat="1" ht="166.5" customHeight="1">
      <c r="A39" s="19" t="s">
        <v>38</v>
      </c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8" t="s">
        <v>68</v>
      </c>
      <c r="AG39" s="56"/>
    </row>
    <row r="40" spans="1:32" s="16" customFormat="1" ht="18.75">
      <c r="A40" s="3" t="s">
        <v>26</v>
      </c>
      <c r="B40" s="29">
        <f>B41+B42+B43+B44</f>
        <v>49406.426999999996</v>
      </c>
      <c r="C40" s="21">
        <f>C41+C42+C43+C44</f>
        <v>46704.10399999999</v>
      </c>
      <c r="D40" s="21">
        <f>D41+D42+D43+D44</f>
        <v>39568.712</v>
      </c>
      <c r="E40" s="21">
        <f>E41+E42+E43+E44</f>
        <v>32156.082000000002</v>
      </c>
      <c r="F40" s="23">
        <f>E40/B40*100</f>
        <v>65.08481578722542</v>
      </c>
      <c r="G40" s="23">
        <f>E40/C40*100</f>
        <v>68.85065603656588</v>
      </c>
      <c r="H40" s="23">
        <f>H41+H42</f>
        <v>1431.955</v>
      </c>
      <c r="I40" s="23">
        <f aca="true" t="shared" si="17" ref="I40:AE40">I41+I42</f>
        <v>1431.955</v>
      </c>
      <c r="J40" s="23">
        <f t="shared" si="17"/>
        <v>3111.548</v>
      </c>
      <c r="K40" s="23">
        <f t="shared" si="17"/>
        <v>2756.7780000000002</v>
      </c>
      <c r="L40" s="23">
        <f t="shared" si="17"/>
        <v>3449.116</v>
      </c>
      <c r="M40" s="23">
        <f t="shared" si="17"/>
        <v>2912.116</v>
      </c>
      <c r="N40" s="23">
        <f t="shared" si="17"/>
        <v>4266.406</v>
      </c>
      <c r="O40" s="23">
        <f t="shared" si="17"/>
        <v>3651.636</v>
      </c>
      <c r="P40" s="23">
        <f t="shared" si="17"/>
        <v>3528.553</v>
      </c>
      <c r="Q40" s="23">
        <f t="shared" si="17"/>
        <v>2913.783</v>
      </c>
      <c r="R40" s="23">
        <f t="shared" si="17"/>
        <v>5224.41</v>
      </c>
      <c r="S40" s="23">
        <f t="shared" si="17"/>
        <v>4270.639999999999</v>
      </c>
      <c r="T40" s="23">
        <f t="shared" si="17"/>
        <v>5862.0419999999995</v>
      </c>
      <c r="U40" s="23">
        <f t="shared" si="17"/>
        <v>3233.89</v>
      </c>
      <c r="V40" s="23">
        <f t="shared" si="17"/>
        <v>4897.075000000001</v>
      </c>
      <c r="W40" s="23">
        <f t="shared" si="17"/>
        <v>2627.925</v>
      </c>
      <c r="X40" s="23">
        <f t="shared" si="17"/>
        <v>4668.148999999999</v>
      </c>
      <c r="Y40" s="23">
        <f t="shared" si="17"/>
        <v>2485.459</v>
      </c>
      <c r="Z40" s="23">
        <f t="shared" si="17"/>
        <v>5163.2080000000005</v>
      </c>
      <c r="AA40" s="23">
        <f t="shared" si="17"/>
        <v>2922.8599999999997</v>
      </c>
      <c r="AB40" s="23">
        <f t="shared" si="17"/>
        <v>5101.642</v>
      </c>
      <c r="AC40" s="23">
        <f t="shared" si="17"/>
        <v>2949.04</v>
      </c>
      <c r="AD40" s="23">
        <f t="shared" si="17"/>
        <v>2702.3230000000003</v>
      </c>
      <c r="AE40" s="23">
        <f t="shared" si="17"/>
        <v>0</v>
      </c>
      <c r="AF40" s="29"/>
    </row>
    <row r="41" spans="1:33" s="16" customFormat="1" ht="18.75">
      <c r="A41" s="2" t="s">
        <v>18</v>
      </c>
      <c r="B41" s="26">
        <f>H41+J41+L41+N41+P41+R41+T41+X41+V41+Z41+AB41+AD41</f>
        <v>25643.519999999997</v>
      </c>
      <c r="C41" s="25">
        <f>H41+J41+L41+N41+P41+R41+T41+V41+X41+Z41+AB41</f>
        <v>25601.719999999998</v>
      </c>
      <c r="D41" s="25">
        <f>25643.5</f>
        <v>25643.5</v>
      </c>
      <c r="E41" s="25">
        <f>I41+K41+M41+O41+Q41+S41+U41+W41+Y41+AA41+AC41+AE41</f>
        <v>18230.870000000003</v>
      </c>
      <c r="F41" s="25">
        <f>E41/B41*100</f>
        <v>71.09347702655488</v>
      </c>
      <c r="G41" s="25">
        <f>E41/C41*100</f>
        <v>71.20955154575553</v>
      </c>
      <c r="H41" s="25">
        <v>1167.7</v>
      </c>
      <c r="I41" s="25">
        <v>1167.7</v>
      </c>
      <c r="J41" s="25">
        <v>2069.67</v>
      </c>
      <c r="K41" s="25">
        <v>1714.9</v>
      </c>
      <c r="L41" s="25">
        <v>2424</v>
      </c>
      <c r="M41" s="25">
        <v>1887</v>
      </c>
      <c r="N41" s="25">
        <v>2501.77</v>
      </c>
      <c r="O41" s="25">
        <v>1887</v>
      </c>
      <c r="P41" s="25">
        <v>2501.77</v>
      </c>
      <c r="Q41" s="25">
        <v>1887</v>
      </c>
      <c r="R41" s="25">
        <v>3495.87</v>
      </c>
      <c r="S41" s="25">
        <v>2542.1</v>
      </c>
      <c r="T41" s="25">
        <v>2628.15</v>
      </c>
      <c r="U41" s="25">
        <v>0</v>
      </c>
      <c r="V41" s="25">
        <v>2269.15</v>
      </c>
      <c r="W41" s="25">
        <v>0</v>
      </c>
      <c r="X41" s="25">
        <v>2182.69</v>
      </c>
      <c r="Y41" s="25">
        <v>0</v>
      </c>
      <c r="Z41" s="25">
        <v>2240.35</v>
      </c>
      <c r="AA41" s="25">
        <v>7145.17</v>
      </c>
      <c r="AB41" s="25">
        <v>2120.6</v>
      </c>
      <c r="AC41" s="25"/>
      <c r="AD41" s="25">
        <v>41.8</v>
      </c>
      <c r="AE41" s="25"/>
      <c r="AF41" s="29"/>
      <c r="AG41" s="56"/>
    </row>
    <row r="42" spans="1:33" s="16" customFormat="1" ht="131.25">
      <c r="A42" s="2" t="s">
        <v>19</v>
      </c>
      <c r="B42" s="26">
        <f>H42+J42+L42+N42+P42+R42+T42+V42+X42+Z42+AB42+AD42</f>
        <v>23762.907</v>
      </c>
      <c r="C42" s="25">
        <f>H42+J42+L42+N42+P42+R42+T42+V42+X42+Z42+AB42</f>
        <v>21102.384</v>
      </c>
      <c r="D42" s="25">
        <f>E42</f>
        <v>13925.212</v>
      </c>
      <c r="E42" s="25">
        <f>I42+K42+M42+O42+Q42+S42+U42+W42+Y42+AA42+AC42+AE42</f>
        <v>13925.212</v>
      </c>
      <c r="F42" s="25">
        <f>E42/B42*100</f>
        <v>58.600624915125074</v>
      </c>
      <c r="G42" s="25">
        <f>E42/C42*100</f>
        <v>65.98880960558769</v>
      </c>
      <c r="H42" s="25">
        <v>264.255</v>
      </c>
      <c r="I42" s="25">
        <v>264.255</v>
      </c>
      <c r="J42" s="25">
        <v>1041.878</v>
      </c>
      <c r="K42" s="25">
        <v>1041.878</v>
      </c>
      <c r="L42" s="25">
        <v>1025.116</v>
      </c>
      <c r="M42" s="25">
        <v>1025.116</v>
      </c>
      <c r="N42" s="25">
        <f>1244.636+520</f>
        <v>1764.636</v>
      </c>
      <c r="O42" s="25">
        <v>1764.636</v>
      </c>
      <c r="P42" s="25">
        <v>1026.783</v>
      </c>
      <c r="Q42" s="25">
        <v>1026.783</v>
      </c>
      <c r="R42" s="25">
        <f>1594.64+133.9</f>
        <v>1728.5400000000002</v>
      </c>
      <c r="S42" s="25">
        <v>1728.54</v>
      </c>
      <c r="T42" s="25">
        <v>3233.892</v>
      </c>
      <c r="U42" s="25">
        <v>3233.89</v>
      </c>
      <c r="V42" s="25">
        <v>2627.925</v>
      </c>
      <c r="W42" s="25">
        <v>2627.925</v>
      </c>
      <c r="X42" s="25">
        <v>2485.459</v>
      </c>
      <c r="Y42" s="25">
        <v>2485.459</v>
      </c>
      <c r="Z42" s="25">
        <v>2922.858</v>
      </c>
      <c r="AA42" s="25">
        <v>-4222.31</v>
      </c>
      <c r="AB42" s="25">
        <v>2981.042</v>
      </c>
      <c r="AC42" s="25">
        <v>2949.04</v>
      </c>
      <c r="AD42" s="25">
        <v>2660.523</v>
      </c>
      <c r="AE42" s="25"/>
      <c r="AF42" s="48" t="s">
        <v>70</v>
      </c>
      <c r="AG42" s="56"/>
    </row>
    <row r="43" spans="1:33" s="16" customFormat="1" ht="18.75" hidden="1">
      <c r="A43" s="2" t="s">
        <v>20</v>
      </c>
      <c r="B43" s="26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9"/>
      <c r="AG43" s="56"/>
    </row>
    <row r="44" spans="1:33" s="16" customFormat="1" ht="18.75" hidden="1">
      <c r="A44" s="2" t="s">
        <v>21</v>
      </c>
      <c r="B44" s="26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9"/>
      <c r="AG44" s="56"/>
    </row>
    <row r="45" spans="1:33" s="16" customFormat="1" ht="150">
      <c r="A45" s="20" t="s">
        <v>39</v>
      </c>
      <c r="B45" s="29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8" t="s">
        <v>58</v>
      </c>
      <c r="AG45" s="56"/>
    </row>
    <row r="46" spans="1:33" s="16" customFormat="1" ht="18.75">
      <c r="A46" s="3" t="s">
        <v>26</v>
      </c>
      <c r="B46" s="21">
        <f>B47+B48</f>
        <v>5546.9</v>
      </c>
      <c r="C46" s="21">
        <f>C47+C48</f>
        <v>5255.929999999999</v>
      </c>
      <c r="D46" s="21">
        <f>D47+D48</f>
        <v>5092.889</v>
      </c>
      <c r="E46" s="21">
        <f>E47+E48</f>
        <v>5092.889</v>
      </c>
      <c r="F46" s="21">
        <f>E46/B46*100</f>
        <v>91.81504984766266</v>
      </c>
      <c r="G46" s="21">
        <f>E46/C46*100</f>
        <v>96.89796096979984</v>
      </c>
      <c r="H46" s="21">
        <f aca="true" t="shared" si="18" ref="H46:AE46">H48</f>
        <v>1384.489</v>
      </c>
      <c r="I46" s="21">
        <f>I48</f>
        <v>1252.35748</v>
      </c>
      <c r="J46" s="21">
        <f t="shared" si="18"/>
        <v>733.781</v>
      </c>
      <c r="K46" s="21">
        <f t="shared" si="18"/>
        <v>561.66266</v>
      </c>
      <c r="L46" s="21">
        <f t="shared" si="18"/>
        <v>347.479</v>
      </c>
      <c r="M46" s="21">
        <f t="shared" si="18"/>
        <v>161.71</v>
      </c>
      <c r="N46" s="21">
        <f t="shared" si="18"/>
        <v>595.866</v>
      </c>
      <c r="O46" s="21">
        <f t="shared" si="18"/>
        <v>666.159</v>
      </c>
      <c r="P46" s="21">
        <f t="shared" si="18"/>
        <v>462.989</v>
      </c>
      <c r="Q46" s="21">
        <f t="shared" si="18"/>
        <v>376.851</v>
      </c>
      <c r="R46" s="21">
        <f t="shared" si="18"/>
        <v>256.086</v>
      </c>
      <c r="S46" s="21">
        <f t="shared" si="18"/>
        <v>376.7103</v>
      </c>
      <c r="T46" s="21">
        <f t="shared" si="18"/>
        <v>392.172</v>
      </c>
      <c r="U46" s="21">
        <f t="shared" si="18"/>
        <v>595.523</v>
      </c>
      <c r="V46" s="21">
        <f t="shared" si="18"/>
        <v>306.709</v>
      </c>
      <c r="W46" s="21">
        <f t="shared" si="18"/>
        <v>229.063</v>
      </c>
      <c r="X46" s="21">
        <f t="shared" si="18"/>
        <v>136.023</v>
      </c>
      <c r="Y46" s="21">
        <f t="shared" si="18"/>
        <v>170.81256</v>
      </c>
      <c r="Z46" s="21">
        <f t="shared" si="18"/>
        <v>349.966</v>
      </c>
      <c r="AA46" s="21">
        <f t="shared" si="18"/>
        <v>456.89</v>
      </c>
      <c r="AB46" s="21">
        <f t="shared" si="18"/>
        <v>290.37</v>
      </c>
      <c r="AC46" s="21">
        <f t="shared" si="18"/>
        <v>245.15</v>
      </c>
      <c r="AD46" s="21">
        <f t="shared" si="18"/>
        <v>290.97</v>
      </c>
      <c r="AE46" s="21">
        <f t="shared" si="18"/>
        <v>0</v>
      </c>
      <c r="AF46" s="30"/>
      <c r="AG46" s="56"/>
    </row>
    <row r="47" spans="1:33" s="32" customFormat="1" ht="18.75" hidden="1">
      <c r="A47" s="2" t="s">
        <v>18</v>
      </c>
      <c r="B47" s="22">
        <v>0</v>
      </c>
      <c r="C47" s="22">
        <f>H47</f>
        <v>0</v>
      </c>
      <c r="D47" s="25">
        <v>0</v>
      </c>
      <c r="E47" s="25">
        <v>0</v>
      </c>
      <c r="F47" s="22">
        <f>_xlfn.IFERROR(E47/B47*100,0)</f>
        <v>0</v>
      </c>
      <c r="G47" s="22">
        <f>_xlfn.IFERROR(E47/C47*100,0)</f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9"/>
      <c r="AG47" s="56"/>
    </row>
    <row r="48" spans="1:33" s="16" customFormat="1" ht="18.75">
      <c r="A48" s="2" t="s">
        <v>19</v>
      </c>
      <c r="B48" s="24">
        <f>H48+J48+L48+N48+P48+R48+T48+V48+X48+Z48+AB48+AD48</f>
        <v>5546.9</v>
      </c>
      <c r="C48" s="22">
        <f>H48+J48+L48+N48+P48+R48+T48+V48+X48+Z48+AB48</f>
        <v>5255.929999999999</v>
      </c>
      <c r="D48" s="25">
        <f>E48</f>
        <v>5092.889</v>
      </c>
      <c r="E48" s="25">
        <f>I48+K48+M48+O48+Q48+S48+U48+W48+Y48+AA48+AC48+AE48</f>
        <v>5092.889</v>
      </c>
      <c r="F48" s="22">
        <f>E48/B48*100</f>
        <v>91.81504984766266</v>
      </c>
      <c r="G48" s="22">
        <f>E48/C48*100</f>
        <v>96.89796096979984</v>
      </c>
      <c r="H48" s="25">
        <v>1384.489</v>
      </c>
      <c r="I48" s="25">
        <v>1252.35748</v>
      </c>
      <c r="J48" s="25">
        <v>733.781</v>
      </c>
      <c r="K48" s="25">
        <v>561.66266</v>
      </c>
      <c r="L48" s="25">
        <v>347.479</v>
      </c>
      <c r="M48" s="25">
        <v>161.71</v>
      </c>
      <c r="N48" s="25">
        <v>595.866</v>
      </c>
      <c r="O48" s="22">
        <v>666.159</v>
      </c>
      <c r="P48" s="22">
        <v>462.989</v>
      </c>
      <c r="Q48" s="22">
        <v>376.851</v>
      </c>
      <c r="R48" s="22">
        <v>256.086</v>
      </c>
      <c r="S48" s="22">
        <v>376.7103</v>
      </c>
      <c r="T48" s="22">
        <v>392.172</v>
      </c>
      <c r="U48" s="22">
        <v>595.523</v>
      </c>
      <c r="V48" s="22">
        <v>306.709</v>
      </c>
      <c r="W48" s="22">
        <v>229.063</v>
      </c>
      <c r="X48" s="22">
        <v>136.023</v>
      </c>
      <c r="Y48" s="22">
        <v>170.81256</v>
      </c>
      <c r="Z48" s="22">
        <v>349.966</v>
      </c>
      <c r="AA48" s="22">
        <v>456.89</v>
      </c>
      <c r="AB48" s="22">
        <v>290.37</v>
      </c>
      <c r="AC48" s="22">
        <v>245.15</v>
      </c>
      <c r="AD48" s="22">
        <v>290.97</v>
      </c>
      <c r="AE48" s="22"/>
      <c r="AF48" s="30"/>
      <c r="AG48" s="56"/>
    </row>
    <row r="49" spans="1:33" s="16" customFormat="1" ht="75">
      <c r="A49" s="34" t="s">
        <v>40</v>
      </c>
      <c r="B49" s="42">
        <f>B50</f>
        <v>7753.199999999999</v>
      </c>
      <c r="C49" s="35">
        <f aca="true" t="shared" si="19" ref="C49:AE49">C50</f>
        <v>7748.299999999999</v>
      </c>
      <c r="D49" s="35">
        <f t="shared" si="19"/>
        <v>5692.629</v>
      </c>
      <c r="E49" s="35">
        <f t="shared" si="19"/>
        <v>599.74</v>
      </c>
      <c r="F49" s="35">
        <f>E49/B49*100</f>
        <v>7.735386679048652</v>
      </c>
      <c r="G49" s="35">
        <f>_xlfn.IFERROR(E49/C49*100,0)</f>
        <v>7.7402785127060145</v>
      </c>
      <c r="H49" s="35">
        <f t="shared" si="19"/>
        <v>0</v>
      </c>
      <c r="I49" s="35">
        <f t="shared" si="19"/>
        <v>0</v>
      </c>
      <c r="J49" s="35">
        <f t="shared" si="19"/>
        <v>0</v>
      </c>
      <c r="K49" s="35">
        <f t="shared" si="19"/>
        <v>0</v>
      </c>
      <c r="L49" s="35">
        <f t="shared" si="19"/>
        <v>0</v>
      </c>
      <c r="M49" s="35">
        <f t="shared" si="19"/>
        <v>0</v>
      </c>
      <c r="N49" s="35">
        <f t="shared" si="19"/>
        <v>0</v>
      </c>
      <c r="O49" s="35">
        <f t="shared" si="19"/>
        <v>0</v>
      </c>
      <c r="P49" s="35">
        <f t="shared" si="19"/>
        <v>0</v>
      </c>
      <c r="Q49" s="35">
        <f t="shared" si="19"/>
        <v>0</v>
      </c>
      <c r="R49" s="35">
        <f t="shared" si="19"/>
        <v>0</v>
      </c>
      <c r="S49" s="35">
        <f t="shared" si="19"/>
        <v>0</v>
      </c>
      <c r="T49" s="35">
        <f t="shared" si="19"/>
        <v>0</v>
      </c>
      <c r="U49" s="35">
        <f t="shared" si="19"/>
        <v>0</v>
      </c>
      <c r="V49" s="35">
        <f t="shared" si="19"/>
        <v>10</v>
      </c>
      <c r="W49" s="35">
        <f t="shared" si="19"/>
        <v>0</v>
      </c>
      <c r="X49" s="35">
        <f t="shared" si="19"/>
        <v>15</v>
      </c>
      <c r="Y49" s="35">
        <f t="shared" si="19"/>
        <v>0</v>
      </c>
      <c r="Z49" s="35">
        <f>Z50</f>
        <v>3003.6</v>
      </c>
      <c r="AA49" s="35">
        <f t="shared" si="19"/>
        <v>35.61</v>
      </c>
      <c r="AB49" s="35">
        <f t="shared" si="19"/>
        <v>4719.7</v>
      </c>
      <c r="AC49" s="35">
        <f t="shared" si="19"/>
        <v>564.13</v>
      </c>
      <c r="AD49" s="35">
        <f t="shared" si="19"/>
        <v>4.9</v>
      </c>
      <c r="AE49" s="35">
        <f t="shared" si="19"/>
        <v>0</v>
      </c>
      <c r="AF49" s="42"/>
      <c r="AG49" s="56"/>
    </row>
    <row r="50" spans="1:33" ht="18.75">
      <c r="A50" s="37" t="s">
        <v>26</v>
      </c>
      <c r="B50" s="42">
        <f>B51+B52</f>
        <v>7753.199999999999</v>
      </c>
      <c r="C50" s="35">
        <f>C51+C52</f>
        <v>7748.299999999999</v>
      </c>
      <c r="D50" s="35">
        <f>D51+D52</f>
        <v>5692.629</v>
      </c>
      <c r="E50" s="35">
        <f>E51+E52</f>
        <v>599.74</v>
      </c>
      <c r="F50" s="38">
        <f>E50/B50*100</f>
        <v>7.735386679048652</v>
      </c>
      <c r="G50" s="38">
        <f>_xlfn.IFERROR(E50/C50*100,0)</f>
        <v>7.7402785127060145</v>
      </c>
      <c r="H50" s="38">
        <f>H51+H52</f>
        <v>0</v>
      </c>
      <c r="I50" s="38">
        <f aca="true" t="shared" si="20" ref="I50:AE50">I51+I52</f>
        <v>0</v>
      </c>
      <c r="J50" s="38">
        <f t="shared" si="20"/>
        <v>0</v>
      </c>
      <c r="K50" s="38">
        <f t="shared" si="20"/>
        <v>0</v>
      </c>
      <c r="L50" s="38">
        <f t="shared" si="20"/>
        <v>0</v>
      </c>
      <c r="M50" s="38">
        <f t="shared" si="20"/>
        <v>0</v>
      </c>
      <c r="N50" s="38">
        <f t="shared" si="20"/>
        <v>0</v>
      </c>
      <c r="O50" s="38">
        <f t="shared" si="20"/>
        <v>0</v>
      </c>
      <c r="P50" s="38">
        <f t="shared" si="20"/>
        <v>0</v>
      </c>
      <c r="Q50" s="38">
        <f t="shared" si="20"/>
        <v>0</v>
      </c>
      <c r="R50" s="38">
        <f t="shared" si="20"/>
        <v>0</v>
      </c>
      <c r="S50" s="38">
        <f t="shared" si="20"/>
        <v>0</v>
      </c>
      <c r="T50" s="38">
        <f t="shared" si="20"/>
        <v>0</v>
      </c>
      <c r="U50" s="38">
        <f t="shared" si="20"/>
        <v>0</v>
      </c>
      <c r="V50" s="38">
        <f t="shared" si="20"/>
        <v>10</v>
      </c>
      <c r="W50" s="38">
        <f t="shared" si="20"/>
        <v>0</v>
      </c>
      <c r="X50" s="38">
        <f t="shared" si="20"/>
        <v>15</v>
      </c>
      <c r="Y50" s="38">
        <f t="shared" si="20"/>
        <v>0</v>
      </c>
      <c r="Z50" s="38">
        <f>Z51+Z52</f>
        <v>3003.6</v>
      </c>
      <c r="AA50" s="38">
        <f t="shared" si="20"/>
        <v>35.61</v>
      </c>
      <c r="AB50" s="38">
        <f t="shared" si="20"/>
        <v>4719.7</v>
      </c>
      <c r="AC50" s="38">
        <f t="shared" si="20"/>
        <v>564.13</v>
      </c>
      <c r="AD50" s="38">
        <f t="shared" si="20"/>
        <v>4.9</v>
      </c>
      <c r="AE50" s="38">
        <f t="shared" si="20"/>
        <v>0</v>
      </c>
      <c r="AF50" s="42"/>
      <c r="AG50" s="56"/>
    </row>
    <row r="51" spans="1:33" s="16" customFormat="1" ht="18.75">
      <c r="A51" s="39" t="s">
        <v>18</v>
      </c>
      <c r="B51" s="44">
        <f aca="true" t="shared" si="21" ref="B51:E52">B58+B82+B140</f>
        <v>3573.2999999999997</v>
      </c>
      <c r="C51" s="40">
        <f t="shared" si="21"/>
        <v>3573.2999999999997</v>
      </c>
      <c r="D51" s="40">
        <f t="shared" si="21"/>
        <v>88.5</v>
      </c>
      <c r="E51" s="40">
        <f t="shared" si="21"/>
        <v>88.5</v>
      </c>
      <c r="F51" s="49">
        <f>_xlfn.IFERROR(E51/B51*100,0)</f>
        <v>2.476702208042986</v>
      </c>
      <c r="G51" s="49">
        <f>_xlfn.IFERROR(E51/C51*100,0)</f>
        <v>2.476702208042986</v>
      </c>
      <c r="H51" s="49">
        <f>H58+H82+H140</f>
        <v>0</v>
      </c>
      <c r="I51" s="49">
        <f aca="true" t="shared" si="22" ref="I51:AE51">I58+I82+I140</f>
        <v>0</v>
      </c>
      <c r="J51" s="49">
        <f t="shared" si="22"/>
        <v>0</v>
      </c>
      <c r="K51" s="49">
        <f t="shared" si="22"/>
        <v>0</v>
      </c>
      <c r="L51" s="49">
        <f t="shared" si="22"/>
        <v>0</v>
      </c>
      <c r="M51" s="49">
        <f t="shared" si="22"/>
        <v>0</v>
      </c>
      <c r="N51" s="49">
        <f t="shared" si="22"/>
        <v>0</v>
      </c>
      <c r="O51" s="49">
        <f t="shared" si="22"/>
        <v>0</v>
      </c>
      <c r="P51" s="49">
        <f t="shared" si="22"/>
        <v>0</v>
      </c>
      <c r="Q51" s="49">
        <f t="shared" si="22"/>
        <v>0</v>
      </c>
      <c r="R51" s="49">
        <f t="shared" si="22"/>
        <v>0</v>
      </c>
      <c r="S51" s="49">
        <f t="shared" si="22"/>
        <v>0</v>
      </c>
      <c r="T51" s="49">
        <f t="shared" si="22"/>
        <v>0</v>
      </c>
      <c r="U51" s="49">
        <f t="shared" si="22"/>
        <v>0</v>
      </c>
      <c r="V51" s="49">
        <f t="shared" si="22"/>
        <v>0</v>
      </c>
      <c r="W51" s="49">
        <f t="shared" si="22"/>
        <v>0</v>
      </c>
      <c r="X51" s="49">
        <f t="shared" si="22"/>
        <v>0</v>
      </c>
      <c r="Y51" s="49">
        <f t="shared" si="22"/>
        <v>0</v>
      </c>
      <c r="Z51" s="49">
        <f t="shared" si="22"/>
        <v>797.6</v>
      </c>
      <c r="AA51" s="49">
        <f t="shared" si="22"/>
        <v>32.05</v>
      </c>
      <c r="AB51" s="49">
        <f t="shared" si="22"/>
        <v>2775.7</v>
      </c>
      <c r="AC51" s="49">
        <f t="shared" si="22"/>
        <v>56.45</v>
      </c>
      <c r="AD51" s="49">
        <f t="shared" si="22"/>
        <v>0</v>
      </c>
      <c r="AE51" s="49">
        <f t="shared" si="22"/>
        <v>0</v>
      </c>
      <c r="AF51" s="42"/>
      <c r="AG51" s="56"/>
    </row>
    <row r="52" spans="1:33" s="16" customFormat="1" ht="18.75">
      <c r="A52" s="39" t="s">
        <v>19</v>
      </c>
      <c r="B52" s="44">
        <f t="shared" si="21"/>
        <v>4179.9</v>
      </c>
      <c r="C52" s="40">
        <f t="shared" si="21"/>
        <v>4175</v>
      </c>
      <c r="D52" s="40">
        <f t="shared" si="21"/>
        <v>5604.129</v>
      </c>
      <c r="E52" s="40">
        <f t="shared" si="21"/>
        <v>511.24</v>
      </c>
      <c r="F52" s="49">
        <f>E52/B52*100</f>
        <v>12.230914615182183</v>
      </c>
      <c r="G52" s="49">
        <f>_xlfn.IFERROR(E52/C52*100,0)</f>
        <v>12.245269461077845</v>
      </c>
      <c r="H52" s="49">
        <f>H59+H83+H141</f>
        <v>0</v>
      </c>
      <c r="I52" s="49">
        <f aca="true" t="shared" si="23" ref="I52:AE52">I59+I83+I141</f>
        <v>0</v>
      </c>
      <c r="J52" s="49">
        <f t="shared" si="23"/>
        <v>0</v>
      </c>
      <c r="K52" s="49">
        <f t="shared" si="23"/>
        <v>0</v>
      </c>
      <c r="L52" s="49">
        <f t="shared" si="23"/>
        <v>0</v>
      </c>
      <c r="M52" s="49">
        <f t="shared" si="23"/>
        <v>0</v>
      </c>
      <c r="N52" s="49">
        <f t="shared" si="23"/>
        <v>0</v>
      </c>
      <c r="O52" s="49">
        <f t="shared" si="23"/>
        <v>0</v>
      </c>
      <c r="P52" s="49">
        <f t="shared" si="23"/>
        <v>0</v>
      </c>
      <c r="Q52" s="49">
        <f t="shared" si="23"/>
        <v>0</v>
      </c>
      <c r="R52" s="49">
        <f t="shared" si="23"/>
        <v>0</v>
      </c>
      <c r="S52" s="49">
        <f t="shared" si="23"/>
        <v>0</v>
      </c>
      <c r="T52" s="49">
        <f t="shared" si="23"/>
        <v>0</v>
      </c>
      <c r="U52" s="49">
        <f t="shared" si="23"/>
        <v>0</v>
      </c>
      <c r="V52" s="49">
        <f t="shared" si="23"/>
        <v>10</v>
      </c>
      <c r="W52" s="49">
        <f t="shared" si="23"/>
        <v>0</v>
      </c>
      <c r="X52" s="49">
        <f t="shared" si="23"/>
        <v>15</v>
      </c>
      <c r="Y52" s="49">
        <f t="shared" si="23"/>
        <v>0</v>
      </c>
      <c r="Z52" s="49">
        <f t="shared" si="23"/>
        <v>2206</v>
      </c>
      <c r="AA52" s="49">
        <f t="shared" si="23"/>
        <v>3.56</v>
      </c>
      <c r="AB52" s="49">
        <f t="shared" si="23"/>
        <v>1944</v>
      </c>
      <c r="AC52" s="49">
        <f t="shared" si="23"/>
        <v>507.68</v>
      </c>
      <c r="AD52" s="49">
        <f t="shared" si="23"/>
        <v>4.9</v>
      </c>
      <c r="AE52" s="49">
        <f t="shared" si="23"/>
        <v>0</v>
      </c>
      <c r="AF52" s="42"/>
      <c r="AG52" s="56"/>
    </row>
    <row r="53" spans="1:33" s="16" customFormat="1" ht="18.75" hidden="1">
      <c r="A53" s="2" t="s">
        <v>20</v>
      </c>
      <c r="B53" s="26"/>
      <c r="C53" s="25"/>
      <c r="D53" s="25"/>
      <c r="E53" s="23"/>
      <c r="F53" s="23" t="e">
        <f>E53/B53*100</f>
        <v>#DIV/0!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9"/>
      <c r="AG53" s="56"/>
    </row>
    <row r="54" spans="1:33" s="16" customFormat="1" ht="18.75" hidden="1">
      <c r="A54" s="2" t="s">
        <v>21</v>
      </c>
      <c r="B54" s="26"/>
      <c r="C54" s="25"/>
      <c r="D54" s="25"/>
      <c r="E54" s="23"/>
      <c r="F54" s="23" t="e">
        <f>E54/B54*100</f>
        <v>#DIV/0!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9"/>
      <c r="AG54" s="56"/>
    </row>
    <row r="55" spans="1:33" s="16" customFormat="1" ht="93.75" customHeight="1">
      <c r="A55" s="20" t="s">
        <v>41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30"/>
      <c r="AG55" s="56"/>
    </row>
    <row r="56" spans="1:33" s="16" customFormat="1" ht="17.25" customHeight="1">
      <c r="A56" s="3" t="s">
        <v>26</v>
      </c>
      <c r="B56" s="21">
        <f>B58+B59</f>
        <v>248.5</v>
      </c>
      <c r="C56" s="21">
        <f>C58+C59</f>
        <v>243.6</v>
      </c>
      <c r="D56" s="21">
        <f>D58+D59</f>
        <v>108.74000000000001</v>
      </c>
      <c r="E56" s="21">
        <f>E58+E59</f>
        <v>108.74000000000001</v>
      </c>
      <c r="F56" s="21">
        <f>E56/B56*100</f>
        <v>43.758551307847085</v>
      </c>
      <c r="G56" s="21">
        <f>_xlfn.IFERROR(E56/C56*100,0)</f>
        <v>44.63875205254516</v>
      </c>
      <c r="H56" s="21">
        <f>H58+H59</f>
        <v>0</v>
      </c>
      <c r="I56" s="21">
        <f aca="true" t="shared" si="24" ref="I56:AE56">I58+I59</f>
        <v>0</v>
      </c>
      <c r="J56" s="21">
        <f t="shared" si="24"/>
        <v>0</v>
      </c>
      <c r="K56" s="21">
        <f t="shared" si="24"/>
        <v>0</v>
      </c>
      <c r="L56" s="21">
        <f t="shared" si="24"/>
        <v>0</v>
      </c>
      <c r="M56" s="21">
        <f t="shared" si="24"/>
        <v>0</v>
      </c>
      <c r="N56" s="21">
        <f t="shared" si="24"/>
        <v>0</v>
      </c>
      <c r="O56" s="21">
        <f t="shared" si="24"/>
        <v>0</v>
      </c>
      <c r="P56" s="21">
        <f t="shared" si="24"/>
        <v>0</v>
      </c>
      <c r="Q56" s="21">
        <f t="shared" si="24"/>
        <v>0</v>
      </c>
      <c r="R56" s="21">
        <f t="shared" si="24"/>
        <v>0</v>
      </c>
      <c r="S56" s="21">
        <f t="shared" si="24"/>
        <v>0</v>
      </c>
      <c r="T56" s="21">
        <f t="shared" si="24"/>
        <v>0</v>
      </c>
      <c r="U56" s="21">
        <f t="shared" si="24"/>
        <v>0</v>
      </c>
      <c r="V56" s="21">
        <f t="shared" si="24"/>
        <v>10</v>
      </c>
      <c r="W56" s="21">
        <f t="shared" si="24"/>
        <v>0</v>
      </c>
      <c r="X56" s="21">
        <f t="shared" si="24"/>
        <v>15</v>
      </c>
      <c r="Y56" s="21">
        <f t="shared" si="24"/>
        <v>0</v>
      </c>
      <c r="Z56" s="21">
        <f t="shared" si="24"/>
        <v>203.6</v>
      </c>
      <c r="AA56" s="21">
        <f t="shared" si="24"/>
        <v>35.61</v>
      </c>
      <c r="AB56" s="21">
        <f t="shared" si="24"/>
        <v>15</v>
      </c>
      <c r="AC56" s="21">
        <f t="shared" si="24"/>
        <v>73.13</v>
      </c>
      <c r="AD56" s="21">
        <f t="shared" si="24"/>
        <v>4.9</v>
      </c>
      <c r="AE56" s="21">
        <f t="shared" si="24"/>
        <v>0</v>
      </c>
      <c r="AF56" s="30"/>
      <c r="AG56" s="56"/>
    </row>
    <row r="57" spans="1:33" s="16" customFormat="1" ht="18.75" hidden="1">
      <c r="A57" s="3" t="s">
        <v>18</v>
      </c>
      <c r="B57" s="21"/>
      <c r="C57" s="21">
        <f>C62+C68+C75</f>
        <v>0</v>
      </c>
      <c r="D57" s="21">
        <f>D62+D68+D75</f>
        <v>0</v>
      </c>
      <c r="E57" s="21">
        <f>E62+E68+E75</f>
        <v>0</v>
      </c>
      <c r="F57" s="21" t="e">
        <f>E57/B57*100</f>
        <v>#DIV/0!</v>
      </c>
      <c r="G57" s="21">
        <f>_xlfn.IFERROR(E57/C57*100,0)</f>
        <v>0</v>
      </c>
      <c r="H57" s="23"/>
      <c r="I57" s="23"/>
      <c r="J57" s="23"/>
      <c r="K57" s="23"/>
      <c r="L57" s="23"/>
      <c r="M57" s="23"/>
      <c r="N57" s="23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30"/>
      <c r="AG57" s="56"/>
    </row>
    <row r="58" spans="1:33" s="33" customFormat="1" ht="18.75">
      <c r="A58" s="2" t="s">
        <v>18</v>
      </c>
      <c r="B58" s="24">
        <f>B69</f>
        <v>88.6</v>
      </c>
      <c r="C58" s="24">
        <f>C69</f>
        <v>88.6</v>
      </c>
      <c r="D58" s="24">
        <f>D69</f>
        <v>88.5</v>
      </c>
      <c r="E58" s="24">
        <f>E69</f>
        <v>88.5</v>
      </c>
      <c r="F58" s="22">
        <f>E58/B58*100</f>
        <v>99.88713318284425</v>
      </c>
      <c r="G58" s="22">
        <f>_xlfn.IFERROR(E58/C58*100,0)</f>
        <v>99.88713318284425</v>
      </c>
      <c r="H58" s="25">
        <f>H69</f>
        <v>0</v>
      </c>
      <c r="I58" s="25">
        <f aca="true" t="shared" si="25" ref="I58:AE58">I69</f>
        <v>0</v>
      </c>
      <c r="J58" s="25">
        <f>J69</f>
        <v>0</v>
      </c>
      <c r="K58" s="25">
        <f t="shared" si="25"/>
        <v>0</v>
      </c>
      <c r="L58" s="25">
        <f>L69</f>
        <v>0</v>
      </c>
      <c r="M58" s="25">
        <f t="shared" si="25"/>
        <v>0</v>
      </c>
      <c r="N58" s="25">
        <f t="shared" si="25"/>
        <v>0</v>
      </c>
      <c r="O58" s="25">
        <f t="shared" si="25"/>
        <v>0</v>
      </c>
      <c r="P58" s="25">
        <f t="shared" si="25"/>
        <v>0</v>
      </c>
      <c r="Q58" s="25">
        <f t="shared" si="25"/>
        <v>0</v>
      </c>
      <c r="R58" s="25">
        <f t="shared" si="25"/>
        <v>0</v>
      </c>
      <c r="S58" s="25">
        <f t="shared" si="25"/>
        <v>0</v>
      </c>
      <c r="T58" s="25">
        <f t="shared" si="25"/>
        <v>0</v>
      </c>
      <c r="U58" s="25">
        <f t="shared" si="25"/>
        <v>0</v>
      </c>
      <c r="V58" s="25">
        <f t="shared" si="25"/>
        <v>0</v>
      </c>
      <c r="W58" s="25">
        <f t="shared" si="25"/>
        <v>0</v>
      </c>
      <c r="X58" s="25">
        <f t="shared" si="25"/>
        <v>0</v>
      </c>
      <c r="Y58" s="25">
        <f t="shared" si="25"/>
        <v>0</v>
      </c>
      <c r="Z58" s="25">
        <f t="shared" si="25"/>
        <v>88.6</v>
      </c>
      <c r="AA58" s="25">
        <f t="shared" si="25"/>
        <v>32.05</v>
      </c>
      <c r="AB58" s="25">
        <f t="shared" si="25"/>
        <v>0</v>
      </c>
      <c r="AC58" s="25">
        <f t="shared" si="25"/>
        <v>56.45</v>
      </c>
      <c r="AD58" s="25">
        <f t="shared" si="25"/>
        <v>0</v>
      </c>
      <c r="AE58" s="25">
        <f t="shared" si="25"/>
        <v>0</v>
      </c>
      <c r="AF58" s="26"/>
      <c r="AG58" s="56"/>
    </row>
    <row r="59" spans="1:33" s="15" customFormat="1" ht="18.75">
      <c r="A59" s="2" t="s">
        <v>19</v>
      </c>
      <c r="B59" s="24">
        <f>B63+B70+B76</f>
        <v>159.9</v>
      </c>
      <c r="C59" s="24">
        <f>H59+J59+L59+N59+P59+R59+T59+V59+X59+Z59+AB59</f>
        <v>155</v>
      </c>
      <c r="D59" s="22">
        <f>D63+D70+D76</f>
        <v>20.240000000000002</v>
      </c>
      <c r="E59" s="22">
        <f>E63+E70+E76</f>
        <v>20.240000000000002</v>
      </c>
      <c r="F59" s="22">
        <f>E59/B59*100</f>
        <v>12.65791119449656</v>
      </c>
      <c r="G59" s="22">
        <f>_xlfn.IFERROR(E59/C59*100,0)</f>
        <v>13.058064516129035</v>
      </c>
      <c r="H59" s="24">
        <f>H63+H70+H76</f>
        <v>0</v>
      </c>
      <c r="I59" s="24">
        <f aca="true" t="shared" si="26" ref="I59:AE59">I63+I70+I76</f>
        <v>0</v>
      </c>
      <c r="J59" s="24">
        <f t="shared" si="26"/>
        <v>0</v>
      </c>
      <c r="K59" s="24">
        <f t="shared" si="26"/>
        <v>0</v>
      </c>
      <c r="L59" s="24">
        <f t="shared" si="26"/>
        <v>0</v>
      </c>
      <c r="M59" s="24">
        <f t="shared" si="26"/>
        <v>0</v>
      </c>
      <c r="N59" s="24">
        <f t="shared" si="26"/>
        <v>0</v>
      </c>
      <c r="O59" s="24">
        <f t="shared" si="26"/>
        <v>0</v>
      </c>
      <c r="P59" s="24">
        <f t="shared" si="26"/>
        <v>0</v>
      </c>
      <c r="Q59" s="24">
        <f t="shared" si="26"/>
        <v>0</v>
      </c>
      <c r="R59" s="24">
        <f t="shared" si="26"/>
        <v>0</v>
      </c>
      <c r="S59" s="24">
        <f t="shared" si="26"/>
        <v>0</v>
      </c>
      <c r="T59" s="24">
        <f t="shared" si="26"/>
        <v>0</v>
      </c>
      <c r="U59" s="24">
        <f t="shared" si="26"/>
        <v>0</v>
      </c>
      <c r="V59" s="24">
        <f t="shared" si="26"/>
        <v>10</v>
      </c>
      <c r="W59" s="24">
        <f t="shared" si="26"/>
        <v>0</v>
      </c>
      <c r="X59" s="24">
        <f t="shared" si="26"/>
        <v>15</v>
      </c>
      <c r="Y59" s="24">
        <f t="shared" si="26"/>
        <v>0</v>
      </c>
      <c r="Z59" s="24">
        <f t="shared" si="26"/>
        <v>115</v>
      </c>
      <c r="AA59" s="24">
        <f t="shared" si="26"/>
        <v>3.56</v>
      </c>
      <c r="AB59" s="24">
        <f t="shared" si="26"/>
        <v>15</v>
      </c>
      <c r="AC59" s="24">
        <f t="shared" si="26"/>
        <v>16.68</v>
      </c>
      <c r="AD59" s="24">
        <f t="shared" si="26"/>
        <v>4.9</v>
      </c>
      <c r="AE59" s="24">
        <f t="shared" si="26"/>
        <v>0</v>
      </c>
      <c r="AF59" s="31"/>
      <c r="AG59" s="56"/>
    </row>
    <row r="60" spans="1:33" s="16" customFormat="1" ht="252.75" customHeight="1">
      <c r="A60" s="19" t="s">
        <v>42</v>
      </c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30"/>
      <c r="AG60" s="56"/>
    </row>
    <row r="61" spans="1:33" ht="18.75">
      <c r="A61" s="3" t="s">
        <v>26</v>
      </c>
      <c r="B61" s="21">
        <f>B63</f>
        <v>59.9</v>
      </c>
      <c r="C61" s="21">
        <f>H61+J61+L61+N61+P61+R61+T61+V61+X61+Z61+AB61</f>
        <v>55</v>
      </c>
      <c r="D61" s="21">
        <f>E61</f>
        <v>10.41</v>
      </c>
      <c r="E61" s="23">
        <f>I61+K61+M61+O61+Q61+S61+U61+W61+Y61+AA61+AC61+AE61</f>
        <v>10.41</v>
      </c>
      <c r="F61" s="21">
        <f>E61/B61*100</f>
        <v>17.378964941569283</v>
      </c>
      <c r="G61" s="21">
        <f>_xlfn.IFERROR(E61/C61*100,0)</f>
        <v>18.92727272727273</v>
      </c>
      <c r="H61" s="21">
        <f>H63</f>
        <v>0</v>
      </c>
      <c r="I61" s="21">
        <f aca="true" t="shared" si="27" ref="I61:AE61">I63</f>
        <v>0</v>
      </c>
      <c r="J61" s="21">
        <f t="shared" si="27"/>
        <v>0</v>
      </c>
      <c r="K61" s="21">
        <f t="shared" si="27"/>
        <v>0</v>
      </c>
      <c r="L61" s="21">
        <f t="shared" si="27"/>
        <v>0</v>
      </c>
      <c r="M61" s="21">
        <f t="shared" si="27"/>
        <v>0</v>
      </c>
      <c r="N61" s="21">
        <f t="shared" si="27"/>
        <v>0</v>
      </c>
      <c r="O61" s="21">
        <f t="shared" si="27"/>
        <v>0</v>
      </c>
      <c r="P61" s="21">
        <f t="shared" si="27"/>
        <v>0</v>
      </c>
      <c r="Q61" s="21">
        <f t="shared" si="27"/>
        <v>0</v>
      </c>
      <c r="R61" s="21">
        <f t="shared" si="27"/>
        <v>0</v>
      </c>
      <c r="S61" s="21">
        <f t="shared" si="27"/>
        <v>0</v>
      </c>
      <c r="T61" s="21">
        <f t="shared" si="27"/>
        <v>0</v>
      </c>
      <c r="U61" s="21">
        <f t="shared" si="27"/>
        <v>0</v>
      </c>
      <c r="V61" s="21">
        <f t="shared" si="27"/>
        <v>10</v>
      </c>
      <c r="W61" s="21">
        <f t="shared" si="27"/>
        <v>0</v>
      </c>
      <c r="X61" s="21">
        <f t="shared" si="27"/>
        <v>15</v>
      </c>
      <c r="Y61" s="21">
        <f t="shared" si="27"/>
        <v>0</v>
      </c>
      <c r="Z61" s="21">
        <f t="shared" si="27"/>
        <v>15</v>
      </c>
      <c r="AA61" s="21">
        <f t="shared" si="27"/>
        <v>0</v>
      </c>
      <c r="AB61" s="21">
        <f t="shared" si="27"/>
        <v>15</v>
      </c>
      <c r="AC61" s="21">
        <f t="shared" si="27"/>
        <v>10.41</v>
      </c>
      <c r="AD61" s="21">
        <f t="shared" si="27"/>
        <v>4.9</v>
      </c>
      <c r="AE61" s="21">
        <f t="shared" si="27"/>
        <v>0</v>
      </c>
      <c r="AF61" s="31"/>
      <c r="AG61" s="56"/>
    </row>
    <row r="62" spans="1:33" s="16" customFormat="1" ht="18.75" hidden="1">
      <c r="A62" s="2" t="s">
        <v>18</v>
      </c>
      <c r="B62" s="22"/>
      <c r="C62" s="21">
        <f>H62</f>
        <v>0</v>
      </c>
      <c r="D62" s="23"/>
      <c r="E62" s="25">
        <f>I62+K62+M62+O62+Q62+S62+U62+W62+Y62+AA62+AC62+AE62</f>
        <v>0</v>
      </c>
      <c r="F62" s="21" t="e">
        <f>E62/B62*100</f>
        <v>#DIV/0!</v>
      </c>
      <c r="G62" s="21">
        <f>_xlfn.IFERROR(E62/C62*100,0)</f>
        <v>0</v>
      </c>
      <c r="H62" s="23"/>
      <c r="I62" s="23"/>
      <c r="J62" s="23"/>
      <c r="K62" s="23"/>
      <c r="L62" s="23"/>
      <c r="M62" s="23"/>
      <c r="N62" s="23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30"/>
      <c r="AG62" s="56"/>
    </row>
    <row r="63" spans="1:33" s="32" customFormat="1" ht="18.75">
      <c r="A63" s="2" t="s">
        <v>19</v>
      </c>
      <c r="B63" s="24">
        <f>H63+J63+L63+N63+P63+R63+T63+V63+X63+Z63+AB63+AD63</f>
        <v>59.9</v>
      </c>
      <c r="C63" s="22">
        <f>H63+J63+L63+N63+P63+R63+T63+V63+X63+Z63+AB63</f>
        <v>55</v>
      </c>
      <c r="D63" s="25">
        <f>E63</f>
        <v>10.41</v>
      </c>
      <c r="E63" s="25">
        <f>I63+K63+M63+O63+Q63+S63+U63+W63+Y63+AA63+AC63+AE63</f>
        <v>10.41</v>
      </c>
      <c r="F63" s="22">
        <f>E63/B63*100</f>
        <v>17.378964941569283</v>
      </c>
      <c r="G63" s="22">
        <f>_xlfn.IFERROR(E63/C63*100,0)</f>
        <v>18.92727272727273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2"/>
      <c r="P63" s="22">
        <v>0</v>
      </c>
      <c r="Q63" s="22"/>
      <c r="R63" s="22">
        <v>0</v>
      </c>
      <c r="S63" s="22"/>
      <c r="T63" s="22">
        <v>0</v>
      </c>
      <c r="U63" s="22"/>
      <c r="V63" s="22">
        <v>10</v>
      </c>
      <c r="W63" s="22"/>
      <c r="X63" s="22">
        <v>15</v>
      </c>
      <c r="Y63" s="22"/>
      <c r="Z63" s="22">
        <v>15</v>
      </c>
      <c r="AA63" s="22"/>
      <c r="AB63" s="22">
        <v>15</v>
      </c>
      <c r="AC63" s="22">
        <v>10.41</v>
      </c>
      <c r="AD63" s="22">
        <v>4.9</v>
      </c>
      <c r="AE63" s="22"/>
      <c r="AF63" s="26"/>
      <c r="AG63" s="56"/>
    </row>
    <row r="64" spans="1:33" s="16" customFormat="1" ht="18.75" hidden="1">
      <c r="A64" s="2" t="s">
        <v>20</v>
      </c>
      <c r="B64" s="22"/>
      <c r="C64" s="23"/>
      <c r="D64" s="23"/>
      <c r="E64" s="23"/>
      <c r="F64" s="23"/>
      <c r="G64" s="21">
        <f>_xlfn.IFERROR(E64/C64*100,0)</f>
        <v>0</v>
      </c>
      <c r="H64" s="23"/>
      <c r="I64" s="23"/>
      <c r="J64" s="23"/>
      <c r="K64" s="23"/>
      <c r="L64" s="23"/>
      <c r="M64" s="23"/>
      <c r="N64" s="23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30"/>
      <c r="AG64" s="56"/>
    </row>
    <row r="65" spans="1:33" s="16" customFormat="1" ht="18.75" hidden="1">
      <c r="A65" s="2" t="s">
        <v>21</v>
      </c>
      <c r="B65" s="22"/>
      <c r="C65" s="23"/>
      <c r="D65" s="23"/>
      <c r="E65" s="23"/>
      <c r="F65" s="23"/>
      <c r="G65" s="21">
        <f>_xlfn.IFERROR(E65/C65*100,0)</f>
        <v>0</v>
      </c>
      <c r="H65" s="23"/>
      <c r="I65" s="23"/>
      <c r="J65" s="23"/>
      <c r="K65" s="23"/>
      <c r="L65" s="23"/>
      <c r="M65" s="23"/>
      <c r="N65" s="23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30"/>
      <c r="AG65" s="56"/>
    </row>
    <row r="66" spans="1:33" s="16" customFormat="1" ht="409.5" customHeight="1">
      <c r="A66" s="19" t="s">
        <v>66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76" t="s">
        <v>69</v>
      </c>
      <c r="AG66" s="56"/>
    </row>
    <row r="67" spans="1:33" ht="18.75">
      <c r="A67" s="3" t="s">
        <v>26</v>
      </c>
      <c r="B67" s="21">
        <f>B69+B70</f>
        <v>188.6</v>
      </c>
      <c r="C67" s="21">
        <f>C69+C70</f>
        <v>188.6</v>
      </c>
      <c r="D67" s="21">
        <f>D69+D70</f>
        <v>98.33</v>
      </c>
      <c r="E67" s="21">
        <f>E69+E70</f>
        <v>98.33</v>
      </c>
      <c r="F67" s="21">
        <f>_xlfn.IFERROR(E67/B67*100,0)</f>
        <v>52.13679745493107</v>
      </c>
      <c r="G67" s="21">
        <f>_xlfn.IFERROR(E67/C67*100,0)</f>
        <v>52.13679745493107</v>
      </c>
      <c r="H67" s="21">
        <f>H69+H70</f>
        <v>0</v>
      </c>
      <c r="I67" s="21">
        <f aca="true" t="shared" si="28" ref="I67:AE67">I69+I70</f>
        <v>0</v>
      </c>
      <c r="J67" s="21">
        <f t="shared" si="28"/>
        <v>0</v>
      </c>
      <c r="K67" s="21">
        <f t="shared" si="28"/>
        <v>0</v>
      </c>
      <c r="L67" s="21">
        <f t="shared" si="28"/>
        <v>0</v>
      </c>
      <c r="M67" s="21">
        <f t="shared" si="28"/>
        <v>0</v>
      </c>
      <c r="N67" s="21">
        <f t="shared" si="28"/>
        <v>0</v>
      </c>
      <c r="O67" s="21">
        <f t="shared" si="28"/>
        <v>0</v>
      </c>
      <c r="P67" s="21">
        <f t="shared" si="28"/>
        <v>0</v>
      </c>
      <c r="Q67" s="21">
        <f t="shared" si="28"/>
        <v>0</v>
      </c>
      <c r="R67" s="21">
        <f t="shared" si="28"/>
        <v>0</v>
      </c>
      <c r="S67" s="21">
        <f t="shared" si="28"/>
        <v>0</v>
      </c>
      <c r="T67" s="21">
        <f t="shared" si="28"/>
        <v>0</v>
      </c>
      <c r="U67" s="21">
        <f t="shared" si="28"/>
        <v>0</v>
      </c>
      <c r="V67" s="21">
        <f t="shared" si="28"/>
        <v>0</v>
      </c>
      <c r="W67" s="21">
        <f t="shared" si="28"/>
        <v>0</v>
      </c>
      <c r="X67" s="21">
        <f t="shared" si="28"/>
        <v>0</v>
      </c>
      <c r="Y67" s="21">
        <f t="shared" si="28"/>
        <v>0</v>
      </c>
      <c r="Z67" s="21">
        <f t="shared" si="28"/>
        <v>188.6</v>
      </c>
      <c r="AA67" s="21">
        <f t="shared" si="28"/>
        <v>35.61</v>
      </c>
      <c r="AB67" s="21">
        <f t="shared" si="28"/>
        <v>0</v>
      </c>
      <c r="AC67" s="21">
        <f t="shared" si="28"/>
        <v>62.72</v>
      </c>
      <c r="AD67" s="21">
        <f t="shared" si="28"/>
        <v>0</v>
      </c>
      <c r="AE67" s="21">
        <f t="shared" si="28"/>
        <v>0</v>
      </c>
      <c r="AF67" s="57"/>
      <c r="AG67" s="56"/>
    </row>
    <row r="68" spans="1:33" s="16" customFormat="1" ht="18.75" hidden="1">
      <c r="A68" s="2" t="s">
        <v>18</v>
      </c>
      <c r="B68" s="22"/>
      <c r="C68" s="23"/>
      <c r="D68" s="23"/>
      <c r="E68" s="23"/>
      <c r="F68" s="21">
        <f>_xlfn.IFERROR(E68/B68*100,0)</f>
        <v>0</v>
      </c>
      <c r="G68" s="21">
        <f>_xlfn.IFERROR(E68/C68*100,0)</f>
        <v>0</v>
      </c>
      <c r="H68" s="23"/>
      <c r="I68" s="23"/>
      <c r="J68" s="23"/>
      <c r="K68" s="23"/>
      <c r="L68" s="23"/>
      <c r="M68" s="23"/>
      <c r="N68" s="23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30"/>
      <c r="AG68" s="56"/>
    </row>
    <row r="69" spans="1:33" s="33" customFormat="1" ht="18.75">
      <c r="A69" s="2" t="s">
        <v>18</v>
      </c>
      <c r="B69" s="24">
        <f>H69+J69+L69+N69+P69+R69+T69+V69+X69+Z69+AB69+AD69</f>
        <v>88.6</v>
      </c>
      <c r="C69" s="25">
        <f>H69+J69+L69+N69+P69+R69+T69+V69+X69+Z69+AB69</f>
        <v>88.6</v>
      </c>
      <c r="D69" s="25">
        <v>88.5</v>
      </c>
      <c r="E69" s="25">
        <f>I69+K69+M69+O69+Q69+S69+U69+W69+Y69+AA69+AC69+AE69</f>
        <v>88.5</v>
      </c>
      <c r="F69" s="22">
        <f>_xlfn.IFERROR(E69/B69*100,0)</f>
        <v>99.88713318284425</v>
      </c>
      <c r="G69" s="22">
        <f>_xlfn.IFERROR(E69/C69*100,0)</f>
        <v>99.88713318284425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2">
        <v>88.6</v>
      </c>
      <c r="AA69" s="22">
        <v>32.05</v>
      </c>
      <c r="AB69" s="22">
        <v>0</v>
      </c>
      <c r="AC69" s="22">
        <v>56.45</v>
      </c>
      <c r="AD69" s="22">
        <v>0</v>
      </c>
      <c r="AE69" s="22"/>
      <c r="AF69" s="26"/>
      <c r="AG69" s="56"/>
    </row>
    <row r="70" spans="1:33" s="33" customFormat="1" ht="18.75">
      <c r="A70" s="2" t="s">
        <v>19</v>
      </c>
      <c r="B70" s="24">
        <f>H70+J70+L70+N70+P70+R70+T70+V70+X70+Z70+AB70+AD70</f>
        <v>100</v>
      </c>
      <c r="C70" s="25">
        <f>H70+J70+L70+N70+P70+R70+T70+V70+X70+Z70+AB70</f>
        <v>100</v>
      </c>
      <c r="D70" s="25">
        <f>E70</f>
        <v>9.83</v>
      </c>
      <c r="E70" s="25">
        <f>I70+K70+M70+O70+Q70+S70+U70+W70+Y70+AA70+AC70+AE70</f>
        <v>9.83</v>
      </c>
      <c r="F70" s="22">
        <f>_xlfn.IFERROR(E70/B70*100,0)</f>
        <v>9.83</v>
      </c>
      <c r="G70" s="22">
        <f>_xlfn.IFERROR(E70/C70*100,0)</f>
        <v>9.83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2"/>
      <c r="P70" s="22">
        <v>0</v>
      </c>
      <c r="Q70" s="22"/>
      <c r="R70" s="22">
        <v>0</v>
      </c>
      <c r="S70" s="22"/>
      <c r="T70" s="22">
        <v>0</v>
      </c>
      <c r="U70" s="22"/>
      <c r="V70" s="22">
        <v>0</v>
      </c>
      <c r="W70" s="22"/>
      <c r="X70" s="22">
        <v>0</v>
      </c>
      <c r="Y70" s="22"/>
      <c r="Z70" s="22">
        <v>100</v>
      </c>
      <c r="AA70" s="22">
        <v>3.56</v>
      </c>
      <c r="AB70" s="22">
        <v>0</v>
      </c>
      <c r="AC70" s="22">
        <v>6.27</v>
      </c>
      <c r="AD70" s="22">
        <v>0</v>
      </c>
      <c r="AE70" s="22"/>
      <c r="AF70" s="26"/>
      <c r="AG70" s="56"/>
    </row>
    <row r="71" spans="1:33" s="16" customFormat="1" ht="18.75" hidden="1">
      <c r="A71" s="2" t="s">
        <v>20</v>
      </c>
      <c r="B71" s="22"/>
      <c r="C71" s="23"/>
      <c r="D71" s="23"/>
      <c r="E71" s="23"/>
      <c r="F71" s="21">
        <f>_xlfn.IFERROR(E71/B71*100,0)</f>
        <v>0</v>
      </c>
      <c r="G71" s="23"/>
      <c r="H71" s="23"/>
      <c r="I71" s="23"/>
      <c r="J71" s="23"/>
      <c r="K71" s="23"/>
      <c r="L71" s="23"/>
      <c r="M71" s="23"/>
      <c r="N71" s="23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30"/>
      <c r="AG71" s="56"/>
    </row>
    <row r="72" spans="1:33" s="16" customFormat="1" ht="18.75" hidden="1">
      <c r="A72" s="2" t="s">
        <v>21</v>
      </c>
      <c r="B72" s="22"/>
      <c r="C72" s="23"/>
      <c r="D72" s="23"/>
      <c r="E72" s="23"/>
      <c r="F72" s="21">
        <f>_xlfn.IFERROR(E72/B72*100,0)</f>
        <v>0</v>
      </c>
      <c r="G72" s="23"/>
      <c r="H72" s="23"/>
      <c r="I72" s="23"/>
      <c r="J72" s="23"/>
      <c r="K72" s="23"/>
      <c r="L72" s="23"/>
      <c r="M72" s="23"/>
      <c r="N72" s="23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30"/>
      <c r="AG72" s="56"/>
    </row>
    <row r="73" spans="1:33" s="16" customFormat="1" ht="185.25" customHeight="1">
      <c r="A73" s="19" t="s">
        <v>43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0"/>
      <c r="AG73" s="56"/>
    </row>
    <row r="74" spans="1:33" ht="18.75">
      <c r="A74" s="3" t="s">
        <v>26</v>
      </c>
      <c r="B74" s="21">
        <f>B76</f>
        <v>0</v>
      </c>
      <c r="C74" s="21">
        <f aca="true" t="shared" si="29" ref="C74:AE74">C76</f>
        <v>0</v>
      </c>
      <c r="D74" s="21">
        <f t="shared" si="29"/>
        <v>0</v>
      </c>
      <c r="E74" s="21">
        <f t="shared" si="29"/>
        <v>0</v>
      </c>
      <c r="F74" s="21">
        <f>_xlfn.IFERROR(E74/B74*100,0)</f>
        <v>0</v>
      </c>
      <c r="G74" s="21">
        <f>_xlfn.IFERROR(E74/C74*100,0)</f>
        <v>0</v>
      </c>
      <c r="H74" s="21">
        <f t="shared" si="29"/>
        <v>0</v>
      </c>
      <c r="I74" s="21">
        <f t="shared" si="29"/>
        <v>0</v>
      </c>
      <c r="J74" s="21">
        <f t="shared" si="29"/>
        <v>0</v>
      </c>
      <c r="K74" s="21">
        <f t="shared" si="29"/>
        <v>0</v>
      </c>
      <c r="L74" s="21">
        <f t="shared" si="29"/>
        <v>0</v>
      </c>
      <c r="M74" s="21">
        <f t="shared" si="29"/>
        <v>0</v>
      </c>
      <c r="N74" s="21">
        <f t="shared" si="29"/>
        <v>0</v>
      </c>
      <c r="O74" s="21">
        <f t="shared" si="29"/>
        <v>0</v>
      </c>
      <c r="P74" s="21">
        <f t="shared" si="29"/>
        <v>0</v>
      </c>
      <c r="Q74" s="21">
        <f t="shared" si="29"/>
        <v>0</v>
      </c>
      <c r="R74" s="21">
        <f t="shared" si="29"/>
        <v>0</v>
      </c>
      <c r="S74" s="21">
        <f t="shared" si="29"/>
        <v>0</v>
      </c>
      <c r="T74" s="21">
        <f t="shared" si="29"/>
        <v>0</v>
      </c>
      <c r="U74" s="21">
        <f t="shared" si="29"/>
        <v>0</v>
      </c>
      <c r="V74" s="21">
        <f t="shared" si="29"/>
        <v>0</v>
      </c>
      <c r="W74" s="21">
        <f t="shared" si="29"/>
        <v>0</v>
      </c>
      <c r="X74" s="21">
        <f t="shared" si="29"/>
        <v>0</v>
      </c>
      <c r="Y74" s="21">
        <f t="shared" si="29"/>
        <v>0</v>
      </c>
      <c r="Z74" s="21">
        <f t="shared" si="29"/>
        <v>0</v>
      </c>
      <c r="AA74" s="21">
        <f t="shared" si="29"/>
        <v>0</v>
      </c>
      <c r="AB74" s="21">
        <f t="shared" si="29"/>
        <v>0</v>
      </c>
      <c r="AC74" s="21">
        <f t="shared" si="29"/>
        <v>0</v>
      </c>
      <c r="AD74" s="21">
        <f t="shared" si="29"/>
        <v>0</v>
      </c>
      <c r="AE74" s="21">
        <f t="shared" si="29"/>
        <v>0</v>
      </c>
      <c r="AF74" s="31"/>
      <c r="AG74" s="56"/>
    </row>
    <row r="75" spans="1:33" s="16" customFormat="1" ht="18.75" hidden="1">
      <c r="A75" s="2" t="s">
        <v>18</v>
      </c>
      <c r="B75" s="22"/>
      <c r="C75" s="23"/>
      <c r="D75" s="23"/>
      <c r="E75" s="23"/>
      <c r="F75" s="21" t="e">
        <f>E75/B75*100</f>
        <v>#DIV/0!</v>
      </c>
      <c r="G75" s="21">
        <f>_xlfn.IFERROR(E75/C75*100,0)</f>
        <v>0</v>
      </c>
      <c r="H75" s="23"/>
      <c r="I75" s="23"/>
      <c r="J75" s="23"/>
      <c r="K75" s="23"/>
      <c r="L75" s="23"/>
      <c r="M75" s="23"/>
      <c r="N75" s="23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30"/>
      <c r="AG75" s="56"/>
    </row>
    <row r="76" spans="1:33" s="33" customFormat="1" ht="18.75">
      <c r="A76" s="2" t="s">
        <v>19</v>
      </c>
      <c r="B76" s="24">
        <f>H76+J76+L76+N76+P76+R76+T76+V76+X76+Z76+AB76+AD76</f>
        <v>0</v>
      </c>
      <c r="C76" s="25">
        <f>H76</f>
        <v>0</v>
      </c>
      <c r="D76" s="25">
        <f>E76</f>
        <v>0</v>
      </c>
      <c r="E76" s="25">
        <f>I76+K76+M76+O76+Q76+S76+U76+W76+Y76+AA76+AC76+AE76</f>
        <v>0</v>
      </c>
      <c r="F76" s="22">
        <f>_xlfn.IFERROR(E76/B76*100,0)</f>
        <v>0</v>
      </c>
      <c r="G76" s="22">
        <f>_xlfn.IFERROR(E76/C76*100,0)</f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2"/>
      <c r="P76" s="22">
        <v>0</v>
      </c>
      <c r="Q76" s="22"/>
      <c r="R76" s="22">
        <v>0</v>
      </c>
      <c r="S76" s="22"/>
      <c r="T76" s="22">
        <v>0</v>
      </c>
      <c r="U76" s="22"/>
      <c r="V76" s="22">
        <v>0</v>
      </c>
      <c r="W76" s="22"/>
      <c r="X76" s="22">
        <v>0</v>
      </c>
      <c r="Y76" s="22"/>
      <c r="Z76" s="22">
        <v>0</v>
      </c>
      <c r="AA76" s="22"/>
      <c r="AB76" s="22">
        <v>0</v>
      </c>
      <c r="AC76" s="22"/>
      <c r="AD76" s="22">
        <v>0</v>
      </c>
      <c r="AE76" s="22"/>
      <c r="AF76" s="26"/>
      <c r="AG76" s="56"/>
    </row>
    <row r="77" spans="1:33" s="16" customFormat="1" ht="18.75" hidden="1">
      <c r="A77" s="2" t="s">
        <v>20</v>
      </c>
      <c r="B77" s="22"/>
      <c r="C77" s="23"/>
      <c r="D77" s="23"/>
      <c r="E77" s="23"/>
      <c r="F77" s="21" t="e">
        <f>E77/B77*100</f>
        <v>#DIV/0!</v>
      </c>
      <c r="G77" s="23"/>
      <c r="H77" s="23"/>
      <c r="I77" s="23"/>
      <c r="J77" s="23"/>
      <c r="K77" s="23"/>
      <c r="L77" s="23"/>
      <c r="M77" s="23"/>
      <c r="N77" s="2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30"/>
      <c r="AG77" s="56"/>
    </row>
    <row r="78" spans="1:33" s="16" customFormat="1" ht="18.75" hidden="1">
      <c r="A78" s="2" t="s">
        <v>21</v>
      </c>
      <c r="B78" s="22"/>
      <c r="C78" s="23"/>
      <c r="D78" s="23"/>
      <c r="E78" s="23"/>
      <c r="F78" s="21" t="e">
        <f>E78/B78*100</f>
        <v>#DIV/0!</v>
      </c>
      <c r="G78" s="23"/>
      <c r="H78" s="23"/>
      <c r="I78" s="23"/>
      <c r="J78" s="23"/>
      <c r="K78" s="23"/>
      <c r="L78" s="23"/>
      <c r="M78" s="23"/>
      <c r="N78" s="2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30"/>
      <c r="AG78" s="56"/>
    </row>
    <row r="79" spans="1:33" s="16" customFormat="1" ht="118.5" customHeight="1">
      <c r="A79" s="20" t="s">
        <v>44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30"/>
      <c r="AG79" s="56"/>
    </row>
    <row r="80" spans="1:33" ht="18.75">
      <c r="A80" s="3" t="s">
        <v>26</v>
      </c>
      <c r="B80" s="21">
        <f>B82+B83</f>
        <v>7204.7</v>
      </c>
      <c r="C80" s="21">
        <f>C85+C92+C99+C106+C113+C120+C127</f>
        <v>6204.7</v>
      </c>
      <c r="D80" s="21">
        <f>D85+D92+D99+D106+D113+D120+D127</f>
        <v>491</v>
      </c>
      <c r="E80" s="21">
        <f>E85+E92+E99+E106+E113+E120+E127</f>
        <v>491</v>
      </c>
      <c r="F80" s="21">
        <f>E80/B80*100</f>
        <v>6.814995766652325</v>
      </c>
      <c r="G80" s="21">
        <f>_xlfn.IFERROR(E80/C80*100,0)</f>
        <v>7.913356004319307</v>
      </c>
      <c r="H80" s="21">
        <f>H82+H83</f>
        <v>0</v>
      </c>
      <c r="I80" s="21">
        <f aca="true" t="shared" si="30" ref="I80:AE80">I82+I83</f>
        <v>0</v>
      </c>
      <c r="J80" s="21">
        <f t="shared" si="30"/>
        <v>0</v>
      </c>
      <c r="K80" s="21">
        <f t="shared" si="30"/>
        <v>0</v>
      </c>
      <c r="L80" s="21">
        <f t="shared" si="30"/>
        <v>0</v>
      </c>
      <c r="M80" s="21">
        <f t="shared" si="30"/>
        <v>0</v>
      </c>
      <c r="N80" s="21">
        <f t="shared" si="30"/>
        <v>0</v>
      </c>
      <c r="O80" s="21">
        <f t="shared" si="30"/>
        <v>0</v>
      </c>
      <c r="P80" s="21">
        <f t="shared" si="30"/>
        <v>0</v>
      </c>
      <c r="Q80" s="21">
        <f t="shared" si="30"/>
        <v>0</v>
      </c>
      <c r="R80" s="21">
        <f t="shared" si="30"/>
        <v>0</v>
      </c>
      <c r="S80" s="21">
        <f t="shared" si="30"/>
        <v>0</v>
      </c>
      <c r="T80" s="21">
        <f t="shared" si="30"/>
        <v>0</v>
      </c>
      <c r="U80" s="21">
        <f t="shared" si="30"/>
        <v>0</v>
      </c>
      <c r="V80" s="21">
        <f t="shared" si="30"/>
        <v>0</v>
      </c>
      <c r="W80" s="21">
        <f t="shared" si="30"/>
        <v>0</v>
      </c>
      <c r="X80" s="21">
        <f t="shared" si="30"/>
        <v>0</v>
      </c>
      <c r="Y80" s="21">
        <f t="shared" si="30"/>
        <v>0</v>
      </c>
      <c r="Z80" s="21">
        <f t="shared" si="30"/>
        <v>2800</v>
      </c>
      <c r="AA80" s="21">
        <f t="shared" si="30"/>
        <v>0</v>
      </c>
      <c r="AB80" s="21">
        <f>AB82+AB83</f>
        <v>4404.7</v>
      </c>
      <c r="AC80" s="21">
        <f t="shared" si="30"/>
        <v>491</v>
      </c>
      <c r="AD80" s="21">
        <f t="shared" si="30"/>
        <v>0</v>
      </c>
      <c r="AE80" s="21">
        <f t="shared" si="30"/>
        <v>0</v>
      </c>
      <c r="AF80" s="31"/>
      <c r="AG80" s="56"/>
    </row>
    <row r="81" spans="1:33" s="16" customFormat="1" ht="18.75" hidden="1">
      <c r="A81" s="2" t="s">
        <v>18</v>
      </c>
      <c r="B81" s="22"/>
      <c r="C81" s="23"/>
      <c r="D81" s="23"/>
      <c r="E81" s="23"/>
      <c r="F81" s="21" t="e">
        <f>E81/B81*100</f>
        <v>#DIV/0!</v>
      </c>
      <c r="G81" s="21">
        <f>_xlfn.IFERROR(E81/C81*100,0)</f>
        <v>0</v>
      </c>
      <c r="H81" s="23"/>
      <c r="I81" s="23"/>
      <c r="J81" s="23"/>
      <c r="K81" s="23"/>
      <c r="L81" s="23"/>
      <c r="M81" s="23"/>
      <c r="N81" s="2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30"/>
      <c r="AG81" s="56"/>
    </row>
    <row r="82" spans="1:33" s="33" customFormat="1" ht="18.75">
      <c r="A82" s="2" t="s">
        <v>18</v>
      </c>
      <c r="B82" s="24">
        <f>B87+B94+B101+B108+B115+B122+B129</f>
        <v>3284.7</v>
      </c>
      <c r="C82" s="24">
        <f>C87+C94+C108+C115+C122+C129+C101</f>
        <v>3284.7</v>
      </c>
      <c r="D82" s="24">
        <f>D87+D94+D108+D115+D122+D129</f>
        <v>0</v>
      </c>
      <c r="E82" s="24">
        <f>E87+E94+E108+E115+E122+E129</f>
        <v>0</v>
      </c>
      <c r="F82" s="22">
        <f>E82/B82*100</f>
        <v>0</v>
      </c>
      <c r="G82" s="22">
        <f>_xlfn.IFERROR(E82/C82*100,0)</f>
        <v>0</v>
      </c>
      <c r="H82" s="25">
        <f>H87+H94+H108+H115+H122+H129</f>
        <v>0</v>
      </c>
      <c r="I82" s="25">
        <f aca="true" t="shared" si="31" ref="I82:AE82">I87+I94+I108+I115+I122+I129</f>
        <v>0</v>
      </c>
      <c r="J82" s="25">
        <f t="shared" si="31"/>
        <v>0</v>
      </c>
      <c r="K82" s="25">
        <f t="shared" si="31"/>
        <v>0</v>
      </c>
      <c r="L82" s="25">
        <f t="shared" si="31"/>
        <v>0</v>
      </c>
      <c r="M82" s="25">
        <f t="shared" si="31"/>
        <v>0</v>
      </c>
      <c r="N82" s="25">
        <f t="shared" si="31"/>
        <v>0</v>
      </c>
      <c r="O82" s="25">
        <f t="shared" si="31"/>
        <v>0</v>
      </c>
      <c r="P82" s="25">
        <f t="shared" si="31"/>
        <v>0</v>
      </c>
      <c r="Q82" s="25">
        <f t="shared" si="31"/>
        <v>0</v>
      </c>
      <c r="R82" s="25">
        <f t="shared" si="31"/>
        <v>0</v>
      </c>
      <c r="S82" s="25">
        <f t="shared" si="31"/>
        <v>0</v>
      </c>
      <c r="T82" s="25">
        <f t="shared" si="31"/>
        <v>0</v>
      </c>
      <c r="U82" s="25">
        <f t="shared" si="31"/>
        <v>0</v>
      </c>
      <c r="V82" s="25">
        <f t="shared" si="31"/>
        <v>0</v>
      </c>
      <c r="W82" s="25">
        <f t="shared" si="31"/>
        <v>0</v>
      </c>
      <c r="X82" s="25">
        <f t="shared" si="31"/>
        <v>0</v>
      </c>
      <c r="Y82" s="25">
        <f t="shared" si="31"/>
        <v>0</v>
      </c>
      <c r="Z82" s="25">
        <f t="shared" si="31"/>
        <v>709</v>
      </c>
      <c r="AA82" s="25">
        <f t="shared" si="31"/>
        <v>0</v>
      </c>
      <c r="AB82" s="25">
        <f>AB87+AB94+AB108+AB115+AB122+AB129+AB101</f>
        <v>2575.7</v>
      </c>
      <c r="AC82" s="25">
        <f t="shared" si="31"/>
        <v>0</v>
      </c>
      <c r="AD82" s="25">
        <f t="shared" si="31"/>
        <v>0</v>
      </c>
      <c r="AE82" s="25">
        <f t="shared" si="31"/>
        <v>0</v>
      </c>
      <c r="AF82" s="26"/>
      <c r="AG82" s="56"/>
    </row>
    <row r="83" spans="1:33" s="16" customFormat="1" ht="20.25" customHeight="1">
      <c r="A83" s="2" t="s">
        <v>19</v>
      </c>
      <c r="B83" s="24">
        <f>B88+B95+B102+B109+B116+B123+B130+B136</f>
        <v>3920</v>
      </c>
      <c r="C83" s="24">
        <f>C88+C95+C102+C109+C116+C123+C130+C136</f>
        <v>3920</v>
      </c>
      <c r="D83" s="24">
        <f>D88+D95+D102+D109+D116+D123+D130+D136</f>
        <v>491</v>
      </c>
      <c r="E83" s="24">
        <f>E88+E95+E102+E109+E116+E123+E130+E136</f>
        <v>491</v>
      </c>
      <c r="F83" s="22">
        <f>E83/B83*100</f>
        <v>12.525510204081632</v>
      </c>
      <c r="G83" s="22">
        <f>_xlfn.IFERROR(E83/C83*100,0)</f>
        <v>12.525510204081632</v>
      </c>
      <c r="H83" s="24">
        <f>H88+H95+H102+H109+H116+H123+H130+H136</f>
        <v>0</v>
      </c>
      <c r="I83" s="24">
        <f aca="true" t="shared" si="32" ref="I83:AE83">I88+I95+I102+I109+I116+I123+I130+I136</f>
        <v>0</v>
      </c>
      <c r="J83" s="24">
        <f t="shared" si="32"/>
        <v>0</v>
      </c>
      <c r="K83" s="24">
        <f t="shared" si="32"/>
        <v>0</v>
      </c>
      <c r="L83" s="24">
        <f t="shared" si="32"/>
        <v>0</v>
      </c>
      <c r="M83" s="24">
        <f t="shared" si="32"/>
        <v>0</v>
      </c>
      <c r="N83" s="24">
        <f t="shared" si="32"/>
        <v>0</v>
      </c>
      <c r="O83" s="24">
        <f t="shared" si="32"/>
        <v>0</v>
      </c>
      <c r="P83" s="24">
        <f t="shared" si="32"/>
        <v>0</v>
      </c>
      <c r="Q83" s="24">
        <f t="shared" si="32"/>
        <v>0</v>
      </c>
      <c r="R83" s="24">
        <f t="shared" si="32"/>
        <v>0</v>
      </c>
      <c r="S83" s="24">
        <f t="shared" si="32"/>
        <v>0</v>
      </c>
      <c r="T83" s="24">
        <f t="shared" si="32"/>
        <v>0</v>
      </c>
      <c r="U83" s="24">
        <f t="shared" si="32"/>
        <v>0</v>
      </c>
      <c r="V83" s="24">
        <f t="shared" si="32"/>
        <v>0</v>
      </c>
      <c r="W83" s="24">
        <f t="shared" si="32"/>
        <v>0</v>
      </c>
      <c r="X83" s="24">
        <f t="shared" si="32"/>
        <v>0</v>
      </c>
      <c r="Y83" s="24">
        <f t="shared" si="32"/>
        <v>0</v>
      </c>
      <c r="Z83" s="24">
        <f t="shared" si="32"/>
        <v>2091</v>
      </c>
      <c r="AA83" s="24">
        <f t="shared" si="32"/>
        <v>0</v>
      </c>
      <c r="AB83" s="24">
        <f t="shared" si="32"/>
        <v>1829</v>
      </c>
      <c r="AC83" s="24">
        <f t="shared" si="32"/>
        <v>491</v>
      </c>
      <c r="AD83" s="24">
        <f t="shared" si="32"/>
        <v>0</v>
      </c>
      <c r="AE83" s="24">
        <f t="shared" si="32"/>
        <v>0</v>
      </c>
      <c r="AF83" s="30"/>
      <c r="AG83" s="56"/>
    </row>
    <row r="84" spans="1:33" s="16" customFormat="1" ht="234" customHeight="1">
      <c r="A84" s="19" t="s">
        <v>45</v>
      </c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0"/>
      <c r="AG84" s="56"/>
    </row>
    <row r="85" spans="1:33" ht="18.75">
      <c r="A85" s="3" t="s">
        <v>26</v>
      </c>
      <c r="B85" s="21">
        <f>B87+B88</f>
        <v>1100</v>
      </c>
      <c r="C85" s="21">
        <f>C87+C88</f>
        <v>1100</v>
      </c>
      <c r="D85" s="21">
        <f>D87+D88</f>
        <v>0</v>
      </c>
      <c r="E85" s="21">
        <f>E87+E88</f>
        <v>0</v>
      </c>
      <c r="F85" s="21">
        <f>E85/B85*100</f>
        <v>0</v>
      </c>
      <c r="G85" s="21">
        <f>_xlfn.IFERROR(E85/C85*100,0)</f>
        <v>0</v>
      </c>
      <c r="H85" s="21">
        <f>H87+H88</f>
        <v>0</v>
      </c>
      <c r="I85" s="21">
        <f aca="true" t="shared" si="33" ref="I85:AE85">I87+I88</f>
        <v>0</v>
      </c>
      <c r="J85" s="21">
        <f t="shared" si="33"/>
        <v>0</v>
      </c>
      <c r="K85" s="21">
        <f t="shared" si="33"/>
        <v>0</v>
      </c>
      <c r="L85" s="21">
        <f t="shared" si="33"/>
        <v>0</v>
      </c>
      <c r="M85" s="21">
        <f t="shared" si="33"/>
        <v>0</v>
      </c>
      <c r="N85" s="21">
        <f t="shared" si="33"/>
        <v>0</v>
      </c>
      <c r="O85" s="21">
        <f t="shared" si="33"/>
        <v>0</v>
      </c>
      <c r="P85" s="21">
        <f t="shared" si="33"/>
        <v>0</v>
      </c>
      <c r="Q85" s="21">
        <f t="shared" si="33"/>
        <v>0</v>
      </c>
      <c r="R85" s="21">
        <f t="shared" si="33"/>
        <v>0</v>
      </c>
      <c r="S85" s="21">
        <f t="shared" si="33"/>
        <v>0</v>
      </c>
      <c r="T85" s="21">
        <f t="shared" si="33"/>
        <v>0</v>
      </c>
      <c r="U85" s="21">
        <f t="shared" si="33"/>
        <v>0</v>
      </c>
      <c r="V85" s="21">
        <f t="shared" si="33"/>
        <v>0</v>
      </c>
      <c r="W85" s="21">
        <f t="shared" si="33"/>
        <v>0</v>
      </c>
      <c r="X85" s="21">
        <f t="shared" si="33"/>
        <v>0</v>
      </c>
      <c r="Y85" s="21">
        <f t="shared" si="33"/>
        <v>0</v>
      </c>
      <c r="Z85" s="21">
        <f t="shared" si="33"/>
        <v>0</v>
      </c>
      <c r="AA85" s="21">
        <f t="shared" si="33"/>
        <v>0</v>
      </c>
      <c r="AB85" s="21">
        <f t="shared" si="33"/>
        <v>1100</v>
      </c>
      <c r="AC85" s="21">
        <f t="shared" si="33"/>
        <v>0</v>
      </c>
      <c r="AD85" s="21">
        <f t="shared" si="33"/>
        <v>0</v>
      </c>
      <c r="AE85" s="21">
        <f t="shared" si="33"/>
        <v>0</v>
      </c>
      <c r="AF85" s="31"/>
      <c r="AG85" s="56"/>
    </row>
    <row r="86" spans="1:33" s="16" customFormat="1" ht="18.75" hidden="1">
      <c r="A86" s="2" t="s">
        <v>18</v>
      </c>
      <c r="B86" s="22"/>
      <c r="C86" s="23"/>
      <c r="D86" s="23"/>
      <c r="E86" s="23"/>
      <c r="F86" s="21" t="e">
        <f>E86/B86*100</f>
        <v>#DIV/0!</v>
      </c>
      <c r="G86" s="21">
        <f>_xlfn.IFERROR(E86/C86*100,0)</f>
        <v>0</v>
      </c>
      <c r="H86" s="23"/>
      <c r="I86" s="23"/>
      <c r="J86" s="23"/>
      <c r="K86" s="23"/>
      <c r="L86" s="23"/>
      <c r="M86" s="23"/>
      <c r="N86" s="2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30"/>
      <c r="AG86" s="56"/>
    </row>
    <row r="87" spans="1:33" s="33" customFormat="1" ht="18.75">
      <c r="A87" s="2" t="s">
        <v>18</v>
      </c>
      <c r="B87" s="24">
        <f>H87+J87+L87+N87+P87+R87+T87+V87+X87+Z87+AB87+AD87</f>
        <v>1000</v>
      </c>
      <c r="C87" s="25">
        <f>H87+J87+L87+N87+P87+R87+T87+V87+X87+Z87+AB87</f>
        <v>1000</v>
      </c>
      <c r="D87" s="25">
        <v>0</v>
      </c>
      <c r="E87" s="25">
        <f>I87+K87+M87</f>
        <v>0</v>
      </c>
      <c r="F87" s="22">
        <f>E87/B87*100</f>
        <v>0</v>
      </c>
      <c r="G87" s="22">
        <f>_xlfn.IFERROR(E87/C87*100,0)</f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>
        <v>1000</v>
      </c>
      <c r="AC87" s="22"/>
      <c r="AD87" s="22"/>
      <c r="AE87" s="22"/>
      <c r="AF87" s="26"/>
      <c r="AG87" s="56"/>
    </row>
    <row r="88" spans="1:33" s="33" customFormat="1" ht="18.75">
      <c r="A88" s="2" t="s">
        <v>19</v>
      </c>
      <c r="B88" s="24">
        <f>H88+J88+L88+N88+P88+R88+T88+V88+X88+Z88+AB88+AD88</f>
        <v>100</v>
      </c>
      <c r="C88" s="25">
        <f>H88+J88+L88+N88+P88+R88+T88+V88+X88+Z88+AB88</f>
        <v>100</v>
      </c>
      <c r="D88" s="25">
        <f>E88</f>
        <v>0</v>
      </c>
      <c r="E88" s="25">
        <f>I88+K88+M88+O88+Q88+S88+U88+W88+Y88+AA88+AC88+AE88</f>
        <v>0</v>
      </c>
      <c r="F88" s="22">
        <f>E88/B88*100</f>
        <v>0</v>
      </c>
      <c r="G88" s="22">
        <f>_xlfn.IFERROR(E88/C88*100,0)</f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2"/>
      <c r="P88" s="22">
        <v>0</v>
      </c>
      <c r="Q88" s="22"/>
      <c r="R88" s="22">
        <v>0</v>
      </c>
      <c r="S88" s="22"/>
      <c r="T88" s="22">
        <v>0</v>
      </c>
      <c r="U88" s="22"/>
      <c r="V88" s="22">
        <v>0</v>
      </c>
      <c r="W88" s="22"/>
      <c r="X88" s="22">
        <v>0</v>
      </c>
      <c r="Y88" s="22"/>
      <c r="Z88" s="22"/>
      <c r="AA88" s="22"/>
      <c r="AB88" s="22">
        <v>100</v>
      </c>
      <c r="AC88" s="22"/>
      <c r="AD88" s="22">
        <v>0</v>
      </c>
      <c r="AE88" s="22"/>
      <c r="AF88" s="26"/>
      <c r="AG88" s="56"/>
    </row>
    <row r="89" spans="1:33" s="16" customFormat="1" ht="18.75" hidden="1">
      <c r="A89" s="2" t="s">
        <v>20</v>
      </c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30"/>
      <c r="AG89" s="56"/>
    </row>
    <row r="90" spans="1:33" s="16" customFormat="1" ht="18.75" hidden="1">
      <c r="A90" s="2" t="s">
        <v>21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30"/>
      <c r="AG90" s="56"/>
    </row>
    <row r="91" spans="1:33" s="16" customFormat="1" ht="218.25" customHeight="1">
      <c r="A91" s="19" t="s">
        <v>46</v>
      </c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0"/>
      <c r="AG91" s="56"/>
    </row>
    <row r="92" spans="1:33" ht="18.75">
      <c r="A92" s="3" t="s">
        <v>26</v>
      </c>
      <c r="B92" s="21">
        <f>B94+B95</f>
        <v>2004.7</v>
      </c>
      <c r="C92" s="21">
        <f>C94+C95</f>
        <v>2004.7</v>
      </c>
      <c r="D92" s="21">
        <f>D94+D95</f>
        <v>0</v>
      </c>
      <c r="E92" s="21">
        <f>E94+E95</f>
        <v>0</v>
      </c>
      <c r="F92" s="21">
        <f aca="true" t="shared" si="34" ref="F92:F97">E92/B92*100</f>
        <v>0</v>
      </c>
      <c r="G92" s="21">
        <f>_xlfn.IFERROR(E92/C92*100,0)</f>
        <v>0</v>
      </c>
      <c r="H92" s="21">
        <f>H94+H95</f>
        <v>0</v>
      </c>
      <c r="I92" s="21">
        <f aca="true" t="shared" si="35" ref="I92:AE92">I94+I95</f>
        <v>0</v>
      </c>
      <c r="J92" s="21">
        <f t="shared" si="35"/>
        <v>0</v>
      </c>
      <c r="K92" s="21">
        <f t="shared" si="35"/>
        <v>0</v>
      </c>
      <c r="L92" s="21">
        <f t="shared" si="35"/>
        <v>0</v>
      </c>
      <c r="M92" s="21">
        <f t="shared" si="35"/>
        <v>0</v>
      </c>
      <c r="N92" s="21">
        <f t="shared" si="35"/>
        <v>0</v>
      </c>
      <c r="O92" s="21">
        <f t="shared" si="35"/>
        <v>0</v>
      </c>
      <c r="P92" s="21">
        <f t="shared" si="35"/>
        <v>0</v>
      </c>
      <c r="Q92" s="21">
        <f t="shared" si="35"/>
        <v>0</v>
      </c>
      <c r="R92" s="21">
        <f t="shared" si="35"/>
        <v>0</v>
      </c>
      <c r="S92" s="21">
        <f t="shared" si="35"/>
        <v>0</v>
      </c>
      <c r="T92" s="21">
        <f t="shared" si="35"/>
        <v>0</v>
      </c>
      <c r="U92" s="21">
        <f t="shared" si="35"/>
        <v>0</v>
      </c>
      <c r="V92" s="21">
        <f t="shared" si="35"/>
        <v>0</v>
      </c>
      <c r="W92" s="21">
        <f t="shared" si="35"/>
        <v>0</v>
      </c>
      <c r="X92" s="21">
        <f t="shared" si="35"/>
        <v>0</v>
      </c>
      <c r="Y92" s="21">
        <f t="shared" si="35"/>
        <v>0</v>
      </c>
      <c r="Z92" s="21">
        <f t="shared" si="35"/>
        <v>0</v>
      </c>
      <c r="AA92" s="21">
        <f t="shared" si="35"/>
        <v>0</v>
      </c>
      <c r="AB92" s="21">
        <f t="shared" si="35"/>
        <v>2004.7</v>
      </c>
      <c r="AC92" s="21">
        <f t="shared" si="35"/>
        <v>0</v>
      </c>
      <c r="AD92" s="21">
        <f t="shared" si="35"/>
        <v>0</v>
      </c>
      <c r="AE92" s="21">
        <f t="shared" si="35"/>
        <v>0</v>
      </c>
      <c r="AF92" s="31"/>
      <c r="AG92" s="56"/>
    </row>
    <row r="93" spans="1:33" s="16" customFormat="1" ht="18.75" hidden="1">
      <c r="A93" s="2" t="s">
        <v>18</v>
      </c>
      <c r="B93" s="22"/>
      <c r="C93" s="23"/>
      <c r="D93" s="23"/>
      <c r="E93" s="23"/>
      <c r="F93" s="21" t="e">
        <f t="shared" si="34"/>
        <v>#DIV/0!</v>
      </c>
      <c r="G93" s="21">
        <f>_xlfn.IFERROR(E93/C93*100,0)</f>
        <v>0</v>
      </c>
      <c r="H93" s="23"/>
      <c r="I93" s="23"/>
      <c r="J93" s="23"/>
      <c r="K93" s="23"/>
      <c r="L93" s="23"/>
      <c r="M93" s="23"/>
      <c r="N93" s="23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30"/>
      <c r="AG93" s="56"/>
    </row>
    <row r="94" spans="1:33" s="33" customFormat="1" ht="18.75">
      <c r="A94" s="2" t="s">
        <v>18</v>
      </c>
      <c r="B94" s="24">
        <f>H94+J94+L94+N94+P94+R94+T94+V94+X94+Z94+AB94+AD94</f>
        <v>695.5</v>
      </c>
      <c r="C94" s="25">
        <f>H94+J94+L94+N94+P94+R94+T94+V94+X94+Z94+AB94</f>
        <v>695.5</v>
      </c>
      <c r="D94" s="25">
        <v>0</v>
      </c>
      <c r="E94" s="25">
        <f>I94+K94+M94+O94+Q94+S94+U94+W94+Y94+AA94+AC94+AE94</f>
        <v>0</v>
      </c>
      <c r="F94" s="22">
        <f t="shared" si="34"/>
        <v>0</v>
      </c>
      <c r="G94" s="22">
        <f>_xlfn.IFERROR(E94/C94*100,0)</f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>
        <v>695.5</v>
      </c>
      <c r="AC94" s="22"/>
      <c r="AD94" s="22"/>
      <c r="AE94" s="22"/>
      <c r="AF94" s="26"/>
      <c r="AG94" s="56"/>
    </row>
    <row r="95" spans="1:33" s="33" customFormat="1" ht="18.75">
      <c r="A95" s="2" t="s">
        <v>19</v>
      </c>
      <c r="B95" s="24">
        <f>H95+J95+L95+N95+P95+R95+T95+V95+X95+Z95+AB95+AD95</f>
        <v>1309.2</v>
      </c>
      <c r="C95" s="25">
        <f>H95+J95+L95+N95+P95+R95+T95+V95+Z95+X95+AB95</f>
        <v>1309.2</v>
      </c>
      <c r="D95" s="25">
        <f>E95</f>
        <v>0</v>
      </c>
      <c r="E95" s="25">
        <f>I95+K95+M95+O95+Q95+S95+U95+W95+Y95+AA95+AC95+AE95</f>
        <v>0</v>
      </c>
      <c r="F95" s="22">
        <f t="shared" si="34"/>
        <v>0</v>
      </c>
      <c r="G95" s="22">
        <f>_xlfn.IFERROR(E95/C95*100,0)</f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2"/>
      <c r="P95" s="22">
        <v>0</v>
      </c>
      <c r="Q95" s="22"/>
      <c r="R95" s="22">
        <v>0</v>
      </c>
      <c r="S95" s="22"/>
      <c r="T95" s="22">
        <v>0</v>
      </c>
      <c r="U95" s="22"/>
      <c r="V95" s="22">
        <v>0</v>
      </c>
      <c r="W95" s="22"/>
      <c r="X95" s="22">
        <v>0</v>
      </c>
      <c r="Y95" s="22"/>
      <c r="Z95" s="22">
        <v>0</v>
      </c>
      <c r="AA95" s="22"/>
      <c r="AB95" s="22">
        <v>1309.2</v>
      </c>
      <c r="AC95" s="22"/>
      <c r="AD95" s="22">
        <v>0</v>
      </c>
      <c r="AE95" s="22"/>
      <c r="AF95" s="26"/>
      <c r="AG95" s="56"/>
    </row>
    <row r="96" spans="1:33" s="16" customFormat="1" ht="18.75" hidden="1">
      <c r="A96" s="2" t="s">
        <v>20</v>
      </c>
      <c r="B96" s="22"/>
      <c r="C96" s="23"/>
      <c r="D96" s="23"/>
      <c r="E96" s="23"/>
      <c r="F96" s="21" t="e">
        <f t="shared" si="34"/>
        <v>#DIV/0!</v>
      </c>
      <c r="G96" s="23"/>
      <c r="H96" s="23"/>
      <c r="I96" s="23"/>
      <c r="J96" s="23"/>
      <c r="K96" s="23"/>
      <c r="L96" s="23"/>
      <c r="M96" s="23"/>
      <c r="N96" s="23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30"/>
      <c r="AG96" s="56"/>
    </row>
    <row r="97" spans="1:33" s="16" customFormat="1" ht="18.75" hidden="1">
      <c r="A97" s="2" t="s">
        <v>21</v>
      </c>
      <c r="B97" s="22"/>
      <c r="C97" s="23"/>
      <c r="D97" s="23"/>
      <c r="E97" s="23"/>
      <c r="F97" s="21" t="e">
        <f t="shared" si="34"/>
        <v>#DIV/0!</v>
      </c>
      <c r="G97" s="23"/>
      <c r="H97" s="23"/>
      <c r="I97" s="23"/>
      <c r="J97" s="23"/>
      <c r="K97" s="23"/>
      <c r="L97" s="23"/>
      <c r="M97" s="23"/>
      <c r="N97" s="23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30"/>
      <c r="AG97" s="56"/>
    </row>
    <row r="98" spans="1:33" s="16" customFormat="1" ht="60" customHeight="1">
      <c r="A98" s="19" t="s">
        <v>47</v>
      </c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30"/>
      <c r="AG98" s="56"/>
    </row>
    <row r="99" spans="1:33" ht="18.75">
      <c r="A99" s="3" t="s">
        <v>26</v>
      </c>
      <c r="B99" s="21">
        <f>B101+B102</f>
        <v>800</v>
      </c>
      <c r="C99" s="21">
        <f>C101+C102</f>
        <v>800</v>
      </c>
      <c r="D99" s="21">
        <f>D101+D102</f>
        <v>0</v>
      </c>
      <c r="E99" s="21">
        <f>E101+E102</f>
        <v>0</v>
      </c>
      <c r="F99" s="21">
        <f>E99/B99*100</f>
        <v>0</v>
      </c>
      <c r="G99" s="21">
        <f>_xlfn.IFERROR(E99/C99*100,0)</f>
        <v>0</v>
      </c>
      <c r="H99" s="21">
        <f>H101+H102</f>
        <v>0</v>
      </c>
      <c r="I99" s="21">
        <f aca="true" t="shared" si="36" ref="I99:AE99">I101+I102</f>
        <v>0</v>
      </c>
      <c r="J99" s="21">
        <f t="shared" si="36"/>
        <v>0</v>
      </c>
      <c r="K99" s="21">
        <f t="shared" si="36"/>
        <v>0</v>
      </c>
      <c r="L99" s="21">
        <f t="shared" si="36"/>
        <v>0</v>
      </c>
      <c r="M99" s="21">
        <f t="shared" si="36"/>
        <v>0</v>
      </c>
      <c r="N99" s="21">
        <f t="shared" si="36"/>
        <v>0</v>
      </c>
      <c r="O99" s="21">
        <f t="shared" si="36"/>
        <v>0</v>
      </c>
      <c r="P99" s="21">
        <f t="shared" si="36"/>
        <v>0</v>
      </c>
      <c r="Q99" s="21">
        <f t="shared" si="36"/>
        <v>0</v>
      </c>
      <c r="R99" s="21">
        <f t="shared" si="36"/>
        <v>0</v>
      </c>
      <c r="S99" s="21">
        <f t="shared" si="36"/>
        <v>0</v>
      </c>
      <c r="T99" s="21">
        <f t="shared" si="36"/>
        <v>0</v>
      </c>
      <c r="U99" s="21">
        <f t="shared" si="36"/>
        <v>0</v>
      </c>
      <c r="V99" s="21">
        <f t="shared" si="36"/>
        <v>0</v>
      </c>
      <c r="W99" s="21">
        <f t="shared" si="36"/>
        <v>0</v>
      </c>
      <c r="X99" s="21">
        <f t="shared" si="36"/>
        <v>0</v>
      </c>
      <c r="Y99" s="21">
        <f t="shared" si="36"/>
        <v>0</v>
      </c>
      <c r="Z99" s="21">
        <f t="shared" si="36"/>
        <v>0</v>
      </c>
      <c r="AA99" s="21">
        <f t="shared" si="36"/>
        <v>0</v>
      </c>
      <c r="AB99" s="21">
        <f>AB101+AB102</f>
        <v>800</v>
      </c>
      <c r="AC99" s="21">
        <f t="shared" si="36"/>
        <v>0</v>
      </c>
      <c r="AD99" s="21">
        <f t="shared" si="36"/>
        <v>0</v>
      </c>
      <c r="AE99" s="21">
        <f t="shared" si="36"/>
        <v>0</v>
      </c>
      <c r="AF99" s="31"/>
      <c r="AG99" s="56"/>
    </row>
    <row r="100" spans="1:33" s="16" customFormat="1" ht="18.75" hidden="1">
      <c r="A100" s="2" t="s">
        <v>18</v>
      </c>
      <c r="B100" s="22"/>
      <c r="C100" s="23"/>
      <c r="D100" s="23"/>
      <c r="E100" s="23"/>
      <c r="F100" s="21" t="e">
        <f>E100/B100*100</f>
        <v>#DIV/0!</v>
      </c>
      <c r="G100" s="21">
        <f>_xlfn.IFERROR(E100/C100*100,0)</f>
        <v>0</v>
      </c>
      <c r="H100" s="23"/>
      <c r="I100" s="23"/>
      <c r="J100" s="23"/>
      <c r="K100" s="23"/>
      <c r="L100" s="23"/>
      <c r="M100" s="23"/>
      <c r="N100" s="23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30"/>
      <c r="AG100" s="56"/>
    </row>
    <row r="101" spans="1:33" s="33" customFormat="1" ht="18.75">
      <c r="A101" s="2" t="s">
        <v>18</v>
      </c>
      <c r="B101" s="24">
        <f>H101+J101+L101+N101+P101+R101+T101+V101+X101+Z101+AB101+AD101</f>
        <v>500</v>
      </c>
      <c r="C101" s="25">
        <f>H101+J101+L101+N101+P101+R101+T101+V101+X101+Z101+AB101</f>
        <v>500</v>
      </c>
      <c r="D101" s="25">
        <v>0</v>
      </c>
      <c r="E101" s="25">
        <f>I101+K101+M101</f>
        <v>0</v>
      </c>
      <c r="F101" s="22">
        <v>0</v>
      </c>
      <c r="G101" s="22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>
        <v>500</v>
      </c>
      <c r="AC101" s="22"/>
      <c r="AD101" s="22"/>
      <c r="AE101" s="22"/>
      <c r="AF101" s="26"/>
      <c r="AG101" s="56"/>
    </row>
    <row r="102" spans="1:33" s="33" customFormat="1" ht="18.75">
      <c r="A102" s="2" t="s">
        <v>19</v>
      </c>
      <c r="B102" s="24">
        <f>H102+J102+L102+N102+P102+R102+T102+V102+X102+Z102+AB102+AD102</f>
        <v>300</v>
      </c>
      <c r="C102" s="25">
        <f>H102+J102+L102+N102+P102+R102+T102+V102+X102+Z102+AB102</f>
        <v>300</v>
      </c>
      <c r="D102" s="25">
        <f>E102</f>
        <v>0</v>
      </c>
      <c r="E102" s="25">
        <f>I102+K102+M102+O102+Q102+S102+U102+W102+Y102+AA102+AC102+AE102</f>
        <v>0</v>
      </c>
      <c r="F102" s="22">
        <f>E102/B102*100</f>
        <v>0</v>
      </c>
      <c r="G102" s="22">
        <f>_xlfn.IFERROR(E102/C102*100,0)</f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2"/>
      <c r="P102" s="22">
        <v>0</v>
      </c>
      <c r="Q102" s="22"/>
      <c r="R102" s="22">
        <v>0</v>
      </c>
      <c r="S102" s="22"/>
      <c r="T102" s="22">
        <v>0</v>
      </c>
      <c r="U102" s="22"/>
      <c r="V102" s="22">
        <v>0</v>
      </c>
      <c r="W102" s="22"/>
      <c r="X102" s="22">
        <v>0</v>
      </c>
      <c r="Y102" s="22"/>
      <c r="Z102" s="22">
        <v>0</v>
      </c>
      <c r="AA102" s="22"/>
      <c r="AB102" s="22">
        <v>300</v>
      </c>
      <c r="AC102" s="22"/>
      <c r="AD102" s="22">
        <v>0</v>
      </c>
      <c r="AE102" s="22"/>
      <c r="AF102" s="26"/>
      <c r="AG102" s="56"/>
    </row>
    <row r="103" spans="1:33" s="16" customFormat="1" ht="18.75" hidden="1">
      <c r="A103" s="2" t="s">
        <v>20</v>
      </c>
      <c r="B103" s="22"/>
      <c r="C103" s="25">
        <f>H103+J103+L103+N103+P103+R103+T103+V103+X103+Z103+AB103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0"/>
      <c r="AG103" s="56"/>
    </row>
    <row r="104" spans="1:33" s="16" customFormat="1" ht="18.75" hidden="1">
      <c r="A104" s="2" t="s">
        <v>21</v>
      </c>
      <c r="B104" s="22"/>
      <c r="C104" s="25">
        <f>H104+J104+L104+N104+P104+R104+T104+V104+X104+Z104+AB104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30"/>
      <c r="AG104" s="56"/>
    </row>
    <row r="105" spans="1:33" s="16" customFormat="1" ht="385.5" customHeight="1">
      <c r="A105" s="19" t="s">
        <v>48</v>
      </c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60" t="s">
        <v>64</v>
      </c>
      <c r="AG105" s="56"/>
    </row>
    <row r="106" spans="1:33" ht="18.75">
      <c r="A106" s="3" t="s">
        <v>26</v>
      </c>
      <c r="B106" s="21">
        <f>B108+B109</f>
        <v>1200</v>
      </c>
      <c r="C106" s="21">
        <f>C108+C109</f>
        <v>1200</v>
      </c>
      <c r="D106" s="21">
        <f>D108+D109</f>
        <v>291</v>
      </c>
      <c r="E106" s="21">
        <f>E108+E109</f>
        <v>291</v>
      </c>
      <c r="F106" s="21">
        <f aca="true" t="shared" si="37" ref="F106:F111">E106/B106*100</f>
        <v>24.25</v>
      </c>
      <c r="G106" s="21">
        <f>_xlfn.IFERROR(E106/C106*100,0)</f>
        <v>24.25</v>
      </c>
      <c r="H106" s="21">
        <f>H108+H109</f>
        <v>0</v>
      </c>
      <c r="I106" s="21">
        <f aca="true" t="shared" si="38" ref="I106:AE106">I108+I109</f>
        <v>0</v>
      </c>
      <c r="J106" s="21">
        <f t="shared" si="38"/>
        <v>0</v>
      </c>
      <c r="K106" s="21">
        <f t="shared" si="38"/>
        <v>0</v>
      </c>
      <c r="L106" s="21">
        <f t="shared" si="38"/>
        <v>0</v>
      </c>
      <c r="M106" s="21">
        <f t="shared" si="38"/>
        <v>0</v>
      </c>
      <c r="N106" s="21">
        <f t="shared" si="38"/>
        <v>0</v>
      </c>
      <c r="O106" s="21">
        <f t="shared" si="38"/>
        <v>0</v>
      </c>
      <c r="P106" s="21">
        <f t="shared" si="38"/>
        <v>0</v>
      </c>
      <c r="Q106" s="21">
        <f t="shared" si="38"/>
        <v>0</v>
      </c>
      <c r="R106" s="21">
        <f t="shared" si="38"/>
        <v>0</v>
      </c>
      <c r="S106" s="21">
        <f t="shared" si="38"/>
        <v>0</v>
      </c>
      <c r="T106" s="21">
        <f t="shared" si="38"/>
        <v>0</v>
      </c>
      <c r="U106" s="21">
        <f t="shared" si="38"/>
        <v>0</v>
      </c>
      <c r="V106" s="21">
        <f t="shared" si="38"/>
        <v>0</v>
      </c>
      <c r="W106" s="21">
        <f t="shared" si="38"/>
        <v>0</v>
      </c>
      <c r="X106" s="21">
        <f t="shared" si="38"/>
        <v>0</v>
      </c>
      <c r="Y106" s="21">
        <f t="shared" si="38"/>
        <v>0</v>
      </c>
      <c r="Z106" s="21">
        <f t="shared" si="38"/>
        <v>1200</v>
      </c>
      <c r="AA106" s="21">
        <f t="shared" si="38"/>
        <v>0</v>
      </c>
      <c r="AB106" s="21">
        <f t="shared" si="38"/>
        <v>0</v>
      </c>
      <c r="AC106" s="21">
        <f t="shared" si="38"/>
        <v>291</v>
      </c>
      <c r="AD106" s="21">
        <f t="shared" si="38"/>
        <v>0</v>
      </c>
      <c r="AE106" s="21">
        <f t="shared" si="38"/>
        <v>0</v>
      </c>
      <c r="AF106" s="58"/>
      <c r="AG106" s="56"/>
    </row>
    <row r="107" spans="1:33" s="16" customFormat="1" ht="18.75" hidden="1">
      <c r="A107" s="2" t="s">
        <v>18</v>
      </c>
      <c r="B107" s="22"/>
      <c r="C107" s="23"/>
      <c r="D107" s="23"/>
      <c r="E107" s="23"/>
      <c r="F107" s="21" t="e">
        <f t="shared" si="37"/>
        <v>#DIV/0!</v>
      </c>
      <c r="G107" s="21">
        <f>_xlfn.IFERROR(E107/C107*100,0)</f>
        <v>0</v>
      </c>
      <c r="H107" s="23"/>
      <c r="I107" s="23"/>
      <c r="J107" s="23"/>
      <c r="K107" s="23"/>
      <c r="L107" s="23"/>
      <c r="M107" s="23"/>
      <c r="N107" s="2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8"/>
      <c r="AG107" s="56"/>
    </row>
    <row r="108" spans="1:33" s="33" customFormat="1" ht="18.75">
      <c r="A108" s="2" t="s">
        <v>18</v>
      </c>
      <c r="B108" s="24">
        <f>H108+J108+L108+N108+P108+R108+T108+V108+X108+Z108+AB108+AD108</f>
        <v>309</v>
      </c>
      <c r="C108" s="25">
        <f>H108+J108+L108+N108+P108+R108+T108+V108+X108+Z108+AB108</f>
        <v>309</v>
      </c>
      <c r="D108" s="25">
        <v>0</v>
      </c>
      <c r="E108" s="25">
        <f>I108+K108+M108+O108+Q108+S108+U108+W108+Y108+AA108+AD108</f>
        <v>0</v>
      </c>
      <c r="F108" s="22">
        <f t="shared" si="37"/>
        <v>0</v>
      </c>
      <c r="G108" s="22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309</v>
      </c>
      <c r="AA108" s="22"/>
      <c r="AB108" s="22"/>
      <c r="AC108" s="22"/>
      <c r="AD108" s="22"/>
      <c r="AE108" s="22"/>
      <c r="AF108" s="48"/>
      <c r="AG108" s="56"/>
    </row>
    <row r="109" spans="1:33" s="33" customFormat="1" ht="18.75">
      <c r="A109" s="2" t="s">
        <v>19</v>
      </c>
      <c r="B109" s="24">
        <f>H109+J109+L109+N109+P109+R109+T109+V109+X109+Z109+AB109+AD109</f>
        <v>891</v>
      </c>
      <c r="C109" s="25">
        <f>H109+J109+L109+N109+P109+R109+T109+V109+X109+Z109+AB109</f>
        <v>891</v>
      </c>
      <c r="D109" s="25">
        <f>E109</f>
        <v>291</v>
      </c>
      <c r="E109" s="25">
        <f>I109+K109+M109+O109+Q109+S109+U109+W109+Y109+AA109+AC109+AE109</f>
        <v>291</v>
      </c>
      <c r="F109" s="22">
        <f t="shared" si="37"/>
        <v>32.659932659932664</v>
      </c>
      <c r="G109" s="22">
        <f>_xlfn.IFERROR(E109/C109*100,0)</f>
        <v>32.659932659932664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891</v>
      </c>
      <c r="AA109" s="22"/>
      <c r="AB109" s="22"/>
      <c r="AC109" s="22">
        <v>291</v>
      </c>
      <c r="AD109" s="22"/>
      <c r="AE109" s="22"/>
      <c r="AF109" s="48"/>
      <c r="AG109" s="56"/>
    </row>
    <row r="110" spans="1:33" s="16" customFormat="1" ht="18.75" hidden="1">
      <c r="A110" s="2" t="s">
        <v>20</v>
      </c>
      <c r="B110" s="22"/>
      <c r="C110" s="23"/>
      <c r="D110" s="23"/>
      <c r="E110" s="23"/>
      <c r="F110" s="21" t="e">
        <f t="shared" si="37"/>
        <v>#DIV/0!</v>
      </c>
      <c r="G110" s="23"/>
      <c r="H110" s="23"/>
      <c r="I110" s="23"/>
      <c r="J110" s="23"/>
      <c r="K110" s="23"/>
      <c r="L110" s="23"/>
      <c r="M110" s="23"/>
      <c r="N110" s="23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8"/>
      <c r="AG110" s="56"/>
    </row>
    <row r="111" spans="1:33" s="16" customFormat="1" ht="18.75" hidden="1">
      <c r="A111" s="2" t="s">
        <v>21</v>
      </c>
      <c r="B111" s="22"/>
      <c r="C111" s="23"/>
      <c r="D111" s="23"/>
      <c r="E111" s="23"/>
      <c r="F111" s="21" t="e">
        <f t="shared" si="37"/>
        <v>#DIV/0!</v>
      </c>
      <c r="G111" s="23"/>
      <c r="H111" s="23"/>
      <c r="I111" s="23"/>
      <c r="J111" s="23"/>
      <c r="K111" s="23"/>
      <c r="L111" s="23"/>
      <c r="M111" s="23"/>
      <c r="N111" s="23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8"/>
      <c r="AG111" s="56"/>
    </row>
    <row r="112" spans="1:33" s="16" customFormat="1" ht="387.75" customHeight="1">
      <c r="A112" s="19" t="s">
        <v>49</v>
      </c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60" t="s">
        <v>63</v>
      </c>
      <c r="AG112" s="56"/>
    </row>
    <row r="113" spans="1:33" ht="18.75">
      <c r="A113" s="3" t="s">
        <v>26</v>
      </c>
      <c r="B113" s="21">
        <f>B115+B116</f>
        <v>300</v>
      </c>
      <c r="C113" s="21">
        <f>C115+C116</f>
        <v>300</v>
      </c>
      <c r="D113" s="21">
        <f>D115+D116</f>
        <v>100</v>
      </c>
      <c r="E113" s="21">
        <f>E115+E116</f>
        <v>100</v>
      </c>
      <c r="F113" s="21">
        <f>E113/B113*100</f>
        <v>33.33333333333333</v>
      </c>
      <c r="G113" s="21">
        <f>_xlfn.IFERROR(E113/C113*100,0)</f>
        <v>33.33333333333333</v>
      </c>
      <c r="H113" s="21">
        <f>H115+H116</f>
        <v>0</v>
      </c>
      <c r="I113" s="21">
        <f aca="true" t="shared" si="39" ref="I113:AE113">I115+I116</f>
        <v>0</v>
      </c>
      <c r="J113" s="21">
        <f t="shared" si="39"/>
        <v>0</v>
      </c>
      <c r="K113" s="21">
        <f t="shared" si="39"/>
        <v>0</v>
      </c>
      <c r="L113" s="21">
        <f t="shared" si="39"/>
        <v>0</v>
      </c>
      <c r="M113" s="21">
        <f t="shared" si="39"/>
        <v>0</v>
      </c>
      <c r="N113" s="21">
        <f t="shared" si="39"/>
        <v>0</v>
      </c>
      <c r="O113" s="21">
        <f t="shared" si="39"/>
        <v>0</v>
      </c>
      <c r="P113" s="21">
        <f t="shared" si="39"/>
        <v>0</v>
      </c>
      <c r="Q113" s="21">
        <f t="shared" si="39"/>
        <v>0</v>
      </c>
      <c r="R113" s="21">
        <f t="shared" si="39"/>
        <v>0</v>
      </c>
      <c r="S113" s="21">
        <f t="shared" si="39"/>
        <v>0</v>
      </c>
      <c r="T113" s="21">
        <f t="shared" si="39"/>
        <v>0</v>
      </c>
      <c r="U113" s="21">
        <f t="shared" si="39"/>
        <v>0</v>
      </c>
      <c r="V113" s="21">
        <f t="shared" si="39"/>
        <v>0</v>
      </c>
      <c r="W113" s="21">
        <f t="shared" si="39"/>
        <v>0</v>
      </c>
      <c r="X113" s="21">
        <f t="shared" si="39"/>
        <v>0</v>
      </c>
      <c r="Y113" s="21">
        <f t="shared" si="39"/>
        <v>0</v>
      </c>
      <c r="Z113" s="21">
        <f>Z115+Z116</f>
        <v>300</v>
      </c>
      <c r="AA113" s="21">
        <f t="shared" si="39"/>
        <v>0</v>
      </c>
      <c r="AB113" s="21">
        <f t="shared" si="39"/>
        <v>0</v>
      </c>
      <c r="AC113" s="21">
        <f t="shared" si="39"/>
        <v>100</v>
      </c>
      <c r="AD113" s="21">
        <f t="shared" si="39"/>
        <v>0</v>
      </c>
      <c r="AE113" s="21">
        <f t="shared" si="39"/>
        <v>0</v>
      </c>
      <c r="AF113" s="58"/>
      <c r="AG113" s="56"/>
    </row>
    <row r="114" spans="1:33" s="16" customFormat="1" ht="18.75" hidden="1">
      <c r="A114" s="2" t="s">
        <v>18</v>
      </c>
      <c r="B114" s="22"/>
      <c r="C114" s="23"/>
      <c r="D114" s="23"/>
      <c r="E114" s="23"/>
      <c r="F114" s="21" t="e">
        <f>E114/B114*100</f>
        <v>#DIV/0!</v>
      </c>
      <c r="G114" s="21">
        <f>_xlfn.IFERROR(E114/C114*100,0)</f>
        <v>0</v>
      </c>
      <c r="H114" s="23"/>
      <c r="I114" s="23"/>
      <c r="J114" s="23"/>
      <c r="K114" s="23"/>
      <c r="L114" s="23"/>
      <c r="M114" s="23"/>
      <c r="N114" s="23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8"/>
      <c r="AG114" s="56"/>
    </row>
    <row r="115" spans="1:33" s="33" customFormat="1" ht="18.75">
      <c r="A115" s="2" t="s">
        <v>18</v>
      </c>
      <c r="B115" s="24">
        <f>H115+J115+L115+N115+P115+R115+T115+V115+X115+Z115+AB115+AD115</f>
        <v>200</v>
      </c>
      <c r="C115" s="25">
        <f>H115+J115+L115+N115+P115+R115+T115+V115+X115+Z115+AB115</f>
        <v>200</v>
      </c>
      <c r="D115" s="25">
        <v>0</v>
      </c>
      <c r="E115" s="25">
        <f>I115+K115+M115+O115+Q115+S115+U115+W115+Y115+AA115+AC115+AE115</f>
        <v>0</v>
      </c>
      <c r="F115" s="22">
        <v>0</v>
      </c>
      <c r="G115" s="22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200</v>
      </c>
      <c r="AA115" s="22"/>
      <c r="AB115" s="22"/>
      <c r="AC115" s="22"/>
      <c r="AD115" s="22"/>
      <c r="AE115" s="22"/>
      <c r="AF115" s="48"/>
      <c r="AG115" s="56"/>
    </row>
    <row r="116" spans="1:33" s="33" customFormat="1" ht="18.75">
      <c r="A116" s="2" t="s">
        <v>19</v>
      </c>
      <c r="B116" s="24">
        <f>H116+J116+L116+N116+P116+R116+T116+V116+X116+Z116+AB116+AD116</f>
        <v>100</v>
      </c>
      <c r="C116" s="25">
        <f>H116+J116+L116+N116+P116+R116+T116+V116+X116+Z116+AB116</f>
        <v>100</v>
      </c>
      <c r="D116" s="25">
        <f>E116</f>
        <v>100</v>
      </c>
      <c r="E116" s="25">
        <f>I116+K116+M116+O116+Q116+S116+U116+W116+Y116+AA116+AC116+AE116</f>
        <v>100</v>
      </c>
      <c r="F116" s="22">
        <f>E116/B116*100</f>
        <v>100</v>
      </c>
      <c r="G116" s="22">
        <f>_xlfn.IFERROR(E116/C116*100,0)</f>
        <v>100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2"/>
      <c r="P116" s="22">
        <v>0</v>
      </c>
      <c r="Q116" s="22"/>
      <c r="R116" s="22">
        <v>0</v>
      </c>
      <c r="S116" s="22"/>
      <c r="T116" s="22">
        <v>0</v>
      </c>
      <c r="U116" s="22"/>
      <c r="V116" s="22">
        <v>0</v>
      </c>
      <c r="W116" s="22"/>
      <c r="X116" s="22">
        <v>0</v>
      </c>
      <c r="Y116" s="22"/>
      <c r="Z116" s="22">
        <v>100</v>
      </c>
      <c r="AA116" s="22"/>
      <c r="AB116" s="22">
        <v>0</v>
      </c>
      <c r="AC116" s="22">
        <v>100</v>
      </c>
      <c r="AD116" s="22">
        <v>0</v>
      </c>
      <c r="AE116" s="22"/>
      <c r="AF116" s="48"/>
      <c r="AG116" s="56"/>
    </row>
    <row r="117" spans="1:33" s="16" customFormat="1" ht="18.75" hidden="1">
      <c r="A117" s="2" t="s">
        <v>20</v>
      </c>
      <c r="B117" s="22"/>
      <c r="C117" s="23"/>
      <c r="D117" s="23"/>
      <c r="E117" s="23"/>
      <c r="F117" s="21" t="e">
        <f>E117/B117*100</f>
        <v>#DIV/0!</v>
      </c>
      <c r="G117" s="23"/>
      <c r="H117" s="23"/>
      <c r="I117" s="23"/>
      <c r="J117" s="23"/>
      <c r="K117" s="23"/>
      <c r="L117" s="23"/>
      <c r="M117" s="23"/>
      <c r="N117" s="23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8"/>
      <c r="AG117" s="56"/>
    </row>
    <row r="118" spans="1:33" s="16" customFormat="1" ht="18.75" hidden="1">
      <c r="A118" s="2" t="s">
        <v>21</v>
      </c>
      <c r="B118" s="22"/>
      <c r="C118" s="23"/>
      <c r="D118" s="23"/>
      <c r="E118" s="23"/>
      <c r="F118" s="21" t="e">
        <f>E118/B118*100</f>
        <v>#DIV/0!</v>
      </c>
      <c r="G118" s="23"/>
      <c r="H118" s="23"/>
      <c r="I118" s="23"/>
      <c r="J118" s="23"/>
      <c r="K118" s="23"/>
      <c r="L118" s="23"/>
      <c r="M118" s="23"/>
      <c r="N118" s="23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8"/>
      <c r="AG118" s="56"/>
    </row>
    <row r="119" spans="1:33" s="16" customFormat="1" ht="366.75" customHeight="1">
      <c r="A119" s="19" t="s">
        <v>50</v>
      </c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8" t="s">
        <v>65</v>
      </c>
      <c r="AG119" s="56"/>
    </row>
    <row r="120" spans="1:33" ht="18.75">
      <c r="A120" s="3" t="s">
        <v>26</v>
      </c>
      <c r="B120" s="21">
        <f>B122+B123</f>
        <v>300</v>
      </c>
      <c r="C120" s="21">
        <f>C122+C123</f>
        <v>300</v>
      </c>
      <c r="D120" s="21">
        <f>D122+D123</f>
        <v>100</v>
      </c>
      <c r="E120" s="21">
        <f>E122+E123</f>
        <v>100</v>
      </c>
      <c r="F120" s="21">
        <f aca="true" t="shared" si="40" ref="F120:F125">E120/B120*100</f>
        <v>33.33333333333333</v>
      </c>
      <c r="G120" s="21">
        <f>_xlfn.IFERROR(E120/C120*100,0)</f>
        <v>33.33333333333333</v>
      </c>
      <c r="H120" s="21">
        <f>H122+H123</f>
        <v>0</v>
      </c>
      <c r="I120" s="21">
        <f aca="true" t="shared" si="41" ref="I120:AE120">I122+I123</f>
        <v>0</v>
      </c>
      <c r="J120" s="21">
        <f t="shared" si="41"/>
        <v>0</v>
      </c>
      <c r="K120" s="21">
        <f t="shared" si="41"/>
        <v>0</v>
      </c>
      <c r="L120" s="21">
        <f t="shared" si="41"/>
        <v>0</v>
      </c>
      <c r="M120" s="21">
        <f t="shared" si="41"/>
        <v>0</v>
      </c>
      <c r="N120" s="21">
        <f t="shared" si="41"/>
        <v>0</v>
      </c>
      <c r="O120" s="21">
        <f t="shared" si="41"/>
        <v>0</v>
      </c>
      <c r="P120" s="21">
        <f t="shared" si="41"/>
        <v>0</v>
      </c>
      <c r="Q120" s="21">
        <f t="shared" si="41"/>
        <v>0</v>
      </c>
      <c r="R120" s="21">
        <f t="shared" si="41"/>
        <v>0</v>
      </c>
      <c r="S120" s="21">
        <f t="shared" si="41"/>
        <v>0</v>
      </c>
      <c r="T120" s="21">
        <f t="shared" si="41"/>
        <v>0</v>
      </c>
      <c r="U120" s="21">
        <f t="shared" si="41"/>
        <v>0</v>
      </c>
      <c r="V120" s="21">
        <f t="shared" si="41"/>
        <v>0</v>
      </c>
      <c r="W120" s="21">
        <f t="shared" si="41"/>
        <v>0</v>
      </c>
      <c r="X120" s="21">
        <f t="shared" si="41"/>
        <v>0</v>
      </c>
      <c r="Y120" s="21">
        <f t="shared" si="41"/>
        <v>0</v>
      </c>
      <c r="Z120" s="21">
        <f t="shared" si="41"/>
        <v>300</v>
      </c>
      <c r="AA120" s="21">
        <f t="shared" si="41"/>
        <v>0</v>
      </c>
      <c r="AB120" s="21">
        <f t="shared" si="41"/>
        <v>0</v>
      </c>
      <c r="AC120" s="21">
        <f t="shared" si="41"/>
        <v>100</v>
      </c>
      <c r="AD120" s="21">
        <f t="shared" si="41"/>
        <v>0</v>
      </c>
      <c r="AE120" s="21">
        <f t="shared" si="41"/>
        <v>0</v>
      </c>
      <c r="AF120" s="31"/>
      <c r="AG120" s="56"/>
    </row>
    <row r="121" spans="1:33" s="16" customFormat="1" ht="18.75" hidden="1">
      <c r="A121" s="2" t="s">
        <v>18</v>
      </c>
      <c r="B121" s="22"/>
      <c r="C121" s="23"/>
      <c r="D121" s="23"/>
      <c r="E121" s="23"/>
      <c r="F121" s="21" t="e">
        <f t="shared" si="40"/>
        <v>#DIV/0!</v>
      </c>
      <c r="G121" s="21">
        <f>_xlfn.IFERROR(E121/C121*100,0)</f>
        <v>0</v>
      </c>
      <c r="H121" s="23"/>
      <c r="I121" s="23"/>
      <c r="J121" s="23"/>
      <c r="K121" s="23"/>
      <c r="L121" s="23"/>
      <c r="M121" s="23"/>
      <c r="N121" s="23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30"/>
      <c r="AG121" s="56"/>
    </row>
    <row r="122" spans="1:33" s="33" customFormat="1" ht="18.75">
      <c r="A122" s="2" t="s">
        <v>18</v>
      </c>
      <c r="B122" s="24">
        <f>H122+J122+L122+N122+P122+R122+T122+V122+X122+Z122+AB122+AD122</f>
        <v>200</v>
      </c>
      <c r="C122" s="25">
        <f>H122+J122+L122+N122+P122+R122+T122+V122+X122+Z122+AB122</f>
        <v>200</v>
      </c>
      <c r="D122" s="25">
        <v>0</v>
      </c>
      <c r="E122" s="25">
        <f>I122+K122+M122+O122+Q122+S122+U122+W122+Y122+AA122+AC122+AE122</f>
        <v>0</v>
      </c>
      <c r="F122" s="22">
        <f t="shared" si="40"/>
        <v>0</v>
      </c>
      <c r="G122" s="22">
        <f>_xlfn.IFERROR(E122/C122*100,0)</f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2"/>
      <c r="P122" s="22">
        <v>0</v>
      </c>
      <c r="Q122" s="22"/>
      <c r="R122" s="22">
        <v>0</v>
      </c>
      <c r="S122" s="22"/>
      <c r="T122" s="22">
        <v>0</v>
      </c>
      <c r="U122" s="22"/>
      <c r="V122" s="22">
        <v>0</v>
      </c>
      <c r="W122" s="22"/>
      <c r="X122" s="22">
        <v>0</v>
      </c>
      <c r="Y122" s="22"/>
      <c r="Z122" s="22">
        <v>200</v>
      </c>
      <c r="AA122" s="22"/>
      <c r="AB122" s="22">
        <v>0</v>
      </c>
      <c r="AC122" s="22"/>
      <c r="AD122" s="22">
        <v>0</v>
      </c>
      <c r="AE122" s="22"/>
      <c r="AF122" s="26"/>
      <c r="AG122" s="56"/>
    </row>
    <row r="123" spans="1:33" s="33" customFormat="1" ht="18.75">
      <c r="A123" s="2" t="s">
        <v>19</v>
      </c>
      <c r="B123" s="24">
        <f>H123+J123+L123+N123+P123+R123+T123+V123+X123+Z123+AB123+AD123</f>
        <v>100</v>
      </c>
      <c r="C123" s="25">
        <f>H123+J123+L123+N123+R123+P123+T123+V123+X123+Z123+AB123</f>
        <v>100</v>
      </c>
      <c r="D123" s="25">
        <f>E123</f>
        <v>100</v>
      </c>
      <c r="E123" s="25">
        <f>I123+K123+M123+O123+Q123+S123+U123+W123+Y123+AA123+AC123+AE123</f>
        <v>100</v>
      </c>
      <c r="F123" s="22">
        <f>E123/B123*100</f>
        <v>100</v>
      </c>
      <c r="G123" s="22">
        <f>_xlfn.IFERROR(E123/C123*100,0)</f>
        <v>100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2"/>
      <c r="P123" s="22">
        <v>0</v>
      </c>
      <c r="Q123" s="22"/>
      <c r="R123" s="22">
        <v>0</v>
      </c>
      <c r="S123" s="22"/>
      <c r="T123" s="22">
        <v>0</v>
      </c>
      <c r="U123" s="22"/>
      <c r="V123" s="22">
        <v>0</v>
      </c>
      <c r="W123" s="22"/>
      <c r="X123" s="22">
        <v>0</v>
      </c>
      <c r="Y123" s="22"/>
      <c r="Z123" s="22">
        <v>100</v>
      </c>
      <c r="AA123" s="22"/>
      <c r="AB123" s="22">
        <v>0</v>
      </c>
      <c r="AC123" s="22">
        <v>100</v>
      </c>
      <c r="AD123" s="22">
        <v>0</v>
      </c>
      <c r="AE123" s="22"/>
      <c r="AF123" s="26"/>
      <c r="AG123" s="56"/>
    </row>
    <row r="124" spans="1:33" s="16" customFormat="1" ht="18.75" hidden="1">
      <c r="A124" s="2" t="s">
        <v>20</v>
      </c>
      <c r="B124" s="22"/>
      <c r="C124" s="23"/>
      <c r="D124" s="23"/>
      <c r="E124" s="23"/>
      <c r="F124" s="21" t="e">
        <f t="shared" si="40"/>
        <v>#DIV/0!</v>
      </c>
      <c r="G124" s="23"/>
      <c r="H124" s="23"/>
      <c r="I124" s="23"/>
      <c r="J124" s="23"/>
      <c r="K124" s="23"/>
      <c r="L124" s="23"/>
      <c r="M124" s="23"/>
      <c r="N124" s="23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30"/>
      <c r="AG124" s="56"/>
    </row>
    <row r="125" spans="1:33" s="16" customFormat="1" ht="18.75" hidden="1">
      <c r="A125" s="2" t="s">
        <v>21</v>
      </c>
      <c r="B125" s="22"/>
      <c r="C125" s="23"/>
      <c r="D125" s="23"/>
      <c r="E125" s="23"/>
      <c r="F125" s="21" t="e">
        <f t="shared" si="40"/>
        <v>#DIV/0!</v>
      </c>
      <c r="G125" s="23"/>
      <c r="H125" s="23"/>
      <c r="I125" s="23"/>
      <c r="J125" s="23"/>
      <c r="K125" s="23"/>
      <c r="L125" s="23"/>
      <c r="M125" s="23"/>
      <c r="N125" s="23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30"/>
      <c r="AG125" s="56"/>
    </row>
    <row r="126" spans="1:33" s="16" customFormat="1" ht="192.75" customHeight="1">
      <c r="A126" s="19" t="s">
        <v>51</v>
      </c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30"/>
      <c r="AG126" s="56"/>
    </row>
    <row r="127" spans="1:33" ht="18.75">
      <c r="A127" s="3" t="s">
        <v>26</v>
      </c>
      <c r="B127" s="21">
        <f>B129+B130</f>
        <v>500</v>
      </c>
      <c r="C127" s="21">
        <f>C129+C130</f>
        <v>500</v>
      </c>
      <c r="D127" s="21">
        <f>D129+D130</f>
        <v>0</v>
      </c>
      <c r="E127" s="21">
        <f>E129+E130</f>
        <v>0</v>
      </c>
      <c r="F127" s="21">
        <f>E127/B127*100</f>
        <v>0</v>
      </c>
      <c r="G127" s="21">
        <f>_xlfn.IFERROR(E127/C127*100,0)</f>
        <v>0</v>
      </c>
      <c r="H127" s="21">
        <f>H129+H130</f>
        <v>0</v>
      </c>
      <c r="I127" s="21">
        <f aca="true" t="shared" si="42" ref="I127:AE127">I129+I130</f>
        <v>0</v>
      </c>
      <c r="J127" s="21">
        <f t="shared" si="42"/>
        <v>0</v>
      </c>
      <c r="K127" s="21">
        <f t="shared" si="42"/>
        <v>0</v>
      </c>
      <c r="L127" s="21">
        <f t="shared" si="42"/>
        <v>0</v>
      </c>
      <c r="M127" s="21">
        <f t="shared" si="42"/>
        <v>0</v>
      </c>
      <c r="N127" s="21">
        <f t="shared" si="42"/>
        <v>0</v>
      </c>
      <c r="O127" s="21">
        <f t="shared" si="42"/>
        <v>0</v>
      </c>
      <c r="P127" s="21">
        <f t="shared" si="42"/>
        <v>0</v>
      </c>
      <c r="Q127" s="21">
        <f t="shared" si="42"/>
        <v>0</v>
      </c>
      <c r="R127" s="21">
        <f t="shared" si="42"/>
        <v>0</v>
      </c>
      <c r="S127" s="21">
        <f t="shared" si="42"/>
        <v>0</v>
      </c>
      <c r="T127" s="21">
        <f t="shared" si="42"/>
        <v>0</v>
      </c>
      <c r="U127" s="21">
        <f t="shared" si="42"/>
        <v>0</v>
      </c>
      <c r="V127" s="21">
        <f t="shared" si="42"/>
        <v>0</v>
      </c>
      <c r="W127" s="21">
        <f t="shared" si="42"/>
        <v>0</v>
      </c>
      <c r="X127" s="21">
        <f t="shared" si="42"/>
        <v>0</v>
      </c>
      <c r="Y127" s="21">
        <f t="shared" si="42"/>
        <v>0</v>
      </c>
      <c r="Z127" s="21">
        <f t="shared" si="42"/>
        <v>0</v>
      </c>
      <c r="AA127" s="21">
        <f t="shared" si="42"/>
        <v>0</v>
      </c>
      <c r="AB127" s="21">
        <f>AB129+AB130</f>
        <v>500</v>
      </c>
      <c r="AC127" s="21">
        <f t="shared" si="42"/>
        <v>0</v>
      </c>
      <c r="AD127" s="21">
        <f t="shared" si="42"/>
        <v>0</v>
      </c>
      <c r="AE127" s="21">
        <f t="shared" si="42"/>
        <v>0</v>
      </c>
      <c r="AF127" s="31"/>
      <c r="AG127" s="56"/>
    </row>
    <row r="128" spans="1:33" s="16" customFormat="1" ht="18.75" hidden="1">
      <c r="A128" s="2" t="s">
        <v>18</v>
      </c>
      <c r="B128" s="22"/>
      <c r="C128" s="21">
        <f>C131</f>
        <v>0</v>
      </c>
      <c r="D128" s="21">
        <f>D131</f>
        <v>0</v>
      </c>
      <c r="E128" s="21">
        <f>E131</f>
        <v>0</v>
      </c>
      <c r="F128" s="21" t="e">
        <f>E128/B128*100</f>
        <v>#DIV/0!</v>
      </c>
      <c r="G128" s="21">
        <f>_xlfn.IFERROR(E128/C128*100,0)</f>
        <v>0</v>
      </c>
      <c r="H128" s="23"/>
      <c r="I128" s="23"/>
      <c r="J128" s="23"/>
      <c r="K128" s="23"/>
      <c r="L128" s="23"/>
      <c r="M128" s="23"/>
      <c r="N128" s="23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30"/>
      <c r="AG128" s="56"/>
    </row>
    <row r="129" spans="1:33" s="33" customFormat="1" ht="18.75">
      <c r="A129" s="2" t="s">
        <v>18</v>
      </c>
      <c r="B129" s="24">
        <f>H129+J129+L129+N129+P129+R129+T129+V129+X129+Z129+AB129+AD129</f>
        <v>380.2</v>
      </c>
      <c r="C129" s="22">
        <f>H129+J129+L129+N129+P129+R129+T129+V129+X129+Z129+AB129</f>
        <v>380.2</v>
      </c>
      <c r="D129" s="22">
        <v>0</v>
      </c>
      <c r="E129" s="22">
        <f>I129+K129+M129+O129+Q129+S129+U129+W129+Y129+AA129+AC129+AE129</f>
        <v>0</v>
      </c>
      <c r="F129" s="22">
        <v>0</v>
      </c>
      <c r="G129" s="22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380.2</v>
      </c>
      <c r="AC129" s="22"/>
      <c r="AD129" s="22"/>
      <c r="AE129" s="22"/>
      <c r="AF129" s="26"/>
      <c r="AG129" s="56"/>
    </row>
    <row r="130" spans="1:33" s="33" customFormat="1" ht="18.75">
      <c r="A130" s="2" t="s">
        <v>19</v>
      </c>
      <c r="B130" s="24">
        <f>H130+J130+L130+N130+P130+R130+T130+V130+X130+Z130+AB130+AD130</f>
        <v>119.8</v>
      </c>
      <c r="C130" s="22">
        <f>H130+J130+L130+N130+P130+R130+T130+V130+X130+Z130+AB130</f>
        <v>119.8</v>
      </c>
      <c r="D130" s="22">
        <f>E130</f>
        <v>0</v>
      </c>
      <c r="E130" s="22">
        <f>I130+K130+M130+O130+Q130+S130+U130+W130+Y130+AA130+AC130+AE130</f>
        <v>0</v>
      </c>
      <c r="F130" s="22">
        <f>E130/B130*100</f>
        <v>0</v>
      </c>
      <c r="G130" s="22">
        <f>_xlfn.IFERROR(E130/C130*100,0)</f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2"/>
      <c r="P130" s="22">
        <v>0</v>
      </c>
      <c r="Q130" s="22"/>
      <c r="R130" s="22">
        <v>0</v>
      </c>
      <c r="S130" s="22"/>
      <c r="T130" s="22">
        <v>0</v>
      </c>
      <c r="U130" s="22"/>
      <c r="V130" s="22">
        <v>0</v>
      </c>
      <c r="W130" s="22"/>
      <c r="X130" s="22">
        <v>0</v>
      </c>
      <c r="Y130" s="22"/>
      <c r="Z130" s="22"/>
      <c r="AA130" s="22"/>
      <c r="AB130" s="22">
        <v>119.8</v>
      </c>
      <c r="AC130" s="22"/>
      <c r="AD130" s="22">
        <v>0</v>
      </c>
      <c r="AE130" s="22"/>
      <c r="AF130" s="26"/>
      <c r="AG130" s="56"/>
    </row>
    <row r="131" spans="1:33" s="16" customFormat="1" ht="18.75" hidden="1">
      <c r="A131" s="2" t="s">
        <v>20</v>
      </c>
      <c r="B131" s="22"/>
      <c r="C131" s="23"/>
      <c r="D131" s="23"/>
      <c r="E131" s="23"/>
      <c r="F131" s="21" t="e">
        <f>E131/B131*100</f>
        <v>#DIV/0!</v>
      </c>
      <c r="G131" s="23"/>
      <c r="H131" s="23"/>
      <c r="I131" s="23"/>
      <c r="J131" s="23"/>
      <c r="K131" s="23"/>
      <c r="L131" s="23"/>
      <c r="M131" s="23"/>
      <c r="N131" s="23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30"/>
      <c r="AG131" s="56"/>
    </row>
    <row r="132" spans="1:33" s="16" customFormat="1" ht="18.75" hidden="1">
      <c r="A132" s="2" t="s">
        <v>21</v>
      </c>
      <c r="B132" s="22"/>
      <c r="C132" s="23"/>
      <c r="D132" s="23"/>
      <c r="E132" s="23"/>
      <c r="F132" s="21" t="e">
        <f>E132/B132*100</f>
        <v>#DIV/0!</v>
      </c>
      <c r="G132" s="23"/>
      <c r="H132" s="23"/>
      <c r="I132" s="23"/>
      <c r="J132" s="23"/>
      <c r="K132" s="23"/>
      <c r="L132" s="23"/>
      <c r="M132" s="23"/>
      <c r="N132" s="23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30"/>
      <c r="AG132" s="56"/>
    </row>
    <row r="133" spans="1:33" s="16" customFormat="1" ht="37.5">
      <c r="A133" s="2" t="s">
        <v>57</v>
      </c>
      <c r="B133" s="22"/>
      <c r="C133" s="23"/>
      <c r="D133" s="23"/>
      <c r="E133" s="23"/>
      <c r="F133" s="21"/>
      <c r="G133" s="23"/>
      <c r="H133" s="23"/>
      <c r="I133" s="23"/>
      <c r="J133" s="23"/>
      <c r="K133" s="23"/>
      <c r="L133" s="23"/>
      <c r="M133" s="23"/>
      <c r="N133" s="23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30"/>
      <c r="AG133" s="56"/>
    </row>
    <row r="134" spans="1:33" ht="18.75">
      <c r="A134" s="3" t="s">
        <v>26</v>
      </c>
      <c r="B134" s="21">
        <f>B136</f>
        <v>1000</v>
      </c>
      <c r="C134" s="21">
        <f>C136</f>
        <v>1000</v>
      </c>
      <c r="D134" s="21">
        <f>D136</f>
        <v>0</v>
      </c>
      <c r="E134" s="21">
        <f>E136</f>
        <v>0</v>
      </c>
      <c r="F134" s="21">
        <f>E134/B134*100</f>
        <v>0</v>
      </c>
      <c r="G134" s="21">
        <f>_xlfn.IFERROR(E134/C134*100,0)</f>
        <v>0</v>
      </c>
      <c r="H134" s="21">
        <f>H136</f>
        <v>0</v>
      </c>
      <c r="I134" s="21">
        <f aca="true" t="shared" si="43" ref="I134:AE134">I136</f>
        <v>0</v>
      </c>
      <c r="J134" s="21">
        <f t="shared" si="43"/>
        <v>0</v>
      </c>
      <c r="K134" s="21">
        <f t="shared" si="43"/>
        <v>0</v>
      </c>
      <c r="L134" s="21">
        <f t="shared" si="43"/>
        <v>0</v>
      </c>
      <c r="M134" s="21">
        <f t="shared" si="43"/>
        <v>0</v>
      </c>
      <c r="N134" s="21">
        <f t="shared" si="43"/>
        <v>0</v>
      </c>
      <c r="O134" s="21">
        <f t="shared" si="43"/>
        <v>0</v>
      </c>
      <c r="P134" s="21">
        <f t="shared" si="43"/>
        <v>0</v>
      </c>
      <c r="Q134" s="21">
        <f t="shared" si="43"/>
        <v>0</v>
      </c>
      <c r="R134" s="21">
        <f t="shared" si="43"/>
        <v>0</v>
      </c>
      <c r="S134" s="21">
        <f t="shared" si="43"/>
        <v>0</v>
      </c>
      <c r="T134" s="21">
        <f t="shared" si="43"/>
        <v>0</v>
      </c>
      <c r="U134" s="21">
        <f t="shared" si="43"/>
        <v>0</v>
      </c>
      <c r="V134" s="21">
        <f t="shared" si="43"/>
        <v>0</v>
      </c>
      <c r="W134" s="21">
        <f t="shared" si="43"/>
        <v>0</v>
      </c>
      <c r="X134" s="21">
        <f t="shared" si="43"/>
        <v>0</v>
      </c>
      <c r="Y134" s="21">
        <f t="shared" si="43"/>
        <v>0</v>
      </c>
      <c r="Z134" s="21">
        <f t="shared" si="43"/>
        <v>1000</v>
      </c>
      <c r="AA134" s="21">
        <f t="shared" si="43"/>
        <v>0</v>
      </c>
      <c r="AB134" s="21">
        <f t="shared" si="43"/>
        <v>0</v>
      </c>
      <c r="AC134" s="21">
        <f t="shared" si="43"/>
        <v>0</v>
      </c>
      <c r="AD134" s="21">
        <f t="shared" si="43"/>
        <v>0</v>
      </c>
      <c r="AE134" s="21">
        <f t="shared" si="43"/>
        <v>0</v>
      </c>
      <c r="AF134" s="31"/>
      <c r="AG134" s="56"/>
    </row>
    <row r="135" spans="1:33" s="16" customFormat="1" ht="18.75" hidden="1">
      <c r="A135" s="2" t="s">
        <v>18</v>
      </c>
      <c r="B135" s="22"/>
      <c r="C135" s="21">
        <f aca="true" t="shared" si="44" ref="C135:E136">C137</f>
        <v>0</v>
      </c>
      <c r="D135" s="21">
        <f t="shared" si="44"/>
        <v>0</v>
      </c>
      <c r="E135" s="21">
        <f t="shared" si="44"/>
        <v>0</v>
      </c>
      <c r="F135" s="21" t="e">
        <f>E135/B135*100</f>
        <v>#DIV/0!</v>
      </c>
      <c r="G135" s="21">
        <f>_xlfn.IFERROR(E135/C135*100,0)</f>
        <v>0</v>
      </c>
      <c r="H135" s="23"/>
      <c r="I135" s="23"/>
      <c r="J135" s="23"/>
      <c r="K135" s="23"/>
      <c r="L135" s="23"/>
      <c r="M135" s="23"/>
      <c r="N135" s="23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30"/>
      <c r="AG135" s="56"/>
    </row>
    <row r="136" spans="1:33" s="33" customFormat="1" ht="18.75">
      <c r="A136" s="2" t="s">
        <v>19</v>
      </c>
      <c r="B136" s="24">
        <f>H136+J136+L136+N136+P136+R136+T136+V136+X136+Z136+AB136+AD136</f>
        <v>1000</v>
      </c>
      <c r="C136" s="22">
        <f>H136+J136+L136+N136+P136+R136+T136+V136+X136+Z136+AB136</f>
        <v>1000</v>
      </c>
      <c r="D136" s="22">
        <f>E136</f>
        <v>0</v>
      </c>
      <c r="E136" s="22">
        <f t="shared" si="44"/>
        <v>0</v>
      </c>
      <c r="F136" s="22">
        <f>E136/B136*100</f>
        <v>0</v>
      </c>
      <c r="G136" s="22">
        <f>_xlfn.IFERROR(E136/C136*100,0)</f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2"/>
      <c r="P136" s="22">
        <v>0</v>
      </c>
      <c r="Q136" s="22"/>
      <c r="R136" s="22">
        <v>0</v>
      </c>
      <c r="S136" s="22"/>
      <c r="T136" s="22">
        <v>0</v>
      </c>
      <c r="U136" s="22"/>
      <c r="V136" s="22">
        <v>0</v>
      </c>
      <c r="W136" s="22"/>
      <c r="X136" s="22">
        <v>0</v>
      </c>
      <c r="Y136" s="22"/>
      <c r="Z136" s="22">
        <v>1000</v>
      </c>
      <c r="AA136" s="22"/>
      <c r="AB136" s="22"/>
      <c r="AC136" s="22"/>
      <c r="AD136" s="22">
        <v>0</v>
      </c>
      <c r="AE136" s="22"/>
      <c r="AF136" s="26"/>
      <c r="AG136" s="56"/>
    </row>
    <row r="137" spans="1:33" s="16" customFormat="1" ht="126" customHeight="1">
      <c r="A137" s="20" t="s">
        <v>52</v>
      </c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30"/>
      <c r="AG137" s="56"/>
    </row>
    <row r="138" spans="1:33" ht="18.75">
      <c r="A138" s="3" t="s">
        <v>26</v>
      </c>
      <c r="B138" s="21">
        <f>B140+B141</f>
        <v>300</v>
      </c>
      <c r="C138" s="21">
        <f>C140+C141</f>
        <v>300</v>
      </c>
      <c r="D138" s="21">
        <f>D140+D141</f>
        <v>5092.889</v>
      </c>
      <c r="E138" s="21">
        <f>E140+E141</f>
        <v>0</v>
      </c>
      <c r="F138" s="21">
        <f>E138/B138*100</f>
        <v>0</v>
      </c>
      <c r="G138" s="21">
        <f>_xlfn.IFERROR(E138/C138*100,0)</f>
        <v>0</v>
      </c>
      <c r="H138" s="21">
        <f>H140+H141</f>
        <v>0</v>
      </c>
      <c r="I138" s="21">
        <f aca="true" t="shared" si="45" ref="I138:AE138">I140+I141</f>
        <v>0</v>
      </c>
      <c r="J138" s="21">
        <f t="shared" si="45"/>
        <v>0</v>
      </c>
      <c r="K138" s="21">
        <f t="shared" si="45"/>
        <v>0</v>
      </c>
      <c r="L138" s="21">
        <f t="shared" si="45"/>
        <v>0</v>
      </c>
      <c r="M138" s="21">
        <f t="shared" si="45"/>
        <v>0</v>
      </c>
      <c r="N138" s="21">
        <f t="shared" si="45"/>
        <v>0</v>
      </c>
      <c r="O138" s="21">
        <f t="shared" si="45"/>
        <v>0</v>
      </c>
      <c r="P138" s="21">
        <f t="shared" si="45"/>
        <v>0</v>
      </c>
      <c r="Q138" s="21">
        <f t="shared" si="45"/>
        <v>0</v>
      </c>
      <c r="R138" s="21">
        <f t="shared" si="45"/>
        <v>0</v>
      </c>
      <c r="S138" s="21">
        <f t="shared" si="45"/>
        <v>0</v>
      </c>
      <c r="T138" s="21">
        <f t="shared" si="45"/>
        <v>0</v>
      </c>
      <c r="U138" s="21">
        <f t="shared" si="45"/>
        <v>0</v>
      </c>
      <c r="V138" s="21">
        <f t="shared" si="45"/>
        <v>0</v>
      </c>
      <c r="W138" s="21">
        <f t="shared" si="45"/>
        <v>0</v>
      </c>
      <c r="X138" s="21">
        <f t="shared" si="45"/>
        <v>0</v>
      </c>
      <c r="Y138" s="21">
        <f t="shared" si="45"/>
        <v>0</v>
      </c>
      <c r="Z138" s="21">
        <f t="shared" si="45"/>
        <v>0</v>
      </c>
      <c r="AA138" s="21">
        <f t="shared" si="45"/>
        <v>0</v>
      </c>
      <c r="AB138" s="21">
        <f t="shared" si="45"/>
        <v>300</v>
      </c>
      <c r="AC138" s="21">
        <f t="shared" si="45"/>
        <v>0</v>
      </c>
      <c r="AD138" s="21">
        <f t="shared" si="45"/>
        <v>0</v>
      </c>
      <c r="AE138" s="21">
        <f t="shared" si="45"/>
        <v>0</v>
      </c>
      <c r="AF138" s="31"/>
      <c r="AG138" s="56"/>
    </row>
    <row r="139" spans="1:33" s="16" customFormat="1" ht="18.75" hidden="1">
      <c r="A139" s="2" t="s">
        <v>18</v>
      </c>
      <c r="B139" s="22"/>
      <c r="C139" s="23"/>
      <c r="D139" s="23"/>
      <c r="E139" s="23"/>
      <c r="F139" s="21" t="e">
        <f>E139/B139*100</f>
        <v>#DIV/0!</v>
      </c>
      <c r="G139" s="21">
        <f>_xlfn.IFERROR(E139/C139*100,0)</f>
        <v>0</v>
      </c>
      <c r="H139" s="23"/>
      <c r="I139" s="23"/>
      <c r="J139" s="23"/>
      <c r="K139" s="23"/>
      <c r="L139" s="23"/>
      <c r="M139" s="23"/>
      <c r="N139" s="23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30"/>
      <c r="AG139" s="56"/>
    </row>
    <row r="140" spans="1:33" s="33" customFormat="1" ht="18.75">
      <c r="A140" s="2" t="s">
        <v>18</v>
      </c>
      <c r="B140" s="24">
        <f>B145</f>
        <v>200</v>
      </c>
      <c r="C140" s="24">
        <f>C145</f>
        <v>200</v>
      </c>
      <c r="D140" s="24">
        <f>D145</f>
        <v>0</v>
      </c>
      <c r="E140" s="24">
        <f>E145</f>
        <v>0</v>
      </c>
      <c r="F140" s="22">
        <v>0</v>
      </c>
      <c r="G140" s="22">
        <v>0</v>
      </c>
      <c r="H140" s="25">
        <f>H145</f>
        <v>0</v>
      </c>
      <c r="I140" s="25">
        <f aca="true" t="shared" si="46" ref="I140:AE140">I145</f>
        <v>0</v>
      </c>
      <c r="J140" s="25">
        <f t="shared" si="46"/>
        <v>0</v>
      </c>
      <c r="K140" s="25">
        <f t="shared" si="46"/>
        <v>0</v>
      </c>
      <c r="L140" s="25">
        <f t="shared" si="46"/>
        <v>0</v>
      </c>
      <c r="M140" s="25">
        <f t="shared" si="46"/>
        <v>0</v>
      </c>
      <c r="N140" s="25">
        <f t="shared" si="46"/>
        <v>0</v>
      </c>
      <c r="O140" s="25">
        <f t="shared" si="46"/>
        <v>0</v>
      </c>
      <c r="P140" s="25">
        <f t="shared" si="46"/>
        <v>0</v>
      </c>
      <c r="Q140" s="25">
        <f t="shared" si="46"/>
        <v>0</v>
      </c>
      <c r="R140" s="25">
        <f t="shared" si="46"/>
        <v>0</v>
      </c>
      <c r="S140" s="25">
        <f t="shared" si="46"/>
        <v>0</v>
      </c>
      <c r="T140" s="25">
        <f t="shared" si="46"/>
        <v>0</v>
      </c>
      <c r="U140" s="25">
        <f t="shared" si="46"/>
        <v>0</v>
      </c>
      <c r="V140" s="25">
        <f t="shared" si="46"/>
        <v>0</v>
      </c>
      <c r="W140" s="25">
        <f t="shared" si="46"/>
        <v>0</v>
      </c>
      <c r="X140" s="25">
        <f t="shared" si="46"/>
        <v>0</v>
      </c>
      <c r="Y140" s="25">
        <f t="shared" si="46"/>
        <v>0</v>
      </c>
      <c r="Z140" s="25">
        <f t="shared" si="46"/>
        <v>0</v>
      </c>
      <c r="AA140" s="25">
        <f>AA145</f>
        <v>0</v>
      </c>
      <c r="AB140" s="25">
        <f t="shared" si="46"/>
        <v>200</v>
      </c>
      <c r="AC140" s="25">
        <f t="shared" si="46"/>
        <v>0</v>
      </c>
      <c r="AD140" s="25">
        <f t="shared" si="46"/>
        <v>0</v>
      </c>
      <c r="AE140" s="25">
        <f t="shared" si="46"/>
        <v>0</v>
      </c>
      <c r="AF140" s="26"/>
      <c r="AG140" s="56"/>
    </row>
    <row r="141" spans="1:33" s="16" customFormat="1" ht="18.75">
      <c r="A141" s="2" t="s">
        <v>19</v>
      </c>
      <c r="B141" s="24">
        <f>B146</f>
        <v>100</v>
      </c>
      <c r="C141" s="24">
        <f>C146</f>
        <v>100</v>
      </c>
      <c r="D141" s="24">
        <f>D46</f>
        <v>5092.889</v>
      </c>
      <c r="E141" s="24">
        <f>E146</f>
        <v>0</v>
      </c>
      <c r="F141" s="22">
        <f>E141/B141*100</f>
        <v>0</v>
      </c>
      <c r="G141" s="22">
        <f>_xlfn.IFERROR(E141/C141*100,0)</f>
        <v>0</v>
      </c>
      <c r="H141" s="24">
        <f>H146</f>
        <v>0</v>
      </c>
      <c r="I141" s="24">
        <f aca="true" t="shared" si="47" ref="I141:AE141">I146</f>
        <v>0</v>
      </c>
      <c r="J141" s="24">
        <f t="shared" si="47"/>
        <v>0</v>
      </c>
      <c r="K141" s="24">
        <f t="shared" si="47"/>
        <v>0</v>
      </c>
      <c r="L141" s="24">
        <f t="shared" si="47"/>
        <v>0</v>
      </c>
      <c r="M141" s="24">
        <f t="shared" si="47"/>
        <v>0</v>
      </c>
      <c r="N141" s="24">
        <f t="shared" si="47"/>
        <v>0</v>
      </c>
      <c r="O141" s="24">
        <f t="shared" si="47"/>
        <v>0</v>
      </c>
      <c r="P141" s="24">
        <f t="shared" si="47"/>
        <v>0</v>
      </c>
      <c r="Q141" s="24">
        <f t="shared" si="47"/>
        <v>0</v>
      </c>
      <c r="R141" s="24">
        <f t="shared" si="47"/>
        <v>0</v>
      </c>
      <c r="S141" s="24">
        <f t="shared" si="47"/>
        <v>0</v>
      </c>
      <c r="T141" s="24">
        <f t="shared" si="47"/>
        <v>0</v>
      </c>
      <c r="U141" s="24">
        <f t="shared" si="47"/>
        <v>0</v>
      </c>
      <c r="V141" s="24">
        <f t="shared" si="47"/>
        <v>0</v>
      </c>
      <c r="W141" s="24">
        <f t="shared" si="47"/>
        <v>0</v>
      </c>
      <c r="X141" s="24">
        <f t="shared" si="47"/>
        <v>0</v>
      </c>
      <c r="Y141" s="24">
        <f t="shared" si="47"/>
        <v>0</v>
      </c>
      <c r="Z141" s="24">
        <f t="shared" si="47"/>
        <v>0</v>
      </c>
      <c r="AA141" s="24">
        <f t="shared" si="47"/>
        <v>0</v>
      </c>
      <c r="AB141" s="24">
        <f t="shared" si="47"/>
        <v>100</v>
      </c>
      <c r="AC141" s="24">
        <f t="shared" si="47"/>
        <v>0</v>
      </c>
      <c r="AD141" s="24">
        <f t="shared" si="47"/>
        <v>0</v>
      </c>
      <c r="AE141" s="24">
        <f t="shared" si="47"/>
        <v>0</v>
      </c>
      <c r="AF141" s="30"/>
      <c r="AG141" s="56"/>
    </row>
    <row r="142" spans="1:33" s="16" customFormat="1" ht="256.5" customHeight="1">
      <c r="A142" s="19" t="s">
        <v>53</v>
      </c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30"/>
      <c r="AG142" s="56"/>
    </row>
    <row r="143" spans="1:33" ht="18.75">
      <c r="A143" s="3" t="s">
        <v>26</v>
      </c>
      <c r="B143" s="21">
        <f>B145+B146</f>
        <v>300</v>
      </c>
      <c r="C143" s="21">
        <f>C145+C146</f>
        <v>300</v>
      </c>
      <c r="D143" s="21">
        <f>D145+D146</f>
        <v>0</v>
      </c>
      <c r="E143" s="21">
        <f>E145+E146</f>
        <v>0</v>
      </c>
      <c r="F143" s="21">
        <f>E143/B143*100</f>
        <v>0</v>
      </c>
      <c r="G143" s="21">
        <f>_xlfn.IFERROR(E143/C143*100,0)</f>
        <v>0</v>
      </c>
      <c r="H143" s="21">
        <f>H145+H146</f>
        <v>0</v>
      </c>
      <c r="I143" s="21">
        <f aca="true" t="shared" si="48" ref="I143:AE143">I145+I146</f>
        <v>0</v>
      </c>
      <c r="J143" s="21">
        <f t="shared" si="48"/>
        <v>0</v>
      </c>
      <c r="K143" s="21">
        <f t="shared" si="48"/>
        <v>0</v>
      </c>
      <c r="L143" s="21">
        <f t="shared" si="48"/>
        <v>0</v>
      </c>
      <c r="M143" s="21">
        <f t="shared" si="48"/>
        <v>0</v>
      </c>
      <c r="N143" s="21">
        <f t="shared" si="48"/>
        <v>0</v>
      </c>
      <c r="O143" s="21">
        <f t="shared" si="48"/>
        <v>0</v>
      </c>
      <c r="P143" s="21">
        <f t="shared" si="48"/>
        <v>0</v>
      </c>
      <c r="Q143" s="21">
        <f t="shared" si="48"/>
        <v>0</v>
      </c>
      <c r="R143" s="21">
        <f t="shared" si="48"/>
        <v>0</v>
      </c>
      <c r="S143" s="21">
        <f t="shared" si="48"/>
        <v>0</v>
      </c>
      <c r="T143" s="21">
        <f t="shared" si="48"/>
        <v>0</v>
      </c>
      <c r="U143" s="21">
        <f t="shared" si="48"/>
        <v>0</v>
      </c>
      <c r="V143" s="21">
        <f t="shared" si="48"/>
        <v>0</v>
      </c>
      <c r="W143" s="21">
        <f t="shared" si="48"/>
        <v>0</v>
      </c>
      <c r="X143" s="21">
        <f t="shared" si="48"/>
        <v>0</v>
      </c>
      <c r="Y143" s="21">
        <f t="shared" si="48"/>
        <v>0</v>
      </c>
      <c r="Z143" s="21">
        <f t="shared" si="48"/>
        <v>0</v>
      </c>
      <c r="AA143" s="21">
        <f t="shared" si="48"/>
        <v>0</v>
      </c>
      <c r="AB143" s="21">
        <f t="shared" si="48"/>
        <v>300</v>
      </c>
      <c r="AC143" s="21">
        <f t="shared" si="48"/>
        <v>0</v>
      </c>
      <c r="AD143" s="21">
        <f t="shared" si="48"/>
        <v>0</v>
      </c>
      <c r="AE143" s="21">
        <f t="shared" si="48"/>
        <v>0</v>
      </c>
      <c r="AF143" s="31"/>
      <c r="AG143" s="56"/>
    </row>
    <row r="144" spans="1:33" s="16" customFormat="1" ht="18.75" hidden="1">
      <c r="A144" s="2" t="s">
        <v>18</v>
      </c>
      <c r="B144" s="22"/>
      <c r="C144" s="23"/>
      <c r="D144" s="23"/>
      <c r="E144" s="23"/>
      <c r="F144" s="21" t="e">
        <f>E144/B144*100</f>
        <v>#DIV/0!</v>
      </c>
      <c r="G144" s="21">
        <f>_xlfn.IFERROR(E144/C144*100,0)</f>
        <v>0</v>
      </c>
      <c r="H144" s="23"/>
      <c r="I144" s="23"/>
      <c r="J144" s="23"/>
      <c r="K144" s="23"/>
      <c r="L144" s="23"/>
      <c r="M144" s="23"/>
      <c r="N144" s="23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30"/>
      <c r="AG144" s="56"/>
    </row>
    <row r="145" spans="1:33" s="33" customFormat="1" ht="18.75">
      <c r="A145" s="2" t="s">
        <v>18</v>
      </c>
      <c r="B145" s="24">
        <f>H145+J145+L145+N145+P145+R145+T145+V145+X145+Z145+AB145+AD145</f>
        <v>200</v>
      </c>
      <c r="C145" s="25">
        <f>H145+J145+L145+N145+P145+R145+T145+V145+X145+Z145+AB145</f>
        <v>200</v>
      </c>
      <c r="D145" s="25">
        <v>0</v>
      </c>
      <c r="E145" s="25">
        <f>I145+K145+M145+O145+Q145+S145+U145+W145+Y145+AA145+AC145+AE145</f>
        <v>0</v>
      </c>
      <c r="F145" s="22">
        <v>0</v>
      </c>
      <c r="G145" s="22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>
        <v>200</v>
      </c>
      <c r="AC145" s="22"/>
      <c r="AD145" s="22">
        <v>0</v>
      </c>
      <c r="AE145" s="22"/>
      <c r="AF145" s="26"/>
      <c r="AG145" s="56"/>
    </row>
    <row r="146" spans="1:33" s="33" customFormat="1" ht="18.75">
      <c r="A146" s="2" t="s">
        <v>19</v>
      </c>
      <c r="B146" s="24">
        <f>H146+J146+L146+N146+P146+R146+T146+V146+X146+Z146+AB146+AD146</f>
        <v>100</v>
      </c>
      <c r="C146" s="25">
        <f>H146+J146+L146+N146+P146+R146+T146+V146+X146+Z146+AB146</f>
        <v>100</v>
      </c>
      <c r="D146" s="25">
        <f>E146</f>
        <v>0</v>
      </c>
      <c r="E146" s="25">
        <f>I146+K146+M146+O146+Q146+S146+U146+W146+Y146+AA146+AC146+AE146</f>
        <v>0</v>
      </c>
      <c r="F146" s="22">
        <f>E146/B146*100</f>
        <v>0</v>
      </c>
      <c r="G146" s="22">
        <f>_xlfn.IFERROR(E146/C146*100,0)</f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2"/>
      <c r="P146" s="22">
        <v>0</v>
      </c>
      <c r="Q146" s="22"/>
      <c r="R146" s="22">
        <v>0</v>
      </c>
      <c r="S146" s="22"/>
      <c r="T146" s="22">
        <v>0</v>
      </c>
      <c r="U146" s="22"/>
      <c r="V146" s="22">
        <v>0</v>
      </c>
      <c r="W146" s="22"/>
      <c r="X146" s="22">
        <v>0</v>
      </c>
      <c r="Y146" s="22"/>
      <c r="Z146" s="22">
        <v>0</v>
      </c>
      <c r="AA146" s="22"/>
      <c r="AB146" s="22">
        <v>100</v>
      </c>
      <c r="AC146" s="22"/>
      <c r="AD146" s="22">
        <v>0</v>
      </c>
      <c r="AE146" s="22"/>
      <c r="AF146" s="26"/>
      <c r="AG146" s="56"/>
    </row>
    <row r="147" spans="1:33" s="16" customFormat="1" ht="18.75" hidden="1">
      <c r="A147" s="2" t="s">
        <v>20</v>
      </c>
      <c r="B147" s="22"/>
      <c r="C147" s="23"/>
      <c r="D147" s="23"/>
      <c r="E147" s="23"/>
      <c r="F147" s="23"/>
      <c r="G147" s="21">
        <f>_xlfn.IFERROR(E147/C147*100,0)</f>
        <v>0</v>
      </c>
      <c r="H147" s="23"/>
      <c r="I147" s="23"/>
      <c r="J147" s="23"/>
      <c r="K147" s="23"/>
      <c r="L147" s="23"/>
      <c r="M147" s="23"/>
      <c r="N147" s="2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56"/>
    </row>
    <row r="148" spans="1:33" s="16" customFormat="1" ht="18.75" hidden="1">
      <c r="A148" s="2" t="s">
        <v>21</v>
      </c>
      <c r="B148" s="22"/>
      <c r="C148" s="23"/>
      <c r="D148" s="23"/>
      <c r="E148" s="23"/>
      <c r="F148" s="23"/>
      <c r="G148" s="21">
        <f>_xlfn.IFERROR(E148/C148*100,0)</f>
        <v>0</v>
      </c>
      <c r="H148" s="23"/>
      <c r="I148" s="23"/>
      <c r="J148" s="23"/>
      <c r="K148" s="23"/>
      <c r="L148" s="23"/>
      <c r="M148" s="23"/>
      <c r="N148" s="23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56"/>
    </row>
    <row r="149" spans="1:36" s="47" customFormat="1" ht="35.25" customHeight="1">
      <c r="A149" s="46" t="s">
        <v>54</v>
      </c>
      <c r="B149" s="42">
        <f>B150</f>
        <v>91616.62299999999</v>
      </c>
      <c r="C149" s="42">
        <f>C150</f>
        <v>86558.41399999999</v>
      </c>
      <c r="D149" s="42">
        <f>D150</f>
        <v>74613.77495</v>
      </c>
      <c r="E149" s="42">
        <f>E150</f>
        <v>62108.255950000006</v>
      </c>
      <c r="F149" s="42">
        <f>E149/B149*100</f>
        <v>67.79147049547986</v>
      </c>
      <c r="G149" s="42">
        <f>E149/C149*100</f>
        <v>71.75299671040646</v>
      </c>
      <c r="H149" s="42">
        <f>H150</f>
        <v>9101.380000000001</v>
      </c>
      <c r="I149" s="42">
        <f aca="true" t="shared" si="49" ref="I149:AE149">I150</f>
        <v>7149.13275</v>
      </c>
      <c r="J149" s="42">
        <f t="shared" si="49"/>
        <v>6619.728</v>
      </c>
      <c r="K149" s="42">
        <f t="shared" si="49"/>
        <v>5763.6558700000005</v>
      </c>
      <c r="L149" s="42">
        <f t="shared" si="49"/>
        <v>5108.696</v>
      </c>
      <c r="M149" s="42">
        <f t="shared" si="49"/>
        <v>4499.625</v>
      </c>
      <c r="N149" s="42">
        <f t="shared" si="49"/>
        <v>7495.870000000001</v>
      </c>
      <c r="O149" s="42">
        <f t="shared" si="49"/>
        <v>6987.886</v>
      </c>
      <c r="P149" s="42">
        <f t="shared" si="49"/>
        <v>6188.7919999999995</v>
      </c>
      <c r="Q149" s="42">
        <f t="shared" si="49"/>
        <v>5714.986</v>
      </c>
      <c r="R149" s="42">
        <f t="shared" si="49"/>
        <v>7600.703</v>
      </c>
      <c r="S149" s="42">
        <f t="shared" si="49"/>
        <v>6538.79391</v>
      </c>
      <c r="T149" s="42">
        <f t="shared" si="49"/>
        <v>9604.778</v>
      </c>
      <c r="U149" s="42">
        <f t="shared" si="49"/>
        <v>7293.869000000001</v>
      </c>
      <c r="V149" s="42">
        <f t="shared" si="49"/>
        <v>6987.606</v>
      </c>
      <c r="W149" s="42">
        <f t="shared" si="49"/>
        <v>4137.829</v>
      </c>
      <c r="X149" s="42">
        <f t="shared" si="49"/>
        <v>5631.4130000000005</v>
      </c>
      <c r="Y149" s="42">
        <f t="shared" si="49"/>
        <v>3479.7684199999994</v>
      </c>
      <c r="Z149" s="42">
        <f>Z150</f>
        <v>10929.489000000001</v>
      </c>
      <c r="AA149" s="42">
        <f t="shared" si="49"/>
        <v>5463.73</v>
      </c>
      <c r="AB149" s="42">
        <f>AB150</f>
        <v>11289.958999999999</v>
      </c>
      <c r="AC149" s="42">
        <f t="shared" si="49"/>
        <v>5078.98</v>
      </c>
      <c r="AD149" s="42">
        <f t="shared" si="49"/>
        <v>5058.209000000001</v>
      </c>
      <c r="AE149" s="42">
        <f t="shared" si="49"/>
        <v>0</v>
      </c>
      <c r="AF149" s="36"/>
      <c r="AG149" s="56"/>
      <c r="AH149" s="59"/>
      <c r="AJ149" s="59"/>
    </row>
    <row r="150" spans="1:36" ht="18.75">
      <c r="A150" s="3" t="s">
        <v>26</v>
      </c>
      <c r="B150" s="29">
        <f>B151+B152</f>
        <v>91616.62299999999</v>
      </c>
      <c r="C150" s="29">
        <f>C151+C152</f>
        <v>86558.41399999999</v>
      </c>
      <c r="D150" s="29">
        <f>D151+D152</f>
        <v>74613.77495</v>
      </c>
      <c r="E150" s="29">
        <f>E151+E152</f>
        <v>62108.255950000006</v>
      </c>
      <c r="F150" s="29">
        <f>E150/B150*100</f>
        <v>67.79147049547986</v>
      </c>
      <c r="G150" s="29">
        <f>E150/C150*100</f>
        <v>71.75299671040646</v>
      </c>
      <c r="H150" s="29">
        <f aca="true" t="shared" si="50" ref="H150:Q150">H151+H152</f>
        <v>9101.380000000001</v>
      </c>
      <c r="I150" s="29">
        <f t="shared" si="50"/>
        <v>7149.13275</v>
      </c>
      <c r="J150" s="29">
        <f t="shared" si="50"/>
        <v>6619.728</v>
      </c>
      <c r="K150" s="29">
        <f t="shared" si="50"/>
        <v>5763.6558700000005</v>
      </c>
      <c r="L150" s="29">
        <f t="shared" si="50"/>
        <v>5108.696</v>
      </c>
      <c r="M150" s="29">
        <f t="shared" si="50"/>
        <v>4499.625</v>
      </c>
      <c r="N150" s="29">
        <f t="shared" si="50"/>
        <v>7495.870000000001</v>
      </c>
      <c r="O150" s="29">
        <f t="shared" si="50"/>
        <v>6987.886</v>
      </c>
      <c r="P150" s="29">
        <f t="shared" si="50"/>
        <v>6188.7919999999995</v>
      </c>
      <c r="Q150" s="29">
        <f t="shared" si="50"/>
        <v>5714.986</v>
      </c>
      <c r="R150" s="29">
        <f aca="true" t="shared" si="51" ref="R150:AE150">R151+R152</f>
        <v>7600.703</v>
      </c>
      <c r="S150" s="29">
        <f t="shared" si="51"/>
        <v>6538.79391</v>
      </c>
      <c r="T150" s="29">
        <f t="shared" si="51"/>
        <v>9604.778</v>
      </c>
      <c r="U150" s="29">
        <f t="shared" si="51"/>
        <v>7293.869000000001</v>
      </c>
      <c r="V150" s="29">
        <f t="shared" si="51"/>
        <v>6987.606</v>
      </c>
      <c r="W150" s="29">
        <f t="shared" si="51"/>
        <v>4137.829</v>
      </c>
      <c r="X150" s="29">
        <f t="shared" si="51"/>
        <v>5631.4130000000005</v>
      </c>
      <c r="Y150" s="29">
        <f t="shared" si="51"/>
        <v>3479.7684199999994</v>
      </c>
      <c r="Z150" s="29">
        <f t="shared" si="51"/>
        <v>10929.489000000001</v>
      </c>
      <c r="AA150" s="29">
        <f t="shared" si="51"/>
        <v>5463.73</v>
      </c>
      <c r="AB150" s="29">
        <f t="shared" si="51"/>
        <v>11289.958999999999</v>
      </c>
      <c r="AC150" s="29">
        <f t="shared" si="51"/>
        <v>5078.98</v>
      </c>
      <c r="AD150" s="29">
        <f t="shared" si="51"/>
        <v>5058.209000000001</v>
      </c>
      <c r="AE150" s="29">
        <f t="shared" si="51"/>
        <v>0</v>
      </c>
      <c r="AF150" s="29"/>
      <c r="AG150" s="56"/>
      <c r="AH150" s="59"/>
      <c r="AI150" s="47"/>
      <c r="AJ150" s="59"/>
    </row>
    <row r="151" spans="1:36" s="16" customFormat="1" ht="18.75">
      <c r="A151" s="2" t="s">
        <v>18</v>
      </c>
      <c r="B151" s="26">
        <f aca="true" t="shared" si="52" ref="B151:E152">B51+B29+B8</f>
        <v>29216.819999999996</v>
      </c>
      <c r="C151" s="26">
        <f t="shared" si="52"/>
        <v>29175.019999999997</v>
      </c>
      <c r="D151" s="26">
        <f t="shared" si="52"/>
        <v>25732</v>
      </c>
      <c r="E151" s="26">
        <f>E51+E29+E8</f>
        <v>18319.370000000003</v>
      </c>
      <c r="F151" s="26">
        <f>E151/B151*100</f>
        <v>62.70145073967668</v>
      </c>
      <c r="G151" s="26">
        <f>E151/C151*100</f>
        <v>62.79128514736239</v>
      </c>
      <c r="H151" s="27">
        <f>H51+H29+H8</f>
        <v>1167.7</v>
      </c>
      <c r="I151" s="27">
        <f aca="true" t="shared" si="53" ref="I151:AE151">I51+I29+I8</f>
        <v>1167.7</v>
      </c>
      <c r="J151" s="27">
        <f t="shared" si="53"/>
        <v>2069.67</v>
      </c>
      <c r="K151" s="27">
        <f t="shared" si="53"/>
        <v>1714.9</v>
      </c>
      <c r="L151" s="27">
        <f t="shared" si="53"/>
        <v>2424</v>
      </c>
      <c r="M151" s="27">
        <f t="shared" si="53"/>
        <v>1887</v>
      </c>
      <c r="N151" s="27">
        <f t="shared" si="53"/>
        <v>2501.77</v>
      </c>
      <c r="O151" s="27">
        <f t="shared" si="53"/>
        <v>1887</v>
      </c>
      <c r="P151" s="27">
        <f t="shared" si="53"/>
        <v>2501.77</v>
      </c>
      <c r="Q151" s="27">
        <f t="shared" si="53"/>
        <v>1887</v>
      </c>
      <c r="R151" s="27">
        <f t="shared" si="53"/>
        <v>3495.87</v>
      </c>
      <c r="S151" s="27">
        <f t="shared" si="53"/>
        <v>2542.1</v>
      </c>
      <c r="T151" s="27">
        <f t="shared" si="53"/>
        <v>2628.15</v>
      </c>
      <c r="U151" s="27">
        <f t="shared" si="53"/>
        <v>0</v>
      </c>
      <c r="V151" s="27">
        <f t="shared" si="53"/>
        <v>2269.15</v>
      </c>
      <c r="W151" s="27">
        <f t="shared" si="53"/>
        <v>0</v>
      </c>
      <c r="X151" s="27">
        <f t="shared" si="53"/>
        <v>2182.69</v>
      </c>
      <c r="Y151" s="27">
        <f t="shared" si="53"/>
        <v>0</v>
      </c>
      <c r="Z151" s="27">
        <f t="shared" si="53"/>
        <v>3037.95</v>
      </c>
      <c r="AA151" s="27">
        <f t="shared" si="53"/>
        <v>7177.22</v>
      </c>
      <c r="AB151" s="27">
        <f t="shared" si="53"/>
        <v>4896.299999999999</v>
      </c>
      <c r="AC151" s="27">
        <f t="shared" si="53"/>
        <v>56.45</v>
      </c>
      <c r="AD151" s="27">
        <f>AD51+AD29+AD8</f>
        <v>41.8</v>
      </c>
      <c r="AE151" s="27">
        <f t="shared" si="53"/>
        <v>0</v>
      </c>
      <c r="AF151" s="29"/>
      <c r="AG151" s="56"/>
      <c r="AH151" s="59"/>
      <c r="AI151" s="47"/>
      <c r="AJ151" s="59"/>
    </row>
    <row r="152" spans="1:36" s="16" customFormat="1" ht="18.75">
      <c r="A152" s="2" t="s">
        <v>19</v>
      </c>
      <c r="B152" s="26">
        <f t="shared" si="52"/>
        <v>62399.803</v>
      </c>
      <c r="C152" s="26">
        <f t="shared" si="52"/>
        <v>57383.394</v>
      </c>
      <c r="D152" s="26">
        <f t="shared" si="52"/>
        <v>48881.774950000006</v>
      </c>
      <c r="E152" s="26">
        <f t="shared" si="52"/>
        <v>43788.88595</v>
      </c>
      <c r="F152" s="26">
        <f>E152/B152*100</f>
        <v>70.17471825992784</v>
      </c>
      <c r="G152" s="26">
        <f>E152/C152*100</f>
        <v>76.30933428231869</v>
      </c>
      <c r="H152" s="27">
        <f aca="true" t="shared" si="54" ref="H152:AE152">H52+H30+H9</f>
        <v>7933.68</v>
      </c>
      <c r="I152" s="27">
        <f t="shared" si="54"/>
        <v>5981.43275</v>
      </c>
      <c r="J152" s="27">
        <f t="shared" si="54"/>
        <v>4550.058</v>
      </c>
      <c r="K152" s="27">
        <f t="shared" si="54"/>
        <v>4048.75587</v>
      </c>
      <c r="L152" s="27">
        <f t="shared" si="54"/>
        <v>2684.696</v>
      </c>
      <c r="M152" s="27">
        <f t="shared" si="54"/>
        <v>2612.625</v>
      </c>
      <c r="N152" s="27">
        <f t="shared" si="54"/>
        <v>4994.1</v>
      </c>
      <c r="O152" s="27">
        <f t="shared" si="54"/>
        <v>5100.886</v>
      </c>
      <c r="P152" s="27">
        <f t="shared" si="54"/>
        <v>3687.022</v>
      </c>
      <c r="Q152" s="27">
        <f t="shared" si="54"/>
        <v>3827.986</v>
      </c>
      <c r="R152" s="27">
        <f t="shared" si="54"/>
        <v>4104.8330000000005</v>
      </c>
      <c r="S152" s="27">
        <f t="shared" si="54"/>
        <v>3996.69391</v>
      </c>
      <c r="T152" s="27">
        <f t="shared" si="54"/>
        <v>6976.628</v>
      </c>
      <c r="U152" s="27">
        <f t="shared" si="54"/>
        <v>7293.869000000001</v>
      </c>
      <c r="V152" s="27">
        <f t="shared" si="54"/>
        <v>4718.456</v>
      </c>
      <c r="W152" s="27">
        <f t="shared" si="54"/>
        <v>4137.829</v>
      </c>
      <c r="X152" s="27">
        <f t="shared" si="54"/>
        <v>3448.723</v>
      </c>
      <c r="Y152" s="27">
        <f t="shared" si="54"/>
        <v>3479.7684199999994</v>
      </c>
      <c r="Z152" s="27">
        <f t="shared" si="54"/>
        <v>7891.539000000001</v>
      </c>
      <c r="AA152" s="27">
        <f t="shared" si="54"/>
        <v>-1713.4900000000007</v>
      </c>
      <c r="AB152" s="27">
        <f t="shared" si="54"/>
        <v>6393.659000000001</v>
      </c>
      <c r="AC152" s="27">
        <f t="shared" si="54"/>
        <v>5022.53</v>
      </c>
      <c r="AD152" s="27">
        <f t="shared" si="54"/>
        <v>5016.409000000001</v>
      </c>
      <c r="AE152" s="27">
        <f t="shared" si="54"/>
        <v>0</v>
      </c>
      <c r="AF152" s="29"/>
      <c r="AG152" s="56"/>
      <c r="AH152" s="59"/>
      <c r="AI152" s="47"/>
      <c r="AJ152" s="59"/>
    </row>
    <row r="153" spans="1:32" s="16" customFormat="1" ht="18.75" hidden="1">
      <c r="A153" s="2" t="s">
        <v>20</v>
      </c>
      <c r="B153" s="26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9"/>
    </row>
    <row r="154" spans="1:32" s="16" customFormat="1" ht="18.75" hidden="1">
      <c r="A154" s="2" t="s">
        <v>21</v>
      </c>
      <c r="B154" s="26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9"/>
    </row>
    <row r="155" ht="35.25" customHeight="1">
      <c r="B155" s="51"/>
    </row>
    <row r="156" spans="2:44" ht="35.25" customHeight="1">
      <c r="B156" s="66" t="s">
        <v>62</v>
      </c>
      <c r="C156" s="66"/>
      <c r="D156" s="66"/>
      <c r="E156" s="66"/>
      <c r="F156" s="66"/>
      <c r="G156" s="66"/>
      <c r="H156" s="66"/>
      <c r="I156" s="66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4"/>
      <c r="D157" s="4"/>
      <c r="E157" s="4"/>
      <c r="F157" s="4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67" t="s">
        <v>67</v>
      </c>
      <c r="C158" s="67"/>
      <c r="D158" s="67"/>
      <c r="E158" s="67"/>
      <c r="F158" s="67"/>
      <c r="G158" s="67"/>
      <c r="H158" s="67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75">
        <v>42706</v>
      </c>
      <c r="C159" s="66"/>
      <c r="D159" s="66"/>
      <c r="E159" s="66"/>
      <c r="F159" s="66"/>
      <c r="G159" s="66"/>
    </row>
    <row r="160" spans="3:7" ht="6" customHeight="1">
      <c r="C160" s="4"/>
      <c r="D160" s="4"/>
      <c r="E160" s="4"/>
      <c r="F160" s="4"/>
      <c r="G160" s="4"/>
    </row>
    <row r="161" spans="2:7" ht="18.75" hidden="1">
      <c r="B161" s="66"/>
      <c r="C161" s="66"/>
      <c r="D161" s="66"/>
      <c r="E161" s="66"/>
      <c r="F161" s="66"/>
      <c r="G161" s="4"/>
    </row>
  </sheetData>
  <sheetProtection/>
  <mergeCells count="24"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  <mergeCell ref="X2:Y2"/>
    <mergeCell ref="A1:S1"/>
    <mergeCell ref="Z2:AA2"/>
    <mergeCell ref="AB2:AC2"/>
    <mergeCell ref="C2:C3"/>
    <mergeCell ref="D2:D3"/>
    <mergeCell ref="E2:E3"/>
    <mergeCell ref="B156:I156"/>
    <mergeCell ref="B158:H158"/>
    <mergeCell ref="A2:A3"/>
    <mergeCell ref="F2:G2"/>
    <mergeCell ref="H2:I2"/>
    <mergeCell ref="J2:K2"/>
    <mergeCell ref="B2:B3"/>
  </mergeCells>
  <printOptions horizontalCentered="1"/>
  <pageMargins left="0" right="0" top="0.3937007874015748" bottom="0.3937007874015748" header="0" footer="0"/>
  <pageSetup fitToHeight="6" fitToWidth="6" horizontalDpi="600" verticalDpi="600" orientation="landscape" paperSize="9" scale="44" r:id="rId1"/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2016-12-09T06:17:56Z</cp:lastPrinted>
  <dcterms:created xsi:type="dcterms:W3CDTF">1996-10-08T23:32:33Z</dcterms:created>
  <dcterms:modified xsi:type="dcterms:W3CDTF">2017-03-28T09:19:46Z</dcterms:modified>
  <cp:category/>
  <cp:version/>
  <cp:contentType/>
  <cp:contentStatus/>
</cp:coreProperties>
</file>