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540" windowWidth="19410" windowHeight="10905" firstSheet="1" activeTab="1"/>
  </bookViews>
  <sheets>
    <sheet name="Титульный лист" sheetId="1" r:id="rId1"/>
    <sheet name="2017 год" sheetId="2" r:id="rId2"/>
    <sheet name="Лист1" sheetId="3" r:id="rId3"/>
  </sheets>
  <definedNames>
    <definedName name="_xlnm.Print_Titles" localSheetId="1">'2017 год'!$B:$B,'2017 год'!$8:$10</definedName>
    <definedName name="_xlnm.Print_Area" localSheetId="1">'2017 год'!$B$2:$AG$46</definedName>
  </definedNames>
  <calcPr fullCalcOnLoad="1"/>
</workbook>
</file>

<file path=xl/sharedStrings.xml><?xml version="1.0" encoding="utf-8"?>
<sst xmlns="http://schemas.openxmlformats.org/spreadsheetml/2006/main" count="95" uniqueCount="56">
  <si>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</si>
  <si>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</si>
  <si>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</si>
  <si>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</si>
  <si>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</si>
  <si>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</si>
  <si>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</si>
  <si>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</si>
  <si>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</si>
  <si>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</si>
  <si>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</si>
  <si>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</si>
  <si>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</si>
  <si>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</si>
  <si>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</si>
  <si>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</si>
  <si>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</si>
  <si>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</si>
  <si>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</si>
  <si>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</si>
  <si>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</si>
  <si>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</si>
  <si>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</si>
  <si>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</si>
  <si>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</si>
  <si>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</si>
  <si>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</si>
  <si>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</si>
  <si>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</si>
  <si>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</si>
  <si>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</si>
  <si>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</si>
  <si>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Исполнение в %</t>
  </si>
  <si>
    <t>к текущему году</t>
  </si>
  <si>
    <t>на отчетную дату</t>
  </si>
  <si>
    <t>кассовый расход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</si>
  <si>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</si>
  <si>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</si>
  <si>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</si>
  <si>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План на 2017 год</t>
  </si>
  <si>
    <t>2017 год</t>
  </si>
  <si>
    <t>Исполнитель: В.В.Вишневская, тел.  93756</t>
  </si>
  <si>
    <t>на 01.08.2017 год</t>
  </si>
  <si>
    <t xml:space="preserve">Подпрограмма 3 «Поддержка малых форм хозяйствования» </t>
  </si>
  <si>
    <t xml:space="preserve">Основное  мероприятие:  «Обеспечение продовольственной безопасности» </t>
  </si>
  <si>
    <t xml:space="preserve">Подпрограмма 2  «Развитие животноводства, переработки и реализации продукции животноводства» 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</si>
  <si>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</t>
  </si>
  <si>
    <t>4.1. Обеспечение осуществления отлова, транспортировки, учета, содержания, умерщвления, утилизации безнадзорных и бродячих животных (10)</t>
  </si>
  <si>
    <t>3.1. Субсидия на развитие материально-технической базы малых форм хозяйствования (9)</t>
  </si>
  <si>
    <t xml:space="preserve">Зам. начальника  управления экономики                  </t>
  </si>
  <si>
    <t>Ю.Л.Спиридонова</t>
  </si>
  <si>
    <t>План на 31.12.2017</t>
  </si>
  <si>
    <t>Профинансировано на 31.12.2017</t>
  </si>
  <si>
    <t>Кассовый расход на 31.12.2017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</si>
  <si>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</si>
  <si>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 xml:space="preserve">С начала 2017 года отловлено 995 безнадзорных бродячих животных.  Оплата произведена за фактически выполненный объем оказанных услуг (оплата в 2017 году за отлов 971 гол., в т.ч.: 43 гол. в декабре 2016 года, за период с января по ноябрь - 928 гол.)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</si>
</sst>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  <numFmt numFmtId="193" formatCode="0.000%"/>
    <numFmt numFmtId="194" formatCode="[$-FC19]d\ mmmm\ yyyy\ &quot;г.&quot;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9" fillId="0" borderId="0" xfId="0" applyFont="1" applyAlignment="1">
      <alignment/>
    </xf>
    <xf numFmtId="0" fontId="15" fillId="33" borderId="10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9" fontId="2" fillId="33" borderId="11" xfId="62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62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 wrapText="1"/>
    </xf>
    <xf numFmtId="173" fontId="10" fillId="33" borderId="0" xfId="0" applyNumberFormat="1" applyFont="1" applyFill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59" fillId="33" borderId="0" xfId="0" applyNumberFormat="1" applyFont="1" applyFill="1" applyAlignment="1">
      <alignment horizontal="center" vertical="center" wrapText="1"/>
    </xf>
    <xf numFmtId="4" fontId="2" fillId="33" borderId="11" xfId="62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justify" vertical="center" wrapText="1"/>
    </xf>
    <xf numFmtId="173" fontId="6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right" vertical="center" wrapText="1"/>
    </xf>
    <xf numFmtId="4" fontId="8" fillId="33" borderId="0" xfId="0" applyNumberFormat="1" applyFont="1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174" fontId="3" fillId="33" borderId="0" xfId="0" applyNumberFormat="1" applyFont="1" applyFill="1" applyBorder="1" applyAlignment="1">
      <alignment vertical="center" wrapText="1"/>
    </xf>
    <xf numFmtId="0" fontId="16" fillId="33" borderId="12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4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top"/>
    </xf>
    <xf numFmtId="0" fontId="14" fillId="33" borderId="11" xfId="0" applyFont="1" applyFill="1" applyBorder="1" applyAlignment="1">
      <alignment horizontal="justify" vertical="top" wrapText="1"/>
    </xf>
    <xf numFmtId="4" fontId="2" fillId="33" borderId="10" xfId="62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top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vertical="top"/>
    </xf>
    <xf numFmtId="0" fontId="14" fillId="33" borderId="14" xfId="0" applyFont="1" applyFill="1" applyBorder="1" applyAlignment="1">
      <alignment vertical="top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0" xfId="62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left" vertical="top"/>
    </xf>
    <xf numFmtId="0" fontId="14" fillId="33" borderId="11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vertical="top" wrapText="1"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9" fontId="3" fillId="33" borderId="11" xfId="62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top" wrapText="1"/>
    </xf>
    <xf numFmtId="191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vertical="top"/>
    </xf>
    <xf numFmtId="0" fontId="14" fillId="33" borderId="13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vertical="top"/>
    </xf>
    <xf numFmtId="0" fontId="5" fillId="33" borderId="12" xfId="0" applyFont="1" applyFill="1" applyBorder="1" applyAlignment="1">
      <alignment horizontal="left" vertical="top"/>
    </xf>
    <xf numFmtId="0" fontId="14" fillId="33" borderId="14" xfId="0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center" wrapText="1"/>
    </xf>
    <xf numFmtId="2" fontId="60" fillId="33" borderId="0" xfId="0" applyNumberFormat="1" applyFont="1" applyFill="1" applyAlignment="1">
      <alignment horizontal="center" vertical="center" wrapText="1"/>
    </xf>
    <xf numFmtId="2" fontId="59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top"/>
    </xf>
    <xf numFmtId="0" fontId="16" fillId="33" borderId="12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vertical="top" wrapText="1"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9" fontId="2" fillId="34" borderId="11" xfId="62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>
      <alignment horizontal="left" vertical="top"/>
    </xf>
    <xf numFmtId="4" fontId="2" fillId="0" borderId="10" xfId="62" applyNumberFormat="1" applyFont="1" applyFill="1" applyBorder="1" applyAlignment="1">
      <alignment horizontal="center" vertical="center"/>
    </xf>
    <xf numFmtId="4" fontId="3" fillId="0" borderId="10" xfId="62" applyNumberFormat="1" applyFont="1" applyFill="1" applyBorder="1" applyAlignment="1">
      <alignment horizontal="center" vertical="center"/>
    </xf>
    <xf numFmtId="173" fontId="6" fillId="33" borderId="14" xfId="0" applyNumberFormat="1" applyFont="1" applyFill="1" applyBorder="1" applyAlignment="1">
      <alignment horizontal="left" vertical="top" wrapText="1"/>
    </xf>
    <xf numFmtId="191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6" fillId="33" borderId="12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3" fontId="6" fillId="33" borderId="12" xfId="0" applyNumberFormat="1" applyFont="1" applyFill="1" applyBorder="1" applyAlignment="1">
      <alignment horizontal="center" vertical="center" wrapText="1"/>
    </xf>
    <xf numFmtId="173" fontId="6" fillId="33" borderId="17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173" fontId="6" fillId="33" borderId="13" xfId="0" applyNumberFormat="1" applyFont="1" applyFill="1" applyBorder="1" applyAlignment="1">
      <alignment horizontal="center" vertical="top" wrapText="1"/>
    </xf>
    <xf numFmtId="173" fontId="6" fillId="33" borderId="18" xfId="0" applyNumberFormat="1" applyFont="1" applyFill="1" applyBorder="1" applyAlignment="1">
      <alignment horizontal="center" vertical="top" wrapText="1"/>
    </xf>
    <xf numFmtId="173" fontId="6" fillId="33" borderId="19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 vertical="center" wrapText="1"/>
    </xf>
    <xf numFmtId="173" fontId="6" fillId="33" borderId="14" xfId="0" applyNumberFormat="1" applyFont="1" applyFill="1" applyBorder="1" applyAlignment="1">
      <alignment horizontal="center" vertical="center" wrapText="1"/>
    </xf>
    <xf numFmtId="173" fontId="6" fillId="33" borderId="11" xfId="0" applyNumberFormat="1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horizontal="left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top" wrapText="1"/>
    </xf>
    <xf numFmtId="0" fontId="16" fillId="2" borderId="17" xfId="0" applyFont="1" applyFill="1" applyBorder="1" applyAlignment="1">
      <alignment horizontal="left" vertical="top" wrapText="1"/>
    </xf>
    <xf numFmtId="0" fontId="16" fillId="2" borderId="16" xfId="0" applyFont="1" applyFill="1" applyBorder="1" applyAlignment="1">
      <alignment horizontal="left" vertical="top"/>
    </xf>
    <xf numFmtId="0" fontId="16" fillId="2" borderId="17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/>
    </xf>
    <xf numFmtId="175" fontId="2" fillId="0" borderId="11" xfId="0" applyNumberFormat="1" applyFont="1" applyFill="1" applyBorder="1" applyAlignment="1" applyProtection="1">
      <alignment horizontal="center" vertical="center" wrapText="1"/>
      <protection/>
    </xf>
    <xf numFmtId="175" fontId="2" fillId="0" borderId="11" xfId="62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 applyProtection="1">
      <alignment horizontal="center" vertical="center" wrapText="1"/>
      <protection/>
    </xf>
    <xf numFmtId="175" fontId="3" fillId="0" borderId="11" xfId="62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62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1" xfId="62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D16" sqref="D16:F16"/>
    </sheetView>
  </sheetViews>
  <sheetFormatPr defaultColWidth="9.28125" defaultRowHeight="12.75"/>
  <cols>
    <col min="1" max="16384" width="9.28125" style="1" customWidth="1"/>
  </cols>
  <sheetData>
    <row r="1" spans="1:2" ht="18.75">
      <c r="A1" s="105"/>
      <c r="B1" s="105"/>
    </row>
    <row r="10" spans="1:9" ht="23.25">
      <c r="A10" s="106" t="s">
        <v>24</v>
      </c>
      <c r="B10" s="106"/>
      <c r="C10" s="106"/>
      <c r="D10" s="106"/>
      <c r="E10" s="106"/>
      <c r="F10" s="106"/>
      <c r="G10" s="106"/>
      <c r="H10" s="106"/>
      <c r="I10" s="106"/>
    </row>
    <row r="11" spans="1:9" ht="23.25">
      <c r="A11" s="106" t="s">
        <v>14</v>
      </c>
      <c r="B11" s="106"/>
      <c r="C11" s="106"/>
      <c r="D11" s="106"/>
      <c r="E11" s="106"/>
      <c r="F11" s="106"/>
      <c r="G11" s="106"/>
      <c r="H11" s="106"/>
      <c r="I11" s="106"/>
    </row>
    <row r="13" spans="1:9" ht="27" customHeight="1">
      <c r="A13" s="107" t="s">
        <v>15</v>
      </c>
      <c r="B13" s="107"/>
      <c r="C13" s="107"/>
      <c r="D13" s="107"/>
      <c r="E13" s="107"/>
      <c r="F13" s="107"/>
      <c r="G13" s="107"/>
      <c r="H13" s="107"/>
      <c r="I13" s="107"/>
    </row>
    <row r="14" spans="1:9" ht="27" customHeight="1">
      <c r="A14" s="107" t="s">
        <v>16</v>
      </c>
      <c r="B14" s="107"/>
      <c r="C14" s="107"/>
      <c r="D14" s="107"/>
      <c r="E14" s="107"/>
      <c r="F14" s="107"/>
      <c r="G14" s="107"/>
      <c r="H14" s="107"/>
      <c r="I14" s="107"/>
    </row>
    <row r="15" spans="1:9" ht="61.5" customHeight="1">
      <c r="A15" s="108" t="s">
        <v>37</v>
      </c>
      <c r="B15" s="108"/>
      <c r="C15" s="108"/>
      <c r="D15" s="108"/>
      <c r="E15" s="108"/>
      <c r="F15" s="108"/>
      <c r="G15" s="108"/>
      <c r="H15" s="108"/>
      <c r="I15" s="108"/>
    </row>
    <row r="16" spans="4:6" ht="19.5">
      <c r="D16" s="109" t="s">
        <v>42</v>
      </c>
      <c r="E16" s="110"/>
      <c r="F16" s="110"/>
    </row>
    <row r="46" spans="1:9" ht="16.5">
      <c r="A46" s="104" t="s">
        <v>17</v>
      </c>
      <c r="B46" s="104"/>
      <c r="C46" s="104"/>
      <c r="D46" s="104"/>
      <c r="E46" s="104"/>
      <c r="F46" s="104"/>
      <c r="G46" s="104"/>
      <c r="H46" s="104"/>
      <c r="I46" s="104"/>
    </row>
    <row r="47" spans="1:9" ht="16.5">
      <c r="A47" s="104" t="s">
        <v>40</v>
      </c>
      <c r="B47" s="104"/>
      <c r="C47" s="104"/>
      <c r="D47" s="104"/>
      <c r="E47" s="104"/>
      <c r="F47" s="104"/>
      <c r="G47" s="104"/>
      <c r="H47" s="104"/>
      <c r="I47" s="104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6"/>
  <sheetViews>
    <sheetView showGridLines="0" tabSelected="1" view="pageBreakPreview" zoomScale="61" zoomScaleNormal="64" zoomScaleSheetLayoutView="61" zoomScalePageLayoutView="0" workbookViewId="0" topLeftCell="B4">
      <pane xSplit="7" ySplit="8" topLeftCell="Q12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C21" sqref="C21:F28"/>
    </sheetView>
  </sheetViews>
  <sheetFormatPr defaultColWidth="9.28125" defaultRowHeight="12.75"/>
  <cols>
    <col min="1" max="1" width="0" style="15" hidden="1" customWidth="1"/>
    <col min="2" max="2" width="50.00390625" style="22" customWidth="1"/>
    <col min="3" max="3" width="12.421875" style="22" customWidth="1"/>
    <col min="4" max="4" width="15.8515625" style="22" customWidth="1"/>
    <col min="5" max="5" width="14.421875" style="22" customWidth="1"/>
    <col min="6" max="6" width="13.7109375" style="22" customWidth="1"/>
    <col min="7" max="7" width="14.421875" style="22" customWidth="1"/>
    <col min="8" max="8" width="12.421875" style="22" customWidth="1"/>
    <col min="9" max="9" width="11.28125" style="22" customWidth="1"/>
    <col min="10" max="10" width="11.7109375" style="15" customWidth="1"/>
    <col min="11" max="11" width="11.28125" style="15" customWidth="1"/>
    <col min="12" max="13" width="13.421875" style="15" customWidth="1"/>
    <col min="14" max="15" width="13.57421875" style="15" customWidth="1"/>
    <col min="16" max="16" width="13.421875" style="15" customWidth="1"/>
    <col min="17" max="17" width="11.28125" style="15" customWidth="1"/>
    <col min="18" max="18" width="13.421875" style="15" customWidth="1"/>
    <col min="19" max="19" width="10.28125" style="15" customWidth="1"/>
    <col min="20" max="20" width="13.7109375" style="15" customWidth="1"/>
    <col min="21" max="21" width="12.00390625" style="15" customWidth="1"/>
    <col min="22" max="22" width="12.7109375" style="25" customWidth="1"/>
    <col min="23" max="23" width="11.28125" style="25" customWidth="1"/>
    <col min="24" max="24" width="12.7109375" style="25" customWidth="1"/>
    <col min="25" max="25" width="11.00390625" style="25" customWidth="1"/>
    <col min="26" max="27" width="12.7109375" style="25" customWidth="1"/>
    <col min="28" max="28" width="13.7109375" style="25" customWidth="1"/>
    <col min="29" max="29" width="11.57421875" style="25" customWidth="1"/>
    <col min="30" max="30" width="11.7109375" style="25" customWidth="1"/>
    <col min="31" max="31" width="12.7109375" style="25" customWidth="1"/>
    <col min="32" max="32" width="12.28125" style="25" customWidth="1"/>
    <col min="33" max="33" width="37.28125" style="25" customWidth="1"/>
    <col min="34" max="34" width="16.7109375" style="26" customWidth="1"/>
    <col min="35" max="35" width="15.421875" style="26" customWidth="1"/>
    <col min="36" max="36" width="17.28125" style="26" customWidth="1"/>
    <col min="37" max="37" width="9.28125" style="27" customWidth="1"/>
    <col min="38" max="38" width="11.00390625" style="27" bestFit="1" customWidth="1"/>
    <col min="39" max="181" width="9.28125" style="27" customWidth="1"/>
    <col min="182" max="16384" width="9.28125" style="15" customWidth="1"/>
  </cols>
  <sheetData>
    <row r="1" spans="2:21" ht="28.5" customHeight="1" hidden="1">
      <c r="B1" s="21"/>
      <c r="J1" s="23"/>
      <c r="K1" s="23"/>
      <c r="L1" s="24"/>
      <c r="M1" s="24"/>
      <c r="R1" s="10"/>
      <c r="S1" s="10"/>
      <c r="T1" s="10"/>
      <c r="U1" s="10"/>
    </row>
    <row r="2" spans="2:21" ht="40.5" customHeight="1" hidden="1">
      <c r="B2" s="28"/>
      <c r="R2" s="125"/>
      <c r="S2" s="125"/>
      <c r="T2" s="125"/>
      <c r="U2" s="11"/>
    </row>
    <row r="3" spans="2:21" ht="36.75" customHeight="1" hidden="1">
      <c r="B3" s="28"/>
      <c r="R3" s="125"/>
      <c r="S3" s="125"/>
      <c r="T3" s="125"/>
      <c r="U3" s="11"/>
    </row>
    <row r="4" spans="2:33" ht="2.25" customHeight="1">
      <c r="B4" s="28"/>
      <c r="R4" s="11"/>
      <c r="S4" s="11"/>
      <c r="T4" s="11"/>
      <c r="U4" s="11"/>
      <c r="Z4" s="126"/>
      <c r="AA4" s="126"/>
      <c r="AB4" s="126"/>
      <c r="AC4" s="126"/>
      <c r="AD4" s="126"/>
      <c r="AE4" s="126"/>
      <c r="AF4" s="126"/>
      <c r="AG4" s="29"/>
    </row>
    <row r="5" spans="2:181" s="30" customFormat="1" ht="39.75" customHeight="1" hidden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7"/>
      <c r="AA5" s="127"/>
      <c r="AB5" s="127"/>
      <c r="AC5" s="127"/>
      <c r="AD5" s="127"/>
      <c r="AE5" s="127"/>
      <c r="AF5" s="127"/>
      <c r="AG5" s="31"/>
      <c r="AH5" s="32"/>
      <c r="AI5" s="32"/>
      <c r="AJ5" s="32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</row>
    <row r="6" spans="2:181" s="30" customFormat="1" ht="44.25" customHeight="1" hidden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31"/>
      <c r="AH6" s="32"/>
      <c r="AI6" s="32"/>
      <c r="AJ6" s="32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</row>
    <row r="7" spans="2:181" s="30" customFormat="1" ht="70.5" customHeight="1">
      <c r="B7" s="128" t="s">
        <v>36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34"/>
      <c r="AH7" s="32"/>
      <c r="AI7" s="32"/>
      <c r="AJ7" s="32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</row>
    <row r="8" spans="2:181" s="35" customFormat="1" ht="18.75" customHeight="1">
      <c r="B8" s="133" t="s">
        <v>28</v>
      </c>
      <c r="C8" s="113" t="s">
        <v>39</v>
      </c>
      <c r="D8" s="123" t="s">
        <v>51</v>
      </c>
      <c r="E8" s="123" t="s">
        <v>52</v>
      </c>
      <c r="F8" s="123" t="s">
        <v>53</v>
      </c>
      <c r="G8" s="114" t="s">
        <v>32</v>
      </c>
      <c r="H8" s="115"/>
      <c r="I8" s="114" t="s">
        <v>0</v>
      </c>
      <c r="J8" s="115"/>
      <c r="K8" s="114" t="s">
        <v>1</v>
      </c>
      <c r="L8" s="115"/>
      <c r="M8" s="114" t="s">
        <v>2</v>
      </c>
      <c r="N8" s="115"/>
      <c r="O8" s="114" t="s">
        <v>3</v>
      </c>
      <c r="P8" s="115"/>
      <c r="Q8" s="114" t="s">
        <v>4</v>
      </c>
      <c r="R8" s="115"/>
      <c r="S8" s="114" t="s">
        <v>5</v>
      </c>
      <c r="T8" s="115"/>
      <c r="U8" s="114" t="s">
        <v>6</v>
      </c>
      <c r="V8" s="115"/>
      <c r="W8" s="114" t="s">
        <v>7</v>
      </c>
      <c r="X8" s="115"/>
      <c r="Y8" s="114" t="s">
        <v>8</v>
      </c>
      <c r="Z8" s="115"/>
      <c r="AA8" s="114" t="s">
        <v>9</v>
      </c>
      <c r="AB8" s="115"/>
      <c r="AC8" s="114" t="s">
        <v>10</v>
      </c>
      <c r="AD8" s="115"/>
      <c r="AE8" s="113" t="s">
        <v>11</v>
      </c>
      <c r="AF8" s="113"/>
      <c r="AG8" s="123" t="s">
        <v>38</v>
      </c>
      <c r="AH8" s="36"/>
      <c r="AI8" s="36"/>
      <c r="AJ8" s="36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</row>
    <row r="9" spans="2:181" s="37" customFormat="1" ht="84" customHeight="1">
      <c r="B9" s="133"/>
      <c r="C9" s="113"/>
      <c r="D9" s="124"/>
      <c r="E9" s="124"/>
      <c r="F9" s="124"/>
      <c r="G9" s="13" t="s">
        <v>33</v>
      </c>
      <c r="H9" s="13" t="s">
        <v>34</v>
      </c>
      <c r="I9" s="13" t="s">
        <v>12</v>
      </c>
      <c r="J9" s="13" t="s">
        <v>35</v>
      </c>
      <c r="K9" s="13" t="s">
        <v>12</v>
      </c>
      <c r="L9" s="13" t="s">
        <v>35</v>
      </c>
      <c r="M9" s="13" t="s">
        <v>12</v>
      </c>
      <c r="N9" s="13" t="s">
        <v>35</v>
      </c>
      <c r="O9" s="13" t="s">
        <v>12</v>
      </c>
      <c r="P9" s="13" t="s">
        <v>35</v>
      </c>
      <c r="Q9" s="13" t="s">
        <v>12</v>
      </c>
      <c r="R9" s="13" t="s">
        <v>35</v>
      </c>
      <c r="S9" s="13" t="s">
        <v>12</v>
      </c>
      <c r="T9" s="13" t="s">
        <v>35</v>
      </c>
      <c r="U9" s="13" t="s">
        <v>12</v>
      </c>
      <c r="V9" s="13" t="s">
        <v>35</v>
      </c>
      <c r="W9" s="13" t="s">
        <v>12</v>
      </c>
      <c r="X9" s="13" t="s">
        <v>35</v>
      </c>
      <c r="Y9" s="13" t="s">
        <v>12</v>
      </c>
      <c r="Z9" s="13" t="s">
        <v>35</v>
      </c>
      <c r="AA9" s="13" t="s">
        <v>12</v>
      </c>
      <c r="AB9" s="13" t="s">
        <v>35</v>
      </c>
      <c r="AC9" s="13" t="s">
        <v>12</v>
      </c>
      <c r="AD9" s="13" t="s">
        <v>35</v>
      </c>
      <c r="AE9" s="13" t="s">
        <v>12</v>
      </c>
      <c r="AF9" s="13" t="s">
        <v>35</v>
      </c>
      <c r="AG9" s="124"/>
      <c r="AH9" s="38"/>
      <c r="AI9" s="38"/>
      <c r="AJ9" s="38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</row>
    <row r="10" spans="2:181" s="40" customFormat="1" ht="24.75" customHeight="1"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4">
        <v>27</v>
      </c>
      <c r="AC10" s="14">
        <v>28</v>
      </c>
      <c r="AD10" s="14">
        <v>29</v>
      </c>
      <c r="AE10" s="14">
        <v>30</v>
      </c>
      <c r="AF10" s="14">
        <v>31</v>
      </c>
      <c r="AG10" s="14">
        <v>32</v>
      </c>
      <c r="AH10" s="26"/>
      <c r="AI10" s="26"/>
      <c r="AJ10" s="26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</row>
    <row r="11" spans="1:36" s="45" customFormat="1" ht="26.25" customHeight="1">
      <c r="A11" s="42"/>
      <c r="B11" s="134" t="s">
        <v>18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43"/>
      <c r="AH11" s="44"/>
      <c r="AI11" s="44"/>
      <c r="AJ11" s="44"/>
    </row>
    <row r="12" spans="1:36" s="9" customFormat="1" ht="37.5" customHeight="1">
      <c r="A12" s="46" t="s">
        <v>19</v>
      </c>
      <c r="B12" s="47" t="s">
        <v>29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48">
        <v>0</v>
      </c>
      <c r="M12" s="18">
        <v>0</v>
      </c>
      <c r="N12" s="48">
        <v>0</v>
      </c>
      <c r="O12" s="18">
        <v>0</v>
      </c>
      <c r="P12" s="48">
        <v>0</v>
      </c>
      <c r="Q12" s="18">
        <v>0</v>
      </c>
      <c r="R12" s="4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4">
        <v>0</v>
      </c>
      <c r="AF12" s="4">
        <v>0</v>
      </c>
      <c r="AG12" s="8"/>
      <c r="AH12" s="20"/>
      <c r="AI12" s="20"/>
      <c r="AJ12" s="20"/>
    </row>
    <row r="13" spans="1:36" s="9" customFormat="1" ht="15.75">
      <c r="A13" s="49"/>
      <c r="B13" s="3" t="s">
        <v>26</v>
      </c>
      <c r="C13" s="50">
        <f>C14+C15</f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48">
        <v>0</v>
      </c>
      <c r="O13" s="18">
        <v>0</v>
      </c>
      <c r="P13" s="48">
        <v>0</v>
      </c>
      <c r="Q13" s="18">
        <v>0</v>
      </c>
      <c r="R13" s="4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4">
        <v>0</v>
      </c>
      <c r="AG13" s="51"/>
      <c r="AH13" s="20"/>
      <c r="AI13" s="20"/>
      <c r="AJ13" s="20"/>
    </row>
    <row r="14" spans="1:36" s="9" customFormat="1" ht="15.75">
      <c r="A14" s="52"/>
      <c r="B14" s="53" t="s">
        <v>13</v>
      </c>
      <c r="C14" s="54">
        <f>C12</f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55">
        <v>0</v>
      </c>
      <c r="O14" s="7">
        <v>0</v>
      </c>
      <c r="P14" s="55">
        <v>0</v>
      </c>
      <c r="Q14" s="7">
        <v>0</v>
      </c>
      <c r="R14" s="6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6">
        <v>0</v>
      </c>
      <c r="AG14" s="56"/>
      <c r="AH14" s="20"/>
      <c r="AI14" s="20"/>
      <c r="AJ14" s="20"/>
    </row>
    <row r="15" spans="1:181" s="60" customFormat="1" ht="15.75">
      <c r="A15" s="57"/>
      <c r="B15" s="58" t="s">
        <v>25</v>
      </c>
      <c r="C15" s="5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55">
        <v>0</v>
      </c>
      <c r="O15" s="7">
        <v>0</v>
      </c>
      <c r="P15" s="55">
        <v>0</v>
      </c>
      <c r="Q15" s="7">
        <v>0</v>
      </c>
      <c r="R15" s="6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6">
        <v>0</v>
      </c>
      <c r="AG15" s="56"/>
      <c r="AH15" s="20"/>
      <c r="AI15" s="20"/>
      <c r="AJ15" s="20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</row>
    <row r="16" spans="1:36" s="9" customFormat="1" ht="24.75" customHeight="1">
      <c r="A16" s="99"/>
      <c r="B16" s="131" t="s">
        <v>45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2"/>
      <c r="AG16" s="93"/>
      <c r="AH16" s="20"/>
      <c r="AI16" s="20"/>
      <c r="AJ16" s="20"/>
    </row>
    <row r="17" spans="1:181" s="60" customFormat="1" ht="48" customHeight="1">
      <c r="A17" s="61"/>
      <c r="B17" s="62" t="s">
        <v>30</v>
      </c>
      <c r="C17" s="4">
        <f>C20+C19</f>
        <v>2543.7</v>
      </c>
      <c r="D17" s="18">
        <f>I17+K17+M17+O17+Q17+S17+U17+W17+Y17+AA17+AC17+AE17</f>
        <v>2543.7000000000003</v>
      </c>
      <c r="E17" s="18">
        <f>E18</f>
        <v>2543.7000000000003</v>
      </c>
      <c r="F17" s="18">
        <f>F18</f>
        <v>2543.6939999999995</v>
      </c>
      <c r="G17" s="5">
        <f aca="true" t="shared" si="0" ref="G17:G23">F17/C17</f>
        <v>0.9999976412312771</v>
      </c>
      <c r="H17" s="5">
        <f aca="true" t="shared" si="1" ref="H17:H23">F17/D17</f>
        <v>0.999997641231277</v>
      </c>
      <c r="I17" s="18">
        <v>0</v>
      </c>
      <c r="J17" s="4">
        <v>0</v>
      </c>
      <c r="K17" s="63">
        <f>K18</f>
        <v>1009.649</v>
      </c>
      <c r="L17" s="4">
        <f>K17</f>
        <v>1009.649</v>
      </c>
      <c r="M17" s="69">
        <v>0.006</v>
      </c>
      <c r="N17" s="4">
        <f>N20</f>
        <v>0</v>
      </c>
      <c r="O17" s="4">
        <f>O18</f>
        <v>493.70500000000004</v>
      </c>
      <c r="P17" s="48">
        <v>0</v>
      </c>
      <c r="Q17" s="48">
        <f>Q18</f>
        <v>343.16</v>
      </c>
      <c r="R17" s="4">
        <f>R18</f>
        <v>434.06000000000006</v>
      </c>
      <c r="S17" s="4">
        <f>S19</f>
        <v>113.76</v>
      </c>
      <c r="T17" s="4">
        <v>166.635</v>
      </c>
      <c r="U17" s="4">
        <f>U18</f>
        <v>143.88</v>
      </c>
      <c r="V17" s="4">
        <f>V18</f>
        <v>143.88</v>
      </c>
      <c r="W17" s="4">
        <f>W18</f>
        <v>0</v>
      </c>
      <c r="X17" s="4">
        <f aca="true" t="shared" si="2" ref="X17:AF17">X18</f>
        <v>0</v>
      </c>
      <c r="Y17" s="4">
        <f t="shared" si="2"/>
        <v>189.44</v>
      </c>
      <c r="Z17" s="4">
        <f t="shared" si="2"/>
        <v>189.44</v>
      </c>
      <c r="AA17" s="4">
        <f t="shared" si="2"/>
        <v>250.1</v>
      </c>
      <c r="AB17" s="4">
        <f t="shared" si="2"/>
        <v>91.35</v>
      </c>
      <c r="AC17" s="4">
        <f t="shared" si="2"/>
        <v>0</v>
      </c>
      <c r="AD17" s="4">
        <f t="shared" si="2"/>
        <v>508.68</v>
      </c>
      <c r="AE17" s="4">
        <f t="shared" si="2"/>
        <v>0</v>
      </c>
      <c r="AF17" s="4">
        <f t="shared" si="2"/>
        <v>0</v>
      </c>
      <c r="AG17" s="64"/>
      <c r="AH17" s="20"/>
      <c r="AI17" s="20"/>
      <c r="AJ17" s="20"/>
      <c r="AK17" s="9"/>
      <c r="AL17" s="20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</row>
    <row r="18" spans="1:181" s="60" customFormat="1" ht="21.75" customHeight="1">
      <c r="A18" s="61"/>
      <c r="B18" s="65" t="s">
        <v>26</v>
      </c>
      <c r="C18" s="4">
        <f>C20+C19</f>
        <v>2543.7</v>
      </c>
      <c r="D18" s="18">
        <f>D19+D20</f>
        <v>2543.7</v>
      </c>
      <c r="E18" s="18">
        <f>E20+E19</f>
        <v>2543.7000000000003</v>
      </c>
      <c r="F18" s="18">
        <f>F19+F20</f>
        <v>2543.6939999999995</v>
      </c>
      <c r="G18" s="5">
        <f>F18/C18</f>
        <v>0.9999976412312771</v>
      </c>
      <c r="H18" s="5">
        <f t="shared" si="1"/>
        <v>0.9999976412312771</v>
      </c>
      <c r="I18" s="18">
        <v>0</v>
      </c>
      <c r="J18" s="4">
        <f aca="true" t="shared" si="3" ref="J18:W18">J19+J20</f>
        <v>0</v>
      </c>
      <c r="K18" s="69">
        <f t="shared" si="3"/>
        <v>1009.649</v>
      </c>
      <c r="L18" s="69">
        <f t="shared" si="3"/>
        <v>1009.649</v>
      </c>
      <c r="M18" s="69">
        <v>0.006</v>
      </c>
      <c r="N18" s="4">
        <f t="shared" si="3"/>
        <v>0</v>
      </c>
      <c r="O18" s="4">
        <f t="shared" si="3"/>
        <v>493.70500000000004</v>
      </c>
      <c r="P18" s="4">
        <f t="shared" si="3"/>
        <v>0</v>
      </c>
      <c r="Q18" s="4">
        <f t="shared" si="3"/>
        <v>343.16</v>
      </c>
      <c r="R18" s="4">
        <f t="shared" si="3"/>
        <v>434.06000000000006</v>
      </c>
      <c r="S18" s="4">
        <f t="shared" si="3"/>
        <v>113.76</v>
      </c>
      <c r="T18" s="4">
        <f t="shared" si="3"/>
        <v>166.635</v>
      </c>
      <c r="U18" s="4">
        <f t="shared" si="3"/>
        <v>143.88</v>
      </c>
      <c r="V18" s="4">
        <f t="shared" si="3"/>
        <v>143.88</v>
      </c>
      <c r="W18" s="4">
        <f t="shared" si="3"/>
        <v>0</v>
      </c>
      <c r="X18" s="4">
        <f aca="true" t="shared" si="4" ref="X18:AF18">X19+X20</f>
        <v>0</v>
      </c>
      <c r="Y18" s="4">
        <f t="shared" si="4"/>
        <v>189.44</v>
      </c>
      <c r="Z18" s="4">
        <f t="shared" si="4"/>
        <v>189.44</v>
      </c>
      <c r="AA18" s="4">
        <f t="shared" si="4"/>
        <v>250.1</v>
      </c>
      <c r="AB18" s="4">
        <f t="shared" si="4"/>
        <v>91.35</v>
      </c>
      <c r="AC18" s="4">
        <f t="shared" si="4"/>
        <v>0</v>
      </c>
      <c r="AD18" s="4">
        <f t="shared" si="4"/>
        <v>508.68</v>
      </c>
      <c r="AE18" s="4">
        <f t="shared" si="4"/>
        <v>0</v>
      </c>
      <c r="AF18" s="4">
        <f t="shared" si="4"/>
        <v>0</v>
      </c>
      <c r="AG18" s="66"/>
      <c r="AH18" s="20"/>
      <c r="AI18" s="20"/>
      <c r="AJ18" s="20"/>
      <c r="AK18" s="9"/>
      <c r="AL18" s="20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</row>
    <row r="19" spans="1:181" s="60" customFormat="1" ht="24" customHeight="1">
      <c r="A19" s="61"/>
      <c r="B19" s="62" t="s">
        <v>13</v>
      </c>
      <c r="C19" s="6">
        <f>C23+C27</f>
        <v>2240.4</v>
      </c>
      <c r="D19" s="7">
        <f>I19+K19+M19+O19+Q19+S19+U19+W19+Y19+AA19+AC19+AE19</f>
        <v>2240.4</v>
      </c>
      <c r="E19" s="7">
        <f>D19</f>
        <v>2240.4</v>
      </c>
      <c r="F19" s="7">
        <f>J19+L19+N19+P19+R19+T19+V19+X19+Z19+AB19+AD19</f>
        <v>2240.394</v>
      </c>
      <c r="G19" s="67">
        <f t="shared" si="0"/>
        <v>0.9999973219068022</v>
      </c>
      <c r="H19" s="67">
        <f t="shared" si="1"/>
        <v>0.9999973219068022</v>
      </c>
      <c r="I19" s="7">
        <v>0</v>
      </c>
      <c r="J19" s="6">
        <v>0</v>
      </c>
      <c r="K19" s="103">
        <v>972.974</v>
      </c>
      <c r="L19" s="103">
        <f>K19</f>
        <v>972.974</v>
      </c>
      <c r="M19" s="103">
        <v>0.006</v>
      </c>
      <c r="N19" s="6">
        <f>N22</f>
        <v>0</v>
      </c>
      <c r="O19" s="6">
        <v>298.18</v>
      </c>
      <c r="P19" s="55">
        <v>0</v>
      </c>
      <c r="Q19" s="6">
        <v>343.16</v>
      </c>
      <c r="R19" s="6">
        <v>343.16</v>
      </c>
      <c r="S19" s="6">
        <v>113.76</v>
      </c>
      <c r="T19" s="6">
        <v>113.76</v>
      </c>
      <c r="U19" s="6">
        <v>143.88</v>
      </c>
      <c r="V19" s="6">
        <f>V23+V27</f>
        <v>143.88</v>
      </c>
      <c r="W19" s="6">
        <v>0</v>
      </c>
      <c r="X19" s="7">
        <v>0</v>
      </c>
      <c r="Y19" s="6">
        <v>189.44</v>
      </c>
      <c r="Z19" s="7">
        <v>189.44</v>
      </c>
      <c r="AA19" s="6">
        <v>179</v>
      </c>
      <c r="AB19" s="7">
        <v>0</v>
      </c>
      <c r="AC19" s="6">
        <v>0</v>
      </c>
      <c r="AD19" s="7">
        <v>477.18</v>
      </c>
      <c r="AE19" s="6">
        <v>0</v>
      </c>
      <c r="AF19" s="6">
        <v>0</v>
      </c>
      <c r="AG19" s="19"/>
      <c r="AH19" s="20"/>
      <c r="AI19" s="20"/>
      <c r="AJ19" s="20"/>
      <c r="AK19" s="9"/>
      <c r="AL19" s="20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</row>
    <row r="20" spans="1:181" s="60" customFormat="1" ht="20.25" customHeight="1">
      <c r="A20" s="61"/>
      <c r="B20" s="62" t="s">
        <v>25</v>
      </c>
      <c r="C20" s="6">
        <f>C24+C28</f>
        <v>303.29999999999995</v>
      </c>
      <c r="D20" s="7">
        <f>I20+K20+M20+O20+Q20+S20+U20+W20+Y20+AA20</f>
        <v>303.29999999999995</v>
      </c>
      <c r="E20" s="7">
        <v>303.3</v>
      </c>
      <c r="F20" s="7">
        <f>L20+J20+N20+P20+R20+T20+V20+X20+Z20+AB20+AD20</f>
        <v>303.29999999999995</v>
      </c>
      <c r="G20" s="67">
        <f t="shared" si="0"/>
        <v>1</v>
      </c>
      <c r="H20" s="67">
        <f t="shared" si="1"/>
        <v>1</v>
      </c>
      <c r="I20" s="7">
        <v>0</v>
      </c>
      <c r="J20" s="6">
        <v>0</v>
      </c>
      <c r="K20" s="103">
        <v>36.675</v>
      </c>
      <c r="L20" s="103">
        <f>K20</f>
        <v>36.675</v>
      </c>
      <c r="M20" s="6">
        <v>0</v>
      </c>
      <c r="N20" s="6">
        <f aca="true" t="shared" si="5" ref="N20:N28">M20</f>
        <v>0</v>
      </c>
      <c r="O20" s="6">
        <f>O25</f>
        <v>195.525</v>
      </c>
      <c r="P20" s="55">
        <v>0</v>
      </c>
      <c r="Q20" s="6">
        <v>0</v>
      </c>
      <c r="R20" s="6">
        <v>90.9</v>
      </c>
      <c r="S20" s="6">
        <v>0</v>
      </c>
      <c r="T20" s="6">
        <f>T25</f>
        <v>52.875</v>
      </c>
      <c r="U20" s="6">
        <f>U28</f>
        <v>0</v>
      </c>
      <c r="V20" s="6">
        <f>S20</f>
        <v>0</v>
      </c>
      <c r="W20" s="6">
        <v>0</v>
      </c>
      <c r="X20" s="6">
        <v>0</v>
      </c>
      <c r="Y20" s="6">
        <v>0</v>
      </c>
      <c r="Z20" s="6">
        <f aca="true" t="shared" si="6" ref="Z20:Z28">Y20</f>
        <v>0</v>
      </c>
      <c r="AA20" s="6">
        <f>AA28</f>
        <v>71.1</v>
      </c>
      <c r="AB20" s="7">
        <v>91.35</v>
      </c>
      <c r="AC20" s="6">
        <v>0</v>
      </c>
      <c r="AD20" s="7">
        <v>31.5</v>
      </c>
      <c r="AE20" s="6">
        <f>AE25</f>
        <v>0</v>
      </c>
      <c r="AF20" s="8">
        <v>0</v>
      </c>
      <c r="AG20" s="19"/>
      <c r="AH20" s="20"/>
      <c r="AI20" s="20"/>
      <c r="AJ20" s="20"/>
      <c r="AK20" s="9"/>
      <c r="AL20" s="20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</row>
    <row r="21" spans="1:181" s="60" customFormat="1" ht="63.75" customHeight="1">
      <c r="A21" s="61"/>
      <c r="B21" s="47" t="s">
        <v>31</v>
      </c>
      <c r="C21" s="136">
        <f>I21+K21+M21+O21+Q21+S21+U21+W21+Y21+AA21+AC21+AE21</f>
        <v>2240.4</v>
      </c>
      <c r="D21" s="137">
        <f>I21+K21+M21+O21+Q21+S21+U21+W21+Y21+AA21+AC21</f>
        <v>2240.4</v>
      </c>
      <c r="E21" s="137">
        <f>E22</f>
        <v>2240.394</v>
      </c>
      <c r="F21" s="137">
        <f>J21+L21+N21+P21+R21+T21+V21+X21+Z21+AB21+AD21+AF21</f>
        <v>2240.394</v>
      </c>
      <c r="G21" s="5">
        <f t="shared" si="0"/>
        <v>0.9999973219068022</v>
      </c>
      <c r="H21" s="5">
        <f t="shared" si="1"/>
        <v>0.9999973219068022</v>
      </c>
      <c r="I21" s="18">
        <v>0</v>
      </c>
      <c r="J21" s="4">
        <v>0</v>
      </c>
      <c r="K21" s="69">
        <f>K19</f>
        <v>972.974</v>
      </c>
      <c r="L21" s="69">
        <f>L19</f>
        <v>972.974</v>
      </c>
      <c r="M21" s="69">
        <f>M22</f>
        <v>0.006</v>
      </c>
      <c r="N21" s="69">
        <v>0</v>
      </c>
      <c r="O21" s="4">
        <v>298.18</v>
      </c>
      <c r="P21" s="48">
        <f>P19</f>
        <v>0</v>
      </c>
      <c r="Q21" s="4">
        <f>Q24+Q23</f>
        <v>343.16</v>
      </c>
      <c r="R21" s="4">
        <f>R19</f>
        <v>343.16</v>
      </c>
      <c r="S21" s="4">
        <f>S24+S23</f>
        <v>113.76</v>
      </c>
      <c r="T21" s="4">
        <f>T19</f>
        <v>113.76</v>
      </c>
      <c r="U21" s="4">
        <f>U24+U23</f>
        <v>143.88</v>
      </c>
      <c r="V21" s="4">
        <v>143.88</v>
      </c>
      <c r="W21" s="4">
        <v>0</v>
      </c>
      <c r="X21" s="18">
        <v>0</v>
      </c>
      <c r="Y21" s="4">
        <f>Y24+Y23</f>
        <v>189.44</v>
      </c>
      <c r="Z21" s="18">
        <f>Z23+Z24</f>
        <v>189.44</v>
      </c>
      <c r="AA21" s="4">
        <f>AA24+AA23</f>
        <v>179</v>
      </c>
      <c r="AB21" s="18">
        <v>0</v>
      </c>
      <c r="AC21" s="4">
        <f>AC24+AC23</f>
        <v>0</v>
      </c>
      <c r="AD21" s="4">
        <f>AD22</f>
        <v>477.18</v>
      </c>
      <c r="AE21" s="4">
        <v>0</v>
      </c>
      <c r="AF21" s="4">
        <v>0</v>
      </c>
      <c r="AG21" s="102"/>
      <c r="AH21" s="20"/>
      <c r="AI21" s="20"/>
      <c r="AJ21" s="20"/>
      <c r="AK21" s="9"/>
      <c r="AL21" s="20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</row>
    <row r="22" spans="1:181" s="60" customFormat="1" ht="16.5" customHeight="1">
      <c r="A22" s="61"/>
      <c r="B22" s="65" t="s">
        <v>26</v>
      </c>
      <c r="C22" s="136">
        <f>C23+C24</f>
        <v>2240.4</v>
      </c>
      <c r="D22" s="137">
        <f>D23+D24</f>
        <v>2240.4</v>
      </c>
      <c r="E22" s="136">
        <f>E23+E24</f>
        <v>2240.394</v>
      </c>
      <c r="F22" s="136">
        <f>F23+F24</f>
        <v>2240.394</v>
      </c>
      <c r="G22" s="5">
        <f t="shared" si="0"/>
        <v>0.9999973219068022</v>
      </c>
      <c r="H22" s="5">
        <f t="shared" si="1"/>
        <v>0.9999973219068022</v>
      </c>
      <c r="I22" s="18">
        <v>0</v>
      </c>
      <c r="J22" s="4">
        <v>0</v>
      </c>
      <c r="K22" s="4">
        <f>K21</f>
        <v>972.974</v>
      </c>
      <c r="L22" s="4">
        <f>L21</f>
        <v>972.974</v>
      </c>
      <c r="M22" s="69">
        <f>M23</f>
        <v>0.006</v>
      </c>
      <c r="N22" s="69">
        <v>0</v>
      </c>
      <c r="O22" s="4">
        <f>O21</f>
        <v>298.18</v>
      </c>
      <c r="P22" s="48">
        <f>P21</f>
        <v>0</v>
      </c>
      <c r="Q22" s="4">
        <f>Q24+Q23</f>
        <v>343.16</v>
      </c>
      <c r="R22" s="4">
        <f>R21</f>
        <v>343.16</v>
      </c>
      <c r="S22" s="4">
        <f>S24+S23</f>
        <v>113.76</v>
      </c>
      <c r="T22" s="4">
        <f>T21</f>
        <v>113.76</v>
      </c>
      <c r="U22" s="4">
        <f>U24+U23</f>
        <v>143.88</v>
      </c>
      <c r="V22" s="4">
        <f>V21</f>
        <v>143.88</v>
      </c>
      <c r="W22" s="4">
        <f>W21</f>
        <v>0</v>
      </c>
      <c r="X22" s="18">
        <v>0</v>
      </c>
      <c r="Y22" s="4">
        <f>Y24+Y23</f>
        <v>189.44</v>
      </c>
      <c r="Z22" s="18">
        <f>Z23+Z24</f>
        <v>189.44</v>
      </c>
      <c r="AA22" s="4">
        <f>AA24+AA23</f>
        <v>179</v>
      </c>
      <c r="AB22" s="4">
        <f>AB21</f>
        <v>0</v>
      </c>
      <c r="AC22" s="4">
        <f>AC24+AC23</f>
        <v>0</v>
      </c>
      <c r="AD22" s="4">
        <f>AD23</f>
        <v>477.18</v>
      </c>
      <c r="AE22" s="4">
        <v>0</v>
      </c>
      <c r="AF22" s="4">
        <f>AF21</f>
        <v>0</v>
      </c>
      <c r="AG22" s="66"/>
      <c r="AH22" s="20"/>
      <c r="AI22" s="20"/>
      <c r="AJ22" s="20"/>
      <c r="AK22" s="9"/>
      <c r="AL22" s="20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</row>
    <row r="23" spans="1:181" s="60" customFormat="1" ht="18.75" customHeight="1">
      <c r="A23" s="61"/>
      <c r="B23" s="62" t="s">
        <v>13</v>
      </c>
      <c r="C23" s="138">
        <f>I23+K23+M23+O23+Q23+S23+U23+W23+Y23+AA23+AC23+AE23</f>
        <v>2240.4</v>
      </c>
      <c r="D23" s="139">
        <f>I23+K23+M23+O23+Q23+S23+U23+W23+Y23+AA23+AC23+AE23</f>
        <v>2240.4</v>
      </c>
      <c r="E23" s="139">
        <f>F23</f>
        <v>2240.394</v>
      </c>
      <c r="F23" s="139">
        <f>J23+L23+N23+P23+R23+T23+V23+X23+Z23+AB23+AD23+AF23</f>
        <v>2240.394</v>
      </c>
      <c r="G23" s="67">
        <f t="shared" si="0"/>
        <v>0.9999973219068022</v>
      </c>
      <c r="H23" s="67">
        <f t="shared" si="1"/>
        <v>0.9999973219068022</v>
      </c>
      <c r="I23" s="7">
        <v>0</v>
      </c>
      <c r="J23" s="6">
        <v>0</v>
      </c>
      <c r="K23" s="6">
        <f>K21</f>
        <v>972.974</v>
      </c>
      <c r="L23" s="6">
        <f>L21</f>
        <v>972.974</v>
      </c>
      <c r="M23" s="103">
        <v>0.006</v>
      </c>
      <c r="N23" s="69">
        <v>0</v>
      </c>
      <c r="O23" s="6">
        <f>O22</f>
        <v>298.18</v>
      </c>
      <c r="P23" s="55">
        <f>P22</f>
        <v>0</v>
      </c>
      <c r="Q23" s="6">
        <v>343.16</v>
      </c>
      <c r="R23" s="6">
        <f>R21</f>
        <v>343.16</v>
      </c>
      <c r="S23" s="6">
        <v>113.76</v>
      </c>
      <c r="T23" s="6">
        <f>T22</f>
        <v>113.76</v>
      </c>
      <c r="U23" s="6">
        <v>143.88</v>
      </c>
      <c r="V23" s="6">
        <f>V21</f>
        <v>143.88</v>
      </c>
      <c r="W23" s="6">
        <f>W22</f>
        <v>0</v>
      </c>
      <c r="X23" s="7">
        <v>0</v>
      </c>
      <c r="Y23" s="6">
        <v>189.44</v>
      </c>
      <c r="Z23" s="7">
        <v>189.44</v>
      </c>
      <c r="AA23" s="6">
        <v>179</v>
      </c>
      <c r="AB23" s="6">
        <f>AB21</f>
        <v>0</v>
      </c>
      <c r="AC23" s="6">
        <v>0</v>
      </c>
      <c r="AD23" s="6">
        <v>477.18</v>
      </c>
      <c r="AE23" s="6">
        <v>0</v>
      </c>
      <c r="AF23" s="6">
        <v>0</v>
      </c>
      <c r="AG23" s="19"/>
      <c r="AH23" s="20"/>
      <c r="AI23" s="20"/>
      <c r="AJ23" s="20"/>
      <c r="AK23" s="9"/>
      <c r="AL23" s="20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</row>
    <row r="24" spans="1:181" s="60" customFormat="1" ht="16.5" customHeight="1">
      <c r="A24" s="61"/>
      <c r="B24" s="62" t="s">
        <v>25</v>
      </c>
      <c r="C24" s="139">
        <f>H24+J24+L24+N24+P24+R24+T24+V24+X24+Z24+AB24+AD24</f>
        <v>0</v>
      </c>
      <c r="D24" s="139">
        <f>I24+K24+M24+O24+Q24+S24+U24+W24+Y24+AA24+AC24+AE24</f>
        <v>0</v>
      </c>
      <c r="E24" s="139">
        <f>F24</f>
        <v>0</v>
      </c>
      <c r="F24" s="139">
        <f>J24+L24+N24+P24+R24+T24+V24</f>
        <v>0</v>
      </c>
      <c r="G24" s="67">
        <v>0</v>
      </c>
      <c r="H24" s="67">
        <v>0</v>
      </c>
      <c r="I24" s="7">
        <v>0</v>
      </c>
      <c r="J24" s="6">
        <v>0</v>
      </c>
      <c r="K24" s="6">
        <v>0</v>
      </c>
      <c r="L24" s="7">
        <v>0</v>
      </c>
      <c r="M24" s="103">
        <v>0</v>
      </c>
      <c r="N24" s="6">
        <f t="shared" si="5"/>
        <v>0</v>
      </c>
      <c r="O24" s="6">
        <v>0</v>
      </c>
      <c r="P24" s="55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f>U24</f>
        <v>0</v>
      </c>
      <c r="W24" s="6">
        <v>0</v>
      </c>
      <c r="X24" s="6">
        <v>0</v>
      </c>
      <c r="Y24" s="6">
        <v>0</v>
      </c>
      <c r="Z24" s="6">
        <f t="shared" si="6"/>
        <v>0</v>
      </c>
      <c r="AA24" s="6">
        <v>0</v>
      </c>
      <c r="AB24" s="6">
        <f>AA24</f>
        <v>0</v>
      </c>
      <c r="AC24" s="6">
        <v>0</v>
      </c>
      <c r="AD24" s="6">
        <f>AC24</f>
        <v>0</v>
      </c>
      <c r="AE24" s="6">
        <f>AC24</f>
        <v>0</v>
      </c>
      <c r="AF24" s="6">
        <f>AF21</f>
        <v>0</v>
      </c>
      <c r="AG24" s="19"/>
      <c r="AH24" s="20"/>
      <c r="AI24" s="20"/>
      <c r="AJ24" s="20"/>
      <c r="AK24" s="9"/>
      <c r="AL24" s="20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</row>
    <row r="25" spans="1:181" s="68" customFormat="1" ht="110.25" customHeight="1">
      <c r="A25" s="68" t="s">
        <v>20</v>
      </c>
      <c r="B25" s="47" t="s">
        <v>54</v>
      </c>
      <c r="C25" s="140">
        <f>I25+K25+M25+O25+Q25+S25+U25+W25+Y25+AA25+AC25+AE25</f>
        <v>303.29999999999995</v>
      </c>
      <c r="D25" s="140">
        <f>D26</f>
        <v>303.29999999999995</v>
      </c>
      <c r="E25" s="141">
        <f>F25</f>
        <v>303.29999999999995</v>
      </c>
      <c r="F25" s="140">
        <f>J25+L25+N25+P25+R25+T25+V25+X25+Z25+AB25+AD25+AF25</f>
        <v>303.29999999999995</v>
      </c>
      <c r="G25" s="5">
        <f>G23</f>
        <v>0.9999973219068022</v>
      </c>
      <c r="H25" s="5">
        <f>H23</f>
        <v>0.9999973219068022</v>
      </c>
      <c r="I25" s="18">
        <v>0</v>
      </c>
      <c r="J25" s="4">
        <v>0</v>
      </c>
      <c r="K25" s="4">
        <f>K26</f>
        <v>36.675</v>
      </c>
      <c r="L25" s="18">
        <f>K25</f>
        <v>36.675</v>
      </c>
      <c r="M25" s="4">
        <v>0</v>
      </c>
      <c r="N25" s="4">
        <f t="shared" si="5"/>
        <v>0</v>
      </c>
      <c r="O25" s="4">
        <v>195.525</v>
      </c>
      <c r="P25" s="48">
        <f>P20</f>
        <v>0</v>
      </c>
      <c r="Q25" s="4">
        <v>0</v>
      </c>
      <c r="R25" s="4">
        <v>90.9</v>
      </c>
      <c r="S25" s="4">
        <v>0</v>
      </c>
      <c r="T25" s="4">
        <v>52.875</v>
      </c>
      <c r="U25" s="4">
        <v>0</v>
      </c>
      <c r="V25" s="4">
        <f>V24</f>
        <v>0</v>
      </c>
      <c r="W25" s="4">
        <v>0</v>
      </c>
      <c r="X25" s="4">
        <v>0</v>
      </c>
      <c r="Y25" s="4">
        <v>0</v>
      </c>
      <c r="Z25" s="4">
        <f t="shared" si="6"/>
        <v>0</v>
      </c>
      <c r="AA25" s="4">
        <v>71.1</v>
      </c>
      <c r="AB25" s="4">
        <v>91.35</v>
      </c>
      <c r="AC25" s="4">
        <v>0</v>
      </c>
      <c r="AD25" s="18">
        <f>AD26</f>
        <v>31.5</v>
      </c>
      <c r="AE25" s="4">
        <v>0</v>
      </c>
      <c r="AF25" s="4">
        <f>AF22</f>
        <v>0</v>
      </c>
      <c r="AG25" s="102"/>
      <c r="AH25" s="20"/>
      <c r="AI25" s="20"/>
      <c r="AJ25" s="20"/>
      <c r="AK25" s="70"/>
      <c r="AL25" s="2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</row>
    <row r="26" spans="1:38" s="9" customFormat="1" ht="15.75">
      <c r="A26" s="71"/>
      <c r="B26" s="3" t="s">
        <v>26</v>
      </c>
      <c r="C26" s="141">
        <f>C28+C27</f>
        <v>303.29999999999995</v>
      </c>
      <c r="D26" s="142">
        <f>D28+D27</f>
        <v>303.29999999999995</v>
      </c>
      <c r="E26" s="142">
        <f>F26</f>
        <v>303.29999999999995</v>
      </c>
      <c r="F26" s="142">
        <f>F27+F28</f>
        <v>303.29999999999995</v>
      </c>
      <c r="G26" s="5">
        <f>G20</f>
        <v>1</v>
      </c>
      <c r="H26" s="5">
        <f>G26</f>
        <v>1</v>
      </c>
      <c r="I26" s="18">
        <v>0</v>
      </c>
      <c r="J26" s="4">
        <v>0</v>
      </c>
      <c r="K26" s="4">
        <f>K28</f>
        <v>36.675</v>
      </c>
      <c r="L26" s="18">
        <f>K26</f>
        <v>36.675</v>
      </c>
      <c r="M26" s="4">
        <v>0</v>
      </c>
      <c r="N26" s="4">
        <f t="shared" si="5"/>
        <v>0</v>
      </c>
      <c r="O26" s="4">
        <f>O25</f>
        <v>195.525</v>
      </c>
      <c r="P26" s="48">
        <f>P25</f>
        <v>0</v>
      </c>
      <c r="Q26" s="4">
        <v>0</v>
      </c>
      <c r="R26" s="4">
        <f>R25</f>
        <v>90.9</v>
      </c>
      <c r="S26" s="4">
        <f>S28</f>
        <v>0</v>
      </c>
      <c r="T26" s="4">
        <v>52.875</v>
      </c>
      <c r="U26" s="4">
        <v>0</v>
      </c>
      <c r="V26" s="4">
        <f>V25</f>
        <v>0</v>
      </c>
      <c r="W26" s="4">
        <v>0</v>
      </c>
      <c r="X26" s="4">
        <v>0</v>
      </c>
      <c r="Y26" s="4">
        <v>0</v>
      </c>
      <c r="Z26" s="4">
        <f t="shared" si="6"/>
        <v>0</v>
      </c>
      <c r="AA26" s="4">
        <v>71.1</v>
      </c>
      <c r="AB26" s="4">
        <v>91.35</v>
      </c>
      <c r="AC26" s="4">
        <v>0</v>
      </c>
      <c r="AD26" s="18">
        <f>AD28</f>
        <v>31.5</v>
      </c>
      <c r="AE26" s="4">
        <v>0</v>
      </c>
      <c r="AF26" s="4">
        <f>AF23</f>
        <v>0</v>
      </c>
      <c r="AG26" s="66"/>
      <c r="AH26" s="20"/>
      <c r="AI26" s="20"/>
      <c r="AJ26" s="20"/>
      <c r="AL26" s="20"/>
    </row>
    <row r="27" spans="1:38" s="27" customFormat="1" ht="15.75">
      <c r="A27" s="72"/>
      <c r="B27" s="53" t="s">
        <v>13</v>
      </c>
      <c r="C27" s="143">
        <f>I27+K27+M27+O27+Q27+S27+U27+W27+Y27+AA27+AC27+AE27</f>
        <v>0</v>
      </c>
      <c r="D27" s="144">
        <f>I27+K27+M27+O27+Q27+S27+U27+W27+Y27+AA27+AC27+AE27</f>
        <v>0</v>
      </c>
      <c r="E27" s="144">
        <f>D27</f>
        <v>0</v>
      </c>
      <c r="F27" s="144">
        <f>J27+L27+N27+P27+R27+T27+V27+X27+Z27+AB27+AD27+AF27</f>
        <v>0</v>
      </c>
      <c r="G27" s="67">
        <v>0</v>
      </c>
      <c r="H27" s="67">
        <v>0</v>
      </c>
      <c r="I27" s="7">
        <v>0</v>
      </c>
      <c r="J27" s="6">
        <v>0</v>
      </c>
      <c r="K27" s="6">
        <v>0</v>
      </c>
      <c r="L27" s="7">
        <v>0</v>
      </c>
      <c r="M27" s="6">
        <v>0</v>
      </c>
      <c r="N27" s="6">
        <f t="shared" si="5"/>
        <v>0</v>
      </c>
      <c r="O27" s="6">
        <v>0</v>
      </c>
      <c r="P27" s="55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f>U27</f>
        <v>0</v>
      </c>
      <c r="W27" s="6">
        <v>0</v>
      </c>
      <c r="X27" s="6">
        <v>0</v>
      </c>
      <c r="Y27" s="6">
        <v>0</v>
      </c>
      <c r="Z27" s="6">
        <f t="shared" si="6"/>
        <v>0</v>
      </c>
      <c r="AA27" s="6">
        <v>0</v>
      </c>
      <c r="AB27" s="6">
        <f>AA27</f>
        <v>0</v>
      </c>
      <c r="AC27" s="6">
        <v>0</v>
      </c>
      <c r="AD27" s="7">
        <v>0</v>
      </c>
      <c r="AE27" s="6">
        <v>0</v>
      </c>
      <c r="AF27" s="6">
        <v>0</v>
      </c>
      <c r="AG27" s="19"/>
      <c r="AH27" s="20"/>
      <c r="AI27" s="20"/>
      <c r="AJ27" s="20"/>
      <c r="AL27" s="20"/>
    </row>
    <row r="28" spans="1:181" s="74" customFormat="1" ht="15.75">
      <c r="A28" s="73"/>
      <c r="B28" s="58" t="s">
        <v>25</v>
      </c>
      <c r="C28" s="143">
        <f>I28+K28+M28+O28+Q28+S28+U28+W28+Y28+AA28+AC28+AE28</f>
        <v>303.29999999999995</v>
      </c>
      <c r="D28" s="144">
        <f>I28+K28+M28+O28+Q28+S28+U28+W28+Y28+AA28+AC28+AE28</f>
        <v>303.29999999999995</v>
      </c>
      <c r="E28" s="144">
        <f>F28</f>
        <v>303.29999999999995</v>
      </c>
      <c r="F28" s="144">
        <f>J28+L28+N28+P28+R28+T28+V28+X28+Z28+AB28+AD28+AF28</f>
        <v>303.29999999999995</v>
      </c>
      <c r="G28" s="67">
        <f>G26</f>
        <v>1</v>
      </c>
      <c r="H28" s="67">
        <f>G26</f>
        <v>1</v>
      </c>
      <c r="I28" s="7">
        <v>0</v>
      </c>
      <c r="J28" s="6">
        <v>0</v>
      </c>
      <c r="K28" s="6">
        <f>K20</f>
        <v>36.675</v>
      </c>
      <c r="L28" s="7">
        <f>K28</f>
        <v>36.675</v>
      </c>
      <c r="M28" s="6">
        <v>0</v>
      </c>
      <c r="N28" s="6">
        <f t="shared" si="5"/>
        <v>0</v>
      </c>
      <c r="O28" s="6">
        <f>O26</f>
        <v>195.525</v>
      </c>
      <c r="P28" s="55">
        <f>P25</f>
        <v>0</v>
      </c>
      <c r="Q28" s="6">
        <v>0</v>
      </c>
      <c r="R28" s="6">
        <v>90.9</v>
      </c>
      <c r="S28" s="6">
        <f>S25</f>
        <v>0</v>
      </c>
      <c r="T28" s="6">
        <v>52.875</v>
      </c>
      <c r="U28" s="6">
        <v>0</v>
      </c>
      <c r="V28" s="6">
        <f>V26</f>
        <v>0</v>
      </c>
      <c r="W28" s="6">
        <v>0</v>
      </c>
      <c r="X28" s="6">
        <v>0</v>
      </c>
      <c r="Y28" s="6">
        <v>0</v>
      </c>
      <c r="Z28" s="6">
        <f t="shared" si="6"/>
        <v>0</v>
      </c>
      <c r="AA28" s="6">
        <f>AA26</f>
        <v>71.1</v>
      </c>
      <c r="AB28" s="6">
        <v>91.35</v>
      </c>
      <c r="AC28" s="6">
        <v>0</v>
      </c>
      <c r="AD28" s="7">
        <v>31.5</v>
      </c>
      <c r="AE28" s="6">
        <v>0</v>
      </c>
      <c r="AF28" s="6">
        <f>AF26</f>
        <v>0</v>
      </c>
      <c r="AG28" s="19"/>
      <c r="AH28" s="20"/>
      <c r="AI28" s="20"/>
      <c r="AJ28" s="20"/>
      <c r="AK28" s="27"/>
      <c r="AL28" s="20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</row>
    <row r="29" spans="1:38" s="9" customFormat="1" ht="24.75" customHeight="1">
      <c r="A29" s="75" t="s">
        <v>27</v>
      </c>
      <c r="B29" s="116" t="s">
        <v>43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76"/>
      <c r="AH29" s="20"/>
      <c r="AI29" s="20"/>
      <c r="AJ29" s="20"/>
      <c r="AL29" s="20"/>
    </row>
    <row r="30" spans="1:38" s="9" customFormat="1" ht="51" customHeight="1">
      <c r="A30" s="77" t="s">
        <v>21</v>
      </c>
      <c r="B30" s="47" t="s">
        <v>48</v>
      </c>
      <c r="C30" s="48">
        <v>0</v>
      </c>
      <c r="D30" s="100">
        <v>0</v>
      </c>
      <c r="E30" s="48">
        <f>E31</f>
        <v>0</v>
      </c>
      <c r="F30" s="48">
        <f>F31</f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">
        <v>0</v>
      </c>
      <c r="R30" s="4">
        <v>0</v>
      </c>
      <c r="S30" s="4">
        <v>0</v>
      </c>
      <c r="T30" s="4">
        <v>0</v>
      </c>
      <c r="U30" s="78">
        <v>0</v>
      </c>
      <c r="V30" s="78">
        <v>0</v>
      </c>
      <c r="W30" s="4">
        <v>0</v>
      </c>
      <c r="X30" s="4">
        <v>0</v>
      </c>
      <c r="Y30" s="4">
        <v>0</v>
      </c>
      <c r="Z30" s="4">
        <f>Y30</f>
        <v>0</v>
      </c>
      <c r="AA30" s="16">
        <v>0</v>
      </c>
      <c r="AB30" s="16">
        <v>0</v>
      </c>
      <c r="AC30" s="4">
        <v>0</v>
      </c>
      <c r="AD30" s="18">
        <v>0</v>
      </c>
      <c r="AE30" s="16">
        <v>0</v>
      </c>
      <c r="AF30" s="16">
        <v>0</v>
      </c>
      <c r="AG30" s="119"/>
      <c r="AH30" s="20"/>
      <c r="AI30" s="20"/>
      <c r="AJ30" s="20"/>
      <c r="AL30" s="20"/>
    </row>
    <row r="31" spans="1:38" s="9" customFormat="1" ht="17.25" customHeight="1">
      <c r="A31" s="2" t="s">
        <v>22</v>
      </c>
      <c r="B31" s="3" t="s">
        <v>26</v>
      </c>
      <c r="C31" s="101">
        <v>0</v>
      </c>
      <c r="D31" s="101">
        <v>0</v>
      </c>
      <c r="E31" s="55">
        <f>E32+E33</f>
        <v>0</v>
      </c>
      <c r="F31" s="55">
        <f>F32+F33</f>
        <v>0</v>
      </c>
      <c r="G31" s="55">
        <v>0</v>
      </c>
      <c r="H31" s="55">
        <v>0</v>
      </c>
      <c r="I31" s="55">
        <v>0</v>
      </c>
      <c r="J31" s="59">
        <f>J32+J33</f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6">
        <v>0</v>
      </c>
      <c r="R31" s="6">
        <v>0</v>
      </c>
      <c r="S31" s="6">
        <v>0</v>
      </c>
      <c r="T31" s="6">
        <v>0</v>
      </c>
      <c r="U31" s="79">
        <v>0</v>
      </c>
      <c r="V31" s="79">
        <v>0</v>
      </c>
      <c r="W31" s="6">
        <v>0</v>
      </c>
      <c r="X31" s="6">
        <v>0</v>
      </c>
      <c r="Y31" s="6">
        <v>0</v>
      </c>
      <c r="Z31" s="6">
        <f>Y31</f>
        <v>0</v>
      </c>
      <c r="AA31" s="8">
        <v>0</v>
      </c>
      <c r="AB31" s="8">
        <v>0</v>
      </c>
      <c r="AC31" s="6">
        <v>0</v>
      </c>
      <c r="AD31" s="7">
        <v>0</v>
      </c>
      <c r="AE31" s="8">
        <v>0</v>
      </c>
      <c r="AF31" s="8">
        <v>0</v>
      </c>
      <c r="AG31" s="120"/>
      <c r="AH31" s="20"/>
      <c r="AI31" s="20"/>
      <c r="AJ31" s="20"/>
      <c r="AL31" s="20"/>
    </row>
    <row r="32" spans="1:38" s="27" customFormat="1" ht="17.25" customHeight="1">
      <c r="A32" s="80"/>
      <c r="B32" s="58" t="s">
        <v>13</v>
      </c>
      <c r="C32" s="101">
        <v>0</v>
      </c>
      <c r="D32" s="101">
        <v>0</v>
      </c>
      <c r="E32" s="55">
        <f>F32</f>
        <v>0</v>
      </c>
      <c r="F32" s="55">
        <f>J32+L32+N32+P32+R32+T32+V32+X32+Z32+AB32+AD32+AF32</f>
        <v>0</v>
      </c>
      <c r="G32" s="55">
        <v>0</v>
      </c>
      <c r="H32" s="55">
        <v>0</v>
      </c>
      <c r="I32" s="55">
        <v>0</v>
      </c>
      <c r="J32" s="59">
        <f>J30</f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6">
        <v>0</v>
      </c>
      <c r="R32" s="6">
        <v>0</v>
      </c>
      <c r="S32" s="6">
        <v>0</v>
      </c>
      <c r="T32" s="6">
        <v>0</v>
      </c>
      <c r="U32" s="79">
        <v>0</v>
      </c>
      <c r="V32" s="79">
        <v>0</v>
      </c>
      <c r="W32" s="6">
        <v>0</v>
      </c>
      <c r="X32" s="6">
        <v>0</v>
      </c>
      <c r="Y32" s="6">
        <v>0</v>
      </c>
      <c r="Z32" s="6">
        <f>Y32</f>
        <v>0</v>
      </c>
      <c r="AA32" s="8">
        <v>0</v>
      </c>
      <c r="AB32" s="8">
        <v>0</v>
      </c>
      <c r="AC32" s="6">
        <v>0</v>
      </c>
      <c r="AD32" s="7">
        <v>0</v>
      </c>
      <c r="AE32" s="8">
        <v>0</v>
      </c>
      <c r="AF32" s="8">
        <v>0</v>
      </c>
      <c r="AG32" s="120"/>
      <c r="AH32" s="20"/>
      <c r="AI32" s="20"/>
      <c r="AJ32" s="20"/>
      <c r="AL32" s="20"/>
    </row>
    <row r="33" spans="1:38" s="27" customFormat="1" ht="17.25" customHeight="1">
      <c r="A33" s="81"/>
      <c r="B33" s="27" t="s">
        <v>25</v>
      </c>
      <c r="C33" s="59">
        <f>I33+K33+M33+O33+Q33+S33+U33+W33+Y33+AA33+AC33+AE33</f>
        <v>0</v>
      </c>
      <c r="D33" s="55">
        <f>I33+K33+M33+O33+Q33+S33+U33+W33+Y33</f>
        <v>0</v>
      </c>
      <c r="E33" s="55">
        <f>F33</f>
        <v>0</v>
      </c>
      <c r="F33" s="55">
        <f>J33+L33+N33+P33+R33+T33+V33+X33+Z33+AB33+AD33+AF33</f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6">
        <v>0</v>
      </c>
      <c r="R33" s="6">
        <v>0</v>
      </c>
      <c r="S33" s="6">
        <v>0</v>
      </c>
      <c r="T33" s="6">
        <v>0</v>
      </c>
      <c r="U33" s="79">
        <v>0</v>
      </c>
      <c r="V33" s="79">
        <v>0</v>
      </c>
      <c r="W33" s="6">
        <v>0</v>
      </c>
      <c r="X33" s="6">
        <v>0</v>
      </c>
      <c r="Y33" s="6">
        <v>0</v>
      </c>
      <c r="Z33" s="6">
        <f>Y33</f>
        <v>0</v>
      </c>
      <c r="AA33" s="8">
        <v>0</v>
      </c>
      <c r="AB33" s="8">
        <v>0</v>
      </c>
      <c r="AC33" s="6">
        <v>0</v>
      </c>
      <c r="AD33" s="7">
        <v>0</v>
      </c>
      <c r="AE33" s="8">
        <v>0</v>
      </c>
      <c r="AF33" s="8">
        <v>0</v>
      </c>
      <c r="AG33" s="121"/>
      <c r="AH33" s="20"/>
      <c r="AI33" s="20"/>
      <c r="AJ33" s="20"/>
      <c r="AL33" s="20"/>
    </row>
    <row r="34" spans="1:38" s="9" customFormat="1" ht="25.5" customHeight="1">
      <c r="A34" s="94"/>
      <c r="B34" s="129" t="s">
        <v>46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30"/>
      <c r="AG34" s="94"/>
      <c r="AH34" s="20"/>
      <c r="AI34" s="20"/>
      <c r="AJ34" s="20"/>
      <c r="AL34" s="20"/>
    </row>
    <row r="35" spans="1:38" s="9" customFormat="1" ht="129" customHeight="1">
      <c r="A35" s="82"/>
      <c r="B35" s="47" t="s">
        <v>47</v>
      </c>
      <c r="C35" s="4">
        <f>C36</f>
        <v>2127.212083</v>
      </c>
      <c r="D35" s="4">
        <f>D36</f>
        <v>2127.212083</v>
      </c>
      <c r="E35" s="4">
        <f>E36</f>
        <v>2127.212083</v>
      </c>
      <c r="F35" s="4">
        <f>F36</f>
        <v>2065.9279830000005</v>
      </c>
      <c r="G35" s="5">
        <f>F35/C35</f>
        <v>0.9711904137392965</v>
      </c>
      <c r="H35" s="5">
        <f aca="true" t="shared" si="7" ref="H35:H40">F35/D35</f>
        <v>0.9711904137392965</v>
      </c>
      <c r="I35" s="4">
        <f>I36</f>
        <v>91.927983</v>
      </c>
      <c r="J35" s="4">
        <v>91.93</v>
      </c>
      <c r="K35" s="4">
        <f>K36</f>
        <v>185.063</v>
      </c>
      <c r="L35" s="4">
        <f>L36</f>
        <v>176.56</v>
      </c>
      <c r="M35" s="4">
        <f>M36</f>
        <v>185.06</v>
      </c>
      <c r="N35" s="4">
        <v>176.56</v>
      </c>
      <c r="O35" s="4">
        <f>O36</f>
        <v>185.07</v>
      </c>
      <c r="P35" s="4">
        <f>P36</f>
        <v>176.55</v>
      </c>
      <c r="Q35" s="4">
        <f>Q37+Q38</f>
        <v>185.06137</v>
      </c>
      <c r="R35" s="4">
        <v>176.55</v>
      </c>
      <c r="S35" s="4">
        <v>195.69</v>
      </c>
      <c r="T35" s="4">
        <f>T36</f>
        <v>229.73</v>
      </c>
      <c r="U35" s="4">
        <f>U36</f>
        <v>229.73436</v>
      </c>
      <c r="V35" s="4">
        <f>V36</f>
        <v>229.73</v>
      </c>
      <c r="W35" s="4">
        <f>W36</f>
        <v>229.73436</v>
      </c>
      <c r="X35" s="18">
        <f>X38+X37</f>
        <v>229.73</v>
      </c>
      <c r="Y35" s="4">
        <f>Y36</f>
        <v>185.06379</v>
      </c>
      <c r="Z35" s="18">
        <f>Z37+Z38</f>
        <v>146.78</v>
      </c>
      <c r="AA35" s="16">
        <f>AA36</f>
        <v>185.06379</v>
      </c>
      <c r="AB35" s="16">
        <v>148.9</v>
      </c>
      <c r="AC35" s="4">
        <f>AC36</f>
        <v>185.06379</v>
      </c>
      <c r="AD35" s="18">
        <f>AD36</f>
        <v>138.26</v>
      </c>
      <c r="AE35" s="4">
        <f>AE36</f>
        <v>84.67</v>
      </c>
      <c r="AF35" s="16">
        <f>AF36</f>
        <v>144.65</v>
      </c>
      <c r="AG35" s="83" t="s">
        <v>55</v>
      </c>
      <c r="AH35" s="20"/>
      <c r="AI35" s="20"/>
      <c r="AJ35" s="20"/>
      <c r="AL35" s="20"/>
    </row>
    <row r="36" spans="1:38" s="9" customFormat="1" ht="19.5" customHeight="1">
      <c r="A36" s="2"/>
      <c r="B36" s="3" t="s">
        <v>26</v>
      </c>
      <c r="C36" s="4">
        <f>C37+C38</f>
        <v>2127.212083</v>
      </c>
      <c r="D36" s="4">
        <f>D38+D37</f>
        <v>2127.212083</v>
      </c>
      <c r="E36" s="4">
        <f>E37+E38</f>
        <v>2127.212083</v>
      </c>
      <c r="F36" s="4">
        <f>F37+F38</f>
        <v>2065.9279830000005</v>
      </c>
      <c r="G36" s="5">
        <f>F36/C36</f>
        <v>0.9711904137392965</v>
      </c>
      <c r="H36" s="5">
        <f t="shared" si="7"/>
        <v>0.9711904137392965</v>
      </c>
      <c r="I36" s="4">
        <f>I38</f>
        <v>91.927983</v>
      </c>
      <c r="J36" s="4">
        <f>I36</f>
        <v>91.927983</v>
      </c>
      <c r="K36" s="4">
        <f>K38</f>
        <v>185.063</v>
      </c>
      <c r="L36" s="4">
        <v>176.56</v>
      </c>
      <c r="M36" s="4">
        <f>M37</f>
        <v>185.06</v>
      </c>
      <c r="N36" s="4">
        <f>N35</f>
        <v>176.56</v>
      </c>
      <c r="O36" s="4">
        <f>O37</f>
        <v>185.07</v>
      </c>
      <c r="P36" s="4">
        <v>176.55</v>
      </c>
      <c r="Q36" s="4">
        <f>Q37+Q38</f>
        <v>185.06137</v>
      </c>
      <c r="R36" s="4">
        <f>R37+R38</f>
        <v>176.55</v>
      </c>
      <c r="S36" s="4">
        <v>195.69</v>
      </c>
      <c r="T36" s="4">
        <v>229.73</v>
      </c>
      <c r="U36" s="4">
        <f>U37+U38</f>
        <v>229.73436</v>
      </c>
      <c r="V36" s="4">
        <f>V37+V38</f>
        <v>229.73</v>
      </c>
      <c r="W36" s="4">
        <f>W38+W37</f>
        <v>229.73436</v>
      </c>
      <c r="X36" s="18">
        <f>X38+X37</f>
        <v>229.73</v>
      </c>
      <c r="Y36" s="4">
        <f>Y38</f>
        <v>185.06379</v>
      </c>
      <c r="Z36" s="18">
        <f>Z37+Z38</f>
        <v>146.78</v>
      </c>
      <c r="AA36" s="16">
        <f>AA38</f>
        <v>185.06379</v>
      </c>
      <c r="AB36" s="16">
        <v>148.9</v>
      </c>
      <c r="AC36" s="4">
        <f>AC38</f>
        <v>185.06379</v>
      </c>
      <c r="AD36" s="18">
        <f>AD38</f>
        <v>138.26</v>
      </c>
      <c r="AE36" s="4">
        <f>AE38</f>
        <v>84.67</v>
      </c>
      <c r="AF36" s="16">
        <f>AF38</f>
        <v>144.65</v>
      </c>
      <c r="AG36" s="19"/>
      <c r="AH36" s="20"/>
      <c r="AI36" s="20"/>
      <c r="AJ36" s="20"/>
      <c r="AL36" s="20"/>
    </row>
    <row r="37" spans="1:38" s="27" customFormat="1" ht="18.75" customHeight="1">
      <c r="A37" s="84"/>
      <c r="B37" s="58" t="s">
        <v>13</v>
      </c>
      <c r="C37" s="6">
        <f>I37+K37+M37+O37+Q37+S37+U37+W37+Y37+AA37+AC37+AE37</f>
        <v>475</v>
      </c>
      <c r="D37" s="6">
        <f>I37+K37+M37+O37+Q37+S37+U37+W37+Y37+AA37+AC37+AE37</f>
        <v>475</v>
      </c>
      <c r="E37" s="6">
        <f>F37</f>
        <v>475</v>
      </c>
      <c r="F37" s="6">
        <f>J37+L37+N37+P37+R37+T37+V37+X37+Z37+AB37+AD37+AF37</f>
        <v>475</v>
      </c>
      <c r="G37" s="67">
        <f>F37/C37</f>
        <v>1</v>
      </c>
      <c r="H37" s="67">
        <f t="shared" si="7"/>
        <v>1</v>
      </c>
      <c r="I37" s="6">
        <v>0</v>
      </c>
      <c r="J37" s="6">
        <v>0</v>
      </c>
      <c r="K37" s="6">
        <v>0</v>
      </c>
      <c r="L37" s="6">
        <v>0</v>
      </c>
      <c r="M37" s="6">
        <v>185.06</v>
      </c>
      <c r="N37" s="6">
        <f>N36</f>
        <v>176.56</v>
      </c>
      <c r="O37" s="6">
        <v>185.07</v>
      </c>
      <c r="P37" s="6">
        <f>P36</f>
        <v>176.55</v>
      </c>
      <c r="Q37" s="6">
        <v>104.87</v>
      </c>
      <c r="R37" s="6">
        <v>121.89</v>
      </c>
      <c r="S37" s="6">
        <v>0</v>
      </c>
      <c r="T37" s="6">
        <v>0</v>
      </c>
      <c r="U37" s="6">
        <v>0</v>
      </c>
      <c r="V37" s="6">
        <f>U37</f>
        <v>0</v>
      </c>
      <c r="W37" s="6">
        <v>0</v>
      </c>
      <c r="X37" s="6">
        <f>W37</f>
        <v>0</v>
      </c>
      <c r="Y37" s="6">
        <v>0</v>
      </c>
      <c r="Z37" s="6">
        <v>0</v>
      </c>
      <c r="AA37" s="6">
        <v>0</v>
      </c>
      <c r="AB37" s="8">
        <v>0</v>
      </c>
      <c r="AC37" s="6">
        <v>0</v>
      </c>
      <c r="AD37" s="6">
        <f>AC37</f>
        <v>0</v>
      </c>
      <c r="AE37" s="6">
        <v>0</v>
      </c>
      <c r="AF37" s="6">
        <f>AE37</f>
        <v>0</v>
      </c>
      <c r="AG37" s="19"/>
      <c r="AH37" s="20"/>
      <c r="AI37" s="20"/>
      <c r="AJ37" s="20"/>
      <c r="AL37" s="20"/>
    </row>
    <row r="38" spans="1:38" s="27" customFormat="1" ht="15.75">
      <c r="A38" s="58"/>
      <c r="B38" s="58" t="s">
        <v>25</v>
      </c>
      <c r="C38" s="6">
        <f>I38+K38+M38+O38+Q38+S38+U38+W38+Y38+AA38+AC38+AE38</f>
        <v>1652.212083</v>
      </c>
      <c r="D38" s="6">
        <f>I38+K38+M38+O38+Q38+S38+U38+W38+Y38+AA38+AC38+AE38</f>
        <v>1652.212083</v>
      </c>
      <c r="E38" s="6">
        <f>C38</f>
        <v>1652.212083</v>
      </c>
      <c r="F38" s="6">
        <f>J38+L38+N38+P38+R38+T38+V38+X38+Z38+AB38+AD38+AF38</f>
        <v>1590.9279830000003</v>
      </c>
      <c r="G38" s="67">
        <f>F38/C38</f>
        <v>0.9629078490403464</v>
      </c>
      <c r="H38" s="67">
        <f t="shared" si="7"/>
        <v>0.9629078490403464</v>
      </c>
      <c r="I38" s="6">
        <v>91.927983</v>
      </c>
      <c r="J38" s="6">
        <f>I38</f>
        <v>91.927983</v>
      </c>
      <c r="K38" s="6">
        <v>185.063</v>
      </c>
      <c r="L38" s="6">
        <f>L36</f>
        <v>176.56</v>
      </c>
      <c r="M38" s="6">
        <v>0</v>
      </c>
      <c r="N38" s="6">
        <f>O38</f>
        <v>0</v>
      </c>
      <c r="O38" s="6">
        <v>0</v>
      </c>
      <c r="P38" s="6">
        <v>0</v>
      </c>
      <c r="Q38" s="6">
        <v>80.19137</v>
      </c>
      <c r="R38" s="6">
        <v>54.66</v>
      </c>
      <c r="S38" s="6">
        <v>195.69964</v>
      </c>
      <c r="T38" s="6">
        <v>229.73</v>
      </c>
      <c r="U38" s="6">
        <v>229.73436</v>
      </c>
      <c r="V38" s="6">
        <v>229.73</v>
      </c>
      <c r="W38" s="6">
        <v>229.73436</v>
      </c>
      <c r="X38" s="7">
        <v>229.73</v>
      </c>
      <c r="Y38" s="6">
        <v>185.06379</v>
      </c>
      <c r="Z38" s="7">
        <v>146.78</v>
      </c>
      <c r="AA38" s="8">
        <v>185.06379</v>
      </c>
      <c r="AB38" s="8">
        <v>148.9</v>
      </c>
      <c r="AC38" s="6">
        <v>185.06379</v>
      </c>
      <c r="AD38" s="7">
        <v>138.26</v>
      </c>
      <c r="AE38" s="6">
        <v>84.67</v>
      </c>
      <c r="AF38" s="6">
        <v>144.65</v>
      </c>
      <c r="AG38" s="19"/>
      <c r="AH38" s="20"/>
      <c r="AI38" s="20"/>
      <c r="AJ38" s="20"/>
      <c r="AL38" s="20"/>
    </row>
    <row r="39" spans="1:38" s="27" customFormat="1" ht="30.75" customHeight="1" hidden="1">
      <c r="A39" s="58"/>
      <c r="B39" s="111" t="s">
        <v>44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20"/>
      <c r="AI39" s="20"/>
      <c r="AJ39" s="20"/>
      <c r="AL39" s="20"/>
    </row>
    <row r="40" spans="1:181" s="85" customFormat="1" ht="23.25" customHeight="1">
      <c r="A40" s="2"/>
      <c r="B40" s="95" t="s">
        <v>23</v>
      </c>
      <c r="C40" s="96">
        <f>C41+C42</f>
        <v>4670.912083</v>
      </c>
      <c r="D40" s="96">
        <f>D41+D42</f>
        <v>4670.912083</v>
      </c>
      <c r="E40" s="96">
        <f>E41+E42</f>
        <v>4670.912083</v>
      </c>
      <c r="F40" s="96">
        <f>F41+F42</f>
        <v>4609.621983</v>
      </c>
      <c r="G40" s="97">
        <f>F40/C40</f>
        <v>0.9868783443338468</v>
      </c>
      <c r="H40" s="97">
        <f t="shared" si="7"/>
        <v>0.9868783443338468</v>
      </c>
      <c r="I40" s="96">
        <f>I42+I41</f>
        <v>91.927983</v>
      </c>
      <c r="J40" s="96">
        <f aca="true" t="shared" si="8" ref="J40:AF40">J42+J41</f>
        <v>91.927983</v>
      </c>
      <c r="K40" s="96">
        <f t="shared" si="8"/>
        <v>1194.712</v>
      </c>
      <c r="L40" s="96">
        <f t="shared" si="8"/>
        <v>1186.209</v>
      </c>
      <c r="M40" s="96">
        <f t="shared" si="8"/>
        <v>185.066</v>
      </c>
      <c r="N40" s="96">
        <f t="shared" si="8"/>
        <v>176.56</v>
      </c>
      <c r="O40" s="96">
        <f t="shared" si="8"/>
        <v>678.775</v>
      </c>
      <c r="P40" s="96">
        <f t="shared" si="8"/>
        <v>176.55</v>
      </c>
      <c r="Q40" s="96">
        <f t="shared" si="8"/>
        <v>528.22137</v>
      </c>
      <c r="R40" s="96">
        <f t="shared" si="8"/>
        <v>610.61</v>
      </c>
      <c r="S40" s="96">
        <f t="shared" si="8"/>
        <v>309.45964</v>
      </c>
      <c r="T40" s="96">
        <f t="shared" si="8"/>
        <v>396.365</v>
      </c>
      <c r="U40" s="96">
        <f t="shared" si="8"/>
        <v>373.61436000000003</v>
      </c>
      <c r="V40" s="96">
        <f t="shared" si="8"/>
        <v>373.61</v>
      </c>
      <c r="W40" s="96">
        <f t="shared" si="8"/>
        <v>229.73436</v>
      </c>
      <c r="X40" s="96">
        <f t="shared" si="8"/>
        <v>229.73</v>
      </c>
      <c r="Y40" s="96">
        <f t="shared" si="8"/>
        <v>374.50379</v>
      </c>
      <c r="Z40" s="96">
        <f t="shared" si="8"/>
        <v>336.22</v>
      </c>
      <c r="AA40" s="96">
        <f t="shared" si="8"/>
        <v>435.16379</v>
      </c>
      <c r="AB40" s="96">
        <f t="shared" si="8"/>
        <v>240.25</v>
      </c>
      <c r="AC40" s="96">
        <f t="shared" si="8"/>
        <v>185.06379</v>
      </c>
      <c r="AD40" s="96">
        <f>AD17+AD35</f>
        <v>646.94</v>
      </c>
      <c r="AE40" s="96">
        <f t="shared" si="8"/>
        <v>84.67</v>
      </c>
      <c r="AF40" s="96">
        <f t="shared" si="8"/>
        <v>144.65</v>
      </c>
      <c r="AG40" s="98"/>
      <c r="AH40" s="20"/>
      <c r="AI40" s="20"/>
      <c r="AJ40" s="20"/>
      <c r="AK40" s="9"/>
      <c r="AL40" s="20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</row>
    <row r="41" spans="2:38" ht="15.75">
      <c r="B41" s="53" t="s">
        <v>13</v>
      </c>
      <c r="C41" s="6">
        <f>C19+C32+C37</f>
        <v>2715.4</v>
      </c>
      <c r="D41" s="6">
        <f>D19+D37</f>
        <v>2715.4</v>
      </c>
      <c r="E41" s="6">
        <f>E19+E37</f>
        <v>2715.4</v>
      </c>
      <c r="F41" s="6">
        <f>F19+F37</f>
        <v>2715.394</v>
      </c>
      <c r="G41" s="67">
        <f>F41/C41</f>
        <v>0.999997790380791</v>
      </c>
      <c r="H41" s="67">
        <f>F41/D41</f>
        <v>0.999997790380791</v>
      </c>
      <c r="I41" s="6">
        <v>0</v>
      </c>
      <c r="J41" s="6">
        <v>0</v>
      </c>
      <c r="K41" s="6">
        <f>K23+K37</f>
        <v>972.974</v>
      </c>
      <c r="L41" s="6">
        <f>L19</f>
        <v>972.974</v>
      </c>
      <c r="M41" s="6">
        <f>M19+M37</f>
        <v>185.066</v>
      </c>
      <c r="N41" s="6">
        <f>N19+N37</f>
        <v>176.56</v>
      </c>
      <c r="O41" s="6">
        <f>O19+O37</f>
        <v>483.25</v>
      </c>
      <c r="P41" s="6">
        <f>P37</f>
        <v>176.55</v>
      </c>
      <c r="Q41" s="6">
        <f>Q19+Q37</f>
        <v>448.03000000000003</v>
      </c>
      <c r="R41" s="6">
        <f>R19+R37</f>
        <v>465.05</v>
      </c>
      <c r="S41" s="6">
        <f>S19+S37</f>
        <v>113.76</v>
      </c>
      <c r="T41" s="6">
        <f>T19</f>
        <v>113.76</v>
      </c>
      <c r="U41" s="6">
        <f>U19+U37</f>
        <v>143.88</v>
      </c>
      <c r="V41" s="6">
        <f aca="true" t="shared" si="9" ref="V41:AA41">V19</f>
        <v>143.88</v>
      </c>
      <c r="W41" s="6">
        <f t="shared" si="9"/>
        <v>0</v>
      </c>
      <c r="X41" s="6">
        <f t="shared" si="9"/>
        <v>0</v>
      </c>
      <c r="Y41" s="6">
        <f t="shared" si="9"/>
        <v>189.44</v>
      </c>
      <c r="Z41" s="6">
        <f t="shared" si="9"/>
        <v>189.44</v>
      </c>
      <c r="AA41" s="6">
        <f t="shared" si="9"/>
        <v>179</v>
      </c>
      <c r="AB41" s="6">
        <f>AB21</f>
        <v>0</v>
      </c>
      <c r="AC41" s="6">
        <f>AC18+AC32</f>
        <v>0</v>
      </c>
      <c r="AD41" s="6">
        <f>AD19+AD37</f>
        <v>477.18</v>
      </c>
      <c r="AE41" s="6">
        <f>AE19</f>
        <v>0</v>
      </c>
      <c r="AF41" s="6">
        <f>AF14+AF37</f>
        <v>0</v>
      </c>
      <c r="AG41" s="19"/>
      <c r="AH41" s="20"/>
      <c r="AI41" s="20"/>
      <c r="AJ41" s="20"/>
      <c r="AL41" s="20"/>
    </row>
    <row r="42" spans="1:181" s="74" customFormat="1" ht="18" customHeight="1">
      <c r="A42" s="73"/>
      <c r="B42" s="58" t="s">
        <v>25</v>
      </c>
      <c r="C42" s="6">
        <f>C20+C38</f>
        <v>1955.5120829999998</v>
      </c>
      <c r="D42" s="6">
        <f>D20+D38</f>
        <v>1955.5120829999998</v>
      </c>
      <c r="E42" s="6">
        <f>E20+E38</f>
        <v>1955.5120829999998</v>
      </c>
      <c r="F42" s="6">
        <f>F15+F20+F33+F38</f>
        <v>1894.2279830000002</v>
      </c>
      <c r="G42" s="67">
        <f>F42/C42</f>
        <v>0.9686608430943663</v>
      </c>
      <c r="H42" s="67">
        <f>F42/D42</f>
        <v>0.9686608430943663</v>
      </c>
      <c r="I42" s="6">
        <f>I38</f>
        <v>91.927983</v>
      </c>
      <c r="J42" s="6">
        <f>J38</f>
        <v>91.927983</v>
      </c>
      <c r="K42" s="6">
        <f>K28+K38</f>
        <v>221.738</v>
      </c>
      <c r="L42" s="6">
        <f>L28+L38</f>
        <v>213.235</v>
      </c>
      <c r="M42" s="6">
        <f>M20+M38</f>
        <v>0</v>
      </c>
      <c r="N42" s="6">
        <f>N38</f>
        <v>0</v>
      </c>
      <c r="O42" s="6">
        <f>O28+O38</f>
        <v>195.525</v>
      </c>
      <c r="P42" s="6">
        <f>P38</f>
        <v>0</v>
      </c>
      <c r="Q42" s="6">
        <f>Q38</f>
        <v>80.19137</v>
      </c>
      <c r="R42" s="6">
        <f>R20+R38</f>
        <v>145.56</v>
      </c>
      <c r="S42" s="6">
        <f>S20+S38</f>
        <v>195.69964</v>
      </c>
      <c r="T42" s="6">
        <f>T38+T20</f>
        <v>282.605</v>
      </c>
      <c r="U42" s="6">
        <f>U25+U35</f>
        <v>229.73436</v>
      </c>
      <c r="V42" s="6">
        <f>V25+V35</f>
        <v>229.73</v>
      </c>
      <c r="W42" s="6">
        <f>W20+W38</f>
        <v>229.73436</v>
      </c>
      <c r="X42" s="6">
        <f>X38</f>
        <v>229.73</v>
      </c>
      <c r="Y42" s="6">
        <f>Y20+Y38</f>
        <v>185.06379</v>
      </c>
      <c r="Z42" s="6">
        <f>Z38</f>
        <v>146.78</v>
      </c>
      <c r="AA42" s="6">
        <f>AA20+AA38</f>
        <v>256.16379</v>
      </c>
      <c r="AB42" s="6">
        <f>AB20+AB38</f>
        <v>240.25</v>
      </c>
      <c r="AC42" s="6">
        <f>AC20+AC38</f>
        <v>185.06379</v>
      </c>
      <c r="AD42" s="6">
        <f>AD20+AD38</f>
        <v>169.76</v>
      </c>
      <c r="AE42" s="6">
        <f>AE20+AE38</f>
        <v>84.67</v>
      </c>
      <c r="AF42" s="6">
        <f>AF20+AF38</f>
        <v>144.65</v>
      </c>
      <c r="AG42" s="19"/>
      <c r="AH42" s="20"/>
      <c r="AI42" s="20"/>
      <c r="AJ42" s="20"/>
      <c r="AK42" s="27"/>
      <c r="AL42" s="20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</row>
    <row r="43" spans="2:181" s="17" customFormat="1" ht="18.75">
      <c r="B43" s="86"/>
      <c r="AH43" s="20"/>
      <c r="AI43" s="20"/>
      <c r="AJ43" s="20"/>
      <c r="AK43" s="87"/>
      <c r="AL43" s="20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</row>
    <row r="44" spans="3:36" ht="101.25" customHeight="1">
      <c r="C44" s="117" t="s">
        <v>49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8" t="s">
        <v>50</v>
      </c>
      <c r="O44" s="118"/>
      <c r="P44" s="118"/>
      <c r="Q44" s="88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H44" s="89"/>
      <c r="AI44" s="89"/>
      <c r="AJ44" s="89"/>
    </row>
    <row r="45" spans="3:29" ht="39" customHeight="1">
      <c r="C45" s="122" t="s">
        <v>41</v>
      </c>
      <c r="D45" s="122"/>
      <c r="E45" s="122"/>
      <c r="F45" s="122"/>
      <c r="G45" s="122"/>
      <c r="H45" s="122"/>
      <c r="I45" s="122"/>
      <c r="J45" s="122"/>
      <c r="X45" s="117"/>
      <c r="Y45" s="117"/>
      <c r="Z45" s="117"/>
      <c r="AA45" s="90"/>
      <c r="AB45" s="91"/>
      <c r="AC45" s="91"/>
    </row>
    <row r="46" spans="3:29" ht="31.5" customHeight="1">
      <c r="C46" s="92"/>
      <c r="D46" s="92"/>
      <c r="E46" s="92"/>
      <c r="F46" s="92"/>
      <c r="G46" s="92"/>
      <c r="H46" s="92"/>
      <c r="I46" s="92"/>
      <c r="J46" s="92"/>
      <c r="K46" s="88"/>
      <c r="L46" s="88"/>
      <c r="M46" s="91"/>
      <c r="N46" s="91"/>
      <c r="O46" s="91"/>
      <c r="P46" s="91"/>
      <c r="Q46" s="91"/>
      <c r="X46" s="22"/>
      <c r="Y46" s="22"/>
      <c r="Z46" s="15"/>
      <c r="AA46" s="15"/>
      <c r="AB46" s="15"/>
      <c r="AC46" s="15"/>
    </row>
  </sheetData>
  <sheetProtection/>
  <mergeCells count="36">
    <mergeCell ref="B34:AF34"/>
    <mergeCell ref="B16:AF16"/>
    <mergeCell ref="M8:N8"/>
    <mergeCell ref="B8:B9"/>
    <mergeCell ref="B11:AF11"/>
    <mergeCell ref="K8:L8"/>
    <mergeCell ref="U8:V8"/>
    <mergeCell ref="B7:AF7"/>
    <mergeCell ref="I8:J8"/>
    <mergeCell ref="S8:T8"/>
    <mergeCell ref="C8:C9"/>
    <mergeCell ref="AG8:AG9"/>
    <mergeCell ref="Y8:Z8"/>
    <mergeCell ref="AA8:AB8"/>
    <mergeCell ref="W8:X8"/>
    <mergeCell ref="D8:D9"/>
    <mergeCell ref="S44:AC44"/>
    <mergeCell ref="C45:J45"/>
    <mergeCell ref="E8:E9"/>
    <mergeCell ref="O8:P8"/>
    <mergeCell ref="R2:T2"/>
    <mergeCell ref="R3:T3"/>
    <mergeCell ref="Z4:AF4"/>
    <mergeCell ref="Z5:AF5"/>
    <mergeCell ref="B6:AF6"/>
    <mergeCell ref="F8:F9"/>
    <mergeCell ref="B39:AG39"/>
    <mergeCell ref="AE8:AF8"/>
    <mergeCell ref="Q8:R8"/>
    <mergeCell ref="B29:AF29"/>
    <mergeCell ref="X45:Z45"/>
    <mergeCell ref="C44:M44"/>
    <mergeCell ref="N44:P44"/>
    <mergeCell ref="G8:H8"/>
    <mergeCell ref="AC8:AD8"/>
    <mergeCell ref="AG30:AG3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28" r:id="rId1"/>
  <colBreaks count="1" manualBreakCount="1">
    <brk id="20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2018-01-12T09:47:06Z</cp:lastPrinted>
  <dcterms:created xsi:type="dcterms:W3CDTF">1996-10-08T23:32:33Z</dcterms:created>
  <dcterms:modified xsi:type="dcterms:W3CDTF">2018-01-15T05:41:02Z</dcterms:modified>
  <cp:category/>
  <cp:version/>
  <cp:contentType/>
  <cp:contentStatus/>
</cp:coreProperties>
</file>