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1"/>
  </bookViews>
  <sheets>
    <sheet name="Титульный лист" sheetId="1" r:id="rId1"/>
    <sheet name="2016" sheetId="2" r:id="rId2"/>
    <sheet name="2014 год " sheetId="3" r:id="rId3"/>
  </sheets>
  <definedNames>
    <definedName name="_xlnm.Print_Titles" localSheetId="2">'2014 год '!$A:$A</definedName>
    <definedName name="_xlnm.Print_Titles" localSheetId="1">'2016'!$A:$A,'2016'!$4:$6</definedName>
    <definedName name="_xlnm.Print_Area" localSheetId="2">'2014 год '!$A$1:$AE$57</definedName>
    <definedName name="_xlnm.Print_Area" localSheetId="1">'2016'!$A$1:$AG$103</definedName>
  </definedNames>
  <calcPr fullCalcOnLoad="1"/>
</workbook>
</file>

<file path=xl/comments2.xml><?xml version="1.0" encoding="utf-8"?>
<comments xmlns="http://schemas.openxmlformats.org/spreadsheetml/2006/main">
  <authors>
    <author>Мороз Ольга Евгеньевна</author>
  </authors>
  <commentList>
    <comment ref="AD48" authorId="0">
      <text>
        <r>
          <rPr>
            <b/>
            <sz val="9"/>
            <rFont val="Tahoma"/>
            <family val="2"/>
          </rPr>
          <t>Мороз Ольга Евгеньевна:</t>
        </r>
        <r>
          <rPr>
            <sz val="9"/>
            <rFont val="Tahoma"/>
            <family val="2"/>
          </rPr>
          <t xml:space="preserve">
в том числе остатки
</t>
        </r>
      </text>
    </comment>
  </commentList>
</comments>
</file>

<file path=xl/sharedStrings.xml><?xml version="1.0" encoding="utf-8"?>
<sst xmlns="http://schemas.openxmlformats.org/spreadsheetml/2006/main" count="280" uniqueCount="97">
  <si>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</si>
  <si>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</si>
  <si>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</si>
  <si>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</si>
  <si>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</si>
  <si>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</si>
  <si>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</si>
  <si>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</si>
  <si>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</si>
  <si>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</si>
  <si>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</si>
  <si>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</si>
  <si>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</si>
  <si>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</si>
  <si>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</si>
  <si>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</si>
  <si>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</si>
  <si>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</si>
  <si>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</si>
  <si>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</si>
  <si>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</si>
  <si>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</si>
  <si>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</si>
  <si>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</si>
  <si>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</si>
  <si>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</si>
  <si>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</si>
  <si>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Согласовано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</si>
  <si>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</si>
  <si>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</si>
  <si>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</si>
  <si>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</si>
  <si>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</si>
  <si>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Первый заместитель главы Администрации города Когалыма</t>
  </si>
  <si>
    <t>_____________________________________А.Е. Зубович</t>
  </si>
  <si>
    <t>Муниципальная программа "Обеспечение доступным и комфортным жильем жителей города Когалыма на 2014-2016 годы"</t>
  </si>
  <si>
    <t>Приобретение жилья</t>
  </si>
  <si>
    <t>Подпрограмма 2 "Содействие развитию жилищного строительства"</t>
  </si>
  <si>
    <t>Задача  2 "Строительство жилья и систем инженерной инфраструктуры с целью обеспечения инженерной подготовки земельных участков, предназначенных для жилищного строительства"</t>
  </si>
  <si>
    <t>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сферы, в т.ч.:</t>
  </si>
  <si>
    <t>Магистральные и внутриквартальные инженерные сети застройки жилыми домами поселка Пионерный города Когалыма. V очередь- сети канализации к жилым домам №1, №2, №62, №64, №65</t>
  </si>
  <si>
    <t>Магистральные и внутриквартальные инженерные сети застройки жилыми домами поселка Пионерный города Когалыма. VIII очередь- сети водоснабжения коттеджной застройки</t>
  </si>
  <si>
    <t>Подпрограмма 3 "Обеспечение мерами финансовой поддержки по улучшению жилищных условий отдельных категорий граждан"</t>
  </si>
  <si>
    <t>Задача  2 "Предоставление социальной выплаты, в виде субсидии, на приобретение жилья отдельным категориям граждан"</t>
  </si>
  <si>
    <t>Улучшение жилищных условий молодых семей в соответствии с Федеральной целевой программой "Жилище"</t>
  </si>
  <si>
    <t>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</t>
  </si>
  <si>
    <t>Улучшение жилищных условий ветеранов Великой Отечественной войны</t>
  </si>
  <si>
    <t>Подпрограмма 4 "Организационное обеспечение управления по жилищной политике Администрации города Когалыма и отдела архитектуры и градостроительства Администрации города Когалыма"</t>
  </si>
  <si>
    <t>Задача  4 "Организационное обеспечение деятельности управления по жилищной политике Администрации города Когалыма и отдела архитектуры и градостроительства Администрации города Когалыма"</t>
  </si>
  <si>
    <t>Обеспечение деятельности управления по жилищной политике Администрации города Когалыма</t>
  </si>
  <si>
    <t>Обеспечение деятельности отдела архитектуры и градостроительства Администрации города Когалыма</t>
  </si>
  <si>
    <t>-</t>
  </si>
  <si>
    <t>Начальник управления по жилищной политике Администрации города Когалыма</t>
  </si>
  <si>
    <t>УПРАВЛЕНИЕ ПО ЖИЛИЩНОЙ ПОЛИТИКЕ</t>
  </si>
  <si>
    <t>"Обеспечение доступным и комфортным жильем жителей города Когалыма"</t>
  </si>
  <si>
    <t>План на 2016 год</t>
  </si>
  <si>
    <t>привлеченные средства</t>
  </si>
  <si>
    <t>Подпрограмма 1: «Реализация полномочий в области строительства, градостроительной деятельности и жилищных отношений»</t>
  </si>
  <si>
    <t>1.2.3. Наименование подмероприятия:
"Магистральные инженерные сети застройки группы жилых домов по улице Комсомольской в городе Когалыме"</t>
  </si>
  <si>
    <t>Итого по программе, в том числе:</t>
  </si>
  <si>
    <t>О.В. Максимова</t>
  </si>
  <si>
    <t>Комплексный план (сетевой график)</t>
  </si>
  <si>
    <t>2.3. Реализация полномочий по обеспечению жилыми помещениями отдельных категорий граждан</t>
  </si>
  <si>
    <t>тыс. рублей</t>
  </si>
  <si>
    <t>3.1. Обеспечение деятельности управления по жилищной политике Администрации города Когалыма</t>
  </si>
  <si>
    <t>3.2. Обеспечение деятельности отдела архитектуры и градостроительства Администрации города Когалыма</t>
  </si>
  <si>
    <t>3.3. Обеспечение деятельности "Муниципального казённого учреждения "Управление капитального строительства города Когалыма"</t>
  </si>
  <si>
    <t>Подпрограмма 2 "Обеспечение мерами финансовой поддержки по улучшению жилищных условий отдельных категорий граждан"</t>
  </si>
  <si>
    <t>2016 год</t>
  </si>
  <si>
    <t>Исполнение %</t>
  </si>
  <si>
    <t xml:space="preserve"> </t>
  </si>
  <si>
    <t>Подпрограмма 3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</si>
  <si>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1.4. Строительство жилых домов на территории города Когалыма</t>
  </si>
  <si>
    <t>По состоянию на 01.01.2016 в списке молодых семей, претендующих на получение меры государственной поддержки  по городу Когалыму состоит 44 семьи. В 2016 году в соответствии с условиями муниципальной программы запланировано предоставление мер государственной поддрежки 3 молодым семьям.</t>
  </si>
  <si>
    <t xml:space="preserve"> В связи с окончанием срока реализации мероприятия приём документов для признания участниками осуществлялся до 31.12.2014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состоит 26 человек.  В 2016 году в соответствии с условиями муниципальной программы  запланировано предоставление мер государственной поддрежки  4 гражданам относящимся к категориям ветераны боевых действий, инвалиды и семьи, имеющие детей-инвалидов, вставшие на учёт в качестве нуждающихся в жилых помещениях, до 1 января 2005 года.</t>
  </si>
  <si>
    <t>Ведется определение способа закупки.</t>
  </si>
  <si>
    <t xml:space="preserve">1.1. Реализация полномочий в области градостроительной деятельности </t>
  </si>
  <si>
    <t xml:space="preserve">1.2. 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 </t>
  </si>
  <si>
    <t xml:space="preserve">1.3. Приобретение жилья </t>
  </si>
  <si>
    <t>2.1. Улучшение жилищных условий молодых семей в соответствии с Федеральной целевой программой "Жилище"</t>
  </si>
  <si>
    <t xml:space="preserve">2.2. 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 </t>
  </si>
  <si>
    <t xml:space="preserve">                                           </t>
  </si>
  <si>
    <t xml:space="preserve">                                                                                                </t>
  </si>
  <si>
    <t>1.2.1. Наименование подмероприятия:
"Магистральные и нутриквартальные инженерные сети застройки жилыми домами поселка Пионепный города Когалыма"</t>
  </si>
  <si>
    <t>Контракт №0187300013715000126 заключен 01.07.2015 на выполнение инженерных изысканий и разработку ПСД на сумму 586,81 тыс. рублей. Работы выполнены и оплачены в полном объеме.</t>
  </si>
  <si>
    <t>1.2.5. Наименование подмероприятия: "Газопровод по улице Пионерной поселка Пионерный города Когалыма"</t>
  </si>
  <si>
    <t>1.2.4. Наименование подмероприятия: "Магистральные сети ливневой канализации с очистными сооружениями"</t>
  </si>
  <si>
    <t xml:space="preserve"> В рамках утвержденных лимитов бюджетных обязательств на 2016-2017 годы в декабре 2015 года проведены опережающие торги, заключены муниципальные контракты на приобретение 31 жилого помещения в строящихся многоквартирных жилых домах. Общая сумма заключенных контрактов составляет 75 166,6 тыс. рублей. Оплата по контрактам запланирована в апреле 2016 после проведения процедуры их гос.регистрации</t>
  </si>
  <si>
    <t>1) Заключеный муниципальный контракт от 14.03.2016 №01/2016 на корректировку проектно-сметной документации по объекту на сумму 97,00 тыс. руб. исполнен в полном объеме.
2) Ведется процедура заключения муниципального контракта на лабораторные исследования воды на завершенных строительством участках объекта.</t>
  </si>
  <si>
    <t>1) Строительство объекта I этап.
Контракт №0187300013714000194 заключен 16.09.2015 на сумму 41 164,03 тыс. руб., срок окончания выполнения работ 24.12.2015. Работы ведутся подрядной организацией с нарушением сроков выполнения работ предусмотренных муниципальным контрактом. На отчетную дату объем выполненных работ составляет 13 089,64 тыс. руб. (из них в 2015 году - 4 287,83 тыс. руб.)
2) Технологическое присоединение объекта к сетям электроснабжения.
Контракт №КГ-919.15 заключен 28.12.2015 на сумму 6,99 тыс. руб., срок оказания услуг 4 месяца со дня заключения контракта (до 28.04.2016). В 2015 году произведена предоплата в размере 45% от цены контракта.
3) Стротельство сетей канализации от К25 до К21 
(протяженность - 359 м.п.) 
По результатам проведенного электронного аукциона на отчетную дату заключен муниципальный контракт №0187300013715000358 25.01.2016 с ООО "Стройтэкс" на сумму 7 846,8 тыс. руб., срок выполнения работ с 25.01.2016 по 30.04.2016. На 01.04.2016 объем выполненных работ составил 5 555,7 тыс. рублей. 
4) Строительство сетей теплоснабжения от узла трубопровода №3 до узла трубопровода №5. (протяженность - 276 м.п.)
По результатам проведенного электронного аукциона на отчетную дату заключен муниципальный контракт №0187300013715000360 от 01.02.2016 с ООО "Премиум Трейдинг" на сумму 4 396,74 тыс. руб. 
На отчетную дату Подрядчиком ведутся подготовительные работы, в том числе закупка строительных материалов.
5) Строительство сети водопровода от пожарного гидранта 4 до пожарного гидранта 8 (протяженность - 419 м.п.)
Размещен электронный аукцион на сумму 4 918,38 тыс. руб., который состоится 04.04.2016. 
6) На сумму 3 290,1 тыс. руб. ведется определение объемов и видов работ с учетом результатов вышеуказанных электронных аукционов.</t>
  </si>
  <si>
    <t>Размещен электронный аукцион который состоится 01.04.2016</t>
  </si>
  <si>
    <t>Основные неисполненные статьи расходов:
1) заработная плата - в связи с частичным лишением 2 сотрудников денежного поощрения по результатам работы за 2015 год;
2) услуги связи, расходы произведены на основании актов оказанных услуг, согласно данным приборов учета телефонных соединений;
3) приобретение канцелярских товаров - в связи с длительностью процедуры заключения контракта.</t>
  </si>
  <si>
    <t>План на 01.04.2016</t>
  </si>
  <si>
    <t>Профинансировано на 01.04.2016</t>
  </si>
  <si>
    <t>Кассовый расход на 01.04.2016</t>
  </si>
  <si>
    <t xml:space="preserve">     Отчет о ходе реализации муниципальной программы города Когалыма «Обеспечение доступным и комфортным жильем жителей города Когалыма» на 01.04.2016</t>
  </si>
  <si>
    <t xml:space="preserve">Деликанова Наталья Сабировна, 93776; Рутковская Анна Николаевна, 93852; Ильин Андрей Александрович, 93806; Омельченко Валентина Николаевна, 93832; Сенив Игорь Михайлович, 93549.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</si>
</sst>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.5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4" fontId="16" fillId="33" borderId="10" xfId="0" applyNumberFormat="1" applyFont="1" applyFill="1" applyBorder="1" applyAlignment="1" applyProtection="1">
      <alignment horizontal="center" vertical="center" wrapText="1"/>
      <protection/>
    </xf>
    <xf numFmtId="4" fontId="1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7" fillId="33" borderId="0" xfId="0" applyFont="1" applyFill="1" applyAlignment="1">
      <alignment horizontal="justify" vertical="center" wrapText="1"/>
    </xf>
    <xf numFmtId="0" fontId="15" fillId="33" borderId="0" xfId="0" applyFont="1" applyFill="1" applyAlignment="1">
      <alignment horizontal="right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173" fontId="2" fillId="33" borderId="0" xfId="0" applyNumberFormat="1" applyFont="1" applyFill="1" applyAlignment="1">
      <alignment vertical="center" wrapText="1"/>
    </xf>
    <xf numFmtId="0" fontId="3" fillId="19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174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justify" wrapText="1"/>
    </xf>
    <xf numFmtId="4" fontId="17" fillId="0" borderId="0" xfId="0" applyNumberFormat="1" applyFont="1" applyFill="1" applyBorder="1" applyAlignment="1">
      <alignment horizontal="center" vertical="center" wrapText="1"/>
    </xf>
    <xf numFmtId="173" fontId="16" fillId="0" borderId="0" xfId="0" applyNumberFormat="1" applyFont="1" applyFill="1" applyAlignment="1">
      <alignment horizontal="left" wrapText="1"/>
    </xf>
    <xf numFmtId="173" fontId="16" fillId="0" borderId="0" xfId="0" applyNumberFormat="1" applyFont="1" applyFill="1" applyAlignment="1">
      <alignment vertic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 wrapText="1"/>
    </xf>
    <xf numFmtId="0" fontId="17" fillId="0" borderId="10" xfId="0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 vertical="center" wrapText="1"/>
    </xf>
    <xf numFmtId="14" fontId="10" fillId="0" borderId="0" xfId="0" applyNumberFormat="1" applyFont="1" applyFill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17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9" fontId="17" fillId="0" borderId="10" xfId="0" applyNumberFormat="1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wrapText="1"/>
    </xf>
    <xf numFmtId="4" fontId="16" fillId="0" borderId="0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173" fontId="16" fillId="0" borderId="0" xfId="0" applyNumberFormat="1" applyFont="1" applyFill="1" applyAlignment="1">
      <alignment horizontal="right" wrapText="1"/>
    </xf>
    <xf numFmtId="0" fontId="3" fillId="34" borderId="0" xfId="0" applyFont="1" applyFill="1" applyAlignment="1">
      <alignment horizontal="justify" vertical="center" wrapText="1"/>
    </xf>
    <xf numFmtId="174" fontId="17" fillId="0" borderId="10" xfId="0" applyNumberFormat="1" applyFont="1" applyFill="1" applyBorder="1" applyAlignment="1">
      <alignment horizontal="justify" vertical="center" wrapText="1"/>
    </xf>
    <xf numFmtId="176" fontId="17" fillId="0" borderId="10" xfId="0" applyNumberFormat="1" applyFont="1" applyFill="1" applyBorder="1" applyAlignment="1">
      <alignment horizontal="center" vertical="center" wrapText="1"/>
    </xf>
    <xf numFmtId="173" fontId="17" fillId="0" borderId="10" xfId="0" applyNumberFormat="1" applyFont="1" applyFill="1" applyBorder="1" applyAlignment="1">
      <alignment horizontal="center" vertical="center" wrapText="1"/>
    </xf>
    <xf numFmtId="10" fontId="1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vertical="center" wrapText="1"/>
    </xf>
    <xf numFmtId="10" fontId="1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vertical="top" wrapText="1"/>
    </xf>
    <xf numFmtId="4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vertical="center" wrapText="1"/>
    </xf>
    <xf numFmtId="4" fontId="5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174" fontId="10" fillId="0" borderId="12" xfId="0" applyNumberFormat="1" applyFont="1" applyFill="1" applyBorder="1" applyAlignment="1">
      <alignment horizontal="left" vertical="center" wrapText="1"/>
    </xf>
    <xf numFmtId="174" fontId="10" fillId="0" borderId="13" xfId="0" applyNumberFormat="1" applyFont="1" applyFill="1" applyBorder="1" applyAlignment="1">
      <alignment horizontal="left" vertical="center" wrapText="1"/>
    </xf>
    <xf numFmtId="174" fontId="10" fillId="0" borderId="14" xfId="0" applyNumberFormat="1" applyFont="1" applyFill="1" applyBorder="1" applyAlignment="1">
      <alignment horizontal="left" vertical="center" wrapText="1"/>
    </xf>
    <xf numFmtId="174" fontId="10" fillId="0" borderId="15" xfId="0" applyNumberFormat="1" applyFont="1" applyFill="1" applyBorder="1" applyAlignment="1">
      <alignment horizontal="left" vertical="center" wrapText="1"/>
    </xf>
    <xf numFmtId="174" fontId="10" fillId="0" borderId="16" xfId="0" applyNumberFormat="1" applyFont="1" applyFill="1" applyBorder="1" applyAlignment="1">
      <alignment horizontal="left" vertical="center" wrapText="1"/>
    </xf>
    <xf numFmtId="174" fontId="10" fillId="0" borderId="17" xfId="0" applyNumberFormat="1" applyFont="1" applyFill="1" applyBorder="1" applyAlignment="1">
      <alignment horizontal="left" vertical="center" wrapText="1"/>
    </xf>
    <xf numFmtId="174" fontId="2" fillId="0" borderId="18" xfId="0" applyNumberFormat="1" applyFont="1" applyFill="1" applyBorder="1" applyAlignment="1">
      <alignment horizontal="center" vertical="center" wrapText="1"/>
    </xf>
    <xf numFmtId="174" fontId="2" fillId="0" borderId="19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174" fontId="3" fillId="0" borderId="19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left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3" fontId="17" fillId="0" borderId="18" xfId="0" applyNumberFormat="1" applyFont="1" applyFill="1" applyBorder="1" applyAlignment="1">
      <alignment horizontal="center" vertical="center" wrapText="1"/>
    </xf>
    <xf numFmtId="173" fontId="17" fillId="0" borderId="1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17" fillId="0" borderId="20" xfId="0" applyNumberFormat="1" applyFont="1" applyFill="1" applyBorder="1" applyAlignment="1">
      <alignment horizontal="center" vertical="center" wrapText="1"/>
    </xf>
    <xf numFmtId="173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73" fontId="16" fillId="0" borderId="0" xfId="0" applyNumberFormat="1" applyFont="1" applyFill="1" applyAlignment="1">
      <alignment horizontal="left" wrapText="1"/>
    </xf>
    <xf numFmtId="173" fontId="16" fillId="0" borderId="0" xfId="0" applyNumberFormat="1" applyFont="1" applyFill="1" applyAlignment="1">
      <alignment horizontal="right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173" fontId="3" fillId="33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left" vertical="center" wrapText="1"/>
    </xf>
    <xf numFmtId="173" fontId="6" fillId="33" borderId="0" xfId="0" applyNumberFormat="1" applyFont="1" applyFill="1" applyAlignment="1">
      <alignment horizontal="left" vertical="center" wrapText="1"/>
    </xf>
    <xf numFmtId="173" fontId="3" fillId="33" borderId="0" xfId="0" applyNumberFormat="1" applyFont="1" applyFill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20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6384" width="9.140625" style="17" customWidth="1"/>
  </cols>
  <sheetData>
    <row r="1" spans="1:2" ht="18">
      <c r="A1" s="84"/>
      <c r="B1" s="84"/>
    </row>
    <row r="10" spans="1:9" ht="22.5">
      <c r="A10" s="85" t="s">
        <v>53</v>
      </c>
      <c r="B10" s="85"/>
      <c r="C10" s="85"/>
      <c r="D10" s="85"/>
      <c r="E10" s="85"/>
      <c r="F10" s="85"/>
      <c r="G10" s="85"/>
      <c r="H10" s="85"/>
      <c r="I10" s="85"/>
    </row>
    <row r="11" spans="1:9" ht="22.5">
      <c r="A11" s="85" t="s">
        <v>28</v>
      </c>
      <c r="B11" s="85"/>
      <c r="C11" s="85"/>
      <c r="D11" s="85"/>
      <c r="E11" s="85"/>
      <c r="F11" s="85"/>
      <c r="G11" s="85"/>
      <c r="H11" s="85"/>
      <c r="I11" s="85"/>
    </row>
    <row r="13" spans="1:9" ht="27" customHeight="1">
      <c r="A13" s="86" t="s">
        <v>61</v>
      </c>
      <c r="B13" s="86"/>
      <c r="C13" s="86"/>
      <c r="D13" s="86"/>
      <c r="E13" s="86"/>
      <c r="F13" s="86"/>
      <c r="G13" s="86"/>
      <c r="H13" s="86"/>
      <c r="I13" s="86"/>
    </row>
    <row r="14" spans="1:9" ht="27" customHeight="1">
      <c r="A14" s="86" t="s">
        <v>29</v>
      </c>
      <c r="B14" s="86"/>
      <c r="C14" s="86"/>
      <c r="D14" s="86"/>
      <c r="E14" s="86"/>
      <c r="F14" s="86"/>
      <c r="G14" s="86"/>
      <c r="H14" s="86"/>
      <c r="I14" s="86"/>
    </row>
    <row r="15" spans="1:9" ht="41.25" customHeight="1">
      <c r="A15" s="87" t="s">
        <v>54</v>
      </c>
      <c r="B15" s="87"/>
      <c r="C15" s="87"/>
      <c r="D15" s="87"/>
      <c r="E15" s="87"/>
      <c r="F15" s="87"/>
      <c r="G15" s="87"/>
      <c r="H15" s="87"/>
      <c r="I15" s="87"/>
    </row>
    <row r="46" spans="1:9" ht="16.5">
      <c r="A46" s="83" t="s">
        <v>30</v>
      </c>
      <c r="B46" s="83"/>
      <c r="C46" s="83"/>
      <c r="D46" s="83"/>
      <c r="E46" s="83"/>
      <c r="F46" s="83"/>
      <c r="G46" s="83"/>
      <c r="H46" s="83"/>
      <c r="I46" s="83"/>
    </row>
    <row r="47" spans="1:9" ht="16.5">
      <c r="A47" s="83" t="s">
        <v>68</v>
      </c>
      <c r="B47" s="83"/>
      <c r="C47" s="83"/>
      <c r="D47" s="83"/>
      <c r="E47" s="83"/>
      <c r="F47" s="83"/>
      <c r="G47" s="83"/>
      <c r="H47" s="83"/>
      <c r="I47" s="83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74"/>
  <sheetViews>
    <sheetView showGridLines="0" tabSelected="1" zoomScale="71" zoomScaleNormal="71" zoomScaleSheetLayoutView="75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50" sqref="K50"/>
    </sheetView>
  </sheetViews>
  <sheetFormatPr defaultColWidth="9.140625" defaultRowHeight="12.75"/>
  <cols>
    <col min="1" max="1" width="66.421875" style="4" customWidth="1"/>
    <col min="2" max="2" width="13.421875" style="67" customWidth="1"/>
    <col min="3" max="3" width="12.00390625" style="4" customWidth="1"/>
    <col min="4" max="4" width="12.140625" style="4" customWidth="1"/>
    <col min="5" max="5" width="12.421875" style="67" customWidth="1"/>
    <col min="6" max="6" width="9.421875" style="4" customWidth="1"/>
    <col min="7" max="7" width="11.140625" style="4" customWidth="1"/>
    <col min="8" max="8" width="11.00390625" style="1" customWidth="1"/>
    <col min="9" max="9" width="10.421875" style="1" customWidth="1"/>
    <col min="10" max="10" width="11.57421875" style="1" customWidth="1"/>
    <col min="11" max="11" width="11.140625" style="1" customWidth="1"/>
    <col min="12" max="13" width="12.00390625" style="1" customWidth="1"/>
    <col min="14" max="14" width="12.140625" style="1" customWidth="1"/>
    <col min="15" max="15" width="9.8515625" style="1" customWidth="1"/>
    <col min="16" max="16" width="12.28125" style="1" customWidth="1"/>
    <col min="17" max="17" width="10.140625" style="1" customWidth="1"/>
    <col min="18" max="19" width="10.00390625" style="1" customWidth="1"/>
    <col min="20" max="20" width="11.57421875" style="5" customWidth="1"/>
    <col min="21" max="21" width="8.8515625" style="5" customWidth="1"/>
    <col min="22" max="22" width="11.00390625" style="5" customWidth="1"/>
    <col min="23" max="23" width="9.140625" style="5" customWidth="1"/>
    <col min="24" max="24" width="12.7109375" style="5" customWidth="1"/>
    <col min="25" max="25" width="9.8515625" style="5" customWidth="1"/>
    <col min="26" max="26" width="10.140625" style="5" customWidth="1"/>
    <col min="27" max="27" width="9.8515625" style="5" customWidth="1"/>
    <col min="28" max="28" width="11.140625" style="5" customWidth="1"/>
    <col min="29" max="29" width="10.00390625" style="5" customWidth="1"/>
    <col min="30" max="30" width="13.8515625" style="5" customWidth="1"/>
    <col min="31" max="31" width="9.8515625" style="5" customWidth="1"/>
    <col min="32" max="32" width="11.57421875" style="5" customWidth="1"/>
    <col min="33" max="33" width="63.421875" style="5" customWidth="1"/>
    <col min="34" max="34" width="15.57421875" style="1" customWidth="1"/>
    <col min="35" max="35" width="10.57421875" style="1" bestFit="1" customWidth="1"/>
    <col min="36" max="16384" width="9.140625" style="1" customWidth="1"/>
  </cols>
  <sheetData>
    <row r="1" spans="1:33" ht="19.5" customHeight="1">
      <c r="A1" s="35"/>
      <c r="B1" s="111" t="s">
        <v>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35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33" ht="41.25" customHeight="1">
      <c r="A2" s="63" t="s">
        <v>82</v>
      </c>
      <c r="B2" s="112" t="s">
        <v>95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64"/>
      <c r="S2" s="64"/>
      <c r="T2" s="64"/>
      <c r="U2" s="64"/>
      <c r="V2" s="64"/>
      <c r="W2" s="64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ht="13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 t="s">
        <v>63</v>
      </c>
    </row>
    <row r="4" spans="1:33" s="8" customFormat="1" ht="30.75" customHeight="1">
      <c r="A4" s="108" t="s">
        <v>5</v>
      </c>
      <c r="B4" s="106" t="s">
        <v>55</v>
      </c>
      <c r="C4" s="106" t="s">
        <v>92</v>
      </c>
      <c r="D4" s="106" t="s">
        <v>93</v>
      </c>
      <c r="E4" s="106" t="s">
        <v>94</v>
      </c>
      <c r="F4" s="102" t="s">
        <v>69</v>
      </c>
      <c r="G4" s="103"/>
      <c r="H4" s="102" t="s">
        <v>0</v>
      </c>
      <c r="I4" s="103"/>
      <c r="J4" s="102" t="s">
        <v>1</v>
      </c>
      <c r="K4" s="103"/>
      <c r="L4" s="102" t="s">
        <v>2</v>
      </c>
      <c r="M4" s="103"/>
      <c r="N4" s="102" t="s">
        <v>3</v>
      </c>
      <c r="O4" s="103"/>
      <c r="P4" s="102" t="s">
        <v>4</v>
      </c>
      <c r="Q4" s="103"/>
      <c r="R4" s="102" t="s">
        <v>6</v>
      </c>
      <c r="S4" s="103"/>
      <c r="T4" s="102" t="s">
        <v>7</v>
      </c>
      <c r="U4" s="103"/>
      <c r="V4" s="102" t="s">
        <v>8</v>
      </c>
      <c r="W4" s="103"/>
      <c r="X4" s="102" t="s">
        <v>9</v>
      </c>
      <c r="Y4" s="103"/>
      <c r="Z4" s="102" t="s">
        <v>10</v>
      </c>
      <c r="AA4" s="103"/>
      <c r="AB4" s="102" t="s">
        <v>11</v>
      </c>
      <c r="AC4" s="103"/>
      <c r="AD4" s="102" t="s">
        <v>12</v>
      </c>
      <c r="AE4" s="103"/>
      <c r="AF4" s="105"/>
      <c r="AG4" s="105"/>
    </row>
    <row r="5" spans="1:33" s="9" customFormat="1" ht="45.75" customHeight="1">
      <c r="A5" s="108"/>
      <c r="B5" s="107"/>
      <c r="C5" s="107"/>
      <c r="D5" s="107"/>
      <c r="E5" s="107"/>
      <c r="F5" s="55" t="s">
        <v>17</v>
      </c>
      <c r="G5" s="55" t="s">
        <v>16</v>
      </c>
      <c r="H5" s="47" t="s">
        <v>13</v>
      </c>
      <c r="I5" s="54" t="s">
        <v>18</v>
      </c>
      <c r="J5" s="47" t="s">
        <v>13</v>
      </c>
      <c r="K5" s="54" t="s">
        <v>18</v>
      </c>
      <c r="L5" s="47" t="s">
        <v>13</v>
      </c>
      <c r="M5" s="54" t="s">
        <v>18</v>
      </c>
      <c r="N5" s="47" t="s">
        <v>13</v>
      </c>
      <c r="O5" s="54" t="s">
        <v>18</v>
      </c>
      <c r="P5" s="47" t="s">
        <v>13</v>
      </c>
      <c r="Q5" s="54" t="s">
        <v>18</v>
      </c>
      <c r="R5" s="47" t="s">
        <v>13</v>
      </c>
      <c r="S5" s="54" t="s">
        <v>18</v>
      </c>
      <c r="T5" s="47" t="s">
        <v>13</v>
      </c>
      <c r="U5" s="54" t="s">
        <v>18</v>
      </c>
      <c r="V5" s="47" t="s">
        <v>13</v>
      </c>
      <c r="W5" s="54" t="s">
        <v>18</v>
      </c>
      <c r="X5" s="47" t="s">
        <v>13</v>
      </c>
      <c r="Y5" s="54" t="s">
        <v>18</v>
      </c>
      <c r="Z5" s="47" t="s">
        <v>13</v>
      </c>
      <c r="AA5" s="54" t="s">
        <v>18</v>
      </c>
      <c r="AB5" s="47" t="s">
        <v>13</v>
      </c>
      <c r="AC5" s="54" t="s">
        <v>18</v>
      </c>
      <c r="AD5" s="47" t="s">
        <v>13</v>
      </c>
      <c r="AE5" s="54" t="s">
        <v>18</v>
      </c>
      <c r="AF5" s="104" t="s">
        <v>21</v>
      </c>
      <c r="AG5" s="104"/>
    </row>
    <row r="6" spans="1:33" s="11" customFormat="1" ht="15" customHeight="1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  <c r="Q6" s="36">
        <v>17</v>
      </c>
      <c r="R6" s="36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  <c r="AD6" s="36">
        <v>30</v>
      </c>
      <c r="AE6" s="56">
        <v>31</v>
      </c>
      <c r="AF6" s="99">
        <v>32</v>
      </c>
      <c r="AG6" s="99"/>
    </row>
    <row r="7" spans="1:33" s="11" customFormat="1" ht="51.75" customHeight="1">
      <c r="A7" s="68" t="s">
        <v>57</v>
      </c>
      <c r="B7" s="69">
        <f>H7+J7+L7+N7+P7+R7+T7+V7+X7+Z7+AB7+AD7</f>
        <v>315002.66000000003</v>
      </c>
      <c r="C7" s="70">
        <f>H7+J7+L7</f>
        <v>22322.89</v>
      </c>
      <c r="D7" s="69">
        <f>E7</f>
        <v>3486.8900000000003</v>
      </c>
      <c r="E7" s="69">
        <f>I7+K7</f>
        <v>3486.8900000000003</v>
      </c>
      <c r="F7" s="57">
        <f>E7/B7</f>
        <v>0.011069398588570648</v>
      </c>
      <c r="G7" s="57">
        <f>E7/C7</f>
        <v>0.15620244511351355</v>
      </c>
      <c r="H7" s="69">
        <f>H8+H14+H44+H50</f>
        <v>1244.2</v>
      </c>
      <c r="I7" s="69">
        <f aca="true" t="shared" si="0" ref="I7:AE7">I8+I14+I44+I50</f>
        <v>0</v>
      </c>
      <c r="J7" s="69">
        <f t="shared" si="0"/>
        <v>13608.07</v>
      </c>
      <c r="K7" s="69">
        <f t="shared" si="0"/>
        <v>3486.8900000000003</v>
      </c>
      <c r="L7" s="69">
        <f t="shared" si="0"/>
        <v>7470.62</v>
      </c>
      <c r="M7" s="69">
        <f t="shared" si="0"/>
        <v>7763.05</v>
      </c>
      <c r="N7" s="69">
        <f t="shared" si="0"/>
        <v>12706.76</v>
      </c>
      <c r="O7" s="69">
        <f t="shared" si="0"/>
        <v>0</v>
      </c>
      <c r="P7" s="69">
        <f t="shared" si="0"/>
        <v>17491.56</v>
      </c>
      <c r="Q7" s="69">
        <f t="shared" si="0"/>
        <v>0</v>
      </c>
      <c r="R7" s="69">
        <f t="shared" si="0"/>
        <v>2045</v>
      </c>
      <c r="S7" s="69">
        <f t="shared" si="0"/>
        <v>0</v>
      </c>
      <c r="T7" s="69">
        <f t="shared" si="0"/>
        <v>3224.54</v>
      </c>
      <c r="U7" s="69">
        <f t="shared" si="0"/>
        <v>0</v>
      </c>
      <c r="V7" s="69">
        <f t="shared" si="0"/>
        <v>6469.23</v>
      </c>
      <c r="W7" s="69">
        <f t="shared" si="0"/>
        <v>0</v>
      </c>
      <c r="X7" s="69">
        <f t="shared" si="0"/>
        <v>6136</v>
      </c>
      <c r="Y7" s="69">
        <f t="shared" si="0"/>
        <v>0</v>
      </c>
      <c r="Z7" s="69">
        <f t="shared" si="0"/>
        <v>2746.25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241860.43</v>
      </c>
      <c r="AE7" s="69">
        <f t="shared" si="0"/>
        <v>0</v>
      </c>
      <c r="AF7" s="99"/>
      <c r="AG7" s="99"/>
    </row>
    <row r="8" spans="1:35" s="12" customFormat="1" ht="33.75" customHeight="1">
      <c r="A8" s="51" t="s">
        <v>76</v>
      </c>
      <c r="B8" s="42">
        <f>B9</f>
        <v>0</v>
      </c>
      <c r="C8" s="42">
        <f>C9</f>
        <v>0</v>
      </c>
      <c r="D8" s="42">
        <f>D9</f>
        <v>0</v>
      </c>
      <c r="E8" s="42">
        <f>E9</f>
        <v>0</v>
      </c>
      <c r="F8" s="57">
        <v>0</v>
      </c>
      <c r="G8" s="57">
        <v>0</v>
      </c>
      <c r="H8" s="42">
        <f aca="true" t="shared" si="1" ref="H8:AE8">H9</f>
        <v>0</v>
      </c>
      <c r="I8" s="42">
        <f t="shared" si="1"/>
        <v>0</v>
      </c>
      <c r="J8" s="42">
        <f t="shared" si="1"/>
        <v>0</v>
      </c>
      <c r="K8" s="42">
        <f t="shared" si="1"/>
        <v>0</v>
      </c>
      <c r="L8" s="42">
        <f t="shared" si="1"/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  <c r="Z8" s="42">
        <f t="shared" si="1"/>
        <v>0</v>
      </c>
      <c r="AA8" s="42">
        <f t="shared" si="1"/>
        <v>0</v>
      </c>
      <c r="AB8" s="42">
        <f>AB9</f>
        <v>0</v>
      </c>
      <c r="AC8" s="42">
        <f t="shared" si="1"/>
        <v>0</v>
      </c>
      <c r="AD8" s="42">
        <f t="shared" si="1"/>
        <v>0</v>
      </c>
      <c r="AE8" s="42">
        <f t="shared" si="1"/>
        <v>0</v>
      </c>
      <c r="AF8" s="99"/>
      <c r="AG8" s="99"/>
      <c r="AI8" s="52"/>
    </row>
    <row r="9" spans="1:33" s="12" customFormat="1" ht="20.25" customHeight="1">
      <c r="A9" s="48" t="s">
        <v>31</v>
      </c>
      <c r="B9" s="41">
        <f>B10+B11+B12+B13</f>
        <v>0</v>
      </c>
      <c r="C9" s="41">
        <f>C10+C11+C12+C13</f>
        <v>0</v>
      </c>
      <c r="D9" s="41">
        <f>D10+D11+D12+D13</f>
        <v>0</v>
      </c>
      <c r="E9" s="41">
        <f>E10+E11+E12+E13</f>
        <v>0</v>
      </c>
      <c r="F9" s="58">
        <v>0</v>
      </c>
      <c r="G9" s="58">
        <v>0</v>
      </c>
      <c r="H9" s="41">
        <f aca="true" t="shared" si="2" ref="H9:AE9">H10+H11+H12+H13</f>
        <v>0</v>
      </c>
      <c r="I9" s="41">
        <f t="shared" si="2"/>
        <v>0</v>
      </c>
      <c r="J9" s="41">
        <f t="shared" si="2"/>
        <v>0</v>
      </c>
      <c r="K9" s="41">
        <f t="shared" si="2"/>
        <v>0</v>
      </c>
      <c r="L9" s="41">
        <f t="shared" si="2"/>
        <v>0</v>
      </c>
      <c r="M9" s="41">
        <f t="shared" si="2"/>
        <v>0</v>
      </c>
      <c r="N9" s="41">
        <f t="shared" si="2"/>
        <v>0</v>
      </c>
      <c r="O9" s="41">
        <f t="shared" si="2"/>
        <v>0</v>
      </c>
      <c r="P9" s="41">
        <f t="shared" si="2"/>
        <v>0</v>
      </c>
      <c r="Q9" s="41">
        <f t="shared" si="2"/>
        <v>0</v>
      </c>
      <c r="R9" s="41">
        <f t="shared" si="2"/>
        <v>0</v>
      </c>
      <c r="S9" s="41">
        <f t="shared" si="2"/>
        <v>0</v>
      </c>
      <c r="T9" s="41">
        <f>T10+T11+T12+T13</f>
        <v>0</v>
      </c>
      <c r="U9" s="41">
        <f t="shared" si="2"/>
        <v>0</v>
      </c>
      <c r="V9" s="41">
        <f t="shared" si="2"/>
        <v>0</v>
      </c>
      <c r="W9" s="41">
        <f t="shared" si="2"/>
        <v>0</v>
      </c>
      <c r="X9" s="41">
        <f t="shared" si="2"/>
        <v>0</v>
      </c>
      <c r="Y9" s="41">
        <f t="shared" si="2"/>
        <v>0</v>
      </c>
      <c r="Z9" s="41">
        <f t="shared" si="2"/>
        <v>0</v>
      </c>
      <c r="AA9" s="41">
        <f t="shared" si="2"/>
        <v>0</v>
      </c>
      <c r="AB9" s="41">
        <f t="shared" si="2"/>
        <v>0</v>
      </c>
      <c r="AC9" s="41">
        <f t="shared" si="2"/>
        <v>0</v>
      </c>
      <c r="AD9" s="41">
        <f t="shared" si="2"/>
        <v>0</v>
      </c>
      <c r="AE9" s="41">
        <f t="shared" si="2"/>
        <v>0</v>
      </c>
      <c r="AF9" s="99"/>
      <c r="AG9" s="99"/>
    </row>
    <row r="10" spans="1:33" s="12" customFormat="1" ht="20.25" customHeight="1">
      <c r="A10" s="38" t="s">
        <v>26</v>
      </c>
      <c r="B10" s="41">
        <f>H10+J10+L10+N10+P10+R10+T10+V10+X10+Z10+AB10+AD10</f>
        <v>0</v>
      </c>
      <c r="C10" s="41">
        <f>H10+J10</f>
        <v>0</v>
      </c>
      <c r="D10" s="41">
        <f>E10</f>
        <v>0</v>
      </c>
      <c r="E10" s="41">
        <f>I10+K10+M10</f>
        <v>0</v>
      </c>
      <c r="F10" s="58">
        <v>0</v>
      </c>
      <c r="G10" s="58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99"/>
      <c r="AG10" s="99"/>
    </row>
    <row r="11" spans="1:33" s="12" customFormat="1" ht="20.25" customHeight="1">
      <c r="A11" s="38" t="s">
        <v>24</v>
      </c>
      <c r="B11" s="41">
        <f>H11+J11+L11+N11+P11+R11+T11+V11+X11+Z11+AB11+AD11</f>
        <v>0</v>
      </c>
      <c r="C11" s="41">
        <f>H11+J11</f>
        <v>0</v>
      </c>
      <c r="D11" s="41">
        <f>E11</f>
        <v>0</v>
      </c>
      <c r="E11" s="41">
        <f>I11+K11+M11</f>
        <v>0</v>
      </c>
      <c r="F11" s="58">
        <v>0</v>
      </c>
      <c r="G11" s="58">
        <v>0</v>
      </c>
      <c r="H11" s="49">
        <v>0</v>
      </c>
      <c r="I11" s="41">
        <v>0</v>
      </c>
      <c r="J11" s="49">
        <v>0</v>
      </c>
      <c r="K11" s="41">
        <v>0</v>
      </c>
      <c r="L11" s="49">
        <v>0</v>
      </c>
      <c r="M11" s="41">
        <v>0</v>
      </c>
      <c r="N11" s="49">
        <v>0</v>
      </c>
      <c r="O11" s="41">
        <v>0</v>
      </c>
      <c r="P11" s="49">
        <v>0</v>
      </c>
      <c r="Q11" s="41">
        <v>0</v>
      </c>
      <c r="R11" s="49">
        <v>0</v>
      </c>
      <c r="S11" s="41">
        <v>0</v>
      </c>
      <c r="T11" s="49">
        <v>0</v>
      </c>
      <c r="U11" s="41">
        <v>0</v>
      </c>
      <c r="V11" s="49">
        <v>0</v>
      </c>
      <c r="W11" s="41">
        <v>0</v>
      </c>
      <c r="X11" s="49">
        <v>0</v>
      </c>
      <c r="Y11" s="41">
        <v>0</v>
      </c>
      <c r="Z11" s="49">
        <v>0</v>
      </c>
      <c r="AA11" s="41">
        <v>0</v>
      </c>
      <c r="AB11" s="49">
        <v>0</v>
      </c>
      <c r="AC11" s="41">
        <v>0</v>
      </c>
      <c r="AD11" s="49">
        <v>0</v>
      </c>
      <c r="AE11" s="41">
        <v>0</v>
      </c>
      <c r="AF11" s="99"/>
      <c r="AG11" s="99"/>
    </row>
    <row r="12" spans="1:33" s="12" customFormat="1" ht="21" customHeight="1">
      <c r="A12" s="38" t="s">
        <v>25</v>
      </c>
      <c r="B12" s="41">
        <f>H12+J12+L12+N12+P12+R12+T12+V12+X12+Z12+AB12+AD12</f>
        <v>0</v>
      </c>
      <c r="C12" s="41">
        <f>H12+J12</f>
        <v>0</v>
      </c>
      <c r="D12" s="41">
        <f>E12</f>
        <v>0</v>
      </c>
      <c r="E12" s="41">
        <f>I12+K12+M12</f>
        <v>0</v>
      </c>
      <c r="F12" s="58">
        <v>0</v>
      </c>
      <c r="G12" s="58">
        <v>0</v>
      </c>
      <c r="H12" s="49">
        <v>0</v>
      </c>
      <c r="I12" s="41">
        <v>0</v>
      </c>
      <c r="J12" s="49">
        <v>0</v>
      </c>
      <c r="K12" s="41">
        <v>0</v>
      </c>
      <c r="L12" s="49">
        <v>0</v>
      </c>
      <c r="M12" s="41">
        <v>0</v>
      </c>
      <c r="N12" s="49">
        <v>0</v>
      </c>
      <c r="O12" s="41">
        <v>0</v>
      </c>
      <c r="P12" s="49">
        <v>0</v>
      </c>
      <c r="Q12" s="41">
        <v>0</v>
      </c>
      <c r="R12" s="49">
        <v>0</v>
      </c>
      <c r="S12" s="41">
        <v>0</v>
      </c>
      <c r="T12" s="49">
        <v>0</v>
      </c>
      <c r="U12" s="41">
        <v>0</v>
      </c>
      <c r="V12" s="49">
        <v>0</v>
      </c>
      <c r="W12" s="41">
        <v>0</v>
      </c>
      <c r="X12" s="49">
        <v>0</v>
      </c>
      <c r="Y12" s="41">
        <v>0</v>
      </c>
      <c r="Z12" s="49">
        <v>0</v>
      </c>
      <c r="AA12" s="41">
        <v>0</v>
      </c>
      <c r="AB12" s="49">
        <v>0</v>
      </c>
      <c r="AC12" s="41">
        <v>0</v>
      </c>
      <c r="AD12" s="49">
        <v>0</v>
      </c>
      <c r="AE12" s="41">
        <v>0</v>
      </c>
      <c r="AF12" s="99" t="s">
        <v>70</v>
      </c>
      <c r="AG12" s="99"/>
    </row>
    <row r="13" spans="1:33" s="12" customFormat="1" ht="16.5">
      <c r="A13" s="37" t="s">
        <v>56</v>
      </c>
      <c r="B13" s="41">
        <f>H13+J13+L13+N13+P13+R13+T13+V13+X13+Z13+AB13+AD13</f>
        <v>0</v>
      </c>
      <c r="C13" s="41">
        <f>H13+J13</f>
        <v>0</v>
      </c>
      <c r="D13" s="41">
        <f>E13</f>
        <v>0</v>
      </c>
      <c r="E13" s="41">
        <f>I13+K13+M13</f>
        <v>0</v>
      </c>
      <c r="F13" s="58">
        <v>0</v>
      </c>
      <c r="G13" s="58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99" t="s">
        <v>70</v>
      </c>
      <c r="AG13" s="99"/>
    </row>
    <row r="14" spans="1:35" s="12" customFormat="1" ht="83.25" customHeight="1">
      <c r="A14" s="51" t="s">
        <v>77</v>
      </c>
      <c r="B14" s="42">
        <f>B26+B32+B38+B20</f>
        <v>67696.3</v>
      </c>
      <c r="C14" s="42">
        <f aca="true" t="shared" si="3" ref="C14:AE14">C26+C32+C38+C20</f>
        <v>9881.39</v>
      </c>
      <c r="D14" s="42">
        <f t="shared" si="3"/>
        <v>9881.39</v>
      </c>
      <c r="E14" s="42">
        <f t="shared" si="3"/>
        <v>9881.39</v>
      </c>
      <c r="F14" s="71">
        <f>E14/B14</f>
        <v>0.1459664708410947</v>
      </c>
      <c r="G14" s="71">
        <f>E14/C14</f>
        <v>1</v>
      </c>
      <c r="H14" s="42">
        <f>H26+H32+H38+H20</f>
        <v>0</v>
      </c>
      <c r="I14" s="42">
        <f t="shared" si="3"/>
        <v>0</v>
      </c>
      <c r="J14" s="42">
        <f t="shared" si="3"/>
        <v>2410.77</v>
      </c>
      <c r="K14" s="42">
        <f t="shared" si="3"/>
        <v>2118.34</v>
      </c>
      <c r="L14" s="42">
        <f t="shared" si="3"/>
        <v>7470.62</v>
      </c>
      <c r="M14" s="42">
        <f t="shared" si="3"/>
        <v>7763.05</v>
      </c>
      <c r="N14" s="42">
        <f t="shared" si="3"/>
        <v>12706.76</v>
      </c>
      <c r="O14" s="42">
        <f t="shared" si="3"/>
        <v>0</v>
      </c>
      <c r="P14" s="42">
        <f t="shared" si="3"/>
        <v>17491.56</v>
      </c>
      <c r="Q14" s="42">
        <f t="shared" si="3"/>
        <v>0</v>
      </c>
      <c r="R14" s="42">
        <f t="shared" si="3"/>
        <v>2045</v>
      </c>
      <c r="S14" s="42">
        <f t="shared" si="3"/>
        <v>0</v>
      </c>
      <c r="T14" s="42">
        <f t="shared" si="3"/>
        <v>3224.54</v>
      </c>
      <c r="U14" s="42">
        <f t="shared" si="3"/>
        <v>0</v>
      </c>
      <c r="V14" s="42">
        <f t="shared" si="3"/>
        <v>6469.23</v>
      </c>
      <c r="W14" s="42">
        <f t="shared" si="3"/>
        <v>0</v>
      </c>
      <c r="X14" s="42">
        <f t="shared" si="3"/>
        <v>6136</v>
      </c>
      <c r="Y14" s="42">
        <f t="shared" si="3"/>
        <v>0</v>
      </c>
      <c r="Z14" s="42">
        <f t="shared" si="3"/>
        <v>2746.25</v>
      </c>
      <c r="AA14" s="42">
        <f t="shared" si="3"/>
        <v>0</v>
      </c>
      <c r="AB14" s="42">
        <f t="shared" si="3"/>
        <v>0</v>
      </c>
      <c r="AC14" s="42">
        <f t="shared" si="3"/>
        <v>0</v>
      </c>
      <c r="AD14" s="42">
        <f t="shared" si="3"/>
        <v>6995.57</v>
      </c>
      <c r="AE14" s="42">
        <f t="shared" si="3"/>
        <v>0</v>
      </c>
      <c r="AF14" s="99" t="s">
        <v>70</v>
      </c>
      <c r="AG14" s="99"/>
      <c r="AI14" s="52"/>
    </row>
    <row r="15" spans="1:35" s="12" customFormat="1" ht="19.5" customHeight="1">
      <c r="A15" s="48" t="s">
        <v>31</v>
      </c>
      <c r="B15" s="41">
        <f>B16+B17+B18+B19</f>
        <v>67696.29999999999</v>
      </c>
      <c r="C15" s="41">
        <f>C16+C17+C18+C19</f>
        <v>9881.39</v>
      </c>
      <c r="D15" s="41">
        <f>D16+D17+D18+D19</f>
        <v>9881.39</v>
      </c>
      <c r="E15" s="41">
        <f>E16+E17+E18+E19</f>
        <v>9881.39</v>
      </c>
      <c r="F15" s="58">
        <f aca="true" t="shared" si="4" ref="F15:F83">E15/B15</f>
        <v>0.14596647084109474</v>
      </c>
      <c r="G15" s="58">
        <f>E15/C15</f>
        <v>1</v>
      </c>
      <c r="H15" s="41">
        <f aca="true" t="shared" si="5" ref="H15:AE15">H16+H17+H18+H19</f>
        <v>0</v>
      </c>
      <c r="I15" s="41">
        <f t="shared" si="5"/>
        <v>0</v>
      </c>
      <c r="J15" s="41">
        <f t="shared" si="5"/>
        <v>2410.77</v>
      </c>
      <c r="K15" s="41">
        <f t="shared" si="5"/>
        <v>2118.34</v>
      </c>
      <c r="L15" s="41">
        <f t="shared" si="5"/>
        <v>7470.62</v>
      </c>
      <c r="M15" s="41">
        <f t="shared" si="5"/>
        <v>7763.05</v>
      </c>
      <c r="N15" s="41">
        <f t="shared" si="5"/>
        <v>12706.76</v>
      </c>
      <c r="O15" s="41">
        <f t="shared" si="5"/>
        <v>0</v>
      </c>
      <c r="P15" s="41">
        <f t="shared" si="5"/>
        <v>17491.56</v>
      </c>
      <c r="Q15" s="41">
        <f t="shared" si="5"/>
        <v>0</v>
      </c>
      <c r="R15" s="41">
        <f t="shared" si="5"/>
        <v>2045</v>
      </c>
      <c r="S15" s="41">
        <f t="shared" si="5"/>
        <v>0</v>
      </c>
      <c r="T15" s="41">
        <f t="shared" si="5"/>
        <v>3224.54</v>
      </c>
      <c r="U15" s="41">
        <f t="shared" si="5"/>
        <v>0</v>
      </c>
      <c r="V15" s="41">
        <f t="shared" si="5"/>
        <v>6469.23</v>
      </c>
      <c r="W15" s="41">
        <f t="shared" si="5"/>
        <v>0</v>
      </c>
      <c r="X15" s="41">
        <f t="shared" si="5"/>
        <v>6136</v>
      </c>
      <c r="Y15" s="41">
        <f t="shared" si="5"/>
        <v>0</v>
      </c>
      <c r="Z15" s="41">
        <f t="shared" si="5"/>
        <v>2746.25</v>
      </c>
      <c r="AA15" s="41">
        <f t="shared" si="5"/>
        <v>0</v>
      </c>
      <c r="AB15" s="41">
        <f t="shared" si="5"/>
        <v>0</v>
      </c>
      <c r="AC15" s="41">
        <f t="shared" si="5"/>
        <v>0</v>
      </c>
      <c r="AD15" s="41">
        <f t="shared" si="5"/>
        <v>6995.57</v>
      </c>
      <c r="AE15" s="41">
        <f t="shared" si="5"/>
        <v>0</v>
      </c>
      <c r="AF15" s="99" t="s">
        <v>70</v>
      </c>
      <c r="AG15" s="99"/>
      <c r="AI15" s="52"/>
    </row>
    <row r="16" spans="1:35" s="12" customFormat="1" ht="16.5">
      <c r="A16" s="37" t="s">
        <v>26</v>
      </c>
      <c r="B16" s="41">
        <f>H16+J16+L16+N16+P16+R16+T16+V16+X16+Z16+AB16+AD16</f>
        <v>0</v>
      </c>
      <c r="C16" s="41">
        <f>H16+J16</f>
        <v>0</v>
      </c>
      <c r="D16" s="41">
        <f>E16</f>
        <v>0</v>
      </c>
      <c r="E16" s="41">
        <f>I16+K16+M16</f>
        <v>0</v>
      </c>
      <c r="F16" s="58">
        <v>0</v>
      </c>
      <c r="G16" s="58">
        <v>0</v>
      </c>
      <c r="H16" s="49">
        <f>H28+H34+H40+H22</f>
        <v>0</v>
      </c>
      <c r="I16" s="49">
        <f aca="true" t="shared" si="6" ref="I16:AE16">I28+I34+I40+I22</f>
        <v>0</v>
      </c>
      <c r="J16" s="49">
        <f t="shared" si="6"/>
        <v>0</v>
      </c>
      <c r="K16" s="49">
        <f t="shared" si="6"/>
        <v>0</v>
      </c>
      <c r="L16" s="49">
        <f t="shared" si="6"/>
        <v>0</v>
      </c>
      <c r="M16" s="49">
        <f t="shared" si="6"/>
        <v>0</v>
      </c>
      <c r="N16" s="49">
        <f t="shared" si="6"/>
        <v>0</v>
      </c>
      <c r="O16" s="49">
        <f t="shared" si="6"/>
        <v>0</v>
      </c>
      <c r="P16" s="49">
        <f t="shared" si="6"/>
        <v>0</v>
      </c>
      <c r="Q16" s="49">
        <f t="shared" si="6"/>
        <v>0</v>
      </c>
      <c r="R16" s="49">
        <f t="shared" si="6"/>
        <v>0</v>
      </c>
      <c r="S16" s="49">
        <f t="shared" si="6"/>
        <v>0</v>
      </c>
      <c r="T16" s="49">
        <f t="shared" si="6"/>
        <v>0</v>
      </c>
      <c r="U16" s="49">
        <f t="shared" si="6"/>
        <v>0</v>
      </c>
      <c r="V16" s="49">
        <f t="shared" si="6"/>
        <v>0</v>
      </c>
      <c r="W16" s="49">
        <f t="shared" si="6"/>
        <v>0</v>
      </c>
      <c r="X16" s="49">
        <f t="shared" si="6"/>
        <v>0</v>
      </c>
      <c r="Y16" s="49">
        <f t="shared" si="6"/>
        <v>0</v>
      </c>
      <c r="Z16" s="49">
        <f t="shared" si="6"/>
        <v>0</v>
      </c>
      <c r="AA16" s="49">
        <f t="shared" si="6"/>
        <v>0</v>
      </c>
      <c r="AB16" s="49">
        <f t="shared" si="6"/>
        <v>0</v>
      </c>
      <c r="AC16" s="49">
        <f t="shared" si="6"/>
        <v>0</v>
      </c>
      <c r="AD16" s="49">
        <f t="shared" si="6"/>
        <v>0</v>
      </c>
      <c r="AE16" s="49">
        <f t="shared" si="6"/>
        <v>0</v>
      </c>
      <c r="AF16" s="99" t="s">
        <v>70</v>
      </c>
      <c r="AG16" s="99"/>
      <c r="AI16" s="52"/>
    </row>
    <row r="17" spans="1:35" s="12" customFormat="1" ht="16.5">
      <c r="A17" s="37" t="s">
        <v>24</v>
      </c>
      <c r="B17" s="41">
        <f>H17+J17+L17+N17+P17+R17+T17+V17+X17+Z17+AB17+AD17</f>
        <v>16361.599999999999</v>
      </c>
      <c r="C17" s="41">
        <f>H17+J17+L17</f>
        <v>2061.79</v>
      </c>
      <c r="D17" s="41">
        <f>E17</f>
        <v>2061.79</v>
      </c>
      <c r="E17" s="41">
        <f>I17+K17+M17</f>
        <v>2061.79</v>
      </c>
      <c r="F17" s="58">
        <f t="shared" si="4"/>
        <v>0.12601395951496186</v>
      </c>
      <c r="G17" s="58">
        <f>E17/C17</f>
        <v>1</v>
      </c>
      <c r="H17" s="49">
        <f>H29+H35+H41+H23</f>
        <v>0</v>
      </c>
      <c r="I17" s="49">
        <f aca="true" t="shared" si="7" ref="I17:AE17">I29+I35+I41+I23</f>
        <v>0</v>
      </c>
      <c r="J17" s="49">
        <f t="shared" si="7"/>
        <v>0</v>
      </c>
      <c r="K17" s="49">
        <f t="shared" si="7"/>
        <v>0</v>
      </c>
      <c r="L17" s="49">
        <f t="shared" si="7"/>
        <v>2061.79</v>
      </c>
      <c r="M17" s="49">
        <f t="shared" si="7"/>
        <v>2061.79</v>
      </c>
      <c r="N17" s="49">
        <f t="shared" si="7"/>
        <v>0</v>
      </c>
      <c r="O17" s="49">
        <f t="shared" si="7"/>
        <v>0</v>
      </c>
      <c r="P17" s="49">
        <f t="shared" si="7"/>
        <v>0</v>
      </c>
      <c r="Q17" s="49">
        <f t="shared" si="7"/>
        <v>0</v>
      </c>
      <c r="R17" s="49">
        <f t="shared" si="7"/>
        <v>1636</v>
      </c>
      <c r="S17" s="49">
        <f t="shared" si="7"/>
        <v>0</v>
      </c>
      <c r="T17" s="49">
        <f t="shared" si="7"/>
        <v>2579.63</v>
      </c>
      <c r="U17" s="49">
        <f t="shared" si="7"/>
        <v>0</v>
      </c>
      <c r="V17" s="49">
        <f t="shared" si="7"/>
        <v>5175.38</v>
      </c>
      <c r="W17" s="49">
        <f t="shared" si="7"/>
        <v>0</v>
      </c>
      <c r="X17" s="49">
        <f t="shared" si="7"/>
        <v>4908.8</v>
      </c>
      <c r="Y17" s="49">
        <f t="shared" si="7"/>
        <v>0</v>
      </c>
      <c r="Z17" s="49">
        <f t="shared" si="7"/>
        <v>0</v>
      </c>
      <c r="AA17" s="49">
        <f t="shared" si="7"/>
        <v>0</v>
      </c>
      <c r="AB17" s="49">
        <f t="shared" si="7"/>
        <v>0</v>
      </c>
      <c r="AC17" s="49">
        <f t="shared" si="7"/>
        <v>0</v>
      </c>
      <c r="AD17" s="49">
        <f t="shared" si="7"/>
        <v>0</v>
      </c>
      <c r="AE17" s="49">
        <f t="shared" si="7"/>
        <v>0</v>
      </c>
      <c r="AF17" s="99" t="s">
        <v>70</v>
      </c>
      <c r="AG17" s="99"/>
      <c r="AI17" s="52"/>
    </row>
    <row r="18" spans="1:35" s="12" customFormat="1" ht="16.5">
      <c r="A18" s="72" t="s">
        <v>25</v>
      </c>
      <c r="B18" s="41">
        <f>H18+J18+L18+N18+P18+R18+T18+V18+X18+Z18+AB18+AD18</f>
        <v>51334.7</v>
      </c>
      <c r="C18" s="41">
        <f>H18+J18+L18</f>
        <v>7819.6</v>
      </c>
      <c r="D18" s="41">
        <f>E18</f>
        <v>7819.6</v>
      </c>
      <c r="E18" s="41">
        <f>I18+K18+M18</f>
        <v>7819.6</v>
      </c>
      <c r="F18" s="58">
        <f t="shared" si="4"/>
        <v>0.15232581470233586</v>
      </c>
      <c r="G18" s="58">
        <f>E18/C18</f>
        <v>1</v>
      </c>
      <c r="H18" s="49">
        <f>H30+H36+H42+H24</f>
        <v>0</v>
      </c>
      <c r="I18" s="49">
        <f aca="true" t="shared" si="8" ref="I18:AE18">I30+I36+I42+I24</f>
        <v>0</v>
      </c>
      <c r="J18" s="49">
        <f t="shared" si="8"/>
        <v>2410.77</v>
      </c>
      <c r="K18" s="49">
        <f t="shared" si="8"/>
        <v>2118.34</v>
      </c>
      <c r="L18" s="49">
        <f t="shared" si="8"/>
        <v>5408.83</v>
      </c>
      <c r="M18" s="49">
        <f t="shared" si="8"/>
        <v>5701.26</v>
      </c>
      <c r="N18" s="49">
        <f t="shared" si="8"/>
        <v>12706.76</v>
      </c>
      <c r="O18" s="49">
        <f t="shared" si="8"/>
        <v>0</v>
      </c>
      <c r="P18" s="49">
        <f t="shared" si="8"/>
        <v>17491.56</v>
      </c>
      <c r="Q18" s="49">
        <f t="shared" si="8"/>
        <v>0</v>
      </c>
      <c r="R18" s="49">
        <f t="shared" si="8"/>
        <v>409</v>
      </c>
      <c r="S18" s="49">
        <f t="shared" si="8"/>
        <v>0</v>
      </c>
      <c r="T18" s="49">
        <f t="shared" si="8"/>
        <v>644.91</v>
      </c>
      <c r="U18" s="49">
        <f t="shared" si="8"/>
        <v>0</v>
      </c>
      <c r="V18" s="49">
        <f t="shared" si="8"/>
        <v>1293.85</v>
      </c>
      <c r="W18" s="49">
        <f t="shared" si="8"/>
        <v>0</v>
      </c>
      <c r="X18" s="49">
        <f t="shared" si="8"/>
        <v>1227.2</v>
      </c>
      <c r="Y18" s="49">
        <f t="shared" si="8"/>
        <v>0</v>
      </c>
      <c r="Z18" s="49">
        <f t="shared" si="8"/>
        <v>2746.25</v>
      </c>
      <c r="AA18" s="49">
        <f t="shared" si="8"/>
        <v>0</v>
      </c>
      <c r="AB18" s="49">
        <f t="shared" si="8"/>
        <v>0</v>
      </c>
      <c r="AC18" s="49">
        <f t="shared" si="8"/>
        <v>0</v>
      </c>
      <c r="AD18" s="49">
        <f t="shared" si="8"/>
        <v>6995.57</v>
      </c>
      <c r="AE18" s="49">
        <f t="shared" si="8"/>
        <v>0</v>
      </c>
      <c r="AF18" s="99" t="s">
        <v>70</v>
      </c>
      <c r="AG18" s="99"/>
      <c r="AI18" s="52"/>
    </row>
    <row r="19" spans="1:35" s="12" customFormat="1" ht="18.75" customHeight="1">
      <c r="A19" s="38" t="s">
        <v>56</v>
      </c>
      <c r="B19" s="41">
        <f>H19+J19+L19+N19+P19+R19+T19+V19+X19+Z19+AB19+AD19</f>
        <v>0</v>
      </c>
      <c r="C19" s="41">
        <f>H19+J19</f>
        <v>0</v>
      </c>
      <c r="D19" s="41">
        <f>E19</f>
        <v>0</v>
      </c>
      <c r="E19" s="41">
        <f>I19+K19+M19</f>
        <v>0</v>
      </c>
      <c r="F19" s="58">
        <v>0</v>
      </c>
      <c r="G19" s="58">
        <v>0</v>
      </c>
      <c r="H19" s="49">
        <f>H31+H37+H43+H25</f>
        <v>0</v>
      </c>
      <c r="I19" s="49">
        <f aca="true" t="shared" si="9" ref="I19:AE19">I31+I37+I43+I25</f>
        <v>0</v>
      </c>
      <c r="J19" s="49">
        <f t="shared" si="9"/>
        <v>0</v>
      </c>
      <c r="K19" s="49">
        <f t="shared" si="9"/>
        <v>0</v>
      </c>
      <c r="L19" s="49">
        <f t="shared" si="9"/>
        <v>0</v>
      </c>
      <c r="M19" s="49">
        <f t="shared" si="9"/>
        <v>0</v>
      </c>
      <c r="N19" s="49">
        <f t="shared" si="9"/>
        <v>0</v>
      </c>
      <c r="O19" s="49">
        <f t="shared" si="9"/>
        <v>0</v>
      </c>
      <c r="P19" s="49">
        <f t="shared" si="9"/>
        <v>0</v>
      </c>
      <c r="Q19" s="49">
        <f t="shared" si="9"/>
        <v>0</v>
      </c>
      <c r="R19" s="49">
        <f t="shared" si="9"/>
        <v>0</v>
      </c>
      <c r="S19" s="49">
        <f t="shared" si="9"/>
        <v>0</v>
      </c>
      <c r="T19" s="49">
        <f t="shared" si="9"/>
        <v>0</v>
      </c>
      <c r="U19" s="49">
        <f t="shared" si="9"/>
        <v>0</v>
      </c>
      <c r="V19" s="49">
        <f t="shared" si="9"/>
        <v>0</v>
      </c>
      <c r="W19" s="49">
        <f t="shared" si="9"/>
        <v>0</v>
      </c>
      <c r="X19" s="49">
        <f t="shared" si="9"/>
        <v>0</v>
      </c>
      <c r="Y19" s="49">
        <f t="shared" si="9"/>
        <v>0</v>
      </c>
      <c r="Z19" s="49">
        <f t="shared" si="9"/>
        <v>0</v>
      </c>
      <c r="AA19" s="49">
        <f t="shared" si="9"/>
        <v>0</v>
      </c>
      <c r="AB19" s="49">
        <f t="shared" si="9"/>
        <v>0</v>
      </c>
      <c r="AC19" s="49">
        <f t="shared" si="9"/>
        <v>0</v>
      </c>
      <c r="AD19" s="49">
        <f t="shared" si="9"/>
        <v>0</v>
      </c>
      <c r="AE19" s="49">
        <f t="shared" si="9"/>
        <v>0</v>
      </c>
      <c r="AF19" s="99" t="s">
        <v>70</v>
      </c>
      <c r="AG19" s="99"/>
      <c r="AI19" s="52"/>
    </row>
    <row r="20" spans="1:35" s="12" customFormat="1" ht="64.5" customHeight="1">
      <c r="A20" s="51" t="s">
        <v>83</v>
      </c>
      <c r="B20" s="42">
        <f>B21</f>
        <v>211.7</v>
      </c>
      <c r="C20" s="42">
        <f>C21</f>
        <v>97</v>
      </c>
      <c r="D20" s="42">
        <f>D21</f>
        <v>97</v>
      </c>
      <c r="E20" s="42">
        <f>E21</f>
        <v>97</v>
      </c>
      <c r="F20" s="71">
        <f>E20/B20</f>
        <v>0.45819555975436943</v>
      </c>
      <c r="G20" s="71">
        <f>E20/C20</f>
        <v>1</v>
      </c>
      <c r="H20" s="42">
        <f aca="true" t="shared" si="10" ref="H20:AE20">H21</f>
        <v>0</v>
      </c>
      <c r="I20" s="42">
        <f t="shared" si="10"/>
        <v>0</v>
      </c>
      <c r="J20" s="42">
        <f t="shared" si="10"/>
        <v>0</v>
      </c>
      <c r="K20" s="42">
        <f t="shared" si="10"/>
        <v>0</v>
      </c>
      <c r="L20" s="42">
        <f t="shared" si="10"/>
        <v>97</v>
      </c>
      <c r="M20" s="42">
        <f t="shared" si="10"/>
        <v>97</v>
      </c>
      <c r="N20" s="42">
        <f t="shared" si="10"/>
        <v>0</v>
      </c>
      <c r="O20" s="42">
        <f t="shared" si="10"/>
        <v>0</v>
      </c>
      <c r="P20" s="42">
        <f t="shared" si="10"/>
        <v>114.66</v>
      </c>
      <c r="Q20" s="42">
        <f t="shared" si="10"/>
        <v>0</v>
      </c>
      <c r="R20" s="42">
        <f t="shared" si="10"/>
        <v>0</v>
      </c>
      <c r="S20" s="42">
        <f t="shared" si="10"/>
        <v>0</v>
      </c>
      <c r="T20" s="42">
        <f t="shared" si="10"/>
        <v>0</v>
      </c>
      <c r="U20" s="42">
        <f t="shared" si="10"/>
        <v>0</v>
      </c>
      <c r="V20" s="42">
        <f t="shared" si="10"/>
        <v>0</v>
      </c>
      <c r="W20" s="42">
        <f t="shared" si="10"/>
        <v>0</v>
      </c>
      <c r="X20" s="42">
        <f t="shared" si="10"/>
        <v>0</v>
      </c>
      <c r="Y20" s="42">
        <f t="shared" si="10"/>
        <v>0</v>
      </c>
      <c r="Z20" s="42">
        <f t="shared" si="10"/>
        <v>0</v>
      </c>
      <c r="AA20" s="42">
        <f t="shared" si="10"/>
        <v>0</v>
      </c>
      <c r="AB20" s="42">
        <f t="shared" si="10"/>
        <v>0</v>
      </c>
      <c r="AC20" s="42">
        <f t="shared" si="10"/>
        <v>0</v>
      </c>
      <c r="AD20" s="42">
        <f t="shared" si="10"/>
        <v>0.04</v>
      </c>
      <c r="AE20" s="42">
        <f t="shared" si="10"/>
        <v>0</v>
      </c>
      <c r="AF20" s="88" t="s">
        <v>88</v>
      </c>
      <c r="AG20" s="89"/>
      <c r="AI20" s="73"/>
    </row>
    <row r="21" spans="1:35" s="12" customFormat="1" ht="18.75" customHeight="1">
      <c r="A21" s="48" t="s">
        <v>31</v>
      </c>
      <c r="B21" s="41">
        <f>B22+B23+B24+B25</f>
        <v>211.7</v>
      </c>
      <c r="C21" s="41">
        <f>C22+C23+C24+C25</f>
        <v>97</v>
      </c>
      <c r="D21" s="41">
        <f>D22+D23+D24+D25</f>
        <v>97</v>
      </c>
      <c r="E21" s="41">
        <f>E22+E23+E24+E25</f>
        <v>97</v>
      </c>
      <c r="F21" s="74">
        <f>E21/B21</f>
        <v>0.45819555975436943</v>
      </c>
      <c r="G21" s="74">
        <f>E21/C21</f>
        <v>1</v>
      </c>
      <c r="H21" s="41">
        <f aca="true" t="shared" si="11" ref="H21:AE21">H22+H23+H24+H25</f>
        <v>0</v>
      </c>
      <c r="I21" s="41">
        <f t="shared" si="11"/>
        <v>0</v>
      </c>
      <c r="J21" s="41">
        <f t="shared" si="11"/>
        <v>0</v>
      </c>
      <c r="K21" s="41">
        <f t="shared" si="11"/>
        <v>0</v>
      </c>
      <c r="L21" s="41">
        <f t="shared" si="11"/>
        <v>97</v>
      </c>
      <c r="M21" s="41">
        <f t="shared" si="11"/>
        <v>97</v>
      </c>
      <c r="N21" s="41">
        <f t="shared" si="11"/>
        <v>0</v>
      </c>
      <c r="O21" s="41">
        <f t="shared" si="11"/>
        <v>0</v>
      </c>
      <c r="P21" s="41">
        <f t="shared" si="11"/>
        <v>114.66</v>
      </c>
      <c r="Q21" s="41">
        <f t="shared" si="11"/>
        <v>0</v>
      </c>
      <c r="R21" s="41">
        <f t="shared" si="11"/>
        <v>0</v>
      </c>
      <c r="S21" s="41">
        <f t="shared" si="11"/>
        <v>0</v>
      </c>
      <c r="T21" s="41">
        <f t="shared" si="11"/>
        <v>0</v>
      </c>
      <c r="U21" s="41">
        <f t="shared" si="11"/>
        <v>0</v>
      </c>
      <c r="V21" s="41">
        <f t="shared" si="11"/>
        <v>0</v>
      </c>
      <c r="W21" s="41">
        <f t="shared" si="11"/>
        <v>0</v>
      </c>
      <c r="X21" s="41">
        <f t="shared" si="11"/>
        <v>0</v>
      </c>
      <c r="Y21" s="41">
        <f t="shared" si="11"/>
        <v>0</v>
      </c>
      <c r="Z21" s="41">
        <f t="shared" si="11"/>
        <v>0</v>
      </c>
      <c r="AA21" s="41">
        <f t="shared" si="11"/>
        <v>0</v>
      </c>
      <c r="AB21" s="41">
        <f t="shared" si="11"/>
        <v>0</v>
      </c>
      <c r="AC21" s="41">
        <f t="shared" si="11"/>
        <v>0</v>
      </c>
      <c r="AD21" s="41">
        <f t="shared" si="11"/>
        <v>0.04</v>
      </c>
      <c r="AE21" s="41">
        <f t="shared" si="11"/>
        <v>0</v>
      </c>
      <c r="AF21" s="90"/>
      <c r="AG21" s="91"/>
      <c r="AI21" s="52"/>
    </row>
    <row r="22" spans="1:35" s="12" customFormat="1" ht="18.75" customHeight="1">
      <c r="A22" s="37" t="s">
        <v>26</v>
      </c>
      <c r="B22" s="41">
        <f>H22+J22+L22+N22+P22+R22+T22+V22+X22+Z22+AB22+AD22</f>
        <v>0</v>
      </c>
      <c r="C22" s="41">
        <f>H22+J22+L22</f>
        <v>0</v>
      </c>
      <c r="D22" s="41">
        <f>E22</f>
        <v>0</v>
      </c>
      <c r="E22" s="41">
        <f>I22+K22+M22</f>
        <v>0</v>
      </c>
      <c r="F22" s="74">
        <v>0</v>
      </c>
      <c r="G22" s="74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90"/>
      <c r="AG22" s="91"/>
      <c r="AI22" s="52"/>
    </row>
    <row r="23" spans="1:35" s="12" customFormat="1" ht="18.75" customHeight="1">
      <c r="A23" s="37" t="s">
        <v>24</v>
      </c>
      <c r="B23" s="41">
        <f>H23+J23+L23+N23+P23+R23+T23+V23+X23+Z23+AB23+AD23</f>
        <v>0</v>
      </c>
      <c r="C23" s="41">
        <f>H23+J23+L23</f>
        <v>0</v>
      </c>
      <c r="D23" s="41">
        <f>E23</f>
        <v>0</v>
      </c>
      <c r="E23" s="41">
        <f>I23+K23+M23</f>
        <v>0</v>
      </c>
      <c r="F23" s="74">
        <v>0</v>
      </c>
      <c r="G23" s="74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90"/>
      <c r="AG23" s="91"/>
      <c r="AI23" s="52"/>
    </row>
    <row r="24" spans="1:35" s="12" customFormat="1" ht="18.75" customHeight="1">
      <c r="A24" s="72" t="s">
        <v>25</v>
      </c>
      <c r="B24" s="41">
        <f>H24+J24+L24+N24+P24+R24+T24+V24+X24+Z24+AB24+AD24</f>
        <v>211.7</v>
      </c>
      <c r="C24" s="41">
        <f>H24+J24+L24</f>
        <v>97</v>
      </c>
      <c r="D24" s="41">
        <f>E24</f>
        <v>97</v>
      </c>
      <c r="E24" s="41">
        <f>I24+K24+M24</f>
        <v>97</v>
      </c>
      <c r="F24" s="74">
        <f>E24/B24</f>
        <v>0.45819555975436943</v>
      </c>
      <c r="G24" s="74">
        <f>E24/C24</f>
        <v>1</v>
      </c>
      <c r="H24" s="49">
        <v>0</v>
      </c>
      <c r="I24" s="49">
        <v>0</v>
      </c>
      <c r="J24" s="49">
        <v>0</v>
      </c>
      <c r="K24" s="49">
        <v>0</v>
      </c>
      <c r="L24" s="49">
        <v>97</v>
      </c>
      <c r="M24" s="49">
        <v>97</v>
      </c>
      <c r="N24" s="49">
        <v>0</v>
      </c>
      <c r="O24" s="49">
        <v>0</v>
      </c>
      <c r="P24" s="49">
        <v>114.66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0.04</v>
      </c>
      <c r="AE24" s="49">
        <v>0</v>
      </c>
      <c r="AF24" s="90"/>
      <c r="AG24" s="91"/>
      <c r="AI24" s="52"/>
    </row>
    <row r="25" spans="1:35" s="12" customFormat="1" ht="22.5" customHeight="1">
      <c r="A25" s="38" t="s">
        <v>56</v>
      </c>
      <c r="B25" s="41">
        <f>H25+J25+L25+N25+P25+R25+T25+V25+X25+Z25+AB25+AD25</f>
        <v>0</v>
      </c>
      <c r="C25" s="41">
        <f>H25+J25+L25</f>
        <v>0</v>
      </c>
      <c r="D25" s="41">
        <f>E25</f>
        <v>0</v>
      </c>
      <c r="E25" s="41">
        <f>I25+K25+M25</f>
        <v>0</v>
      </c>
      <c r="F25" s="74">
        <v>0</v>
      </c>
      <c r="G25" s="74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92"/>
      <c r="AG25" s="93"/>
      <c r="AI25" s="52"/>
    </row>
    <row r="26" spans="1:35" s="12" customFormat="1" ht="78.75" customHeight="1">
      <c r="A26" s="51" t="s">
        <v>58</v>
      </c>
      <c r="B26" s="42">
        <f>B27</f>
        <v>57332.100000000006</v>
      </c>
      <c r="C26" s="42">
        <f>C27</f>
        <v>9373.619999999999</v>
      </c>
      <c r="D26" s="42">
        <f>D27</f>
        <v>9373.619999999999</v>
      </c>
      <c r="E26" s="42">
        <f>E27</f>
        <v>9373.619999999999</v>
      </c>
      <c r="F26" s="57">
        <f t="shared" si="4"/>
        <v>0.16349688917726715</v>
      </c>
      <c r="G26" s="57">
        <f>E26/C26</f>
        <v>1</v>
      </c>
      <c r="H26" s="42">
        <f aca="true" t="shared" si="12" ref="H26:AE26">H27</f>
        <v>0</v>
      </c>
      <c r="I26" s="42">
        <f t="shared" si="12"/>
        <v>0</v>
      </c>
      <c r="J26" s="42">
        <f t="shared" si="12"/>
        <v>2000</v>
      </c>
      <c r="K26" s="42">
        <f t="shared" si="12"/>
        <v>1707.57</v>
      </c>
      <c r="L26" s="42">
        <f t="shared" si="12"/>
        <v>7373.62</v>
      </c>
      <c r="M26" s="42">
        <f t="shared" si="12"/>
        <v>7666.05</v>
      </c>
      <c r="N26" s="42">
        <f t="shared" si="12"/>
        <v>12706.76</v>
      </c>
      <c r="O26" s="42">
        <f t="shared" si="12"/>
        <v>0</v>
      </c>
      <c r="P26" s="42">
        <f t="shared" si="12"/>
        <v>17376.9</v>
      </c>
      <c r="Q26" s="42">
        <f t="shared" si="12"/>
        <v>0</v>
      </c>
      <c r="R26" s="42">
        <f t="shared" si="12"/>
        <v>2045</v>
      </c>
      <c r="S26" s="42">
        <f t="shared" si="12"/>
        <v>0</v>
      </c>
      <c r="T26" s="42">
        <f t="shared" si="12"/>
        <v>3224.54</v>
      </c>
      <c r="U26" s="42">
        <f t="shared" si="12"/>
        <v>0</v>
      </c>
      <c r="V26" s="42">
        <f t="shared" si="12"/>
        <v>6469.23</v>
      </c>
      <c r="W26" s="42">
        <f t="shared" si="12"/>
        <v>0</v>
      </c>
      <c r="X26" s="42">
        <f t="shared" si="12"/>
        <v>6136</v>
      </c>
      <c r="Y26" s="42">
        <f t="shared" si="12"/>
        <v>0</v>
      </c>
      <c r="Z26" s="42">
        <f t="shared" si="12"/>
        <v>0</v>
      </c>
      <c r="AA26" s="42">
        <f t="shared" si="12"/>
        <v>0</v>
      </c>
      <c r="AB26" s="42">
        <f t="shared" si="12"/>
        <v>0</v>
      </c>
      <c r="AC26" s="42">
        <f t="shared" si="12"/>
        <v>0</v>
      </c>
      <c r="AD26" s="42">
        <f t="shared" si="12"/>
        <v>0.05</v>
      </c>
      <c r="AE26" s="42">
        <f t="shared" si="12"/>
        <v>0</v>
      </c>
      <c r="AF26" s="100" t="s">
        <v>89</v>
      </c>
      <c r="AG26" s="100"/>
      <c r="AI26" s="73"/>
    </row>
    <row r="27" spans="1:33" s="75" customFormat="1" ht="25.5" customHeight="1">
      <c r="A27" s="51" t="s">
        <v>31</v>
      </c>
      <c r="B27" s="41">
        <f>B28+B29+B30+B31</f>
        <v>57332.100000000006</v>
      </c>
      <c r="C27" s="41">
        <f>C28+C29+C30+C31</f>
        <v>9373.619999999999</v>
      </c>
      <c r="D27" s="41">
        <f>D28+D29+D30+D31</f>
        <v>9373.619999999999</v>
      </c>
      <c r="E27" s="41">
        <f>E28+E29+E30+E31</f>
        <v>9373.619999999999</v>
      </c>
      <c r="F27" s="58">
        <f t="shared" si="4"/>
        <v>0.16349688917726715</v>
      </c>
      <c r="G27" s="58">
        <f>E27/C27</f>
        <v>1</v>
      </c>
      <c r="H27" s="41">
        <f aca="true" t="shared" si="13" ref="H27:AE27">H28+H29+H30+H31</f>
        <v>0</v>
      </c>
      <c r="I27" s="41">
        <f t="shared" si="13"/>
        <v>0</v>
      </c>
      <c r="J27" s="41">
        <f t="shared" si="13"/>
        <v>2000</v>
      </c>
      <c r="K27" s="41">
        <f t="shared" si="13"/>
        <v>1707.57</v>
      </c>
      <c r="L27" s="41">
        <f t="shared" si="13"/>
        <v>7373.62</v>
      </c>
      <c r="M27" s="41">
        <f t="shared" si="13"/>
        <v>7666.05</v>
      </c>
      <c r="N27" s="41">
        <f t="shared" si="13"/>
        <v>12706.76</v>
      </c>
      <c r="O27" s="41">
        <f t="shared" si="13"/>
        <v>0</v>
      </c>
      <c r="P27" s="41">
        <f t="shared" si="13"/>
        <v>17376.9</v>
      </c>
      <c r="Q27" s="41">
        <f t="shared" si="13"/>
        <v>0</v>
      </c>
      <c r="R27" s="41">
        <f t="shared" si="13"/>
        <v>2045</v>
      </c>
      <c r="S27" s="41">
        <f t="shared" si="13"/>
        <v>0</v>
      </c>
      <c r="T27" s="41">
        <f t="shared" si="13"/>
        <v>3224.54</v>
      </c>
      <c r="U27" s="41">
        <f t="shared" si="13"/>
        <v>0</v>
      </c>
      <c r="V27" s="41">
        <f t="shared" si="13"/>
        <v>6469.23</v>
      </c>
      <c r="W27" s="41">
        <f t="shared" si="13"/>
        <v>0</v>
      </c>
      <c r="X27" s="41">
        <f t="shared" si="13"/>
        <v>6136</v>
      </c>
      <c r="Y27" s="41">
        <f t="shared" si="13"/>
        <v>0</v>
      </c>
      <c r="Z27" s="41">
        <f t="shared" si="13"/>
        <v>0</v>
      </c>
      <c r="AA27" s="41">
        <f t="shared" si="13"/>
        <v>0</v>
      </c>
      <c r="AB27" s="41">
        <f t="shared" si="13"/>
        <v>0</v>
      </c>
      <c r="AC27" s="41">
        <f t="shared" si="13"/>
        <v>0</v>
      </c>
      <c r="AD27" s="41">
        <f t="shared" si="13"/>
        <v>0.05</v>
      </c>
      <c r="AE27" s="41">
        <f t="shared" si="13"/>
        <v>0</v>
      </c>
      <c r="AF27" s="100"/>
      <c r="AG27" s="100"/>
    </row>
    <row r="28" spans="1:33" s="12" customFormat="1" ht="63" customHeight="1">
      <c r="A28" s="76" t="s">
        <v>26</v>
      </c>
      <c r="B28" s="41">
        <f>H28+J28+L28+N28+P28+R28+T28+V28+Z28+AB28+AD28+X28</f>
        <v>0</v>
      </c>
      <c r="C28" s="41">
        <f>H28+J28</f>
        <v>0</v>
      </c>
      <c r="D28" s="41">
        <f>E28</f>
        <v>0</v>
      </c>
      <c r="E28" s="41">
        <f>I28+K28+M28</f>
        <v>0</v>
      </c>
      <c r="F28" s="58">
        <v>0</v>
      </c>
      <c r="G28" s="58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1">
        <v>0</v>
      </c>
      <c r="AF28" s="100"/>
      <c r="AG28" s="100"/>
    </row>
    <row r="29" spans="1:33" s="12" customFormat="1" ht="63" customHeight="1">
      <c r="A29" s="38" t="s">
        <v>24</v>
      </c>
      <c r="B29" s="41">
        <f>H29+J29+L29+N29+P29+R29+T29+V29+Z29+AB29+AD29+X29</f>
        <v>16361.599999999999</v>
      </c>
      <c r="C29" s="41">
        <f>H29+J29+L29</f>
        <v>2061.79</v>
      </c>
      <c r="D29" s="41">
        <f>E29</f>
        <v>2061.79</v>
      </c>
      <c r="E29" s="41">
        <f>I29+K29+M29</f>
        <v>2061.79</v>
      </c>
      <c r="F29" s="58">
        <f t="shared" si="4"/>
        <v>0.12601395951496186</v>
      </c>
      <c r="G29" s="58">
        <f>E29/C29</f>
        <v>1</v>
      </c>
      <c r="H29" s="49">
        <v>0</v>
      </c>
      <c r="I29" s="49">
        <v>0</v>
      </c>
      <c r="J29" s="49">
        <v>0</v>
      </c>
      <c r="K29" s="49">
        <v>0</v>
      </c>
      <c r="L29" s="49">
        <v>2061.79</v>
      </c>
      <c r="M29" s="49">
        <v>2061.79</v>
      </c>
      <c r="N29" s="49">
        <v>0</v>
      </c>
      <c r="O29" s="49">
        <v>0</v>
      </c>
      <c r="P29" s="49">
        <v>0</v>
      </c>
      <c r="Q29" s="49">
        <v>0</v>
      </c>
      <c r="R29" s="49">
        <v>1636</v>
      </c>
      <c r="S29" s="49">
        <v>0</v>
      </c>
      <c r="T29" s="49">
        <v>2579.63</v>
      </c>
      <c r="U29" s="49">
        <v>0</v>
      </c>
      <c r="V29" s="49">
        <v>5175.38</v>
      </c>
      <c r="W29" s="49">
        <v>0</v>
      </c>
      <c r="X29" s="49">
        <v>4908.8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1">
        <v>0</v>
      </c>
      <c r="AF29" s="100"/>
      <c r="AG29" s="100"/>
    </row>
    <row r="30" spans="1:33" s="12" customFormat="1" ht="63" customHeight="1">
      <c r="A30" s="38" t="s">
        <v>25</v>
      </c>
      <c r="B30" s="41">
        <f>H30+J30+L30+N30+P30+R30+T30+V30+Z30+AB30+AD30+X30</f>
        <v>40970.50000000001</v>
      </c>
      <c r="C30" s="41">
        <f>H30+J30+L30</f>
        <v>7311.83</v>
      </c>
      <c r="D30" s="41">
        <f>E30</f>
        <v>7311.83</v>
      </c>
      <c r="E30" s="41">
        <f>I30+K30+M30</f>
        <v>7311.83</v>
      </c>
      <c r="F30" s="58">
        <f t="shared" si="4"/>
        <v>0.17846572533896338</v>
      </c>
      <c r="G30" s="58">
        <f>E30/C30</f>
        <v>1</v>
      </c>
      <c r="H30" s="49">
        <v>0</v>
      </c>
      <c r="I30" s="49">
        <v>0</v>
      </c>
      <c r="J30" s="49">
        <v>2000</v>
      </c>
      <c r="K30" s="49">
        <v>1707.57</v>
      </c>
      <c r="L30" s="49">
        <v>5311.83</v>
      </c>
      <c r="M30" s="49">
        <v>5604.26</v>
      </c>
      <c r="N30" s="49">
        <v>12706.76</v>
      </c>
      <c r="O30" s="49">
        <v>0</v>
      </c>
      <c r="P30" s="49">
        <v>17376.9</v>
      </c>
      <c r="Q30" s="49">
        <v>0</v>
      </c>
      <c r="R30" s="49">
        <v>409</v>
      </c>
      <c r="S30" s="49">
        <v>0</v>
      </c>
      <c r="T30" s="49">
        <v>644.91</v>
      </c>
      <c r="U30" s="49">
        <v>0</v>
      </c>
      <c r="V30" s="49">
        <v>1293.85</v>
      </c>
      <c r="W30" s="49">
        <v>0</v>
      </c>
      <c r="X30" s="49">
        <v>1227.2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0.05</v>
      </c>
      <c r="AE30" s="41">
        <v>0</v>
      </c>
      <c r="AF30" s="100"/>
      <c r="AG30" s="100"/>
    </row>
    <row r="31" spans="1:33" s="12" customFormat="1" ht="63" customHeight="1">
      <c r="A31" s="76" t="s">
        <v>56</v>
      </c>
      <c r="B31" s="41">
        <f>H31+J31+L31+N31+P31+R31+T31+V31+Z31+AB31+AD31+X31</f>
        <v>0</v>
      </c>
      <c r="C31" s="41">
        <f>H31+J31</f>
        <v>0</v>
      </c>
      <c r="D31" s="41">
        <f>E31</f>
        <v>0</v>
      </c>
      <c r="E31" s="41">
        <f>I31+K31+M31</f>
        <v>0</v>
      </c>
      <c r="F31" s="58">
        <v>0</v>
      </c>
      <c r="G31" s="58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1">
        <v>0</v>
      </c>
      <c r="AF31" s="100"/>
      <c r="AG31" s="100"/>
    </row>
    <row r="32" spans="1:35" s="12" customFormat="1" ht="38.25" customHeight="1">
      <c r="A32" s="51" t="s">
        <v>86</v>
      </c>
      <c r="B32" s="42">
        <f>B33</f>
        <v>9741.7</v>
      </c>
      <c r="C32" s="42">
        <f>C33</f>
        <v>0</v>
      </c>
      <c r="D32" s="42">
        <f>D33</f>
        <v>0</v>
      </c>
      <c r="E32" s="42">
        <f>E33</f>
        <v>0</v>
      </c>
      <c r="F32" s="57">
        <f t="shared" si="4"/>
        <v>0</v>
      </c>
      <c r="G32" s="57">
        <v>0</v>
      </c>
      <c r="H32" s="42">
        <f aca="true" t="shared" si="14" ref="H32:AE32">H33</f>
        <v>0</v>
      </c>
      <c r="I32" s="42">
        <f t="shared" si="14"/>
        <v>0</v>
      </c>
      <c r="J32" s="42">
        <f t="shared" si="14"/>
        <v>0</v>
      </c>
      <c r="K32" s="42">
        <f t="shared" si="14"/>
        <v>0</v>
      </c>
      <c r="L32" s="42">
        <f t="shared" si="14"/>
        <v>0</v>
      </c>
      <c r="M32" s="42">
        <f t="shared" si="14"/>
        <v>0</v>
      </c>
      <c r="N32" s="42">
        <f t="shared" si="14"/>
        <v>0</v>
      </c>
      <c r="O32" s="42">
        <f t="shared" si="14"/>
        <v>0</v>
      </c>
      <c r="P32" s="42">
        <f t="shared" si="14"/>
        <v>0</v>
      </c>
      <c r="Q32" s="42">
        <f t="shared" si="14"/>
        <v>0</v>
      </c>
      <c r="R32" s="42">
        <f t="shared" si="14"/>
        <v>0</v>
      </c>
      <c r="S32" s="42">
        <f t="shared" si="14"/>
        <v>0</v>
      </c>
      <c r="T32" s="42">
        <f t="shared" si="14"/>
        <v>0</v>
      </c>
      <c r="U32" s="42">
        <f t="shared" si="14"/>
        <v>0</v>
      </c>
      <c r="V32" s="42">
        <f t="shared" si="14"/>
        <v>0</v>
      </c>
      <c r="W32" s="42">
        <f t="shared" si="14"/>
        <v>0</v>
      </c>
      <c r="X32" s="42">
        <f t="shared" si="14"/>
        <v>0</v>
      </c>
      <c r="Y32" s="42">
        <f t="shared" si="14"/>
        <v>0</v>
      </c>
      <c r="Z32" s="42">
        <f t="shared" si="14"/>
        <v>2746.25</v>
      </c>
      <c r="AA32" s="42">
        <f t="shared" si="14"/>
        <v>0</v>
      </c>
      <c r="AB32" s="42">
        <f t="shared" si="14"/>
        <v>0</v>
      </c>
      <c r="AC32" s="42">
        <f t="shared" si="14"/>
        <v>0</v>
      </c>
      <c r="AD32" s="42">
        <f t="shared" si="14"/>
        <v>6995.45</v>
      </c>
      <c r="AE32" s="42">
        <f t="shared" si="14"/>
        <v>0</v>
      </c>
      <c r="AF32" s="101" t="s">
        <v>70</v>
      </c>
      <c r="AG32" s="101"/>
      <c r="AI32" s="73"/>
    </row>
    <row r="33" spans="1:33" s="75" customFormat="1" ht="16.5">
      <c r="A33" s="77" t="s">
        <v>31</v>
      </c>
      <c r="B33" s="41">
        <f>B34+B35+B36+B37</f>
        <v>9741.7</v>
      </c>
      <c r="C33" s="41">
        <f>C34+C35+C36+C37</f>
        <v>0</v>
      </c>
      <c r="D33" s="41">
        <f>D34+D35+D36+D37</f>
        <v>0</v>
      </c>
      <c r="E33" s="41">
        <f>E34+E35+E36+E37</f>
        <v>0</v>
      </c>
      <c r="F33" s="58">
        <f t="shared" si="4"/>
        <v>0</v>
      </c>
      <c r="G33" s="58">
        <v>0</v>
      </c>
      <c r="H33" s="41">
        <f aca="true" t="shared" si="15" ref="H33:AE33">H34+H35+H36+H37</f>
        <v>0</v>
      </c>
      <c r="I33" s="41">
        <f t="shared" si="15"/>
        <v>0</v>
      </c>
      <c r="J33" s="41">
        <f t="shared" si="15"/>
        <v>0</v>
      </c>
      <c r="K33" s="41">
        <f t="shared" si="15"/>
        <v>0</v>
      </c>
      <c r="L33" s="41">
        <f t="shared" si="15"/>
        <v>0</v>
      </c>
      <c r="M33" s="41">
        <f t="shared" si="15"/>
        <v>0</v>
      </c>
      <c r="N33" s="41">
        <f t="shared" si="15"/>
        <v>0</v>
      </c>
      <c r="O33" s="41">
        <f t="shared" si="15"/>
        <v>0</v>
      </c>
      <c r="P33" s="41">
        <f t="shared" si="15"/>
        <v>0</v>
      </c>
      <c r="Q33" s="41">
        <f t="shared" si="15"/>
        <v>0</v>
      </c>
      <c r="R33" s="41">
        <f t="shared" si="15"/>
        <v>0</v>
      </c>
      <c r="S33" s="41">
        <f t="shared" si="15"/>
        <v>0</v>
      </c>
      <c r="T33" s="41">
        <f t="shared" si="15"/>
        <v>0</v>
      </c>
      <c r="U33" s="41">
        <f t="shared" si="15"/>
        <v>0</v>
      </c>
      <c r="V33" s="41">
        <f t="shared" si="15"/>
        <v>0</v>
      </c>
      <c r="W33" s="41">
        <f t="shared" si="15"/>
        <v>0</v>
      </c>
      <c r="X33" s="41">
        <f t="shared" si="15"/>
        <v>0</v>
      </c>
      <c r="Y33" s="41">
        <f t="shared" si="15"/>
        <v>0</v>
      </c>
      <c r="Z33" s="41">
        <f t="shared" si="15"/>
        <v>2746.25</v>
      </c>
      <c r="AA33" s="41">
        <f t="shared" si="15"/>
        <v>0</v>
      </c>
      <c r="AB33" s="41">
        <f t="shared" si="15"/>
        <v>0</v>
      </c>
      <c r="AC33" s="41">
        <f t="shared" si="15"/>
        <v>0</v>
      </c>
      <c r="AD33" s="41">
        <f t="shared" si="15"/>
        <v>6995.45</v>
      </c>
      <c r="AE33" s="41">
        <f t="shared" si="15"/>
        <v>0</v>
      </c>
      <c r="AF33" s="100" t="s">
        <v>90</v>
      </c>
      <c r="AG33" s="100"/>
    </row>
    <row r="34" spans="1:33" s="12" customFormat="1" ht="15.75" customHeight="1">
      <c r="A34" s="37" t="s">
        <v>26</v>
      </c>
      <c r="B34" s="41">
        <f>H34+J34+L34+N34+P34+R34+T34+V34+X34+Z34+AB34+AD34</f>
        <v>0</v>
      </c>
      <c r="C34" s="41">
        <f>H34+J34+L34</f>
        <v>0</v>
      </c>
      <c r="D34" s="41">
        <f>E34</f>
        <v>0</v>
      </c>
      <c r="E34" s="41">
        <f>I34+K34+M34</f>
        <v>0</v>
      </c>
      <c r="F34" s="58">
        <v>0</v>
      </c>
      <c r="G34" s="58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1">
        <v>0</v>
      </c>
      <c r="AF34" s="100"/>
      <c r="AG34" s="100"/>
    </row>
    <row r="35" spans="1:33" s="12" customFormat="1" ht="16.5">
      <c r="A35" s="37" t="s">
        <v>24</v>
      </c>
      <c r="B35" s="41">
        <f>H35+J35+L35+N35+P35+R35+T35+V35+X35+Z35+AB35+AD35</f>
        <v>0</v>
      </c>
      <c r="C35" s="41">
        <f>H35+J35+L35</f>
        <v>0</v>
      </c>
      <c r="D35" s="41">
        <f>E35</f>
        <v>0</v>
      </c>
      <c r="E35" s="41">
        <f>I35+K35+M35</f>
        <v>0</v>
      </c>
      <c r="F35" s="58">
        <v>0</v>
      </c>
      <c r="G35" s="58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1">
        <v>0</v>
      </c>
      <c r="AF35" s="100"/>
      <c r="AG35" s="100"/>
    </row>
    <row r="36" spans="1:33" s="12" customFormat="1" ht="16.5">
      <c r="A36" s="37" t="s">
        <v>25</v>
      </c>
      <c r="B36" s="41">
        <f>H36+J36+L36+N36+P36+R36+T36+V36+X36+Z36+AB36+AD36</f>
        <v>9741.7</v>
      </c>
      <c r="C36" s="41">
        <f>H36+J36+L36</f>
        <v>0</v>
      </c>
      <c r="D36" s="41">
        <f>E36</f>
        <v>0</v>
      </c>
      <c r="E36" s="41">
        <f>I36+K36+M36</f>
        <v>0</v>
      </c>
      <c r="F36" s="58">
        <f t="shared" si="4"/>
        <v>0</v>
      </c>
      <c r="G36" s="58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2746.25</v>
      </c>
      <c r="AA36" s="49">
        <v>0</v>
      </c>
      <c r="AB36" s="49">
        <v>0</v>
      </c>
      <c r="AC36" s="49">
        <v>0</v>
      </c>
      <c r="AD36" s="49">
        <v>6995.45</v>
      </c>
      <c r="AE36" s="41">
        <v>0</v>
      </c>
      <c r="AF36" s="100"/>
      <c r="AG36" s="100"/>
    </row>
    <row r="37" spans="1:33" s="12" customFormat="1" ht="16.5" customHeight="1">
      <c r="A37" s="38" t="s">
        <v>56</v>
      </c>
      <c r="B37" s="41">
        <f>H37+J37+L37+N37+P37+R37+T37+V37+X37+Z37+AB37+AD37</f>
        <v>0</v>
      </c>
      <c r="C37" s="41">
        <f>H37+J37+L37</f>
        <v>0</v>
      </c>
      <c r="D37" s="41">
        <f>E37</f>
        <v>0</v>
      </c>
      <c r="E37" s="41">
        <f>I37+K37+M37</f>
        <v>0</v>
      </c>
      <c r="F37" s="58">
        <v>0</v>
      </c>
      <c r="G37" s="58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1">
        <v>0</v>
      </c>
      <c r="AF37" s="100"/>
      <c r="AG37" s="100"/>
    </row>
    <row r="38" spans="1:33" s="12" customFormat="1" ht="43.5" customHeight="1">
      <c r="A38" s="51" t="s">
        <v>85</v>
      </c>
      <c r="B38" s="42">
        <f>B39</f>
        <v>410.79999999999995</v>
      </c>
      <c r="C38" s="42">
        <f aca="true" t="shared" si="16" ref="C38:AE38">C39</f>
        <v>410.77</v>
      </c>
      <c r="D38" s="42">
        <f t="shared" si="16"/>
        <v>410.77</v>
      </c>
      <c r="E38" s="42">
        <f t="shared" si="16"/>
        <v>410.77</v>
      </c>
      <c r="F38" s="57">
        <f t="shared" si="4"/>
        <v>0.9999269717624149</v>
      </c>
      <c r="G38" s="57">
        <f>E38/C38</f>
        <v>1</v>
      </c>
      <c r="H38" s="42">
        <f t="shared" si="16"/>
        <v>0</v>
      </c>
      <c r="I38" s="42">
        <f t="shared" si="16"/>
        <v>0</v>
      </c>
      <c r="J38" s="42">
        <f t="shared" si="16"/>
        <v>410.77</v>
      </c>
      <c r="K38" s="42">
        <f t="shared" si="16"/>
        <v>410.77</v>
      </c>
      <c r="L38" s="42">
        <f t="shared" si="16"/>
        <v>0</v>
      </c>
      <c r="M38" s="42">
        <f t="shared" si="16"/>
        <v>0</v>
      </c>
      <c r="N38" s="42">
        <f t="shared" si="16"/>
        <v>0</v>
      </c>
      <c r="O38" s="42">
        <f t="shared" si="16"/>
        <v>0</v>
      </c>
      <c r="P38" s="42">
        <f t="shared" si="16"/>
        <v>0</v>
      </c>
      <c r="Q38" s="42">
        <f t="shared" si="16"/>
        <v>0</v>
      </c>
      <c r="R38" s="42">
        <f t="shared" si="16"/>
        <v>0</v>
      </c>
      <c r="S38" s="42">
        <f t="shared" si="16"/>
        <v>0</v>
      </c>
      <c r="T38" s="42">
        <f t="shared" si="16"/>
        <v>0</v>
      </c>
      <c r="U38" s="42">
        <f t="shared" si="16"/>
        <v>0</v>
      </c>
      <c r="V38" s="42">
        <f t="shared" si="16"/>
        <v>0</v>
      </c>
      <c r="W38" s="42">
        <f t="shared" si="16"/>
        <v>0</v>
      </c>
      <c r="X38" s="42">
        <f t="shared" si="16"/>
        <v>0</v>
      </c>
      <c r="Y38" s="42">
        <f t="shared" si="16"/>
        <v>0</v>
      </c>
      <c r="Z38" s="42">
        <f t="shared" si="16"/>
        <v>0</v>
      </c>
      <c r="AA38" s="42">
        <f t="shared" si="16"/>
        <v>0</v>
      </c>
      <c r="AB38" s="42">
        <f t="shared" si="16"/>
        <v>0</v>
      </c>
      <c r="AC38" s="42">
        <f t="shared" si="16"/>
        <v>0</v>
      </c>
      <c r="AD38" s="42">
        <f t="shared" si="16"/>
        <v>0.03</v>
      </c>
      <c r="AE38" s="42">
        <f t="shared" si="16"/>
        <v>0</v>
      </c>
      <c r="AF38" s="94"/>
      <c r="AG38" s="95"/>
    </row>
    <row r="39" spans="1:33" s="12" customFormat="1" ht="21" customHeight="1">
      <c r="A39" s="77" t="s">
        <v>31</v>
      </c>
      <c r="B39" s="41">
        <f>B40+B41+B42+B43</f>
        <v>410.79999999999995</v>
      </c>
      <c r="C39" s="41">
        <f aca="true" t="shared" si="17" ref="C39:AE39">C40+C41+C42+C43</f>
        <v>410.77</v>
      </c>
      <c r="D39" s="41">
        <f t="shared" si="17"/>
        <v>410.77</v>
      </c>
      <c r="E39" s="41">
        <f t="shared" si="17"/>
        <v>410.77</v>
      </c>
      <c r="F39" s="58">
        <f t="shared" si="4"/>
        <v>0.9999269717624149</v>
      </c>
      <c r="G39" s="58">
        <f>E39/C39</f>
        <v>1</v>
      </c>
      <c r="H39" s="41">
        <f t="shared" si="17"/>
        <v>0</v>
      </c>
      <c r="I39" s="41">
        <f t="shared" si="17"/>
        <v>0</v>
      </c>
      <c r="J39" s="41">
        <f t="shared" si="17"/>
        <v>410.77</v>
      </c>
      <c r="K39" s="41">
        <f t="shared" si="17"/>
        <v>410.77</v>
      </c>
      <c r="L39" s="41">
        <f t="shared" si="17"/>
        <v>0</v>
      </c>
      <c r="M39" s="41">
        <f t="shared" si="17"/>
        <v>0</v>
      </c>
      <c r="N39" s="41">
        <f t="shared" si="17"/>
        <v>0</v>
      </c>
      <c r="O39" s="41">
        <f t="shared" si="17"/>
        <v>0</v>
      </c>
      <c r="P39" s="41">
        <f t="shared" si="17"/>
        <v>0</v>
      </c>
      <c r="Q39" s="41">
        <f t="shared" si="17"/>
        <v>0</v>
      </c>
      <c r="R39" s="41">
        <f t="shared" si="17"/>
        <v>0</v>
      </c>
      <c r="S39" s="41">
        <f t="shared" si="17"/>
        <v>0</v>
      </c>
      <c r="T39" s="41">
        <f t="shared" si="17"/>
        <v>0</v>
      </c>
      <c r="U39" s="41">
        <f t="shared" si="17"/>
        <v>0</v>
      </c>
      <c r="V39" s="41">
        <f t="shared" si="17"/>
        <v>0</v>
      </c>
      <c r="W39" s="41">
        <f t="shared" si="17"/>
        <v>0</v>
      </c>
      <c r="X39" s="41">
        <f t="shared" si="17"/>
        <v>0</v>
      </c>
      <c r="Y39" s="41">
        <f t="shared" si="17"/>
        <v>0</v>
      </c>
      <c r="Z39" s="41">
        <f t="shared" si="17"/>
        <v>0</v>
      </c>
      <c r="AA39" s="41">
        <f t="shared" si="17"/>
        <v>0</v>
      </c>
      <c r="AB39" s="41">
        <f t="shared" si="17"/>
        <v>0</v>
      </c>
      <c r="AC39" s="41">
        <f t="shared" si="17"/>
        <v>0</v>
      </c>
      <c r="AD39" s="41">
        <f t="shared" si="17"/>
        <v>0.03</v>
      </c>
      <c r="AE39" s="41">
        <f t="shared" si="17"/>
        <v>0</v>
      </c>
      <c r="AF39" s="100" t="s">
        <v>84</v>
      </c>
      <c r="AG39" s="100"/>
    </row>
    <row r="40" spans="1:33" s="12" customFormat="1" ht="21" customHeight="1">
      <c r="A40" s="37" t="s">
        <v>26</v>
      </c>
      <c r="B40" s="41">
        <f>H40+J40+L40+N40+P40+R40+T40+V40+X40+Z40+AB40+AD40</f>
        <v>0</v>
      </c>
      <c r="C40" s="41">
        <f>H40+J40+L40</f>
        <v>0</v>
      </c>
      <c r="D40" s="41">
        <f>E40</f>
        <v>0</v>
      </c>
      <c r="E40" s="41">
        <f>I40+K40+M40</f>
        <v>0</v>
      </c>
      <c r="F40" s="58">
        <v>0</v>
      </c>
      <c r="G40" s="58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1">
        <v>0</v>
      </c>
      <c r="AF40" s="100"/>
      <c r="AG40" s="100"/>
    </row>
    <row r="41" spans="1:33" s="12" customFormat="1" ht="21" customHeight="1">
      <c r="A41" s="37" t="s">
        <v>24</v>
      </c>
      <c r="B41" s="41">
        <f>H41+J41+L41+N41+P41+R41+T41+V41+X41+Z41+AB41+AD41</f>
        <v>0</v>
      </c>
      <c r="C41" s="41">
        <f>H41+J41+L41</f>
        <v>0</v>
      </c>
      <c r="D41" s="41">
        <f>E41</f>
        <v>0</v>
      </c>
      <c r="E41" s="41">
        <f>I41+K41+M41</f>
        <v>0</v>
      </c>
      <c r="F41" s="58">
        <v>0</v>
      </c>
      <c r="G41" s="58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1">
        <v>0</v>
      </c>
      <c r="AF41" s="100"/>
      <c r="AG41" s="100"/>
    </row>
    <row r="42" spans="1:33" s="12" customFormat="1" ht="21" customHeight="1">
      <c r="A42" s="37" t="s">
        <v>25</v>
      </c>
      <c r="B42" s="41">
        <f>H42+J42+L42+N42+P42+R42+T42+V42+X42+Z42+AB42+AD42</f>
        <v>410.79999999999995</v>
      </c>
      <c r="C42" s="41">
        <f>H42+J42+L42</f>
        <v>410.77</v>
      </c>
      <c r="D42" s="41">
        <f>E42</f>
        <v>410.77</v>
      </c>
      <c r="E42" s="41">
        <f>I42+K42+M42</f>
        <v>410.77</v>
      </c>
      <c r="F42" s="58">
        <f t="shared" si="4"/>
        <v>0.9999269717624149</v>
      </c>
      <c r="G42" s="58">
        <f>E42/C42</f>
        <v>1</v>
      </c>
      <c r="H42" s="49">
        <v>0</v>
      </c>
      <c r="I42" s="49">
        <v>0</v>
      </c>
      <c r="J42" s="49">
        <v>410.77</v>
      </c>
      <c r="K42" s="49">
        <v>410.77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0.03</v>
      </c>
      <c r="AE42" s="41">
        <v>0</v>
      </c>
      <c r="AF42" s="100"/>
      <c r="AG42" s="100"/>
    </row>
    <row r="43" spans="1:33" s="12" customFormat="1" ht="21" customHeight="1">
      <c r="A43" s="38" t="s">
        <v>56</v>
      </c>
      <c r="B43" s="41">
        <f>H43+J43+L43+N43+P43+R43+T43+V43+X43+Z43+AB43+AD43</f>
        <v>0</v>
      </c>
      <c r="C43" s="41">
        <f>H43+J43+L43</f>
        <v>0</v>
      </c>
      <c r="D43" s="41">
        <f>E43</f>
        <v>0</v>
      </c>
      <c r="E43" s="41">
        <f>I43+K43+M43</f>
        <v>0</v>
      </c>
      <c r="F43" s="58">
        <v>0</v>
      </c>
      <c r="G43" s="58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1">
        <v>0</v>
      </c>
      <c r="AF43" s="100"/>
      <c r="AG43" s="100"/>
    </row>
    <row r="44" spans="1:35" s="12" customFormat="1" ht="22.5" customHeight="1">
      <c r="A44" s="51" t="s">
        <v>78</v>
      </c>
      <c r="B44" s="42">
        <f>B45</f>
        <v>47306.36</v>
      </c>
      <c r="C44" s="42">
        <f>C45</f>
        <v>12441.5</v>
      </c>
      <c r="D44" s="42">
        <f>D45</f>
        <v>1368.55</v>
      </c>
      <c r="E44" s="42">
        <f>E45</f>
        <v>1368.55</v>
      </c>
      <c r="F44" s="57">
        <f t="shared" si="4"/>
        <v>0.028929513917367557</v>
      </c>
      <c r="G44" s="57">
        <f>E44/C44</f>
        <v>0.10999879435759354</v>
      </c>
      <c r="H44" s="42">
        <f aca="true" t="shared" si="18" ref="H44:AE44">H45</f>
        <v>1244.2</v>
      </c>
      <c r="I44" s="42">
        <f t="shared" si="18"/>
        <v>0</v>
      </c>
      <c r="J44" s="42">
        <f t="shared" si="18"/>
        <v>11197.3</v>
      </c>
      <c r="K44" s="42">
        <f t="shared" si="18"/>
        <v>1368.55</v>
      </c>
      <c r="L44" s="42">
        <f t="shared" si="18"/>
        <v>0</v>
      </c>
      <c r="M44" s="42">
        <f t="shared" si="18"/>
        <v>0</v>
      </c>
      <c r="N44" s="42">
        <f t="shared" si="18"/>
        <v>0</v>
      </c>
      <c r="O44" s="42">
        <f t="shared" si="18"/>
        <v>0</v>
      </c>
      <c r="P44" s="42">
        <f t="shared" si="18"/>
        <v>0</v>
      </c>
      <c r="Q44" s="42">
        <f t="shared" si="18"/>
        <v>0</v>
      </c>
      <c r="R44" s="42">
        <f t="shared" si="18"/>
        <v>0</v>
      </c>
      <c r="S44" s="42">
        <f t="shared" si="18"/>
        <v>0</v>
      </c>
      <c r="T44" s="42">
        <f t="shared" si="18"/>
        <v>0</v>
      </c>
      <c r="U44" s="42">
        <f t="shared" si="18"/>
        <v>0</v>
      </c>
      <c r="V44" s="42">
        <f t="shared" si="18"/>
        <v>0</v>
      </c>
      <c r="W44" s="42">
        <f t="shared" si="18"/>
        <v>0</v>
      </c>
      <c r="X44" s="42">
        <f t="shared" si="18"/>
        <v>0</v>
      </c>
      <c r="Y44" s="42">
        <f t="shared" si="18"/>
        <v>0</v>
      </c>
      <c r="Z44" s="42">
        <f t="shared" si="18"/>
        <v>0</v>
      </c>
      <c r="AA44" s="42">
        <f t="shared" si="18"/>
        <v>0</v>
      </c>
      <c r="AB44" s="42">
        <f t="shared" si="18"/>
        <v>0</v>
      </c>
      <c r="AC44" s="42">
        <f t="shared" si="18"/>
        <v>0</v>
      </c>
      <c r="AD44" s="42">
        <f t="shared" si="18"/>
        <v>34864.86</v>
      </c>
      <c r="AE44" s="42">
        <f t="shared" si="18"/>
        <v>0</v>
      </c>
      <c r="AF44" s="99" t="s">
        <v>70</v>
      </c>
      <c r="AG44" s="99"/>
      <c r="AI44" s="52"/>
    </row>
    <row r="45" spans="1:33" s="12" customFormat="1" ht="18.75" customHeight="1">
      <c r="A45" s="51" t="s">
        <v>31</v>
      </c>
      <c r="B45" s="41">
        <f>B47+B48+B46+B49</f>
        <v>47306.36</v>
      </c>
      <c r="C45" s="41">
        <f>C47+C48+C46+C49</f>
        <v>12441.5</v>
      </c>
      <c r="D45" s="41">
        <f>D47+D48+D46+D49</f>
        <v>1368.55</v>
      </c>
      <c r="E45" s="41">
        <f>E47+E48+E46+E49</f>
        <v>1368.55</v>
      </c>
      <c r="F45" s="58">
        <f t="shared" si="4"/>
        <v>0.028929513917367557</v>
      </c>
      <c r="G45" s="58">
        <f>E45/C45</f>
        <v>0.10999879435759354</v>
      </c>
      <c r="H45" s="41">
        <f aca="true" t="shared" si="19" ref="H45:AE45">H47+H48+H46+H49</f>
        <v>1244.2</v>
      </c>
      <c r="I45" s="41">
        <f t="shared" si="19"/>
        <v>0</v>
      </c>
      <c r="J45" s="41">
        <f t="shared" si="19"/>
        <v>11197.3</v>
      </c>
      <c r="K45" s="41">
        <f t="shared" si="19"/>
        <v>1368.55</v>
      </c>
      <c r="L45" s="41">
        <f t="shared" si="19"/>
        <v>0</v>
      </c>
      <c r="M45" s="41">
        <f t="shared" si="19"/>
        <v>0</v>
      </c>
      <c r="N45" s="41">
        <f t="shared" si="19"/>
        <v>0</v>
      </c>
      <c r="O45" s="41">
        <f t="shared" si="19"/>
        <v>0</v>
      </c>
      <c r="P45" s="41">
        <f t="shared" si="19"/>
        <v>0</v>
      </c>
      <c r="Q45" s="41">
        <f t="shared" si="19"/>
        <v>0</v>
      </c>
      <c r="R45" s="41">
        <f t="shared" si="19"/>
        <v>0</v>
      </c>
      <c r="S45" s="41">
        <f t="shared" si="19"/>
        <v>0</v>
      </c>
      <c r="T45" s="41">
        <f t="shared" si="19"/>
        <v>0</v>
      </c>
      <c r="U45" s="41">
        <f t="shared" si="19"/>
        <v>0</v>
      </c>
      <c r="V45" s="41">
        <f t="shared" si="19"/>
        <v>0</v>
      </c>
      <c r="W45" s="41">
        <f t="shared" si="19"/>
        <v>0</v>
      </c>
      <c r="X45" s="41">
        <f t="shared" si="19"/>
        <v>0</v>
      </c>
      <c r="Y45" s="41">
        <f t="shared" si="19"/>
        <v>0</v>
      </c>
      <c r="Z45" s="41">
        <f t="shared" si="19"/>
        <v>0</v>
      </c>
      <c r="AA45" s="41">
        <f t="shared" si="19"/>
        <v>0</v>
      </c>
      <c r="AB45" s="41">
        <f t="shared" si="19"/>
        <v>0</v>
      </c>
      <c r="AC45" s="41">
        <f t="shared" si="19"/>
        <v>0</v>
      </c>
      <c r="AD45" s="41">
        <f t="shared" si="19"/>
        <v>34864.86</v>
      </c>
      <c r="AE45" s="41">
        <f t="shared" si="19"/>
        <v>0</v>
      </c>
      <c r="AF45" s="100" t="s">
        <v>87</v>
      </c>
      <c r="AG45" s="100"/>
    </row>
    <row r="46" spans="1:33" s="12" customFormat="1" ht="21" customHeight="1">
      <c r="A46" s="76" t="s">
        <v>26</v>
      </c>
      <c r="B46" s="49">
        <f>H46+J46+L46+N46+P46+R46+T46+V46+X46+Z46+AB46+AD46</f>
        <v>0</v>
      </c>
      <c r="C46" s="49">
        <f>H46+J46+L46</f>
        <v>0</v>
      </c>
      <c r="D46" s="49">
        <f>E46</f>
        <v>0</v>
      </c>
      <c r="E46" s="49">
        <f>I46+K46+M46</f>
        <v>0</v>
      </c>
      <c r="F46" s="58">
        <v>0</v>
      </c>
      <c r="G46" s="58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100"/>
      <c r="AG46" s="100"/>
    </row>
    <row r="47" spans="1:33" s="12" customFormat="1" ht="21" customHeight="1">
      <c r="A47" s="38" t="s">
        <v>24</v>
      </c>
      <c r="B47" s="49">
        <f>H47+J47+L47+N47+P47+R47+T47+V47+X47+Z47+AB47+AD47</f>
        <v>34830.56</v>
      </c>
      <c r="C47" s="49">
        <f>H47+J47+L47</f>
        <v>11072.9</v>
      </c>
      <c r="D47" s="49">
        <f>E47</f>
        <v>0</v>
      </c>
      <c r="E47" s="49">
        <f>I47+K47+M47</f>
        <v>0</v>
      </c>
      <c r="F47" s="58">
        <f t="shared" si="4"/>
        <v>0</v>
      </c>
      <c r="G47" s="58">
        <f>E47/C47</f>
        <v>0</v>
      </c>
      <c r="H47" s="49">
        <v>0</v>
      </c>
      <c r="I47" s="41">
        <v>0</v>
      </c>
      <c r="J47" s="49">
        <v>11072.9</v>
      </c>
      <c r="K47" s="41">
        <v>0</v>
      </c>
      <c r="L47" s="49">
        <v>0</v>
      </c>
      <c r="M47" s="41">
        <v>0</v>
      </c>
      <c r="N47" s="49">
        <v>0</v>
      </c>
      <c r="O47" s="41">
        <v>0</v>
      </c>
      <c r="P47" s="49">
        <v>0</v>
      </c>
      <c r="Q47" s="41">
        <v>0</v>
      </c>
      <c r="R47" s="49">
        <v>0</v>
      </c>
      <c r="S47" s="41">
        <v>0</v>
      </c>
      <c r="T47" s="49">
        <v>0</v>
      </c>
      <c r="U47" s="41">
        <v>0</v>
      </c>
      <c r="V47" s="49">
        <v>0</v>
      </c>
      <c r="W47" s="41">
        <v>0</v>
      </c>
      <c r="X47" s="49">
        <v>0</v>
      </c>
      <c r="Y47" s="41">
        <v>0</v>
      </c>
      <c r="Z47" s="49">
        <v>0</v>
      </c>
      <c r="AA47" s="41">
        <v>0</v>
      </c>
      <c r="AB47" s="49">
        <v>0</v>
      </c>
      <c r="AC47" s="41">
        <v>0</v>
      </c>
      <c r="AD47" s="49">
        <v>23757.66</v>
      </c>
      <c r="AE47" s="41">
        <v>0</v>
      </c>
      <c r="AF47" s="100"/>
      <c r="AG47" s="100"/>
    </row>
    <row r="48" spans="1:33" s="12" customFormat="1" ht="21" customHeight="1">
      <c r="A48" s="76" t="s">
        <v>25</v>
      </c>
      <c r="B48" s="49">
        <f>H48+J48+L48+N48+P48+R48+T48+V48+X48+Z48+AB48+AD48</f>
        <v>12475.800000000001</v>
      </c>
      <c r="C48" s="49">
        <f>H48+J48+L48</f>
        <v>1368.6000000000001</v>
      </c>
      <c r="D48" s="49">
        <f>E48</f>
        <v>1368.55</v>
      </c>
      <c r="E48" s="49">
        <f>I48+K48+M48</f>
        <v>1368.55</v>
      </c>
      <c r="F48" s="58">
        <f t="shared" si="4"/>
        <v>0.10969637217653376</v>
      </c>
      <c r="G48" s="58">
        <f>E48/C48</f>
        <v>0.9999634663159431</v>
      </c>
      <c r="H48" s="49">
        <v>1244.2</v>
      </c>
      <c r="I48" s="41">
        <v>0</v>
      </c>
      <c r="J48" s="49">
        <v>124.4</v>
      </c>
      <c r="K48" s="41">
        <v>1368.55</v>
      </c>
      <c r="L48" s="49">
        <v>0</v>
      </c>
      <c r="M48" s="41">
        <v>0</v>
      </c>
      <c r="N48" s="49">
        <v>0</v>
      </c>
      <c r="O48" s="41">
        <v>0</v>
      </c>
      <c r="P48" s="49">
        <v>0</v>
      </c>
      <c r="Q48" s="41">
        <v>0</v>
      </c>
      <c r="R48" s="49">
        <v>0</v>
      </c>
      <c r="S48" s="41">
        <v>0</v>
      </c>
      <c r="T48" s="49">
        <v>0</v>
      </c>
      <c r="U48" s="41">
        <v>0</v>
      </c>
      <c r="V48" s="49">
        <v>0</v>
      </c>
      <c r="W48" s="41">
        <v>0</v>
      </c>
      <c r="X48" s="49">
        <v>0</v>
      </c>
      <c r="Y48" s="41">
        <v>0</v>
      </c>
      <c r="Z48" s="49">
        <v>0</v>
      </c>
      <c r="AA48" s="41">
        <v>0</v>
      </c>
      <c r="AB48" s="49">
        <v>0</v>
      </c>
      <c r="AC48" s="41">
        <v>0</v>
      </c>
      <c r="AD48" s="49">
        <v>11107.2</v>
      </c>
      <c r="AE48" s="41">
        <v>0</v>
      </c>
      <c r="AF48" s="100"/>
      <c r="AG48" s="100"/>
    </row>
    <row r="49" spans="1:33" s="12" customFormat="1" ht="21" customHeight="1">
      <c r="A49" s="38" t="s">
        <v>56</v>
      </c>
      <c r="B49" s="49">
        <f>H49+J49+L49+N49+P49+R49+T49+V49+X49+Z49+AB49+AD49</f>
        <v>0</v>
      </c>
      <c r="C49" s="49">
        <f>H49+J49</f>
        <v>0</v>
      </c>
      <c r="D49" s="49">
        <f>E49</f>
        <v>0</v>
      </c>
      <c r="E49" s="49">
        <f>I49+K49+M49</f>
        <v>0</v>
      </c>
      <c r="F49" s="58">
        <v>0</v>
      </c>
      <c r="G49" s="58">
        <v>0</v>
      </c>
      <c r="H49" s="49">
        <v>0</v>
      </c>
      <c r="I49" s="41">
        <v>0</v>
      </c>
      <c r="J49" s="49">
        <v>0</v>
      </c>
      <c r="K49" s="41">
        <v>0</v>
      </c>
      <c r="L49" s="49">
        <v>0</v>
      </c>
      <c r="M49" s="41">
        <v>0</v>
      </c>
      <c r="N49" s="49">
        <v>0</v>
      </c>
      <c r="O49" s="41">
        <v>0</v>
      </c>
      <c r="P49" s="49">
        <v>0</v>
      </c>
      <c r="Q49" s="41">
        <v>0</v>
      </c>
      <c r="R49" s="49">
        <v>0</v>
      </c>
      <c r="S49" s="41">
        <v>0</v>
      </c>
      <c r="T49" s="49">
        <v>0</v>
      </c>
      <c r="U49" s="41">
        <v>0</v>
      </c>
      <c r="V49" s="49">
        <v>0</v>
      </c>
      <c r="W49" s="41">
        <v>0</v>
      </c>
      <c r="X49" s="49">
        <v>0</v>
      </c>
      <c r="Y49" s="41">
        <v>0</v>
      </c>
      <c r="Z49" s="49">
        <v>0</v>
      </c>
      <c r="AA49" s="41">
        <v>0</v>
      </c>
      <c r="AB49" s="49">
        <v>0</v>
      </c>
      <c r="AC49" s="41">
        <v>0</v>
      </c>
      <c r="AD49" s="49">
        <v>0</v>
      </c>
      <c r="AE49" s="41">
        <v>0</v>
      </c>
      <c r="AF49" s="100"/>
      <c r="AG49" s="100"/>
    </row>
    <row r="50" spans="1:33" s="12" customFormat="1" ht="32.25" customHeight="1">
      <c r="A50" s="78" t="s">
        <v>72</v>
      </c>
      <c r="B50" s="79">
        <f>B51</f>
        <v>200000</v>
      </c>
      <c r="C50" s="79">
        <f aca="true" t="shared" si="20" ref="C50:AE50">C51</f>
        <v>0</v>
      </c>
      <c r="D50" s="79">
        <f t="shared" si="20"/>
        <v>0</v>
      </c>
      <c r="E50" s="79">
        <f t="shared" si="20"/>
        <v>0</v>
      </c>
      <c r="F50" s="57">
        <f t="shared" si="4"/>
        <v>0</v>
      </c>
      <c r="G50" s="57">
        <v>0</v>
      </c>
      <c r="H50" s="79">
        <f t="shared" si="20"/>
        <v>0</v>
      </c>
      <c r="I50" s="79">
        <f t="shared" si="20"/>
        <v>0</v>
      </c>
      <c r="J50" s="79">
        <f t="shared" si="20"/>
        <v>0</v>
      </c>
      <c r="K50" s="79">
        <f t="shared" si="20"/>
        <v>0</v>
      </c>
      <c r="L50" s="79">
        <f t="shared" si="20"/>
        <v>0</v>
      </c>
      <c r="M50" s="79">
        <f t="shared" si="20"/>
        <v>0</v>
      </c>
      <c r="N50" s="79">
        <f t="shared" si="20"/>
        <v>0</v>
      </c>
      <c r="O50" s="79">
        <f t="shared" si="20"/>
        <v>0</v>
      </c>
      <c r="P50" s="79">
        <f t="shared" si="20"/>
        <v>0</v>
      </c>
      <c r="Q50" s="79">
        <f t="shared" si="20"/>
        <v>0</v>
      </c>
      <c r="R50" s="79">
        <f t="shared" si="20"/>
        <v>0</v>
      </c>
      <c r="S50" s="79">
        <f t="shared" si="20"/>
        <v>0</v>
      </c>
      <c r="T50" s="79">
        <f t="shared" si="20"/>
        <v>0</v>
      </c>
      <c r="U50" s="79">
        <f t="shared" si="20"/>
        <v>0</v>
      </c>
      <c r="V50" s="79">
        <f t="shared" si="20"/>
        <v>0</v>
      </c>
      <c r="W50" s="79">
        <f t="shared" si="20"/>
        <v>0</v>
      </c>
      <c r="X50" s="79">
        <f t="shared" si="20"/>
        <v>0</v>
      </c>
      <c r="Y50" s="79">
        <f t="shared" si="20"/>
        <v>0</v>
      </c>
      <c r="Z50" s="79">
        <f t="shared" si="20"/>
        <v>0</v>
      </c>
      <c r="AA50" s="79">
        <f t="shared" si="20"/>
        <v>0</v>
      </c>
      <c r="AB50" s="79">
        <f t="shared" si="20"/>
        <v>0</v>
      </c>
      <c r="AC50" s="79">
        <f t="shared" si="20"/>
        <v>0</v>
      </c>
      <c r="AD50" s="79">
        <f t="shared" si="20"/>
        <v>200000</v>
      </c>
      <c r="AE50" s="79">
        <f t="shared" si="20"/>
        <v>0</v>
      </c>
      <c r="AF50" s="96"/>
      <c r="AG50" s="97"/>
    </row>
    <row r="51" spans="1:33" s="12" customFormat="1" ht="18.75" customHeight="1">
      <c r="A51" s="77" t="s">
        <v>31</v>
      </c>
      <c r="B51" s="49">
        <f>B52+B53+B54+B55</f>
        <v>200000</v>
      </c>
      <c r="C51" s="49">
        <f aca="true" t="shared" si="21" ref="C51:AE51">C52+C53+C54+C55</f>
        <v>0</v>
      </c>
      <c r="D51" s="49">
        <f t="shared" si="21"/>
        <v>0</v>
      </c>
      <c r="E51" s="49">
        <f t="shared" si="21"/>
        <v>0</v>
      </c>
      <c r="F51" s="58">
        <f t="shared" si="4"/>
        <v>0</v>
      </c>
      <c r="G51" s="58">
        <v>0</v>
      </c>
      <c r="H51" s="49">
        <f t="shared" si="21"/>
        <v>0</v>
      </c>
      <c r="I51" s="49">
        <f t="shared" si="21"/>
        <v>0</v>
      </c>
      <c r="J51" s="49">
        <f t="shared" si="21"/>
        <v>0</v>
      </c>
      <c r="K51" s="49">
        <f t="shared" si="21"/>
        <v>0</v>
      </c>
      <c r="L51" s="49">
        <f t="shared" si="21"/>
        <v>0</v>
      </c>
      <c r="M51" s="49">
        <f t="shared" si="21"/>
        <v>0</v>
      </c>
      <c r="N51" s="49">
        <f t="shared" si="21"/>
        <v>0</v>
      </c>
      <c r="O51" s="49">
        <f t="shared" si="21"/>
        <v>0</v>
      </c>
      <c r="P51" s="49">
        <f t="shared" si="21"/>
        <v>0</v>
      </c>
      <c r="Q51" s="49">
        <f t="shared" si="21"/>
        <v>0</v>
      </c>
      <c r="R51" s="49">
        <f t="shared" si="21"/>
        <v>0</v>
      </c>
      <c r="S51" s="49">
        <f t="shared" si="21"/>
        <v>0</v>
      </c>
      <c r="T51" s="49">
        <f t="shared" si="21"/>
        <v>0</v>
      </c>
      <c r="U51" s="49">
        <f t="shared" si="21"/>
        <v>0</v>
      </c>
      <c r="V51" s="49">
        <f t="shared" si="21"/>
        <v>0</v>
      </c>
      <c r="W51" s="49">
        <f t="shared" si="21"/>
        <v>0</v>
      </c>
      <c r="X51" s="49">
        <f t="shared" si="21"/>
        <v>0</v>
      </c>
      <c r="Y51" s="49">
        <f t="shared" si="21"/>
        <v>0</v>
      </c>
      <c r="Z51" s="49">
        <f t="shared" si="21"/>
        <v>0</v>
      </c>
      <c r="AA51" s="49">
        <f t="shared" si="21"/>
        <v>0</v>
      </c>
      <c r="AB51" s="49">
        <f t="shared" si="21"/>
        <v>0</v>
      </c>
      <c r="AC51" s="49">
        <f t="shared" si="21"/>
        <v>0</v>
      </c>
      <c r="AD51" s="49">
        <f t="shared" si="21"/>
        <v>200000</v>
      </c>
      <c r="AE51" s="49">
        <f t="shared" si="21"/>
        <v>0</v>
      </c>
      <c r="AF51" s="100" t="s">
        <v>75</v>
      </c>
      <c r="AG51" s="100"/>
    </row>
    <row r="52" spans="1:33" s="12" customFormat="1" ht="18.75" customHeight="1">
      <c r="A52" s="37" t="s">
        <v>26</v>
      </c>
      <c r="B52" s="49">
        <f>H52+J52+L52+N52+P52+R52+T52+V52+X52+Z52+AB52+AD52</f>
        <v>0</v>
      </c>
      <c r="C52" s="49">
        <f>H52+J52+L52</f>
        <v>0</v>
      </c>
      <c r="D52" s="49">
        <f>E52</f>
        <v>0</v>
      </c>
      <c r="E52" s="49">
        <f>I52+K52+M52</f>
        <v>0</v>
      </c>
      <c r="F52" s="58">
        <v>0</v>
      </c>
      <c r="G52" s="58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100"/>
      <c r="AG52" s="100"/>
    </row>
    <row r="53" spans="1:33" s="12" customFormat="1" ht="18" customHeight="1">
      <c r="A53" s="72" t="s">
        <v>24</v>
      </c>
      <c r="B53" s="49">
        <f>H53+J53+L53+N53+P53+R53+T53+V53+X53+Z53+AB53+AD53</f>
        <v>0</v>
      </c>
      <c r="C53" s="49">
        <f>H53+J53+L53</f>
        <v>0</v>
      </c>
      <c r="D53" s="49">
        <f>E53</f>
        <v>0</v>
      </c>
      <c r="E53" s="49">
        <f>I53+K53+M53</f>
        <v>0</v>
      </c>
      <c r="F53" s="58">
        <v>0</v>
      </c>
      <c r="G53" s="58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100"/>
      <c r="AG53" s="100"/>
    </row>
    <row r="54" spans="1:33" s="12" customFormat="1" ht="18" customHeight="1">
      <c r="A54" s="37" t="s">
        <v>25</v>
      </c>
      <c r="B54" s="49">
        <f>H54+J54+L54+N54+P54+R54+T54+V54+X54+Z54+AB54+AD54</f>
        <v>0</v>
      </c>
      <c r="C54" s="49">
        <f>H54+J54+L54</f>
        <v>0</v>
      </c>
      <c r="D54" s="49">
        <f>E54</f>
        <v>0</v>
      </c>
      <c r="E54" s="49">
        <f>I54+K54+M54</f>
        <v>0</v>
      </c>
      <c r="F54" s="58">
        <v>0</v>
      </c>
      <c r="G54" s="58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1">
        <v>0</v>
      </c>
      <c r="AF54" s="100"/>
      <c r="AG54" s="100"/>
    </row>
    <row r="55" spans="1:33" s="12" customFormat="1" ht="18" customHeight="1">
      <c r="A55" s="72" t="s">
        <v>56</v>
      </c>
      <c r="B55" s="49">
        <f>H55+J55+L55+N55+P55+R55+T55+V55+X55+Z55+AB55+AD55</f>
        <v>200000</v>
      </c>
      <c r="C55" s="49">
        <f>H55+J55+L55</f>
        <v>0</v>
      </c>
      <c r="D55" s="49">
        <f>E55</f>
        <v>0</v>
      </c>
      <c r="E55" s="49">
        <f>I55+K55+M55</f>
        <v>0</v>
      </c>
      <c r="F55" s="58">
        <v>0</v>
      </c>
      <c r="G55" s="58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200000</v>
      </c>
      <c r="AE55" s="49">
        <v>0</v>
      </c>
      <c r="AF55" s="100"/>
      <c r="AG55" s="100"/>
    </row>
    <row r="56" spans="1:33" s="11" customFormat="1" ht="51" customHeight="1">
      <c r="A56" s="68" t="s">
        <v>67</v>
      </c>
      <c r="B56" s="69">
        <f>B57+B63+B69</f>
        <v>7768.799999999999</v>
      </c>
      <c r="C56" s="69">
        <f>C57+C63+C69</f>
        <v>0</v>
      </c>
      <c r="D56" s="69">
        <f>D57+D63+D69</f>
        <v>0</v>
      </c>
      <c r="E56" s="69">
        <f>E57+E63+E69</f>
        <v>0</v>
      </c>
      <c r="F56" s="57">
        <f t="shared" si="4"/>
        <v>0</v>
      </c>
      <c r="G56" s="57">
        <v>0</v>
      </c>
      <c r="H56" s="69">
        <f aca="true" t="shared" si="22" ref="H56:AE56">H57+H63+H69</f>
        <v>0</v>
      </c>
      <c r="I56" s="69">
        <f t="shared" si="22"/>
        <v>0</v>
      </c>
      <c r="J56" s="69">
        <f t="shared" si="22"/>
        <v>0</v>
      </c>
      <c r="K56" s="69">
        <f t="shared" si="22"/>
        <v>0</v>
      </c>
      <c r="L56" s="69">
        <f t="shared" si="22"/>
        <v>0</v>
      </c>
      <c r="M56" s="69">
        <f t="shared" si="22"/>
        <v>0</v>
      </c>
      <c r="N56" s="69">
        <f t="shared" si="22"/>
        <v>0</v>
      </c>
      <c r="O56" s="69">
        <f t="shared" si="22"/>
        <v>0</v>
      </c>
      <c r="P56" s="69">
        <f t="shared" si="22"/>
        <v>0</v>
      </c>
      <c r="Q56" s="69">
        <f t="shared" si="22"/>
        <v>0</v>
      </c>
      <c r="R56" s="69">
        <f t="shared" si="22"/>
        <v>0</v>
      </c>
      <c r="S56" s="69">
        <f t="shared" si="22"/>
        <v>0</v>
      </c>
      <c r="T56" s="69">
        <f t="shared" si="22"/>
        <v>13.5</v>
      </c>
      <c r="U56" s="69">
        <f t="shared" si="22"/>
        <v>0</v>
      </c>
      <c r="V56" s="69">
        <f t="shared" si="22"/>
        <v>0</v>
      </c>
      <c r="W56" s="69">
        <f t="shared" si="22"/>
        <v>0</v>
      </c>
      <c r="X56" s="69">
        <f t="shared" si="22"/>
        <v>0</v>
      </c>
      <c r="Y56" s="69">
        <f t="shared" si="22"/>
        <v>0</v>
      </c>
      <c r="Z56" s="69">
        <f t="shared" si="22"/>
        <v>2585.1</v>
      </c>
      <c r="AA56" s="69">
        <f t="shared" si="22"/>
        <v>0</v>
      </c>
      <c r="AB56" s="69">
        <f t="shared" si="22"/>
        <v>2585.1</v>
      </c>
      <c r="AC56" s="69">
        <f t="shared" si="22"/>
        <v>0</v>
      </c>
      <c r="AD56" s="69">
        <f t="shared" si="22"/>
        <v>2585.1</v>
      </c>
      <c r="AE56" s="69">
        <f t="shared" si="22"/>
        <v>0</v>
      </c>
      <c r="AF56" s="99" t="s">
        <v>70</v>
      </c>
      <c r="AG56" s="99"/>
    </row>
    <row r="57" spans="1:33" s="12" customFormat="1" ht="47.25" customHeight="1">
      <c r="A57" s="78" t="s">
        <v>79</v>
      </c>
      <c r="B57" s="79">
        <f>B58</f>
        <v>4788.2</v>
      </c>
      <c r="C57" s="79">
        <f>C58</f>
        <v>0</v>
      </c>
      <c r="D57" s="79">
        <f>D58</f>
        <v>0</v>
      </c>
      <c r="E57" s="79">
        <f>E58</f>
        <v>0</v>
      </c>
      <c r="F57" s="57">
        <f t="shared" si="4"/>
        <v>0</v>
      </c>
      <c r="G57" s="57">
        <v>0</v>
      </c>
      <c r="H57" s="79">
        <f aca="true" t="shared" si="23" ref="H57:AE57">H58</f>
        <v>0</v>
      </c>
      <c r="I57" s="79">
        <f t="shared" si="23"/>
        <v>0</v>
      </c>
      <c r="J57" s="79">
        <f t="shared" si="23"/>
        <v>0</v>
      </c>
      <c r="K57" s="79">
        <f t="shared" si="23"/>
        <v>0</v>
      </c>
      <c r="L57" s="79">
        <f t="shared" si="23"/>
        <v>0</v>
      </c>
      <c r="M57" s="79">
        <f t="shared" si="23"/>
        <v>0</v>
      </c>
      <c r="N57" s="79">
        <f t="shared" si="23"/>
        <v>0</v>
      </c>
      <c r="O57" s="79">
        <f t="shared" si="23"/>
        <v>0</v>
      </c>
      <c r="P57" s="79">
        <f t="shared" si="23"/>
        <v>0</v>
      </c>
      <c r="Q57" s="79">
        <f t="shared" si="23"/>
        <v>0</v>
      </c>
      <c r="R57" s="79">
        <f t="shared" si="23"/>
        <v>0</v>
      </c>
      <c r="S57" s="79">
        <f t="shared" si="23"/>
        <v>0</v>
      </c>
      <c r="T57" s="79">
        <f t="shared" si="23"/>
        <v>0</v>
      </c>
      <c r="U57" s="79">
        <f t="shared" si="23"/>
        <v>0</v>
      </c>
      <c r="V57" s="79">
        <f t="shared" si="23"/>
        <v>0</v>
      </c>
      <c r="W57" s="79">
        <f t="shared" si="23"/>
        <v>0</v>
      </c>
      <c r="X57" s="79">
        <f t="shared" si="23"/>
        <v>0</v>
      </c>
      <c r="Y57" s="79">
        <f t="shared" si="23"/>
        <v>0</v>
      </c>
      <c r="Z57" s="79">
        <f t="shared" si="23"/>
        <v>1596.07</v>
      </c>
      <c r="AA57" s="79">
        <f t="shared" si="23"/>
        <v>0</v>
      </c>
      <c r="AB57" s="79">
        <f t="shared" si="23"/>
        <v>1596.07</v>
      </c>
      <c r="AC57" s="79">
        <f t="shared" si="23"/>
        <v>0</v>
      </c>
      <c r="AD57" s="79">
        <f t="shared" si="23"/>
        <v>1596.06</v>
      </c>
      <c r="AE57" s="79">
        <f t="shared" si="23"/>
        <v>0</v>
      </c>
      <c r="AF57" s="100"/>
      <c r="AG57" s="100"/>
    </row>
    <row r="58" spans="1:33" s="12" customFormat="1" ht="18.75" customHeight="1">
      <c r="A58" s="80" t="s">
        <v>31</v>
      </c>
      <c r="B58" s="49">
        <f>B60+B61+B59+B62</f>
        <v>4788.2</v>
      </c>
      <c r="C58" s="49">
        <f aca="true" t="shared" si="24" ref="C58:AE58">C60+C61+C59+C62</f>
        <v>0</v>
      </c>
      <c r="D58" s="49">
        <f t="shared" si="24"/>
        <v>0</v>
      </c>
      <c r="E58" s="49">
        <f t="shared" si="24"/>
        <v>0</v>
      </c>
      <c r="F58" s="58">
        <f t="shared" si="4"/>
        <v>0</v>
      </c>
      <c r="G58" s="58">
        <v>0</v>
      </c>
      <c r="H58" s="49">
        <f t="shared" si="24"/>
        <v>0</v>
      </c>
      <c r="I58" s="49">
        <f t="shared" si="24"/>
        <v>0</v>
      </c>
      <c r="J58" s="49">
        <f t="shared" si="24"/>
        <v>0</v>
      </c>
      <c r="K58" s="49">
        <f t="shared" si="24"/>
        <v>0</v>
      </c>
      <c r="L58" s="49">
        <f t="shared" si="24"/>
        <v>0</v>
      </c>
      <c r="M58" s="49">
        <f t="shared" si="24"/>
        <v>0</v>
      </c>
      <c r="N58" s="49">
        <f t="shared" si="24"/>
        <v>0</v>
      </c>
      <c r="O58" s="49">
        <f t="shared" si="24"/>
        <v>0</v>
      </c>
      <c r="P58" s="49">
        <f t="shared" si="24"/>
        <v>0</v>
      </c>
      <c r="Q58" s="49">
        <f t="shared" si="24"/>
        <v>0</v>
      </c>
      <c r="R58" s="49">
        <f t="shared" si="24"/>
        <v>0</v>
      </c>
      <c r="S58" s="49">
        <f t="shared" si="24"/>
        <v>0</v>
      </c>
      <c r="T58" s="49">
        <f t="shared" si="24"/>
        <v>0</v>
      </c>
      <c r="U58" s="49">
        <f t="shared" si="24"/>
        <v>0</v>
      </c>
      <c r="V58" s="49">
        <f t="shared" si="24"/>
        <v>0</v>
      </c>
      <c r="W58" s="49">
        <f t="shared" si="24"/>
        <v>0</v>
      </c>
      <c r="X58" s="49">
        <f t="shared" si="24"/>
        <v>0</v>
      </c>
      <c r="Y58" s="49">
        <f t="shared" si="24"/>
        <v>0</v>
      </c>
      <c r="Z58" s="49">
        <f t="shared" si="24"/>
        <v>1596.07</v>
      </c>
      <c r="AA58" s="49">
        <f t="shared" si="24"/>
        <v>0</v>
      </c>
      <c r="AB58" s="49">
        <f t="shared" si="24"/>
        <v>1596.07</v>
      </c>
      <c r="AC58" s="49">
        <f t="shared" si="24"/>
        <v>0</v>
      </c>
      <c r="AD58" s="49">
        <f t="shared" si="24"/>
        <v>1596.06</v>
      </c>
      <c r="AE58" s="49">
        <f t="shared" si="24"/>
        <v>0</v>
      </c>
      <c r="AF58" s="100" t="s">
        <v>73</v>
      </c>
      <c r="AG58" s="100"/>
    </row>
    <row r="59" spans="1:33" s="12" customFormat="1" ht="18.75" customHeight="1">
      <c r="A59" s="72" t="s">
        <v>26</v>
      </c>
      <c r="B59" s="49">
        <f>H59+J59+L59+N59+P59+R59+T59+V59+X59+Z59+AB59+AD59</f>
        <v>0</v>
      </c>
      <c r="C59" s="49">
        <f>H59+J59+L59</f>
        <v>0</v>
      </c>
      <c r="D59" s="49">
        <f>E59</f>
        <v>0</v>
      </c>
      <c r="E59" s="49">
        <f>I59+K59+M59</f>
        <v>0</v>
      </c>
      <c r="F59" s="58">
        <v>0</v>
      </c>
      <c r="G59" s="58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100"/>
      <c r="AG59" s="100"/>
    </row>
    <row r="60" spans="1:33" s="12" customFormat="1" ht="18" customHeight="1">
      <c r="A60" s="72" t="s">
        <v>24</v>
      </c>
      <c r="B60" s="49">
        <f>H60+J60+L60+N60+P60+R60+T60+V60+X60+Z60+AB60+AD60</f>
        <v>4522.099999999999</v>
      </c>
      <c r="C60" s="49">
        <f>H60+J60+L60</f>
        <v>0</v>
      </c>
      <c r="D60" s="49">
        <f>E60</f>
        <v>0</v>
      </c>
      <c r="E60" s="49">
        <f>I60+K60+M60</f>
        <v>0</v>
      </c>
      <c r="F60" s="58">
        <f t="shared" si="4"/>
        <v>0</v>
      </c>
      <c r="G60" s="58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1507.37</v>
      </c>
      <c r="AA60" s="49">
        <v>0</v>
      </c>
      <c r="AB60" s="49">
        <v>1507.37</v>
      </c>
      <c r="AC60" s="49">
        <v>0</v>
      </c>
      <c r="AD60" s="49">
        <v>1507.36</v>
      </c>
      <c r="AE60" s="49">
        <v>0</v>
      </c>
      <c r="AF60" s="100"/>
      <c r="AG60" s="100"/>
    </row>
    <row r="61" spans="1:33" s="12" customFormat="1" ht="17.25" customHeight="1">
      <c r="A61" s="72" t="s">
        <v>25</v>
      </c>
      <c r="B61" s="49">
        <f>H61+J61+L61+N61+P61+R61+T61+V61+X61+Z61+AB61+AD61</f>
        <v>266.1</v>
      </c>
      <c r="C61" s="49">
        <f>H61+J61+L61</f>
        <v>0</v>
      </c>
      <c r="D61" s="49">
        <f>E61</f>
        <v>0</v>
      </c>
      <c r="E61" s="49">
        <f>I61+K61+M61</f>
        <v>0</v>
      </c>
      <c r="F61" s="58">
        <f t="shared" si="4"/>
        <v>0</v>
      </c>
      <c r="G61" s="58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88.7</v>
      </c>
      <c r="AA61" s="49">
        <v>0</v>
      </c>
      <c r="AB61" s="49">
        <v>88.7</v>
      </c>
      <c r="AC61" s="49">
        <v>0</v>
      </c>
      <c r="AD61" s="49">
        <v>88.7</v>
      </c>
      <c r="AE61" s="49">
        <v>0</v>
      </c>
      <c r="AF61" s="100"/>
      <c r="AG61" s="100"/>
    </row>
    <row r="62" spans="1:33" s="12" customFormat="1" ht="18.75" customHeight="1">
      <c r="A62" s="72" t="s">
        <v>56</v>
      </c>
      <c r="B62" s="49">
        <f>H62+J62+L62+N62+P62+R62+T62+V62+X62+Z62+AB62+AD62</f>
        <v>0</v>
      </c>
      <c r="C62" s="49">
        <f>H62+J62+L62</f>
        <v>0</v>
      </c>
      <c r="D62" s="49">
        <f>E62</f>
        <v>0</v>
      </c>
      <c r="E62" s="49">
        <f>I62+K62+M62</f>
        <v>0</v>
      </c>
      <c r="F62" s="58">
        <v>0</v>
      </c>
      <c r="G62" s="58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100"/>
      <c r="AG62" s="100"/>
    </row>
    <row r="63" spans="1:35" s="12" customFormat="1" ht="63.75" customHeight="1">
      <c r="A63" s="51" t="s">
        <v>80</v>
      </c>
      <c r="B63" s="79">
        <f>B64</f>
        <v>2967.1</v>
      </c>
      <c r="C63" s="79">
        <f>C64</f>
        <v>0</v>
      </c>
      <c r="D63" s="79">
        <f>D64</f>
        <v>0</v>
      </c>
      <c r="E63" s="79">
        <f>E64</f>
        <v>0</v>
      </c>
      <c r="F63" s="57">
        <f t="shared" si="4"/>
        <v>0</v>
      </c>
      <c r="G63" s="57">
        <v>0</v>
      </c>
      <c r="H63" s="79">
        <f aca="true" t="shared" si="25" ref="H63:AE63">H64</f>
        <v>0</v>
      </c>
      <c r="I63" s="79">
        <f t="shared" si="25"/>
        <v>0</v>
      </c>
      <c r="J63" s="79">
        <f t="shared" si="25"/>
        <v>0</v>
      </c>
      <c r="K63" s="79">
        <f t="shared" si="25"/>
        <v>0</v>
      </c>
      <c r="L63" s="79">
        <f t="shared" si="25"/>
        <v>0</v>
      </c>
      <c r="M63" s="79">
        <f t="shared" si="25"/>
        <v>0</v>
      </c>
      <c r="N63" s="79">
        <f t="shared" si="25"/>
        <v>0</v>
      </c>
      <c r="O63" s="79">
        <f t="shared" si="25"/>
        <v>0</v>
      </c>
      <c r="P63" s="79">
        <f t="shared" si="25"/>
        <v>0</v>
      </c>
      <c r="Q63" s="79">
        <f t="shared" si="25"/>
        <v>0</v>
      </c>
      <c r="R63" s="79">
        <f t="shared" si="25"/>
        <v>0</v>
      </c>
      <c r="S63" s="79">
        <f t="shared" si="25"/>
        <v>0</v>
      </c>
      <c r="T63" s="79">
        <f t="shared" si="25"/>
        <v>0</v>
      </c>
      <c r="U63" s="79">
        <f t="shared" si="25"/>
        <v>0</v>
      </c>
      <c r="V63" s="79">
        <f t="shared" si="25"/>
        <v>0</v>
      </c>
      <c r="W63" s="79">
        <f t="shared" si="25"/>
        <v>0</v>
      </c>
      <c r="X63" s="79">
        <f t="shared" si="25"/>
        <v>0</v>
      </c>
      <c r="Y63" s="79">
        <f t="shared" si="25"/>
        <v>0</v>
      </c>
      <c r="Z63" s="79">
        <f t="shared" si="25"/>
        <v>989.03</v>
      </c>
      <c r="AA63" s="79">
        <f t="shared" si="25"/>
        <v>0</v>
      </c>
      <c r="AB63" s="79">
        <f t="shared" si="25"/>
        <v>989.03</v>
      </c>
      <c r="AC63" s="79">
        <f t="shared" si="25"/>
        <v>0</v>
      </c>
      <c r="AD63" s="79">
        <f t="shared" si="25"/>
        <v>989.04</v>
      </c>
      <c r="AE63" s="79">
        <f t="shared" si="25"/>
        <v>0</v>
      </c>
      <c r="AF63" s="100"/>
      <c r="AG63" s="100"/>
      <c r="AI63" s="52"/>
    </row>
    <row r="64" spans="1:33" s="12" customFormat="1" ht="19.5" customHeight="1">
      <c r="A64" s="80" t="s">
        <v>31</v>
      </c>
      <c r="B64" s="49">
        <f>B66+B67+B65+B68</f>
        <v>2967.1</v>
      </c>
      <c r="C64" s="49">
        <f>C66+C67+C65+C68</f>
        <v>0</v>
      </c>
      <c r="D64" s="49">
        <f>D66+D67+D65+D68</f>
        <v>0</v>
      </c>
      <c r="E64" s="49">
        <f>E66+E67+E65+E68</f>
        <v>0</v>
      </c>
      <c r="F64" s="58">
        <f t="shared" si="4"/>
        <v>0</v>
      </c>
      <c r="G64" s="58">
        <v>0</v>
      </c>
      <c r="H64" s="49">
        <f aca="true" t="shared" si="26" ref="H64:AE64">H66+H67+H65+H68</f>
        <v>0</v>
      </c>
      <c r="I64" s="49">
        <f t="shared" si="26"/>
        <v>0</v>
      </c>
      <c r="J64" s="49">
        <f t="shared" si="26"/>
        <v>0</v>
      </c>
      <c r="K64" s="49">
        <f t="shared" si="26"/>
        <v>0</v>
      </c>
      <c r="L64" s="49">
        <f t="shared" si="26"/>
        <v>0</v>
      </c>
      <c r="M64" s="49">
        <f t="shared" si="26"/>
        <v>0</v>
      </c>
      <c r="N64" s="49">
        <f t="shared" si="26"/>
        <v>0</v>
      </c>
      <c r="O64" s="49">
        <f t="shared" si="26"/>
        <v>0</v>
      </c>
      <c r="P64" s="49">
        <f t="shared" si="26"/>
        <v>0</v>
      </c>
      <c r="Q64" s="49">
        <f t="shared" si="26"/>
        <v>0</v>
      </c>
      <c r="R64" s="49">
        <f t="shared" si="26"/>
        <v>0</v>
      </c>
      <c r="S64" s="49">
        <f t="shared" si="26"/>
        <v>0</v>
      </c>
      <c r="T64" s="49">
        <f t="shared" si="26"/>
        <v>0</v>
      </c>
      <c r="U64" s="49">
        <f t="shared" si="26"/>
        <v>0</v>
      </c>
      <c r="V64" s="49">
        <f t="shared" si="26"/>
        <v>0</v>
      </c>
      <c r="W64" s="49">
        <f t="shared" si="26"/>
        <v>0</v>
      </c>
      <c r="X64" s="49">
        <f t="shared" si="26"/>
        <v>0</v>
      </c>
      <c r="Y64" s="49">
        <f t="shared" si="26"/>
        <v>0</v>
      </c>
      <c r="Z64" s="49">
        <f t="shared" si="26"/>
        <v>989.03</v>
      </c>
      <c r="AA64" s="49">
        <f t="shared" si="26"/>
        <v>0</v>
      </c>
      <c r="AB64" s="49">
        <f t="shared" si="26"/>
        <v>989.03</v>
      </c>
      <c r="AC64" s="49">
        <f t="shared" si="26"/>
        <v>0</v>
      </c>
      <c r="AD64" s="49">
        <f t="shared" si="26"/>
        <v>989.04</v>
      </c>
      <c r="AE64" s="49">
        <f t="shared" si="26"/>
        <v>0</v>
      </c>
      <c r="AF64" s="100" t="s">
        <v>74</v>
      </c>
      <c r="AG64" s="100"/>
    </row>
    <row r="65" spans="1:33" s="12" customFormat="1" ht="18" customHeight="1">
      <c r="A65" s="72" t="s">
        <v>26</v>
      </c>
      <c r="B65" s="49">
        <f>H65+J65+L65+N65+P65+R65+T65+V65+X65+Z65+AB65+AD65</f>
        <v>2967.1</v>
      </c>
      <c r="C65" s="49">
        <f>H65+J65+L65</f>
        <v>0</v>
      </c>
      <c r="D65" s="49">
        <f>E65</f>
        <v>0</v>
      </c>
      <c r="E65" s="49">
        <f>I65+K65+M65</f>
        <v>0</v>
      </c>
      <c r="F65" s="58">
        <f t="shared" si="4"/>
        <v>0</v>
      </c>
      <c r="G65" s="58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989.03</v>
      </c>
      <c r="AA65" s="49">
        <v>0</v>
      </c>
      <c r="AB65" s="49">
        <v>989.03</v>
      </c>
      <c r="AC65" s="49">
        <v>0</v>
      </c>
      <c r="AD65" s="49">
        <v>989.04</v>
      </c>
      <c r="AE65" s="49">
        <v>0</v>
      </c>
      <c r="AF65" s="100"/>
      <c r="AG65" s="100"/>
    </row>
    <row r="66" spans="1:33" s="12" customFormat="1" ht="18" customHeight="1">
      <c r="A66" s="72" t="s">
        <v>24</v>
      </c>
      <c r="B66" s="49">
        <f>H66+J66+L66+N66+P66+R66+T66+V66+X66+Z66+AB66+AD66</f>
        <v>0</v>
      </c>
      <c r="C66" s="49">
        <f>H66+J66+L66</f>
        <v>0</v>
      </c>
      <c r="D66" s="49">
        <f>E66</f>
        <v>0</v>
      </c>
      <c r="E66" s="49">
        <f>I66+K66+M66</f>
        <v>0</v>
      </c>
      <c r="F66" s="58">
        <v>0</v>
      </c>
      <c r="G66" s="58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100"/>
      <c r="AG66" s="100"/>
    </row>
    <row r="67" spans="1:33" s="12" customFormat="1" ht="16.5" customHeight="1">
      <c r="A67" s="72" t="s">
        <v>25</v>
      </c>
      <c r="B67" s="49">
        <f>H67+J67+L67+N67+P67+R67+T67+V67+X67+Z67+AB67+AD67</f>
        <v>0</v>
      </c>
      <c r="C67" s="49">
        <f>H67+J67+L67</f>
        <v>0</v>
      </c>
      <c r="D67" s="49">
        <f>E67</f>
        <v>0</v>
      </c>
      <c r="E67" s="49">
        <f>I67+K67+M67</f>
        <v>0</v>
      </c>
      <c r="F67" s="58">
        <v>0</v>
      </c>
      <c r="G67" s="58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100"/>
      <c r="AG67" s="100"/>
    </row>
    <row r="68" spans="1:33" s="12" customFormat="1" ht="28.5" customHeight="1">
      <c r="A68" s="72" t="s">
        <v>56</v>
      </c>
      <c r="B68" s="49">
        <f>H68+J68+L68+N68+P68+R68+T68+V68+X68+Z68+AB68+AD68</f>
        <v>0</v>
      </c>
      <c r="C68" s="49">
        <f>H68+J68</f>
        <v>0</v>
      </c>
      <c r="D68" s="49">
        <f>E68</f>
        <v>0</v>
      </c>
      <c r="E68" s="49">
        <f>I68+K68+M68</f>
        <v>0</v>
      </c>
      <c r="F68" s="58">
        <v>0</v>
      </c>
      <c r="G68" s="58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100"/>
      <c r="AG68" s="100"/>
    </row>
    <row r="69" spans="1:33" s="12" customFormat="1" ht="30" customHeight="1">
      <c r="A69" s="51" t="s">
        <v>62</v>
      </c>
      <c r="B69" s="42">
        <f>B70</f>
        <v>13.5</v>
      </c>
      <c r="C69" s="42">
        <f>C70</f>
        <v>0</v>
      </c>
      <c r="D69" s="42">
        <f>D70</f>
        <v>0</v>
      </c>
      <c r="E69" s="42">
        <f>E70</f>
        <v>0</v>
      </c>
      <c r="F69" s="57">
        <f t="shared" si="4"/>
        <v>0</v>
      </c>
      <c r="G69" s="57">
        <v>0</v>
      </c>
      <c r="H69" s="42">
        <f aca="true" t="shared" si="27" ref="H69:AE69">H70</f>
        <v>0</v>
      </c>
      <c r="I69" s="42">
        <f t="shared" si="27"/>
        <v>0</v>
      </c>
      <c r="J69" s="42">
        <f t="shared" si="27"/>
        <v>0</v>
      </c>
      <c r="K69" s="42">
        <f t="shared" si="27"/>
        <v>0</v>
      </c>
      <c r="L69" s="42">
        <f t="shared" si="27"/>
        <v>0</v>
      </c>
      <c r="M69" s="42">
        <f t="shared" si="27"/>
        <v>0</v>
      </c>
      <c r="N69" s="42">
        <f t="shared" si="27"/>
        <v>0</v>
      </c>
      <c r="O69" s="42">
        <f t="shared" si="27"/>
        <v>0</v>
      </c>
      <c r="P69" s="42">
        <f t="shared" si="27"/>
        <v>0</v>
      </c>
      <c r="Q69" s="42">
        <f t="shared" si="27"/>
        <v>0</v>
      </c>
      <c r="R69" s="42">
        <f t="shared" si="27"/>
        <v>0</v>
      </c>
      <c r="S69" s="42">
        <f t="shared" si="27"/>
        <v>0</v>
      </c>
      <c r="T69" s="42">
        <f t="shared" si="27"/>
        <v>13.5</v>
      </c>
      <c r="U69" s="42">
        <f t="shared" si="27"/>
        <v>0</v>
      </c>
      <c r="V69" s="42">
        <f t="shared" si="27"/>
        <v>0</v>
      </c>
      <c r="W69" s="42">
        <f t="shared" si="27"/>
        <v>0</v>
      </c>
      <c r="X69" s="42">
        <f t="shared" si="27"/>
        <v>0</v>
      </c>
      <c r="Y69" s="42">
        <f t="shared" si="27"/>
        <v>0</v>
      </c>
      <c r="Z69" s="42">
        <f t="shared" si="27"/>
        <v>0</v>
      </c>
      <c r="AA69" s="42">
        <f t="shared" si="27"/>
        <v>0</v>
      </c>
      <c r="AB69" s="42">
        <f t="shared" si="27"/>
        <v>0</v>
      </c>
      <c r="AC69" s="42">
        <f t="shared" si="27"/>
        <v>0</v>
      </c>
      <c r="AD69" s="42">
        <f t="shared" si="27"/>
        <v>0</v>
      </c>
      <c r="AE69" s="42">
        <f t="shared" si="27"/>
        <v>0</v>
      </c>
      <c r="AF69" s="99" t="s">
        <v>70</v>
      </c>
      <c r="AG69" s="99"/>
    </row>
    <row r="70" spans="1:33" s="12" customFormat="1" ht="18.75" customHeight="1">
      <c r="A70" s="80" t="s">
        <v>31</v>
      </c>
      <c r="B70" s="41">
        <f>B72+B73+B71+B74</f>
        <v>13.5</v>
      </c>
      <c r="C70" s="41">
        <f>C72+C73+C71+C74</f>
        <v>0</v>
      </c>
      <c r="D70" s="41">
        <f>D72+D73+D71+D74</f>
        <v>0</v>
      </c>
      <c r="E70" s="41">
        <f>E72+E73+E71+E74</f>
        <v>0</v>
      </c>
      <c r="F70" s="58">
        <f t="shared" si="4"/>
        <v>0</v>
      </c>
      <c r="G70" s="58">
        <v>0</v>
      </c>
      <c r="H70" s="41">
        <f aca="true" t="shared" si="28" ref="H70:AE70">H72+H73+H71+H74</f>
        <v>0</v>
      </c>
      <c r="I70" s="41">
        <f t="shared" si="28"/>
        <v>0</v>
      </c>
      <c r="J70" s="41">
        <f t="shared" si="28"/>
        <v>0</v>
      </c>
      <c r="K70" s="41">
        <f t="shared" si="28"/>
        <v>0</v>
      </c>
      <c r="L70" s="41">
        <f t="shared" si="28"/>
        <v>0</v>
      </c>
      <c r="M70" s="41">
        <f t="shared" si="28"/>
        <v>0</v>
      </c>
      <c r="N70" s="41">
        <f t="shared" si="28"/>
        <v>0</v>
      </c>
      <c r="O70" s="41">
        <f t="shared" si="28"/>
        <v>0</v>
      </c>
      <c r="P70" s="41">
        <f t="shared" si="28"/>
        <v>0</v>
      </c>
      <c r="Q70" s="41">
        <f t="shared" si="28"/>
        <v>0</v>
      </c>
      <c r="R70" s="41">
        <f t="shared" si="28"/>
        <v>0</v>
      </c>
      <c r="S70" s="41">
        <f t="shared" si="28"/>
        <v>0</v>
      </c>
      <c r="T70" s="41">
        <f t="shared" si="28"/>
        <v>13.5</v>
      </c>
      <c r="U70" s="41">
        <f t="shared" si="28"/>
        <v>0</v>
      </c>
      <c r="V70" s="41">
        <f t="shared" si="28"/>
        <v>0</v>
      </c>
      <c r="W70" s="41">
        <f t="shared" si="28"/>
        <v>0</v>
      </c>
      <c r="X70" s="41">
        <f t="shared" si="28"/>
        <v>0</v>
      </c>
      <c r="Y70" s="41">
        <f t="shared" si="28"/>
        <v>0</v>
      </c>
      <c r="Z70" s="41">
        <f t="shared" si="28"/>
        <v>0</v>
      </c>
      <c r="AA70" s="41">
        <f t="shared" si="28"/>
        <v>0</v>
      </c>
      <c r="AB70" s="41">
        <f t="shared" si="28"/>
        <v>0</v>
      </c>
      <c r="AC70" s="41">
        <f t="shared" si="28"/>
        <v>0</v>
      </c>
      <c r="AD70" s="41">
        <f t="shared" si="28"/>
        <v>0</v>
      </c>
      <c r="AE70" s="41">
        <f t="shared" si="28"/>
        <v>0</v>
      </c>
      <c r="AF70" s="99" t="s">
        <v>70</v>
      </c>
      <c r="AG70" s="99"/>
    </row>
    <row r="71" spans="1:33" s="12" customFormat="1" ht="18.75" customHeight="1">
      <c r="A71" s="72" t="s">
        <v>26</v>
      </c>
      <c r="B71" s="41">
        <f>H71+J71+L71+N71+P71+R71+T71+V71+X71+Z71+AB71+AD71</f>
        <v>0</v>
      </c>
      <c r="C71" s="41">
        <f>H71+J71+L71</f>
        <v>0</v>
      </c>
      <c r="D71" s="41">
        <f>E71</f>
        <v>0</v>
      </c>
      <c r="E71" s="41">
        <f>I71+K71+M71</f>
        <v>0</v>
      </c>
      <c r="F71" s="58">
        <v>0</v>
      </c>
      <c r="G71" s="58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1">
        <v>0</v>
      </c>
      <c r="AF71" s="99" t="s">
        <v>70</v>
      </c>
      <c r="AG71" s="99"/>
    </row>
    <row r="72" spans="1:33" s="12" customFormat="1" ht="18.75" customHeight="1">
      <c r="A72" s="72" t="s">
        <v>24</v>
      </c>
      <c r="B72" s="41">
        <f>H72+J72+L72+N72+P72+R72+T72+V72+X72+Z72+AB72+AD72</f>
        <v>13.5</v>
      </c>
      <c r="C72" s="41">
        <f>H72+J72+L72</f>
        <v>0</v>
      </c>
      <c r="D72" s="41">
        <f>E72</f>
        <v>0</v>
      </c>
      <c r="E72" s="41">
        <f>I72+K72+M72</f>
        <v>0</v>
      </c>
      <c r="F72" s="58">
        <f t="shared" si="4"/>
        <v>0</v>
      </c>
      <c r="G72" s="58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13.5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1">
        <v>0</v>
      </c>
      <c r="AF72" s="99" t="s">
        <v>70</v>
      </c>
      <c r="AG72" s="99"/>
    </row>
    <row r="73" spans="1:33" s="12" customFormat="1" ht="18.75" customHeight="1">
      <c r="A73" s="72" t="s">
        <v>25</v>
      </c>
      <c r="B73" s="41">
        <f>H73+J73+L73+N73+P73+R73+T73+V73+X73+Z73+AB73+AD73</f>
        <v>0</v>
      </c>
      <c r="C73" s="41">
        <f>H73+J73+L73</f>
        <v>0</v>
      </c>
      <c r="D73" s="41">
        <f>E73</f>
        <v>0</v>
      </c>
      <c r="E73" s="41">
        <f>I73+K73+M73</f>
        <v>0</v>
      </c>
      <c r="F73" s="58">
        <v>0</v>
      </c>
      <c r="G73" s="58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1">
        <v>0</v>
      </c>
      <c r="AF73" s="99" t="s">
        <v>70</v>
      </c>
      <c r="AG73" s="99"/>
    </row>
    <row r="74" spans="1:33" s="12" customFormat="1" ht="18.75" customHeight="1">
      <c r="A74" s="72" t="s">
        <v>56</v>
      </c>
      <c r="B74" s="41">
        <f>H74+J74+L74+N74+P74+R74+T74+V74+X74+Z74+AB74+AD74</f>
        <v>0</v>
      </c>
      <c r="C74" s="41">
        <f>H74+J74</f>
        <v>0</v>
      </c>
      <c r="D74" s="41">
        <f>E74</f>
        <v>0</v>
      </c>
      <c r="E74" s="41">
        <f>I74+K74+M74</f>
        <v>0</v>
      </c>
      <c r="F74" s="58">
        <v>0</v>
      </c>
      <c r="G74" s="58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1">
        <v>0</v>
      </c>
      <c r="AF74" s="99" t="s">
        <v>70</v>
      </c>
      <c r="AG74" s="99"/>
    </row>
    <row r="75" spans="1:33" s="11" customFormat="1" ht="66" customHeight="1">
      <c r="A75" s="68" t="s">
        <v>71</v>
      </c>
      <c r="B75" s="69">
        <f>B76+B79+B82</f>
        <v>46933.2</v>
      </c>
      <c r="C75" s="69">
        <f>C76+C79+C82</f>
        <v>17440.97</v>
      </c>
      <c r="D75" s="69">
        <f>D76+D79+D82</f>
        <v>16158.98</v>
      </c>
      <c r="E75" s="69">
        <f>E76+E79+E82</f>
        <v>16158.98</v>
      </c>
      <c r="F75" s="57">
        <f t="shared" si="4"/>
        <v>0.34429742698132665</v>
      </c>
      <c r="G75" s="57">
        <f aca="true" t="shared" si="29" ref="G75:G86">E75/C75</f>
        <v>0.9264954873496141</v>
      </c>
      <c r="H75" s="69">
        <f aca="true" t="shared" si="30" ref="H75:AE75">H76+H79+H82</f>
        <v>9537.08</v>
      </c>
      <c r="I75" s="69">
        <f t="shared" si="30"/>
        <v>8353.83</v>
      </c>
      <c r="J75" s="69">
        <f>J76+J79+J82</f>
        <v>5327.76</v>
      </c>
      <c r="K75" s="69">
        <f t="shared" si="30"/>
        <v>5010.21</v>
      </c>
      <c r="L75" s="69">
        <f t="shared" si="30"/>
        <v>2576.13</v>
      </c>
      <c r="M75" s="69">
        <f t="shared" si="30"/>
        <v>2794.94</v>
      </c>
      <c r="N75" s="69">
        <f t="shared" si="30"/>
        <v>3957.67</v>
      </c>
      <c r="O75" s="69">
        <f t="shared" si="30"/>
        <v>0</v>
      </c>
      <c r="P75" s="69">
        <f t="shared" si="30"/>
        <v>3975.27</v>
      </c>
      <c r="Q75" s="69">
        <f t="shared" si="30"/>
        <v>0</v>
      </c>
      <c r="R75" s="69">
        <f t="shared" si="30"/>
        <v>2766.54</v>
      </c>
      <c r="S75" s="69">
        <f t="shared" si="30"/>
        <v>0</v>
      </c>
      <c r="T75" s="69">
        <f t="shared" si="30"/>
        <v>4601.95</v>
      </c>
      <c r="U75" s="69">
        <f t="shared" si="30"/>
        <v>0</v>
      </c>
      <c r="V75" s="69">
        <f t="shared" si="30"/>
        <v>2293.9700000000003</v>
      </c>
      <c r="W75" s="69">
        <f t="shared" si="30"/>
        <v>0</v>
      </c>
      <c r="X75" s="69">
        <f t="shared" si="30"/>
        <v>1736.6799999999998</v>
      </c>
      <c r="Y75" s="69">
        <f t="shared" si="30"/>
        <v>0</v>
      </c>
      <c r="Z75" s="69">
        <f t="shared" si="30"/>
        <v>3726.6800000000003</v>
      </c>
      <c r="AA75" s="69">
        <f t="shared" si="30"/>
        <v>0</v>
      </c>
      <c r="AB75" s="69">
        <f t="shared" si="30"/>
        <v>1822.77</v>
      </c>
      <c r="AC75" s="69">
        <f t="shared" si="30"/>
        <v>0</v>
      </c>
      <c r="AD75" s="69">
        <f t="shared" si="30"/>
        <v>4610.7</v>
      </c>
      <c r="AE75" s="69">
        <f t="shared" si="30"/>
        <v>0</v>
      </c>
      <c r="AF75" s="99" t="s">
        <v>70</v>
      </c>
      <c r="AG75" s="99"/>
    </row>
    <row r="76" spans="1:35" s="12" customFormat="1" ht="39" customHeight="1">
      <c r="A76" s="51" t="s">
        <v>64</v>
      </c>
      <c r="B76" s="42">
        <f aca="true" t="shared" si="31" ref="B76:H77">B77</f>
        <v>13617.9</v>
      </c>
      <c r="C76" s="42">
        <f t="shared" si="31"/>
        <v>5031.710000000001</v>
      </c>
      <c r="D76" s="42">
        <f t="shared" si="31"/>
        <v>4273.92</v>
      </c>
      <c r="E76" s="42">
        <f t="shared" si="31"/>
        <v>4273.92</v>
      </c>
      <c r="F76" s="57">
        <f t="shared" si="4"/>
        <v>0.31384574714162977</v>
      </c>
      <c r="G76" s="57">
        <f t="shared" si="29"/>
        <v>0.8493971234431236</v>
      </c>
      <c r="H76" s="79">
        <f t="shared" si="31"/>
        <v>2927.34</v>
      </c>
      <c r="I76" s="79">
        <f aca="true" t="shared" si="32" ref="I76:AE76">I77</f>
        <v>2295.94</v>
      </c>
      <c r="J76" s="79">
        <f t="shared" si="32"/>
        <v>1518.35</v>
      </c>
      <c r="K76" s="79">
        <f t="shared" si="32"/>
        <v>1260.26</v>
      </c>
      <c r="L76" s="79">
        <f t="shared" si="32"/>
        <v>586.02</v>
      </c>
      <c r="M76" s="79">
        <f t="shared" si="32"/>
        <v>717.72</v>
      </c>
      <c r="N76" s="79">
        <f t="shared" si="32"/>
        <v>1263.18</v>
      </c>
      <c r="O76" s="79">
        <f t="shared" si="32"/>
        <v>0</v>
      </c>
      <c r="P76" s="79">
        <f t="shared" si="32"/>
        <v>1350.33</v>
      </c>
      <c r="Q76" s="79">
        <f t="shared" si="32"/>
        <v>0</v>
      </c>
      <c r="R76" s="79">
        <f t="shared" si="32"/>
        <v>840.38</v>
      </c>
      <c r="S76" s="79">
        <f t="shared" si="32"/>
        <v>0</v>
      </c>
      <c r="T76" s="79">
        <f t="shared" si="32"/>
        <v>1192.38</v>
      </c>
      <c r="U76" s="79">
        <f t="shared" si="32"/>
        <v>0</v>
      </c>
      <c r="V76" s="79">
        <f t="shared" si="32"/>
        <v>805.47</v>
      </c>
      <c r="W76" s="79">
        <f t="shared" si="32"/>
        <v>0</v>
      </c>
      <c r="X76" s="79">
        <f t="shared" si="32"/>
        <v>552.06</v>
      </c>
      <c r="Y76" s="79">
        <f t="shared" si="32"/>
        <v>0</v>
      </c>
      <c r="Z76" s="79">
        <f t="shared" si="32"/>
        <v>1097.03</v>
      </c>
      <c r="AA76" s="79">
        <f t="shared" si="32"/>
        <v>0</v>
      </c>
      <c r="AB76" s="79">
        <f t="shared" si="32"/>
        <v>513.77</v>
      </c>
      <c r="AC76" s="79">
        <f t="shared" si="32"/>
        <v>0</v>
      </c>
      <c r="AD76" s="79">
        <f t="shared" si="32"/>
        <v>971.59</v>
      </c>
      <c r="AE76" s="79">
        <f t="shared" si="32"/>
        <v>0</v>
      </c>
      <c r="AF76" s="99" t="s">
        <v>70</v>
      </c>
      <c r="AG76" s="99"/>
      <c r="AI76" s="52"/>
    </row>
    <row r="77" spans="1:33" s="12" customFormat="1" ht="15.75">
      <c r="A77" s="77" t="s">
        <v>31</v>
      </c>
      <c r="B77" s="41">
        <f t="shared" si="31"/>
        <v>13617.9</v>
      </c>
      <c r="C77" s="41">
        <f t="shared" si="31"/>
        <v>5031.710000000001</v>
      </c>
      <c r="D77" s="41">
        <f t="shared" si="31"/>
        <v>4273.92</v>
      </c>
      <c r="E77" s="41">
        <f t="shared" si="31"/>
        <v>4273.92</v>
      </c>
      <c r="F77" s="58">
        <f t="shared" si="4"/>
        <v>0.31384574714162977</v>
      </c>
      <c r="G77" s="58">
        <f t="shared" si="29"/>
        <v>0.8493971234431236</v>
      </c>
      <c r="H77" s="49">
        <f t="shared" si="31"/>
        <v>2927.34</v>
      </c>
      <c r="I77" s="49">
        <f aca="true" t="shared" si="33" ref="I77:AE77">I78</f>
        <v>2295.94</v>
      </c>
      <c r="J77" s="49">
        <f t="shared" si="33"/>
        <v>1518.35</v>
      </c>
      <c r="K77" s="49">
        <f t="shared" si="33"/>
        <v>1260.26</v>
      </c>
      <c r="L77" s="49">
        <f t="shared" si="33"/>
        <v>586.02</v>
      </c>
      <c r="M77" s="49">
        <f t="shared" si="33"/>
        <v>717.72</v>
      </c>
      <c r="N77" s="49">
        <f t="shared" si="33"/>
        <v>1263.18</v>
      </c>
      <c r="O77" s="49">
        <f t="shared" si="33"/>
        <v>0</v>
      </c>
      <c r="P77" s="49">
        <f t="shared" si="33"/>
        <v>1350.33</v>
      </c>
      <c r="Q77" s="49">
        <f t="shared" si="33"/>
        <v>0</v>
      </c>
      <c r="R77" s="49">
        <f t="shared" si="33"/>
        <v>840.38</v>
      </c>
      <c r="S77" s="49">
        <f t="shared" si="33"/>
        <v>0</v>
      </c>
      <c r="T77" s="49">
        <f t="shared" si="33"/>
        <v>1192.38</v>
      </c>
      <c r="U77" s="49">
        <f t="shared" si="33"/>
        <v>0</v>
      </c>
      <c r="V77" s="49">
        <f t="shared" si="33"/>
        <v>805.47</v>
      </c>
      <c r="W77" s="49">
        <f t="shared" si="33"/>
        <v>0</v>
      </c>
      <c r="X77" s="49">
        <f t="shared" si="33"/>
        <v>552.06</v>
      </c>
      <c r="Y77" s="49">
        <f t="shared" si="33"/>
        <v>0</v>
      </c>
      <c r="Z77" s="49">
        <f t="shared" si="33"/>
        <v>1097.03</v>
      </c>
      <c r="AA77" s="49">
        <f t="shared" si="33"/>
        <v>0</v>
      </c>
      <c r="AB77" s="49">
        <f t="shared" si="33"/>
        <v>513.77</v>
      </c>
      <c r="AC77" s="49">
        <f t="shared" si="33"/>
        <v>0</v>
      </c>
      <c r="AD77" s="49">
        <f t="shared" si="33"/>
        <v>971.59</v>
      </c>
      <c r="AE77" s="49">
        <f t="shared" si="33"/>
        <v>0</v>
      </c>
      <c r="AF77" s="99" t="s">
        <v>70</v>
      </c>
      <c r="AG77" s="99"/>
    </row>
    <row r="78" spans="1:33" s="12" customFormat="1" ht="15.75">
      <c r="A78" s="37" t="s">
        <v>25</v>
      </c>
      <c r="B78" s="41">
        <f>H78+J78+L78+N78+P78+R78+T78+V78+X78+Z78+AB78+AD78</f>
        <v>13617.9</v>
      </c>
      <c r="C78" s="41">
        <f>H78+J78+L78</f>
        <v>5031.710000000001</v>
      </c>
      <c r="D78" s="41">
        <f>E78</f>
        <v>4273.92</v>
      </c>
      <c r="E78" s="41">
        <f>I78+K78+M78</f>
        <v>4273.92</v>
      </c>
      <c r="F78" s="58">
        <f t="shared" si="4"/>
        <v>0.31384574714162977</v>
      </c>
      <c r="G78" s="58">
        <f t="shared" si="29"/>
        <v>0.8493971234431236</v>
      </c>
      <c r="H78" s="49">
        <v>2927.34</v>
      </c>
      <c r="I78" s="49">
        <v>2295.94</v>
      </c>
      <c r="J78" s="49">
        <v>1518.35</v>
      </c>
      <c r="K78" s="49">
        <v>1260.26</v>
      </c>
      <c r="L78" s="49">
        <v>586.02</v>
      </c>
      <c r="M78" s="49">
        <v>717.72</v>
      </c>
      <c r="N78" s="49">
        <v>1263.18</v>
      </c>
      <c r="O78" s="49">
        <v>0</v>
      </c>
      <c r="P78" s="49">
        <v>1350.33</v>
      </c>
      <c r="Q78" s="49">
        <v>0</v>
      </c>
      <c r="R78" s="49">
        <v>840.38</v>
      </c>
      <c r="S78" s="49">
        <v>0</v>
      </c>
      <c r="T78" s="49">
        <v>1192.38</v>
      </c>
      <c r="U78" s="49">
        <v>0</v>
      </c>
      <c r="V78" s="49">
        <v>805.47</v>
      </c>
      <c r="W78" s="49">
        <v>0</v>
      </c>
      <c r="X78" s="49">
        <v>552.06</v>
      </c>
      <c r="Y78" s="49">
        <v>0</v>
      </c>
      <c r="Z78" s="49">
        <v>1097.03</v>
      </c>
      <c r="AA78" s="49">
        <v>0</v>
      </c>
      <c r="AB78" s="49">
        <v>513.77</v>
      </c>
      <c r="AC78" s="49">
        <v>0</v>
      </c>
      <c r="AD78" s="49">
        <v>971.59</v>
      </c>
      <c r="AE78" s="49">
        <v>0</v>
      </c>
      <c r="AF78" s="99" t="s">
        <v>70</v>
      </c>
      <c r="AG78" s="99"/>
    </row>
    <row r="79" spans="1:34" s="12" customFormat="1" ht="37.5" customHeight="1">
      <c r="A79" s="51" t="s">
        <v>65</v>
      </c>
      <c r="B79" s="42">
        <f aca="true" t="shared" si="34" ref="B79:H80">B80</f>
        <v>6039.999999999999</v>
      </c>
      <c r="C79" s="42">
        <f t="shared" si="34"/>
        <v>2556.34</v>
      </c>
      <c r="D79" s="42">
        <f t="shared" si="34"/>
        <v>2244.01</v>
      </c>
      <c r="E79" s="42">
        <f t="shared" si="34"/>
        <v>2244.01</v>
      </c>
      <c r="F79" s="57">
        <f t="shared" si="4"/>
        <v>0.37152483443708617</v>
      </c>
      <c r="G79" s="57">
        <f t="shared" si="29"/>
        <v>0.8778214165564832</v>
      </c>
      <c r="H79" s="79">
        <f t="shared" si="34"/>
        <v>1489.46</v>
      </c>
      <c r="I79" s="79">
        <f aca="true" t="shared" si="35" ref="I79:AE79">I80</f>
        <v>1196.93</v>
      </c>
      <c r="J79" s="79">
        <f t="shared" si="35"/>
        <v>749.39</v>
      </c>
      <c r="K79" s="79">
        <f t="shared" si="35"/>
        <v>564.23</v>
      </c>
      <c r="L79" s="79">
        <f t="shared" si="35"/>
        <v>317.49</v>
      </c>
      <c r="M79" s="79">
        <f t="shared" si="35"/>
        <v>482.85</v>
      </c>
      <c r="N79" s="79">
        <f t="shared" si="35"/>
        <v>485.39</v>
      </c>
      <c r="O79" s="79">
        <f t="shared" si="35"/>
        <v>0</v>
      </c>
      <c r="P79" s="79">
        <f t="shared" si="35"/>
        <v>547.29</v>
      </c>
      <c r="Q79" s="79">
        <f t="shared" si="35"/>
        <v>0</v>
      </c>
      <c r="R79" s="79">
        <f t="shared" si="35"/>
        <v>366.49</v>
      </c>
      <c r="S79" s="79">
        <f t="shared" si="35"/>
        <v>0</v>
      </c>
      <c r="T79" s="79">
        <f t="shared" si="35"/>
        <v>475.07</v>
      </c>
      <c r="U79" s="79">
        <f t="shared" si="35"/>
        <v>0</v>
      </c>
      <c r="V79" s="79">
        <f t="shared" si="35"/>
        <v>298</v>
      </c>
      <c r="W79" s="79">
        <f t="shared" si="35"/>
        <v>0</v>
      </c>
      <c r="X79" s="79">
        <f t="shared" si="35"/>
        <v>112.84</v>
      </c>
      <c r="Y79" s="79">
        <f t="shared" si="35"/>
        <v>0</v>
      </c>
      <c r="Z79" s="79">
        <f t="shared" si="35"/>
        <v>528.06</v>
      </c>
      <c r="AA79" s="79">
        <f t="shared" si="35"/>
        <v>0</v>
      </c>
      <c r="AB79" s="79">
        <f t="shared" si="35"/>
        <v>246.7</v>
      </c>
      <c r="AC79" s="79">
        <f t="shared" si="35"/>
        <v>0</v>
      </c>
      <c r="AD79" s="79">
        <f t="shared" si="35"/>
        <v>423.82</v>
      </c>
      <c r="AE79" s="79">
        <f t="shared" si="35"/>
        <v>0</v>
      </c>
      <c r="AF79" s="99" t="s">
        <v>70</v>
      </c>
      <c r="AG79" s="99"/>
      <c r="AH79" s="52"/>
    </row>
    <row r="80" spans="1:33" s="12" customFormat="1" ht="15.75">
      <c r="A80" s="77" t="s">
        <v>31</v>
      </c>
      <c r="B80" s="41">
        <f t="shared" si="34"/>
        <v>6039.999999999999</v>
      </c>
      <c r="C80" s="41">
        <f t="shared" si="34"/>
        <v>2556.34</v>
      </c>
      <c r="D80" s="41">
        <f t="shared" si="34"/>
        <v>2244.01</v>
      </c>
      <c r="E80" s="41">
        <f t="shared" si="34"/>
        <v>2244.01</v>
      </c>
      <c r="F80" s="58">
        <f t="shared" si="4"/>
        <v>0.37152483443708617</v>
      </c>
      <c r="G80" s="58">
        <f t="shared" si="29"/>
        <v>0.8778214165564832</v>
      </c>
      <c r="H80" s="49">
        <f t="shared" si="34"/>
        <v>1489.46</v>
      </c>
      <c r="I80" s="49">
        <f>I81</f>
        <v>1196.93</v>
      </c>
      <c r="J80" s="49">
        <f>J81</f>
        <v>749.39</v>
      </c>
      <c r="K80" s="49">
        <f>K81</f>
        <v>564.23</v>
      </c>
      <c r="L80" s="49">
        <f>L81</f>
        <v>317.49</v>
      </c>
      <c r="M80" s="49">
        <f>M81</f>
        <v>482.85</v>
      </c>
      <c r="N80" s="49">
        <f aca="true" t="shared" si="36" ref="N80:Y80">N81</f>
        <v>485.39</v>
      </c>
      <c r="O80" s="49">
        <f t="shared" si="36"/>
        <v>0</v>
      </c>
      <c r="P80" s="49">
        <f t="shared" si="36"/>
        <v>547.29</v>
      </c>
      <c r="Q80" s="49">
        <f t="shared" si="36"/>
        <v>0</v>
      </c>
      <c r="R80" s="49">
        <f t="shared" si="36"/>
        <v>366.49</v>
      </c>
      <c r="S80" s="49">
        <f t="shared" si="36"/>
        <v>0</v>
      </c>
      <c r="T80" s="49">
        <f t="shared" si="36"/>
        <v>475.07</v>
      </c>
      <c r="U80" s="49">
        <f t="shared" si="36"/>
        <v>0</v>
      </c>
      <c r="V80" s="49">
        <f t="shared" si="36"/>
        <v>298</v>
      </c>
      <c r="W80" s="49">
        <f t="shared" si="36"/>
        <v>0</v>
      </c>
      <c r="X80" s="49">
        <f t="shared" si="36"/>
        <v>112.84</v>
      </c>
      <c r="Y80" s="49">
        <f t="shared" si="36"/>
        <v>0</v>
      </c>
      <c r="Z80" s="49">
        <f aca="true" t="shared" si="37" ref="Z80:AE80">Z81</f>
        <v>528.06</v>
      </c>
      <c r="AA80" s="49">
        <f t="shared" si="37"/>
        <v>0</v>
      </c>
      <c r="AB80" s="49">
        <f t="shared" si="37"/>
        <v>246.7</v>
      </c>
      <c r="AC80" s="49">
        <f t="shared" si="37"/>
        <v>0</v>
      </c>
      <c r="AD80" s="49">
        <f t="shared" si="37"/>
        <v>423.82</v>
      </c>
      <c r="AE80" s="49">
        <f t="shared" si="37"/>
        <v>0</v>
      </c>
      <c r="AF80" s="99" t="s">
        <v>70</v>
      </c>
      <c r="AG80" s="99"/>
    </row>
    <row r="81" spans="1:33" s="12" customFormat="1" ht="15.75">
      <c r="A81" s="37" t="s">
        <v>25</v>
      </c>
      <c r="B81" s="41">
        <f>H81+J81+L81+N81+P81+R81+T81+V81+X81+Z81+AB81+AD81</f>
        <v>6039.999999999999</v>
      </c>
      <c r="C81" s="41">
        <f>H81+J81+L81</f>
        <v>2556.34</v>
      </c>
      <c r="D81" s="41">
        <f>E81</f>
        <v>2244.01</v>
      </c>
      <c r="E81" s="41">
        <f>I81+K81+M81</f>
        <v>2244.01</v>
      </c>
      <c r="F81" s="58">
        <f t="shared" si="4"/>
        <v>0.37152483443708617</v>
      </c>
      <c r="G81" s="58">
        <f t="shared" si="29"/>
        <v>0.8778214165564832</v>
      </c>
      <c r="H81" s="49">
        <v>1489.46</v>
      </c>
      <c r="I81" s="49">
        <v>1196.93</v>
      </c>
      <c r="J81" s="49">
        <v>749.39</v>
      </c>
      <c r="K81" s="49">
        <v>564.23</v>
      </c>
      <c r="L81" s="49">
        <v>317.49</v>
      </c>
      <c r="M81" s="49">
        <v>482.85</v>
      </c>
      <c r="N81" s="49">
        <v>485.39</v>
      </c>
      <c r="O81" s="49">
        <v>0</v>
      </c>
      <c r="P81" s="49">
        <v>547.29</v>
      </c>
      <c r="Q81" s="49">
        <v>0</v>
      </c>
      <c r="R81" s="49">
        <v>366.49</v>
      </c>
      <c r="S81" s="49">
        <v>0</v>
      </c>
      <c r="T81" s="49">
        <v>475.07</v>
      </c>
      <c r="U81" s="49">
        <v>0</v>
      </c>
      <c r="V81" s="49">
        <v>298</v>
      </c>
      <c r="W81" s="49">
        <v>0</v>
      </c>
      <c r="X81" s="49">
        <v>112.84</v>
      </c>
      <c r="Y81" s="49">
        <v>0</v>
      </c>
      <c r="Z81" s="49">
        <v>528.06</v>
      </c>
      <c r="AA81" s="49">
        <v>0</v>
      </c>
      <c r="AB81" s="49">
        <v>246.7</v>
      </c>
      <c r="AC81" s="49">
        <v>0</v>
      </c>
      <c r="AD81" s="49">
        <v>423.82</v>
      </c>
      <c r="AE81" s="49">
        <v>0</v>
      </c>
      <c r="AF81" s="99" t="s">
        <v>70</v>
      </c>
      <c r="AG81" s="99"/>
    </row>
    <row r="82" spans="1:33" s="12" customFormat="1" ht="46.5" customHeight="1">
      <c r="A82" s="51" t="s">
        <v>66</v>
      </c>
      <c r="B82" s="42">
        <f>B83</f>
        <v>27275.299999999996</v>
      </c>
      <c r="C82" s="42">
        <f>C83</f>
        <v>9852.919999999998</v>
      </c>
      <c r="D82" s="42">
        <f>D83</f>
        <v>9641.05</v>
      </c>
      <c r="E82" s="42">
        <f>E83</f>
        <v>9641.05</v>
      </c>
      <c r="F82" s="57">
        <f t="shared" si="4"/>
        <v>0.3534718224914117</v>
      </c>
      <c r="G82" s="57">
        <f t="shared" si="29"/>
        <v>0.9784967299034196</v>
      </c>
      <c r="H82" s="42">
        <f aca="true" t="shared" si="38" ref="H82:AE82">H83</f>
        <v>5120.28</v>
      </c>
      <c r="I82" s="42">
        <f t="shared" si="38"/>
        <v>4860.96</v>
      </c>
      <c r="J82" s="42">
        <f t="shared" si="38"/>
        <v>3060.02</v>
      </c>
      <c r="K82" s="42">
        <f t="shared" si="38"/>
        <v>3185.72</v>
      </c>
      <c r="L82" s="42">
        <f t="shared" si="38"/>
        <v>1672.62</v>
      </c>
      <c r="M82" s="42">
        <f t="shared" si="38"/>
        <v>1594.37</v>
      </c>
      <c r="N82" s="42">
        <f t="shared" si="38"/>
        <v>2209.1</v>
      </c>
      <c r="O82" s="42">
        <f t="shared" si="38"/>
        <v>0</v>
      </c>
      <c r="P82" s="42">
        <f t="shared" si="38"/>
        <v>2077.65</v>
      </c>
      <c r="Q82" s="42">
        <f t="shared" si="38"/>
        <v>0</v>
      </c>
      <c r="R82" s="42">
        <f t="shared" si="38"/>
        <v>1559.67</v>
      </c>
      <c r="S82" s="42">
        <f t="shared" si="38"/>
        <v>0</v>
      </c>
      <c r="T82" s="42">
        <f t="shared" si="38"/>
        <v>2934.5</v>
      </c>
      <c r="U82" s="42">
        <f t="shared" si="38"/>
        <v>0</v>
      </c>
      <c r="V82" s="42">
        <f t="shared" si="38"/>
        <v>1190.5</v>
      </c>
      <c r="W82" s="42">
        <f t="shared" si="38"/>
        <v>0</v>
      </c>
      <c r="X82" s="42">
        <f t="shared" si="38"/>
        <v>1071.78</v>
      </c>
      <c r="Y82" s="42">
        <f t="shared" si="38"/>
        <v>0</v>
      </c>
      <c r="Z82" s="42">
        <f t="shared" si="38"/>
        <v>2101.59</v>
      </c>
      <c r="AA82" s="42">
        <f t="shared" si="38"/>
        <v>0</v>
      </c>
      <c r="AB82" s="42">
        <f t="shared" si="38"/>
        <v>1062.3</v>
      </c>
      <c r="AC82" s="42">
        <f t="shared" si="38"/>
        <v>0</v>
      </c>
      <c r="AD82" s="42">
        <f t="shared" si="38"/>
        <v>3215.29</v>
      </c>
      <c r="AE82" s="42">
        <f t="shared" si="38"/>
        <v>0</v>
      </c>
      <c r="AF82" s="99" t="s">
        <v>70</v>
      </c>
      <c r="AG82" s="99"/>
    </row>
    <row r="83" spans="1:33" s="12" customFormat="1" ht="19.5" customHeight="1">
      <c r="A83" s="77" t="s">
        <v>31</v>
      </c>
      <c r="B83" s="41">
        <f>B84+B85+B86+B87</f>
        <v>27275.299999999996</v>
      </c>
      <c r="C83" s="41">
        <f>C84+C85+C86+C87</f>
        <v>9852.919999999998</v>
      </c>
      <c r="D83" s="41">
        <f>D84+D85+D86+D87</f>
        <v>9641.05</v>
      </c>
      <c r="E83" s="41">
        <f>E84+E85+E86+E87</f>
        <v>9641.05</v>
      </c>
      <c r="F83" s="58">
        <f t="shared" si="4"/>
        <v>0.3534718224914117</v>
      </c>
      <c r="G83" s="58">
        <f t="shared" si="29"/>
        <v>0.9784967299034196</v>
      </c>
      <c r="H83" s="41">
        <f aca="true" t="shared" si="39" ref="H83:AE83">H84+H85+H86+H87</f>
        <v>5120.28</v>
      </c>
      <c r="I83" s="41">
        <f t="shared" si="39"/>
        <v>4860.96</v>
      </c>
      <c r="J83" s="41">
        <f t="shared" si="39"/>
        <v>3060.02</v>
      </c>
      <c r="K83" s="41">
        <f t="shared" si="39"/>
        <v>3185.72</v>
      </c>
      <c r="L83" s="41">
        <f t="shared" si="39"/>
        <v>1672.62</v>
      </c>
      <c r="M83" s="41">
        <f t="shared" si="39"/>
        <v>1594.37</v>
      </c>
      <c r="N83" s="41">
        <f t="shared" si="39"/>
        <v>2209.1</v>
      </c>
      <c r="O83" s="41">
        <f t="shared" si="39"/>
        <v>0</v>
      </c>
      <c r="P83" s="41">
        <f t="shared" si="39"/>
        <v>2077.65</v>
      </c>
      <c r="Q83" s="41">
        <f t="shared" si="39"/>
        <v>0</v>
      </c>
      <c r="R83" s="41">
        <f t="shared" si="39"/>
        <v>1559.67</v>
      </c>
      <c r="S83" s="41">
        <f t="shared" si="39"/>
        <v>0</v>
      </c>
      <c r="T83" s="41">
        <f t="shared" si="39"/>
        <v>2934.5</v>
      </c>
      <c r="U83" s="41">
        <f t="shared" si="39"/>
        <v>0</v>
      </c>
      <c r="V83" s="41">
        <f t="shared" si="39"/>
        <v>1190.5</v>
      </c>
      <c r="W83" s="41">
        <f t="shared" si="39"/>
        <v>0</v>
      </c>
      <c r="X83" s="41">
        <f t="shared" si="39"/>
        <v>1071.78</v>
      </c>
      <c r="Y83" s="41">
        <f t="shared" si="39"/>
        <v>0</v>
      </c>
      <c r="Z83" s="41">
        <f t="shared" si="39"/>
        <v>2101.59</v>
      </c>
      <c r="AA83" s="41">
        <f t="shared" si="39"/>
        <v>0</v>
      </c>
      <c r="AB83" s="41">
        <f t="shared" si="39"/>
        <v>1062.3</v>
      </c>
      <c r="AC83" s="41">
        <f t="shared" si="39"/>
        <v>0</v>
      </c>
      <c r="AD83" s="41">
        <f t="shared" si="39"/>
        <v>3215.29</v>
      </c>
      <c r="AE83" s="41">
        <f t="shared" si="39"/>
        <v>0</v>
      </c>
      <c r="AF83" s="100" t="s">
        <v>91</v>
      </c>
      <c r="AG83" s="100"/>
    </row>
    <row r="84" spans="1:33" s="12" customFormat="1" ht="20.25" customHeight="1">
      <c r="A84" s="37" t="s">
        <v>26</v>
      </c>
      <c r="B84" s="41">
        <f>H84+J84+L84+N84+P84+R84+T84+X84+Z84+AB84+AD84+V84</f>
        <v>0</v>
      </c>
      <c r="C84" s="41">
        <f>H84+J84+L84</f>
        <v>0</v>
      </c>
      <c r="D84" s="41">
        <f>E84</f>
        <v>0</v>
      </c>
      <c r="E84" s="41">
        <f>I84+K84+M84</f>
        <v>0</v>
      </c>
      <c r="F84" s="58">
        <v>0</v>
      </c>
      <c r="G84" s="58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1">
        <v>0</v>
      </c>
      <c r="AF84" s="100"/>
      <c r="AG84" s="100"/>
    </row>
    <row r="85" spans="1:33" s="12" customFormat="1" ht="20.25" customHeight="1">
      <c r="A85" s="37" t="s">
        <v>24</v>
      </c>
      <c r="B85" s="41">
        <f>H85+J85+L85+N85+P85+R85+T85+X85+Z85+AB85+AD85+V85</f>
        <v>0</v>
      </c>
      <c r="C85" s="41">
        <f>H85+J85+L85</f>
        <v>0</v>
      </c>
      <c r="D85" s="41">
        <f>E85</f>
        <v>0</v>
      </c>
      <c r="E85" s="41">
        <f>I85+K85+M85</f>
        <v>0</v>
      </c>
      <c r="F85" s="58">
        <v>0</v>
      </c>
      <c r="G85" s="58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1">
        <v>0</v>
      </c>
      <c r="AF85" s="100"/>
      <c r="AG85" s="100"/>
    </row>
    <row r="86" spans="1:33" s="12" customFormat="1" ht="20.25" customHeight="1">
      <c r="A86" s="37" t="s">
        <v>25</v>
      </c>
      <c r="B86" s="41">
        <f>H86+J86+L86+N86+P86+R86+T86+X86+Z86+AB86+AD86+V86</f>
        <v>27275.299999999996</v>
      </c>
      <c r="C86" s="41">
        <f>H86+J86+L86</f>
        <v>9852.919999999998</v>
      </c>
      <c r="D86" s="41">
        <f>E86</f>
        <v>9641.05</v>
      </c>
      <c r="E86" s="41">
        <f>I86+K86+M86</f>
        <v>9641.05</v>
      </c>
      <c r="F86" s="58">
        <f>E86/B86</f>
        <v>0.3534718224914117</v>
      </c>
      <c r="G86" s="58">
        <f t="shared" si="29"/>
        <v>0.9784967299034196</v>
      </c>
      <c r="H86" s="49">
        <v>5120.28</v>
      </c>
      <c r="I86" s="49">
        <v>4860.96</v>
      </c>
      <c r="J86" s="49">
        <v>3060.02</v>
      </c>
      <c r="K86" s="49">
        <v>3185.72</v>
      </c>
      <c r="L86" s="49">
        <v>1672.62</v>
      </c>
      <c r="M86" s="49">
        <v>1594.37</v>
      </c>
      <c r="N86" s="49">
        <v>2209.1</v>
      </c>
      <c r="O86" s="49">
        <v>0</v>
      </c>
      <c r="P86" s="49">
        <v>2077.65</v>
      </c>
      <c r="Q86" s="49">
        <v>0</v>
      </c>
      <c r="R86" s="49">
        <v>1559.67</v>
      </c>
      <c r="S86" s="49">
        <v>0</v>
      </c>
      <c r="T86" s="49">
        <v>2934.5</v>
      </c>
      <c r="U86" s="49">
        <v>0</v>
      </c>
      <c r="V86" s="49">
        <v>1190.5</v>
      </c>
      <c r="W86" s="49">
        <v>0</v>
      </c>
      <c r="X86" s="49">
        <v>1071.78</v>
      </c>
      <c r="Y86" s="49">
        <v>0</v>
      </c>
      <c r="Z86" s="49">
        <v>2101.59</v>
      </c>
      <c r="AA86" s="49">
        <v>0</v>
      </c>
      <c r="AB86" s="49">
        <v>1062.3</v>
      </c>
      <c r="AC86" s="49">
        <v>0</v>
      </c>
      <c r="AD86" s="49">
        <v>3215.29</v>
      </c>
      <c r="AE86" s="41">
        <v>0</v>
      </c>
      <c r="AF86" s="100"/>
      <c r="AG86" s="100"/>
    </row>
    <row r="87" spans="1:33" s="12" customFormat="1" ht="20.25" customHeight="1">
      <c r="A87" s="37" t="s">
        <v>56</v>
      </c>
      <c r="B87" s="41">
        <f>H87+J87+L87+N87+P87+R87+T87+X87+Z87+AB87+AD87+V87</f>
        <v>0</v>
      </c>
      <c r="C87" s="41">
        <f>H87+J87</f>
        <v>0</v>
      </c>
      <c r="D87" s="41">
        <f>E87</f>
        <v>0</v>
      </c>
      <c r="E87" s="41">
        <f>I87+K87+M87</f>
        <v>0</v>
      </c>
      <c r="F87" s="58">
        <v>0</v>
      </c>
      <c r="G87" s="58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1">
        <v>0</v>
      </c>
      <c r="AF87" s="100"/>
      <c r="AG87" s="100"/>
    </row>
    <row r="88" spans="1:34" ht="25.5" customHeight="1">
      <c r="A88" s="51" t="s">
        <v>59</v>
      </c>
      <c r="B88" s="42">
        <f>B75+B56+B7</f>
        <v>369704.66000000003</v>
      </c>
      <c r="C88" s="42">
        <f>C7+C56+C75</f>
        <v>39763.86</v>
      </c>
      <c r="D88" s="42">
        <f>D75+D56+D7</f>
        <v>19645.87</v>
      </c>
      <c r="E88" s="42">
        <f>E75+E56+E7</f>
        <v>19645.87</v>
      </c>
      <c r="F88" s="57">
        <f>E88/B88</f>
        <v>0.05313936264693011</v>
      </c>
      <c r="G88" s="57">
        <f>E88/C88</f>
        <v>0.49406345359831766</v>
      </c>
      <c r="H88" s="42">
        <f>H75+H56+H7</f>
        <v>10781.28</v>
      </c>
      <c r="I88" s="42">
        <f aca="true" t="shared" si="40" ref="I88:AE88">I75+I56+I7</f>
        <v>8353.83</v>
      </c>
      <c r="J88" s="42">
        <f t="shared" si="40"/>
        <v>18935.83</v>
      </c>
      <c r="K88" s="42">
        <f t="shared" si="40"/>
        <v>8497.1</v>
      </c>
      <c r="L88" s="42">
        <f t="shared" si="40"/>
        <v>10046.75</v>
      </c>
      <c r="M88" s="42">
        <f t="shared" si="40"/>
        <v>10557.99</v>
      </c>
      <c r="N88" s="42">
        <f t="shared" si="40"/>
        <v>16664.43</v>
      </c>
      <c r="O88" s="42">
        <f t="shared" si="40"/>
        <v>0</v>
      </c>
      <c r="P88" s="42">
        <f t="shared" si="40"/>
        <v>21466.83</v>
      </c>
      <c r="Q88" s="42">
        <f t="shared" si="40"/>
        <v>0</v>
      </c>
      <c r="R88" s="42">
        <f t="shared" si="40"/>
        <v>4811.54</v>
      </c>
      <c r="S88" s="42">
        <f t="shared" si="40"/>
        <v>0</v>
      </c>
      <c r="T88" s="42">
        <f t="shared" si="40"/>
        <v>7839.99</v>
      </c>
      <c r="U88" s="42">
        <f t="shared" si="40"/>
        <v>0</v>
      </c>
      <c r="V88" s="42">
        <f t="shared" si="40"/>
        <v>8763.2</v>
      </c>
      <c r="W88" s="42">
        <f t="shared" si="40"/>
        <v>0</v>
      </c>
      <c r="X88" s="42">
        <f t="shared" si="40"/>
        <v>7872.68</v>
      </c>
      <c r="Y88" s="42">
        <f t="shared" si="40"/>
        <v>0</v>
      </c>
      <c r="Z88" s="42">
        <f t="shared" si="40"/>
        <v>9058.03</v>
      </c>
      <c r="AA88" s="42">
        <f t="shared" si="40"/>
        <v>0</v>
      </c>
      <c r="AB88" s="42">
        <f t="shared" si="40"/>
        <v>4407.87</v>
      </c>
      <c r="AC88" s="42">
        <f t="shared" si="40"/>
        <v>0</v>
      </c>
      <c r="AD88" s="42">
        <f t="shared" si="40"/>
        <v>249056.22999999998</v>
      </c>
      <c r="AE88" s="42">
        <f t="shared" si="40"/>
        <v>0</v>
      </c>
      <c r="AF88" s="99" t="s">
        <v>70</v>
      </c>
      <c r="AG88" s="99"/>
      <c r="AH88" s="52" t="s">
        <v>70</v>
      </c>
    </row>
    <row r="89" spans="1:34" ht="18" customHeight="1">
      <c r="A89" s="37" t="s">
        <v>26</v>
      </c>
      <c r="B89" s="41">
        <f>B10+B16+B46+B59+B65+B71+B84+B52</f>
        <v>2967.1</v>
      </c>
      <c r="C89" s="41">
        <f aca="true" t="shared" si="41" ref="C89:AE89">C10+C16+C46+C59+C65+C71+C84+C52</f>
        <v>0</v>
      </c>
      <c r="D89" s="41">
        <f>D10+D16+D46+D59+D65+D71+D84+D52</f>
        <v>0</v>
      </c>
      <c r="E89" s="41">
        <f t="shared" si="41"/>
        <v>0</v>
      </c>
      <c r="F89" s="58">
        <f>E89/B89</f>
        <v>0</v>
      </c>
      <c r="G89" s="58">
        <v>0</v>
      </c>
      <c r="H89" s="41">
        <f t="shared" si="41"/>
        <v>0</v>
      </c>
      <c r="I89" s="41">
        <f t="shared" si="41"/>
        <v>0</v>
      </c>
      <c r="J89" s="41">
        <f t="shared" si="41"/>
        <v>0</v>
      </c>
      <c r="K89" s="41">
        <f t="shared" si="41"/>
        <v>0</v>
      </c>
      <c r="L89" s="41">
        <f t="shared" si="41"/>
        <v>0</v>
      </c>
      <c r="M89" s="41">
        <f t="shared" si="41"/>
        <v>0</v>
      </c>
      <c r="N89" s="41">
        <f t="shared" si="41"/>
        <v>0</v>
      </c>
      <c r="O89" s="41">
        <f t="shared" si="41"/>
        <v>0</v>
      </c>
      <c r="P89" s="41">
        <f t="shared" si="41"/>
        <v>0</v>
      </c>
      <c r="Q89" s="41">
        <f t="shared" si="41"/>
        <v>0</v>
      </c>
      <c r="R89" s="41">
        <f t="shared" si="41"/>
        <v>0</v>
      </c>
      <c r="S89" s="41">
        <f t="shared" si="41"/>
        <v>0</v>
      </c>
      <c r="T89" s="41">
        <f t="shared" si="41"/>
        <v>0</v>
      </c>
      <c r="U89" s="41">
        <f t="shared" si="41"/>
        <v>0</v>
      </c>
      <c r="V89" s="41">
        <f t="shared" si="41"/>
        <v>0</v>
      </c>
      <c r="W89" s="41">
        <f t="shared" si="41"/>
        <v>0</v>
      </c>
      <c r="X89" s="41">
        <f t="shared" si="41"/>
        <v>0</v>
      </c>
      <c r="Y89" s="41">
        <f t="shared" si="41"/>
        <v>0</v>
      </c>
      <c r="Z89" s="41">
        <f t="shared" si="41"/>
        <v>989.03</v>
      </c>
      <c r="AA89" s="41">
        <f t="shared" si="41"/>
        <v>0</v>
      </c>
      <c r="AB89" s="41">
        <f t="shared" si="41"/>
        <v>989.03</v>
      </c>
      <c r="AC89" s="41">
        <f t="shared" si="41"/>
        <v>0</v>
      </c>
      <c r="AD89" s="41">
        <f t="shared" si="41"/>
        <v>989.04</v>
      </c>
      <c r="AE89" s="41">
        <f t="shared" si="41"/>
        <v>0</v>
      </c>
      <c r="AF89" s="99" t="s">
        <v>70</v>
      </c>
      <c r="AG89" s="99"/>
      <c r="AH89" s="52"/>
    </row>
    <row r="90" spans="1:35" s="12" customFormat="1" ht="15.75">
      <c r="A90" s="37" t="s">
        <v>24</v>
      </c>
      <c r="B90" s="41">
        <f>B11+B47+B60+B66+B72+B85+B17+B53</f>
        <v>55727.759999999995</v>
      </c>
      <c r="C90" s="41">
        <f>C11+C47+C60+C66+C72+C85+C17+C53</f>
        <v>13134.689999999999</v>
      </c>
      <c r="D90" s="41">
        <f aca="true" t="shared" si="42" ref="D90:AE90">D11+D47+D60+D66+D72+D85+D17+D53</f>
        <v>2061.79</v>
      </c>
      <c r="E90" s="41">
        <f t="shared" si="42"/>
        <v>2061.79</v>
      </c>
      <c r="F90" s="58">
        <f>E90/B90</f>
        <v>0.03699753946686535</v>
      </c>
      <c r="G90" s="58">
        <f>E90/C90</f>
        <v>0.15697287107651572</v>
      </c>
      <c r="H90" s="41">
        <f t="shared" si="42"/>
        <v>0</v>
      </c>
      <c r="I90" s="41">
        <f t="shared" si="42"/>
        <v>0</v>
      </c>
      <c r="J90" s="41">
        <f t="shared" si="42"/>
        <v>11072.9</v>
      </c>
      <c r="K90" s="41">
        <f t="shared" si="42"/>
        <v>0</v>
      </c>
      <c r="L90" s="41">
        <f t="shared" si="42"/>
        <v>2061.79</v>
      </c>
      <c r="M90" s="41">
        <f t="shared" si="42"/>
        <v>2061.79</v>
      </c>
      <c r="N90" s="41">
        <f t="shared" si="42"/>
        <v>0</v>
      </c>
      <c r="O90" s="41">
        <f t="shared" si="42"/>
        <v>0</v>
      </c>
      <c r="P90" s="41">
        <f t="shared" si="42"/>
        <v>0</v>
      </c>
      <c r="Q90" s="41">
        <f t="shared" si="42"/>
        <v>0</v>
      </c>
      <c r="R90" s="41">
        <f t="shared" si="42"/>
        <v>1636</v>
      </c>
      <c r="S90" s="41">
        <f t="shared" si="42"/>
        <v>0</v>
      </c>
      <c r="T90" s="41">
        <f t="shared" si="42"/>
        <v>2593.13</v>
      </c>
      <c r="U90" s="41">
        <f t="shared" si="42"/>
        <v>0</v>
      </c>
      <c r="V90" s="41">
        <f t="shared" si="42"/>
        <v>5175.38</v>
      </c>
      <c r="W90" s="41">
        <f t="shared" si="42"/>
        <v>0</v>
      </c>
      <c r="X90" s="41">
        <f t="shared" si="42"/>
        <v>4908.8</v>
      </c>
      <c r="Y90" s="41">
        <f t="shared" si="42"/>
        <v>0</v>
      </c>
      <c r="Z90" s="41">
        <f t="shared" si="42"/>
        <v>1507.37</v>
      </c>
      <c r="AA90" s="41">
        <f t="shared" si="42"/>
        <v>0</v>
      </c>
      <c r="AB90" s="41">
        <f t="shared" si="42"/>
        <v>1507.37</v>
      </c>
      <c r="AC90" s="41">
        <f t="shared" si="42"/>
        <v>0</v>
      </c>
      <c r="AD90" s="41">
        <f t="shared" si="42"/>
        <v>25265.02</v>
      </c>
      <c r="AE90" s="41">
        <f t="shared" si="42"/>
        <v>0</v>
      </c>
      <c r="AF90" s="99" t="s">
        <v>70</v>
      </c>
      <c r="AG90" s="99"/>
      <c r="AH90" s="52"/>
      <c r="AI90" s="81"/>
    </row>
    <row r="91" spans="1:34" s="12" customFormat="1" ht="15.75">
      <c r="A91" s="37" t="s">
        <v>25</v>
      </c>
      <c r="B91" s="41">
        <f>B12+B48+B61+B67+B73+B81+B86+B78+B18+B54</f>
        <v>111009.79999999999</v>
      </c>
      <c r="C91" s="41">
        <f>C12+C48+C61+C67+C73+C81+C86+C78+C18+C54</f>
        <v>26629.17</v>
      </c>
      <c r="D91" s="41">
        <f aca="true" t="shared" si="43" ref="D91:AE91">D12+D48+D61+D67+D73+D81+D86+D78+D18+D54</f>
        <v>25347.129999999997</v>
      </c>
      <c r="E91" s="41">
        <f t="shared" si="43"/>
        <v>25347.129999999997</v>
      </c>
      <c r="F91" s="58">
        <f>E91/B91</f>
        <v>0.2283323634489928</v>
      </c>
      <c r="G91" s="58">
        <f>E91/C91</f>
        <v>0.9518558032413327</v>
      </c>
      <c r="H91" s="41">
        <f t="shared" si="43"/>
        <v>10781.279999999999</v>
      </c>
      <c r="I91" s="41">
        <f t="shared" si="43"/>
        <v>8353.83</v>
      </c>
      <c r="J91" s="41">
        <f t="shared" si="43"/>
        <v>7862.93</v>
      </c>
      <c r="K91" s="41">
        <f t="shared" si="43"/>
        <v>8497.1</v>
      </c>
      <c r="L91" s="41">
        <f t="shared" si="43"/>
        <v>7984.96</v>
      </c>
      <c r="M91" s="41">
        <f t="shared" si="43"/>
        <v>8496.2</v>
      </c>
      <c r="N91" s="41">
        <f t="shared" si="43"/>
        <v>16664.43</v>
      </c>
      <c r="O91" s="41">
        <f t="shared" si="43"/>
        <v>0</v>
      </c>
      <c r="P91" s="41">
        <f t="shared" si="43"/>
        <v>21466.83</v>
      </c>
      <c r="Q91" s="41">
        <f t="shared" si="43"/>
        <v>0</v>
      </c>
      <c r="R91" s="41">
        <f t="shared" si="43"/>
        <v>3175.54</v>
      </c>
      <c r="S91" s="41">
        <f t="shared" si="43"/>
        <v>0</v>
      </c>
      <c r="T91" s="41">
        <f t="shared" si="43"/>
        <v>5246.860000000001</v>
      </c>
      <c r="U91" s="41">
        <f t="shared" si="43"/>
        <v>0</v>
      </c>
      <c r="V91" s="41">
        <f t="shared" si="43"/>
        <v>3587.82</v>
      </c>
      <c r="W91" s="41">
        <f t="shared" si="43"/>
        <v>0</v>
      </c>
      <c r="X91" s="41">
        <f t="shared" si="43"/>
        <v>2963.88</v>
      </c>
      <c r="Y91" s="41">
        <f t="shared" si="43"/>
        <v>0</v>
      </c>
      <c r="Z91" s="41">
        <f t="shared" si="43"/>
        <v>6561.63</v>
      </c>
      <c r="AA91" s="41">
        <f t="shared" si="43"/>
        <v>0</v>
      </c>
      <c r="AB91" s="41">
        <f t="shared" si="43"/>
        <v>1911.4699999999998</v>
      </c>
      <c r="AC91" s="41">
        <f t="shared" si="43"/>
        <v>0</v>
      </c>
      <c r="AD91" s="41">
        <f t="shared" si="43"/>
        <v>22802.170000000002</v>
      </c>
      <c r="AE91" s="41">
        <f t="shared" si="43"/>
        <v>0</v>
      </c>
      <c r="AF91" s="99" t="s">
        <v>70</v>
      </c>
      <c r="AG91" s="99"/>
      <c r="AH91" s="52"/>
    </row>
    <row r="92" spans="1:33" ht="18.75" customHeight="1">
      <c r="A92" s="37" t="s">
        <v>56</v>
      </c>
      <c r="B92" s="41">
        <f>B13+B19+B49+B62+B68+B74+B87+B55</f>
        <v>200000</v>
      </c>
      <c r="C92" s="41">
        <f aca="true" t="shared" si="44" ref="C92:AE92">C13+C19+C49+C62+C68+C74+C87+C55</f>
        <v>0</v>
      </c>
      <c r="D92" s="41">
        <f>D13+D19+D49+D62+D68+D74+D87+D55</f>
        <v>0</v>
      </c>
      <c r="E92" s="41">
        <f t="shared" si="44"/>
        <v>0</v>
      </c>
      <c r="F92" s="58">
        <v>0</v>
      </c>
      <c r="G92" s="58">
        <v>0</v>
      </c>
      <c r="H92" s="41">
        <f t="shared" si="44"/>
        <v>0</v>
      </c>
      <c r="I92" s="41">
        <f t="shared" si="44"/>
        <v>0</v>
      </c>
      <c r="J92" s="41">
        <f t="shared" si="44"/>
        <v>0</v>
      </c>
      <c r="K92" s="41">
        <f t="shared" si="44"/>
        <v>0</v>
      </c>
      <c r="L92" s="41">
        <f t="shared" si="44"/>
        <v>0</v>
      </c>
      <c r="M92" s="41">
        <f t="shared" si="44"/>
        <v>0</v>
      </c>
      <c r="N92" s="41">
        <f t="shared" si="44"/>
        <v>0</v>
      </c>
      <c r="O92" s="41">
        <f t="shared" si="44"/>
        <v>0</v>
      </c>
      <c r="P92" s="41">
        <f t="shared" si="44"/>
        <v>0</v>
      </c>
      <c r="Q92" s="41">
        <f t="shared" si="44"/>
        <v>0</v>
      </c>
      <c r="R92" s="41">
        <f t="shared" si="44"/>
        <v>0</v>
      </c>
      <c r="S92" s="41">
        <f t="shared" si="44"/>
        <v>0</v>
      </c>
      <c r="T92" s="41">
        <f t="shared" si="44"/>
        <v>0</v>
      </c>
      <c r="U92" s="41">
        <f t="shared" si="44"/>
        <v>0</v>
      </c>
      <c r="V92" s="41">
        <f t="shared" si="44"/>
        <v>0</v>
      </c>
      <c r="W92" s="41">
        <f t="shared" si="44"/>
        <v>0</v>
      </c>
      <c r="X92" s="41">
        <f t="shared" si="44"/>
        <v>0</v>
      </c>
      <c r="Y92" s="41">
        <f t="shared" si="44"/>
        <v>0</v>
      </c>
      <c r="Z92" s="41">
        <f t="shared" si="44"/>
        <v>0</v>
      </c>
      <c r="AA92" s="41">
        <f t="shared" si="44"/>
        <v>0</v>
      </c>
      <c r="AB92" s="41">
        <f t="shared" si="44"/>
        <v>0</v>
      </c>
      <c r="AC92" s="41">
        <f t="shared" si="44"/>
        <v>0</v>
      </c>
      <c r="AD92" s="41">
        <f t="shared" si="44"/>
        <v>200000</v>
      </c>
      <c r="AE92" s="41">
        <f t="shared" si="44"/>
        <v>0</v>
      </c>
      <c r="AF92" s="99" t="s">
        <v>70</v>
      </c>
      <c r="AG92" s="99"/>
    </row>
    <row r="93" spans="1:33" ht="18.75" customHeight="1">
      <c r="A93" s="59"/>
      <c r="B93" s="60"/>
      <c r="C93" s="82"/>
      <c r="D93" s="60"/>
      <c r="E93" s="60"/>
      <c r="F93" s="61"/>
      <c r="G93" s="61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2"/>
      <c r="AG93" s="62"/>
    </row>
    <row r="94" spans="1:33" ht="18.75" customHeight="1">
      <c r="A94" s="43"/>
      <c r="B94" s="44"/>
      <c r="C94" s="44"/>
      <c r="D94" s="44"/>
      <c r="E94" s="44"/>
      <c r="F94" s="44" t="s">
        <v>70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</row>
    <row r="95" spans="1:45" ht="33" customHeight="1">
      <c r="A95" s="39"/>
      <c r="B95" s="113" t="s">
        <v>52</v>
      </c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40"/>
      <c r="N95" s="110" t="s">
        <v>60</v>
      </c>
      <c r="O95" s="110"/>
      <c r="P95" s="110"/>
      <c r="Q95" s="46"/>
      <c r="R95" s="109"/>
      <c r="S95" s="109"/>
      <c r="T95" s="109"/>
      <c r="U95" s="45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4"/>
    </row>
    <row r="96" spans="1:45" ht="33" customHeight="1">
      <c r="A96" s="3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66"/>
      <c r="O96" s="66"/>
      <c r="P96" s="66"/>
      <c r="Q96" s="46"/>
      <c r="R96" s="45"/>
      <c r="S96" s="45"/>
      <c r="T96" s="45"/>
      <c r="U96" s="45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4"/>
    </row>
    <row r="97" spans="1:45" ht="33" customHeight="1">
      <c r="A97" s="3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66"/>
      <c r="O97" s="66"/>
      <c r="P97" s="66"/>
      <c r="Q97" s="46"/>
      <c r="R97" s="45"/>
      <c r="S97" s="45"/>
      <c r="T97" s="45"/>
      <c r="U97" s="45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4"/>
    </row>
    <row r="98" spans="1:45" ht="33" customHeight="1">
      <c r="A98" s="3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66"/>
      <c r="O98" s="66"/>
      <c r="P98" s="66"/>
      <c r="Q98" s="46"/>
      <c r="R98" s="45"/>
      <c r="S98" s="45"/>
      <c r="T98" s="45"/>
      <c r="U98" s="45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4"/>
    </row>
    <row r="99" spans="1:45" ht="33" customHeight="1">
      <c r="A99" s="3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66"/>
      <c r="O99" s="66"/>
      <c r="P99" s="66"/>
      <c r="Q99" s="46"/>
      <c r="R99" s="45"/>
      <c r="S99" s="45"/>
      <c r="T99" s="45"/>
      <c r="U99" s="45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4"/>
    </row>
    <row r="100" spans="1:45" ht="15.75" customHeight="1">
      <c r="A100" s="3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5"/>
      <c r="O100" s="45"/>
      <c r="P100" s="46"/>
      <c r="Q100" s="46"/>
      <c r="R100" s="45"/>
      <c r="S100" s="45"/>
      <c r="T100" s="45"/>
      <c r="U100" s="45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4"/>
    </row>
    <row r="101" spans="1:45" ht="9.75" customHeight="1">
      <c r="A101" s="39"/>
      <c r="B101" s="39"/>
      <c r="C101" s="39"/>
      <c r="D101" s="39"/>
      <c r="E101" s="39"/>
      <c r="F101" s="39"/>
      <c r="G101" s="39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4"/>
    </row>
    <row r="102" spans="1:33" ht="29.25" customHeight="1">
      <c r="A102" s="1"/>
      <c r="B102" s="98" t="s">
        <v>96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65"/>
      <c r="R102" s="65"/>
      <c r="S102" s="65"/>
      <c r="T102" s="65"/>
      <c r="U102" s="65"/>
      <c r="V102" s="65"/>
      <c r="W102" s="65"/>
      <c r="X102" s="65"/>
      <c r="Y102" s="46"/>
      <c r="Z102" s="46"/>
      <c r="AA102" s="46"/>
      <c r="AB102" s="46"/>
      <c r="AC102" s="46"/>
      <c r="AD102" s="46"/>
      <c r="AE102" s="46"/>
      <c r="AF102" s="46"/>
      <c r="AG102" s="46"/>
    </row>
    <row r="103" spans="2:7" ht="15">
      <c r="B103" s="53"/>
      <c r="C103" s="53"/>
      <c r="D103" s="53"/>
      <c r="E103" s="53"/>
      <c r="F103" s="53"/>
      <c r="G103" s="53"/>
    </row>
    <row r="104" spans="2:5" ht="15">
      <c r="B104" s="4"/>
      <c r="E104" s="4"/>
    </row>
    <row r="105" spans="2:5" ht="15">
      <c r="B105" s="4"/>
      <c r="E105" s="4"/>
    </row>
    <row r="106" spans="2:5" ht="15">
      <c r="B106" s="4"/>
      <c r="E106" s="4"/>
    </row>
    <row r="107" spans="2:5" ht="15">
      <c r="B107" s="4"/>
      <c r="E107" s="4"/>
    </row>
    <row r="108" spans="2:5" ht="15">
      <c r="B108" s="4"/>
      <c r="E108" s="4"/>
    </row>
    <row r="109" spans="2:5" ht="15">
      <c r="B109" s="4"/>
      <c r="E109" s="4"/>
    </row>
    <row r="110" spans="2:5" ht="15">
      <c r="B110" s="4"/>
      <c r="E110" s="4"/>
    </row>
    <row r="111" spans="2:5" ht="15">
      <c r="B111" s="4"/>
      <c r="E111" s="4"/>
    </row>
    <row r="112" spans="2:5" ht="15">
      <c r="B112" s="4"/>
      <c r="E112" s="4"/>
    </row>
    <row r="113" spans="2:5" ht="15">
      <c r="B113" s="4"/>
      <c r="E113" s="4"/>
    </row>
    <row r="114" spans="2:5" ht="15">
      <c r="B114" s="4"/>
      <c r="E114" s="4"/>
    </row>
    <row r="115" spans="2:5" ht="15">
      <c r="B115" s="4"/>
      <c r="E115" s="4"/>
    </row>
    <row r="116" spans="2:5" ht="15">
      <c r="B116" s="4"/>
      <c r="E116" s="4"/>
    </row>
    <row r="117" spans="2:5" ht="15">
      <c r="B117" s="4"/>
      <c r="E117" s="4"/>
    </row>
    <row r="118" spans="2:5" ht="15">
      <c r="B118" s="4"/>
      <c r="E118" s="4"/>
    </row>
    <row r="119" spans="2:5" ht="15">
      <c r="B119" s="4"/>
      <c r="E119" s="4"/>
    </row>
    <row r="120" spans="2:5" ht="15">
      <c r="B120" s="4"/>
      <c r="E120" s="4"/>
    </row>
    <row r="121" spans="2:5" ht="15">
      <c r="B121" s="4"/>
      <c r="E121" s="4"/>
    </row>
    <row r="122" spans="2:5" ht="15">
      <c r="B122" s="4"/>
      <c r="E122" s="4"/>
    </row>
    <row r="123" spans="2:5" ht="15">
      <c r="B123" s="4"/>
      <c r="E123" s="4"/>
    </row>
    <row r="124" spans="2:5" ht="15">
      <c r="B124" s="4"/>
      <c r="E124" s="4"/>
    </row>
    <row r="125" spans="2:5" ht="15">
      <c r="B125" s="4"/>
      <c r="E125" s="4"/>
    </row>
    <row r="126" spans="2:5" ht="15">
      <c r="B126" s="4"/>
      <c r="E126" s="4"/>
    </row>
    <row r="127" spans="2:5" ht="15">
      <c r="B127" s="4"/>
      <c r="E127" s="4"/>
    </row>
    <row r="128" spans="2:5" ht="15">
      <c r="B128" s="4"/>
      <c r="E128" s="4"/>
    </row>
    <row r="129" spans="2:5" ht="15">
      <c r="B129" s="4"/>
      <c r="E129" s="4"/>
    </row>
    <row r="130" spans="2:5" ht="15">
      <c r="B130" s="4"/>
      <c r="E130" s="4"/>
    </row>
    <row r="131" spans="2:5" ht="15">
      <c r="B131" s="4"/>
      <c r="E131" s="4"/>
    </row>
    <row r="132" spans="2:5" ht="15">
      <c r="B132" s="4"/>
      <c r="E132" s="4"/>
    </row>
    <row r="133" spans="2:5" ht="15">
      <c r="B133" s="4"/>
      <c r="E133" s="4"/>
    </row>
    <row r="134" spans="2:5" ht="15">
      <c r="B134" s="4"/>
      <c r="E134" s="4"/>
    </row>
    <row r="135" spans="2:5" ht="15">
      <c r="B135" s="4"/>
      <c r="E135" s="4"/>
    </row>
    <row r="136" spans="2:5" ht="15">
      <c r="B136" s="4"/>
      <c r="E136" s="4"/>
    </row>
    <row r="137" spans="2:5" ht="15">
      <c r="B137" s="4"/>
      <c r="E137" s="4"/>
    </row>
    <row r="138" spans="2:5" ht="15">
      <c r="B138" s="4"/>
      <c r="E138" s="4"/>
    </row>
    <row r="139" spans="2:5" ht="15">
      <c r="B139" s="4"/>
      <c r="E139" s="4"/>
    </row>
    <row r="140" spans="2:5" ht="15">
      <c r="B140" s="4"/>
      <c r="E140" s="4"/>
    </row>
    <row r="141" spans="2:5" ht="15">
      <c r="B141" s="4"/>
      <c r="E141" s="4"/>
    </row>
    <row r="142" spans="2:5" ht="15">
      <c r="B142" s="4"/>
      <c r="E142" s="4"/>
    </row>
    <row r="143" spans="2:5" ht="15">
      <c r="B143" s="4"/>
      <c r="E143" s="4"/>
    </row>
    <row r="144" spans="2:5" ht="15">
      <c r="B144" s="4"/>
      <c r="E144" s="4"/>
    </row>
    <row r="145" spans="2:5" ht="15">
      <c r="B145" s="4"/>
      <c r="E145" s="4"/>
    </row>
    <row r="146" spans="2:5" ht="15">
      <c r="B146" s="4"/>
      <c r="E146" s="4"/>
    </row>
    <row r="147" spans="2:5" ht="15">
      <c r="B147" s="4"/>
      <c r="E147" s="4"/>
    </row>
    <row r="148" spans="2:5" ht="15">
      <c r="B148" s="4"/>
      <c r="E148" s="4"/>
    </row>
    <row r="149" spans="2:5" ht="15">
      <c r="B149" s="4"/>
      <c r="E149" s="4"/>
    </row>
    <row r="150" spans="2:5" ht="15">
      <c r="B150" s="4"/>
      <c r="E150" s="4"/>
    </row>
    <row r="151" spans="2:5" ht="15">
      <c r="B151" s="4"/>
      <c r="E151" s="4"/>
    </row>
    <row r="152" spans="2:5" ht="15">
      <c r="B152" s="4"/>
      <c r="E152" s="4"/>
    </row>
    <row r="153" spans="2:5" ht="15">
      <c r="B153" s="4"/>
      <c r="E153" s="4"/>
    </row>
    <row r="154" spans="2:5" ht="15">
      <c r="B154" s="4"/>
      <c r="E154" s="4"/>
    </row>
    <row r="155" spans="2:5" ht="15">
      <c r="B155" s="4"/>
      <c r="E155" s="4"/>
    </row>
    <row r="156" spans="2:5" ht="15">
      <c r="B156" s="4"/>
      <c r="E156" s="4"/>
    </row>
    <row r="157" spans="2:5" ht="15">
      <c r="B157" s="4"/>
      <c r="E157" s="4"/>
    </row>
    <row r="158" spans="2:5" ht="15">
      <c r="B158" s="4"/>
      <c r="E158" s="4"/>
    </row>
    <row r="159" spans="2:5" ht="15">
      <c r="B159" s="4"/>
      <c r="E159" s="4"/>
    </row>
    <row r="160" spans="2:5" ht="15">
      <c r="B160" s="4"/>
      <c r="E160" s="4"/>
    </row>
    <row r="161" spans="2:5" ht="15">
      <c r="B161" s="4"/>
      <c r="E161" s="4"/>
    </row>
    <row r="162" spans="2:5" ht="15">
      <c r="B162" s="4"/>
      <c r="E162" s="4"/>
    </row>
    <row r="163" spans="2:5" ht="15">
      <c r="B163" s="4"/>
      <c r="E163" s="4"/>
    </row>
    <row r="164" spans="2:5" ht="15">
      <c r="B164" s="4"/>
      <c r="E164" s="4"/>
    </row>
    <row r="165" spans="2:5" ht="15">
      <c r="B165" s="4"/>
      <c r="E165" s="4"/>
    </row>
    <row r="166" spans="2:5" ht="15">
      <c r="B166" s="4"/>
      <c r="E166" s="4"/>
    </row>
    <row r="167" spans="2:5" ht="15">
      <c r="B167" s="4"/>
      <c r="E167" s="4"/>
    </row>
    <row r="168" spans="2:5" ht="15">
      <c r="B168" s="4"/>
      <c r="E168" s="4"/>
    </row>
    <row r="169" spans="2:5" ht="15">
      <c r="B169" s="4"/>
      <c r="E169" s="4"/>
    </row>
    <row r="170" spans="2:5" ht="15">
      <c r="B170" s="4"/>
      <c r="E170" s="4"/>
    </row>
    <row r="171" spans="2:5" ht="15">
      <c r="B171" s="4"/>
      <c r="E171" s="4"/>
    </row>
    <row r="172" spans="2:5" ht="15">
      <c r="B172" s="4"/>
      <c r="E172" s="4"/>
    </row>
    <row r="173" spans="2:5" ht="15">
      <c r="B173" s="4"/>
      <c r="E173" s="4"/>
    </row>
    <row r="174" spans="2:5" ht="15">
      <c r="B174" s="4"/>
      <c r="E174" s="4"/>
    </row>
    <row r="175" spans="2:5" ht="15">
      <c r="B175" s="4"/>
      <c r="E175" s="4"/>
    </row>
    <row r="176" spans="2:5" ht="15">
      <c r="B176" s="4"/>
      <c r="E176" s="4"/>
    </row>
    <row r="177" spans="2:5" ht="15">
      <c r="B177" s="4"/>
      <c r="E177" s="4"/>
    </row>
    <row r="178" spans="2:5" ht="15">
      <c r="B178" s="4"/>
      <c r="E178" s="4"/>
    </row>
    <row r="179" spans="2:5" ht="15">
      <c r="B179" s="4"/>
      <c r="E179" s="4"/>
    </row>
    <row r="180" spans="2:5" ht="15">
      <c r="B180" s="4"/>
      <c r="E180" s="4"/>
    </row>
    <row r="181" spans="2:5" ht="15">
      <c r="B181" s="4"/>
      <c r="E181" s="4"/>
    </row>
    <row r="182" spans="2:5" ht="15">
      <c r="B182" s="4"/>
      <c r="E182" s="4"/>
    </row>
    <row r="183" spans="2:5" ht="15">
      <c r="B183" s="4"/>
      <c r="E183" s="4"/>
    </row>
    <row r="184" spans="2:5" ht="15">
      <c r="B184" s="4"/>
      <c r="E184" s="4"/>
    </row>
    <row r="185" spans="2:5" ht="15">
      <c r="B185" s="4"/>
      <c r="E185" s="4"/>
    </row>
    <row r="186" spans="2:5" ht="15">
      <c r="B186" s="4"/>
      <c r="E186" s="4"/>
    </row>
    <row r="187" spans="2:5" ht="15">
      <c r="B187" s="4"/>
      <c r="E187" s="4"/>
    </row>
    <row r="188" spans="2:5" ht="15">
      <c r="B188" s="4"/>
      <c r="E188" s="4"/>
    </row>
    <row r="189" spans="2:5" ht="15">
      <c r="B189" s="4"/>
      <c r="E189" s="4"/>
    </row>
    <row r="190" spans="2:5" ht="15">
      <c r="B190" s="4"/>
      <c r="E190" s="4"/>
    </row>
    <row r="191" spans="2:5" ht="15">
      <c r="B191" s="4"/>
      <c r="E191" s="4"/>
    </row>
    <row r="192" spans="2:5" ht="15">
      <c r="B192" s="4"/>
      <c r="E192" s="4"/>
    </row>
    <row r="193" spans="2:5" ht="15">
      <c r="B193" s="4"/>
      <c r="E193" s="4"/>
    </row>
    <row r="194" spans="2:5" ht="15">
      <c r="B194" s="4"/>
      <c r="E194" s="4"/>
    </row>
    <row r="195" spans="2:5" ht="15">
      <c r="B195" s="4"/>
      <c r="E195" s="4"/>
    </row>
    <row r="196" spans="2:5" ht="15">
      <c r="B196" s="4"/>
      <c r="E196" s="4"/>
    </row>
    <row r="197" spans="2:5" ht="15">
      <c r="B197" s="4"/>
      <c r="E197" s="4"/>
    </row>
    <row r="198" spans="2:5" ht="15">
      <c r="B198" s="4"/>
      <c r="E198" s="4"/>
    </row>
    <row r="199" spans="2:5" ht="15">
      <c r="B199" s="4"/>
      <c r="E199" s="4"/>
    </row>
    <row r="200" spans="2:5" ht="15">
      <c r="B200" s="4"/>
      <c r="E200" s="4"/>
    </row>
    <row r="201" spans="2:5" ht="15">
      <c r="B201" s="4"/>
      <c r="E201" s="4"/>
    </row>
    <row r="202" spans="2:5" ht="15">
      <c r="B202" s="4"/>
      <c r="E202" s="4"/>
    </row>
    <row r="203" spans="2:5" ht="15">
      <c r="B203" s="4"/>
      <c r="E203" s="4"/>
    </row>
    <row r="204" spans="2:5" ht="15">
      <c r="B204" s="4"/>
      <c r="E204" s="4"/>
    </row>
    <row r="205" spans="2:5" ht="15">
      <c r="B205" s="4"/>
      <c r="E205" s="4"/>
    </row>
    <row r="206" spans="2:5" ht="15">
      <c r="B206" s="4"/>
      <c r="E206" s="4"/>
    </row>
    <row r="207" spans="2:5" ht="15">
      <c r="B207" s="4"/>
      <c r="E207" s="4"/>
    </row>
    <row r="208" spans="2:5" ht="15">
      <c r="B208" s="4"/>
      <c r="E208" s="4"/>
    </row>
    <row r="209" spans="2:5" ht="15">
      <c r="B209" s="4"/>
      <c r="E209" s="4"/>
    </row>
    <row r="210" spans="2:5" ht="15">
      <c r="B210" s="4"/>
      <c r="E210" s="4"/>
    </row>
    <row r="211" spans="2:5" ht="15">
      <c r="B211" s="4"/>
      <c r="E211" s="4"/>
    </row>
    <row r="212" spans="2:5" ht="15">
      <c r="B212" s="4"/>
      <c r="E212" s="4"/>
    </row>
    <row r="213" spans="2:5" ht="15">
      <c r="B213" s="4"/>
      <c r="E213" s="4"/>
    </row>
    <row r="214" spans="2:5" ht="15">
      <c r="B214" s="4"/>
      <c r="E214" s="4"/>
    </row>
    <row r="215" spans="2:5" ht="15">
      <c r="B215" s="4"/>
      <c r="E215" s="4"/>
    </row>
    <row r="216" spans="2:5" ht="15">
      <c r="B216" s="4"/>
      <c r="E216" s="4"/>
    </row>
    <row r="217" spans="2:5" ht="15">
      <c r="B217" s="4"/>
      <c r="E217" s="4"/>
    </row>
    <row r="218" spans="2:5" ht="15">
      <c r="B218" s="4"/>
      <c r="E218" s="4"/>
    </row>
    <row r="219" spans="2:5" ht="15">
      <c r="B219" s="4"/>
      <c r="E219" s="4"/>
    </row>
    <row r="220" spans="2:5" ht="15">
      <c r="B220" s="4"/>
      <c r="E220" s="4"/>
    </row>
    <row r="221" spans="2:5" ht="15">
      <c r="B221" s="4"/>
      <c r="E221" s="4"/>
    </row>
    <row r="222" spans="2:5" ht="15">
      <c r="B222" s="4"/>
      <c r="E222" s="4"/>
    </row>
    <row r="223" spans="2:5" ht="15">
      <c r="B223" s="4"/>
      <c r="E223" s="4"/>
    </row>
    <row r="224" spans="2:5" ht="15">
      <c r="B224" s="4"/>
      <c r="E224" s="4"/>
    </row>
    <row r="225" spans="2:5" ht="15">
      <c r="B225" s="4"/>
      <c r="E225" s="4"/>
    </row>
    <row r="226" spans="2:5" ht="15">
      <c r="B226" s="4"/>
      <c r="E226" s="4"/>
    </row>
    <row r="227" spans="2:5" ht="15">
      <c r="B227" s="4"/>
      <c r="E227" s="4"/>
    </row>
    <row r="228" spans="2:5" ht="15">
      <c r="B228" s="4"/>
      <c r="E228" s="4"/>
    </row>
    <row r="229" spans="2:5" ht="15">
      <c r="B229" s="4"/>
      <c r="E229" s="4"/>
    </row>
    <row r="230" spans="2:5" ht="15">
      <c r="B230" s="4"/>
      <c r="E230" s="4"/>
    </row>
    <row r="231" spans="2:5" ht="15">
      <c r="B231" s="4"/>
      <c r="E231" s="4"/>
    </row>
    <row r="232" spans="2:5" ht="15">
      <c r="B232" s="4"/>
      <c r="E232" s="4"/>
    </row>
    <row r="233" spans="2:5" ht="15">
      <c r="B233" s="4"/>
      <c r="E233" s="4"/>
    </row>
    <row r="234" spans="2:5" ht="15">
      <c r="B234" s="4"/>
      <c r="E234" s="4"/>
    </row>
    <row r="235" spans="2:5" ht="15">
      <c r="B235" s="4"/>
      <c r="E235" s="4"/>
    </row>
    <row r="236" spans="2:5" ht="15">
      <c r="B236" s="4"/>
      <c r="E236" s="4"/>
    </row>
    <row r="237" spans="2:5" ht="15">
      <c r="B237" s="4"/>
      <c r="E237" s="4"/>
    </row>
    <row r="238" spans="2:5" ht="15">
      <c r="B238" s="4"/>
      <c r="E238" s="4"/>
    </row>
    <row r="239" spans="2:5" ht="15">
      <c r="B239" s="4"/>
      <c r="E239" s="4"/>
    </row>
    <row r="240" spans="2:5" ht="15">
      <c r="B240" s="4"/>
      <c r="E240" s="4"/>
    </row>
    <row r="241" spans="2:5" ht="15">
      <c r="B241" s="4"/>
      <c r="E241" s="4"/>
    </row>
    <row r="242" spans="2:5" ht="15">
      <c r="B242" s="4"/>
      <c r="E242" s="4"/>
    </row>
    <row r="243" spans="2:5" ht="15">
      <c r="B243" s="4"/>
      <c r="E243" s="4"/>
    </row>
    <row r="244" spans="2:5" ht="15">
      <c r="B244" s="4"/>
      <c r="E244" s="4"/>
    </row>
    <row r="245" spans="2:5" ht="15">
      <c r="B245" s="4"/>
      <c r="E245" s="4"/>
    </row>
    <row r="246" spans="2:5" ht="15">
      <c r="B246" s="4"/>
      <c r="E246" s="4"/>
    </row>
    <row r="247" spans="2:5" ht="15">
      <c r="B247" s="4"/>
      <c r="E247" s="4"/>
    </row>
    <row r="248" spans="2:5" ht="15">
      <c r="B248" s="4"/>
      <c r="E248" s="4"/>
    </row>
    <row r="249" spans="2:5" ht="15">
      <c r="B249" s="4"/>
      <c r="E249" s="4"/>
    </row>
    <row r="250" spans="2:5" ht="15">
      <c r="B250" s="4"/>
      <c r="E250" s="4"/>
    </row>
    <row r="251" spans="2:5" ht="15">
      <c r="B251" s="4"/>
      <c r="E251" s="4"/>
    </row>
    <row r="252" spans="2:5" ht="15">
      <c r="B252" s="4"/>
      <c r="E252" s="4"/>
    </row>
    <row r="253" spans="2:5" ht="15">
      <c r="B253" s="4"/>
      <c r="E253" s="4"/>
    </row>
    <row r="254" spans="2:5" ht="15">
      <c r="B254" s="4"/>
      <c r="E254" s="4"/>
    </row>
    <row r="255" spans="2:5" ht="15">
      <c r="B255" s="4"/>
      <c r="E255" s="4"/>
    </row>
    <row r="256" spans="2:5" ht="15">
      <c r="B256" s="4"/>
      <c r="E256" s="4"/>
    </row>
    <row r="257" spans="2:5" ht="15">
      <c r="B257" s="4"/>
      <c r="E257" s="4"/>
    </row>
    <row r="258" spans="2:5" ht="15">
      <c r="B258" s="4"/>
      <c r="E258" s="4"/>
    </row>
    <row r="259" spans="2:5" ht="15">
      <c r="B259" s="4"/>
      <c r="E259" s="4"/>
    </row>
    <row r="260" spans="2:5" ht="15">
      <c r="B260" s="4"/>
      <c r="E260" s="4"/>
    </row>
    <row r="261" spans="2:5" ht="15">
      <c r="B261" s="4"/>
      <c r="E261" s="4"/>
    </row>
    <row r="262" spans="2:5" ht="15">
      <c r="B262" s="4"/>
      <c r="E262" s="4"/>
    </row>
    <row r="263" spans="2:5" ht="15">
      <c r="B263" s="4"/>
      <c r="E263" s="4"/>
    </row>
    <row r="264" spans="2:5" ht="15">
      <c r="B264" s="4"/>
      <c r="E264" s="4"/>
    </row>
    <row r="265" spans="2:5" ht="15">
      <c r="B265" s="4"/>
      <c r="E265" s="4"/>
    </row>
    <row r="266" spans="2:5" ht="15">
      <c r="B266" s="4"/>
      <c r="E266" s="4"/>
    </row>
    <row r="267" spans="2:5" ht="15">
      <c r="B267" s="4"/>
      <c r="E267" s="4"/>
    </row>
    <row r="268" spans="2:5" ht="15">
      <c r="B268" s="4"/>
      <c r="E268" s="4"/>
    </row>
    <row r="269" spans="2:5" ht="15">
      <c r="B269" s="4"/>
      <c r="E269" s="4"/>
    </row>
    <row r="270" spans="2:5" ht="15">
      <c r="B270" s="4"/>
      <c r="E270" s="4"/>
    </row>
    <row r="271" spans="2:5" ht="15">
      <c r="B271" s="4"/>
      <c r="E271" s="4"/>
    </row>
    <row r="272" spans="2:5" ht="15">
      <c r="B272" s="4"/>
      <c r="E272" s="4"/>
    </row>
    <row r="273" spans="2:5" ht="15">
      <c r="B273" s="4"/>
      <c r="E273" s="4"/>
    </row>
    <row r="274" spans="2:5" ht="15">
      <c r="B274" s="4"/>
      <c r="E274" s="4"/>
    </row>
    <row r="275" spans="2:5" ht="15">
      <c r="B275" s="4"/>
      <c r="E275" s="4"/>
    </row>
    <row r="276" spans="2:5" ht="15">
      <c r="B276" s="4"/>
      <c r="E276" s="4"/>
    </row>
    <row r="277" spans="2:5" ht="15">
      <c r="B277" s="4"/>
      <c r="E277" s="4"/>
    </row>
    <row r="278" spans="2:5" ht="15">
      <c r="B278" s="4"/>
      <c r="E278" s="4"/>
    </row>
    <row r="279" spans="2:5" ht="15">
      <c r="B279" s="4"/>
      <c r="E279" s="4"/>
    </row>
    <row r="280" spans="2:5" ht="15">
      <c r="B280" s="4"/>
      <c r="E280" s="4"/>
    </row>
    <row r="281" spans="2:5" ht="15">
      <c r="B281" s="4"/>
      <c r="E281" s="4"/>
    </row>
    <row r="282" spans="2:5" ht="15">
      <c r="B282" s="4"/>
      <c r="E282" s="4"/>
    </row>
    <row r="283" spans="2:5" ht="15">
      <c r="B283" s="4"/>
      <c r="E283" s="4"/>
    </row>
    <row r="284" spans="2:5" ht="15">
      <c r="B284" s="4"/>
      <c r="E284" s="4"/>
    </row>
    <row r="285" spans="2:5" ht="15">
      <c r="B285" s="4"/>
      <c r="E285" s="4"/>
    </row>
    <row r="286" spans="2:5" ht="15">
      <c r="B286" s="4"/>
      <c r="E286" s="4"/>
    </row>
    <row r="287" spans="2:5" ht="15">
      <c r="B287" s="4"/>
      <c r="E287" s="4"/>
    </row>
    <row r="288" spans="2:5" ht="15">
      <c r="B288" s="4"/>
      <c r="E288" s="4"/>
    </row>
    <row r="289" spans="2:5" ht="15">
      <c r="B289" s="4"/>
      <c r="E289" s="4"/>
    </row>
    <row r="290" spans="2:5" ht="15">
      <c r="B290" s="4"/>
      <c r="E290" s="4"/>
    </row>
    <row r="291" spans="2:5" ht="15">
      <c r="B291" s="4"/>
      <c r="E291" s="4"/>
    </row>
    <row r="292" spans="2:5" ht="15">
      <c r="B292" s="4"/>
      <c r="E292" s="4"/>
    </row>
    <row r="293" spans="2:5" ht="15">
      <c r="B293" s="4"/>
      <c r="E293" s="4"/>
    </row>
    <row r="294" spans="2:5" ht="15">
      <c r="B294" s="4"/>
      <c r="E294" s="4"/>
    </row>
    <row r="295" spans="2:5" ht="15">
      <c r="B295" s="4"/>
      <c r="E295" s="4"/>
    </row>
    <row r="296" spans="2:5" ht="15">
      <c r="B296" s="4"/>
      <c r="E296" s="4"/>
    </row>
    <row r="297" spans="2:5" ht="15">
      <c r="B297" s="4"/>
      <c r="E297" s="4"/>
    </row>
    <row r="298" spans="2:5" ht="15">
      <c r="B298" s="4"/>
      <c r="E298" s="4"/>
    </row>
    <row r="299" spans="2:5" ht="15">
      <c r="B299" s="4"/>
      <c r="E299" s="4"/>
    </row>
    <row r="300" spans="2:5" ht="15">
      <c r="B300" s="4"/>
      <c r="E300" s="4"/>
    </row>
    <row r="301" spans="2:5" ht="15">
      <c r="B301" s="4"/>
      <c r="E301" s="4"/>
    </row>
    <row r="302" spans="2:5" ht="15">
      <c r="B302" s="4"/>
      <c r="E302" s="4"/>
    </row>
    <row r="303" spans="2:5" ht="15">
      <c r="B303" s="4"/>
      <c r="E303" s="4"/>
    </row>
    <row r="304" spans="2:5" ht="15">
      <c r="B304" s="4"/>
      <c r="E304" s="4"/>
    </row>
    <row r="305" spans="2:5" ht="15">
      <c r="B305" s="4"/>
      <c r="E305" s="4"/>
    </row>
    <row r="306" spans="2:5" ht="15">
      <c r="B306" s="4"/>
      <c r="E306" s="4"/>
    </row>
    <row r="307" spans="2:5" ht="15">
      <c r="B307" s="4"/>
      <c r="E307" s="4"/>
    </row>
    <row r="308" spans="2:5" ht="15">
      <c r="B308" s="4"/>
      <c r="E308" s="4"/>
    </row>
    <row r="309" spans="2:5" ht="15">
      <c r="B309" s="4"/>
      <c r="E309" s="4"/>
    </row>
    <row r="310" spans="2:5" ht="15">
      <c r="B310" s="4"/>
      <c r="E310" s="4"/>
    </row>
    <row r="311" spans="2:5" ht="15">
      <c r="B311" s="4"/>
      <c r="E311" s="4"/>
    </row>
    <row r="312" spans="2:5" ht="15">
      <c r="B312" s="4"/>
      <c r="E312" s="4"/>
    </row>
    <row r="313" spans="2:5" ht="15">
      <c r="B313" s="4"/>
      <c r="E313" s="4"/>
    </row>
    <row r="314" spans="2:5" ht="15">
      <c r="B314" s="4"/>
      <c r="E314" s="4"/>
    </row>
    <row r="315" spans="2:5" ht="15">
      <c r="B315" s="4"/>
      <c r="E315" s="4"/>
    </row>
    <row r="316" spans="2:5" ht="15">
      <c r="B316" s="4"/>
      <c r="E316" s="4"/>
    </row>
    <row r="317" spans="2:5" ht="15">
      <c r="B317" s="4"/>
      <c r="E317" s="4"/>
    </row>
    <row r="318" spans="2:5" ht="15">
      <c r="B318" s="4"/>
      <c r="E318" s="4"/>
    </row>
    <row r="319" spans="2:5" ht="15">
      <c r="B319" s="4"/>
      <c r="E319" s="4"/>
    </row>
    <row r="320" spans="2:5" ht="15">
      <c r="B320" s="4"/>
      <c r="E320" s="4"/>
    </row>
    <row r="321" spans="2:5" ht="15">
      <c r="B321" s="4"/>
      <c r="E321" s="4"/>
    </row>
    <row r="322" spans="2:5" ht="15">
      <c r="B322" s="4"/>
      <c r="E322" s="4"/>
    </row>
    <row r="323" spans="2:5" ht="15">
      <c r="B323" s="4"/>
      <c r="E323" s="4"/>
    </row>
    <row r="324" spans="2:5" ht="15">
      <c r="B324" s="4"/>
      <c r="E324" s="4"/>
    </row>
    <row r="325" spans="2:5" ht="15">
      <c r="B325" s="4"/>
      <c r="E325" s="4"/>
    </row>
    <row r="326" spans="2:5" ht="15">
      <c r="B326" s="4"/>
      <c r="E326" s="4"/>
    </row>
    <row r="327" spans="2:5" ht="15">
      <c r="B327" s="4"/>
      <c r="E327" s="4"/>
    </row>
    <row r="328" spans="2:5" ht="15">
      <c r="B328" s="4"/>
      <c r="E328" s="4"/>
    </row>
    <row r="329" spans="2:5" ht="15">
      <c r="B329" s="4"/>
      <c r="E329" s="4"/>
    </row>
    <row r="330" spans="2:5" ht="15">
      <c r="B330" s="4"/>
      <c r="E330" s="4"/>
    </row>
    <row r="331" spans="2:5" ht="15">
      <c r="B331" s="4"/>
      <c r="E331" s="4"/>
    </row>
    <row r="332" spans="2:5" ht="15">
      <c r="B332" s="4"/>
      <c r="E332" s="4"/>
    </row>
    <row r="333" spans="2:5" ht="15">
      <c r="B333" s="4"/>
      <c r="E333" s="4"/>
    </row>
    <row r="334" spans="2:5" ht="15">
      <c r="B334" s="4"/>
      <c r="E334" s="4"/>
    </row>
    <row r="335" spans="2:5" ht="15">
      <c r="B335" s="4"/>
      <c r="E335" s="4"/>
    </row>
    <row r="336" spans="2:5" ht="15">
      <c r="B336" s="4"/>
      <c r="E336" s="4"/>
    </row>
    <row r="337" spans="2:5" ht="15">
      <c r="B337" s="4"/>
      <c r="E337" s="4"/>
    </row>
    <row r="338" spans="2:5" ht="15">
      <c r="B338" s="4"/>
      <c r="E338" s="4"/>
    </row>
    <row r="339" spans="2:5" ht="15">
      <c r="B339" s="4"/>
      <c r="E339" s="4"/>
    </row>
    <row r="340" spans="2:5" ht="15">
      <c r="B340" s="4"/>
      <c r="E340" s="4"/>
    </row>
    <row r="341" spans="2:5" ht="15">
      <c r="B341" s="4"/>
      <c r="E341" s="4"/>
    </row>
    <row r="342" spans="2:5" ht="15">
      <c r="B342" s="4"/>
      <c r="E342" s="4"/>
    </row>
    <row r="343" spans="2:5" ht="15">
      <c r="B343" s="4"/>
      <c r="E343" s="4"/>
    </row>
    <row r="344" spans="2:5" ht="15">
      <c r="B344" s="4"/>
      <c r="E344" s="4"/>
    </row>
    <row r="345" spans="2:5" ht="15">
      <c r="B345" s="4"/>
      <c r="E345" s="4"/>
    </row>
    <row r="346" spans="2:5" ht="15">
      <c r="B346" s="4"/>
      <c r="E346" s="4"/>
    </row>
    <row r="347" spans="2:5" ht="15">
      <c r="B347" s="4"/>
      <c r="E347" s="4"/>
    </row>
    <row r="348" spans="2:5" ht="15">
      <c r="B348" s="4"/>
      <c r="E348" s="4"/>
    </row>
    <row r="349" spans="2:5" ht="15">
      <c r="B349" s="4"/>
      <c r="E349" s="4"/>
    </row>
    <row r="350" spans="2:5" ht="15">
      <c r="B350" s="4"/>
      <c r="E350" s="4"/>
    </row>
    <row r="351" spans="2:5" ht="15">
      <c r="B351" s="4"/>
      <c r="E351" s="4"/>
    </row>
    <row r="352" spans="2:5" ht="15">
      <c r="B352" s="4"/>
      <c r="E352" s="4"/>
    </row>
    <row r="353" spans="2:5" ht="15">
      <c r="B353" s="4"/>
      <c r="E353" s="4"/>
    </row>
    <row r="354" spans="2:5" ht="15">
      <c r="B354" s="4"/>
      <c r="E354" s="4"/>
    </row>
    <row r="355" spans="2:5" ht="15">
      <c r="B355" s="4"/>
      <c r="E355" s="4"/>
    </row>
    <row r="356" spans="2:5" ht="15">
      <c r="B356" s="4"/>
      <c r="E356" s="4"/>
    </row>
    <row r="357" spans="2:5" ht="15">
      <c r="B357" s="4"/>
      <c r="E357" s="4"/>
    </row>
    <row r="358" spans="2:5" ht="15">
      <c r="B358" s="4"/>
      <c r="E358" s="4"/>
    </row>
    <row r="359" spans="2:5" ht="15">
      <c r="B359" s="4"/>
      <c r="E359" s="4"/>
    </row>
    <row r="360" spans="2:5" ht="15">
      <c r="B360" s="4"/>
      <c r="E360" s="4"/>
    </row>
    <row r="361" spans="2:5" ht="15">
      <c r="B361" s="4"/>
      <c r="E361" s="4"/>
    </row>
    <row r="362" spans="2:5" ht="15">
      <c r="B362" s="4"/>
      <c r="E362" s="4"/>
    </row>
    <row r="363" spans="2:5" ht="15">
      <c r="B363" s="4"/>
      <c r="E363" s="4"/>
    </row>
    <row r="364" spans="2:5" ht="15">
      <c r="B364" s="4"/>
      <c r="E364" s="4"/>
    </row>
    <row r="365" spans="2:5" ht="15">
      <c r="B365" s="4"/>
      <c r="E365" s="4"/>
    </row>
    <row r="366" spans="2:5" ht="15">
      <c r="B366" s="4"/>
      <c r="E366" s="4"/>
    </row>
    <row r="367" spans="2:5" ht="15">
      <c r="B367" s="4"/>
      <c r="E367" s="4"/>
    </row>
    <row r="368" spans="2:5" ht="15">
      <c r="B368" s="4"/>
      <c r="E368" s="4"/>
    </row>
    <row r="369" spans="2:5" ht="15">
      <c r="B369" s="4"/>
      <c r="E369" s="4"/>
    </row>
    <row r="370" spans="2:5" ht="15">
      <c r="B370" s="4"/>
      <c r="E370" s="4"/>
    </row>
    <row r="371" spans="2:5" ht="15">
      <c r="B371" s="4"/>
      <c r="E371" s="4"/>
    </row>
    <row r="372" spans="2:5" ht="15">
      <c r="B372" s="4"/>
      <c r="E372" s="4"/>
    </row>
    <row r="373" spans="2:5" ht="15">
      <c r="B373" s="4"/>
      <c r="E373" s="4"/>
    </row>
    <row r="374" spans="2:5" ht="15">
      <c r="B374" s="4"/>
      <c r="E374" s="4"/>
    </row>
  </sheetData>
  <sheetProtection/>
  <mergeCells count="75">
    <mergeCell ref="AF72:AG72"/>
    <mergeCell ref="P4:Q4"/>
    <mergeCell ref="B2:Q2"/>
    <mergeCell ref="B95:L95"/>
    <mergeCell ref="AF64:AG68"/>
    <mergeCell ref="AF58:AG62"/>
    <mergeCell ref="AF45:AG49"/>
    <mergeCell ref="AF26:AG31"/>
    <mergeCell ref="AF33:AG37"/>
    <mergeCell ref="AF69:AG69"/>
    <mergeCell ref="AF70:AG70"/>
    <mergeCell ref="Z4:AA4"/>
    <mergeCell ref="A4:A5"/>
    <mergeCell ref="R95:T95"/>
    <mergeCell ref="N95:P95"/>
    <mergeCell ref="B1:V1"/>
    <mergeCell ref="H4:I4"/>
    <mergeCell ref="J4:K4"/>
    <mergeCell ref="L4:M4"/>
    <mergeCell ref="N4:O4"/>
    <mergeCell ref="B4:B5"/>
    <mergeCell ref="AB4:AC4"/>
    <mergeCell ref="AD4:AE4"/>
    <mergeCell ref="F4:G4"/>
    <mergeCell ref="C4:C5"/>
    <mergeCell ref="D4:D5"/>
    <mergeCell ref="E4:E5"/>
    <mergeCell ref="R4:S4"/>
    <mergeCell ref="T4:U4"/>
    <mergeCell ref="V4:W4"/>
    <mergeCell ref="X4:Y4"/>
    <mergeCell ref="AF5:AG5"/>
    <mergeCell ref="AF4:AG4"/>
    <mergeCell ref="AF6:AG6"/>
    <mergeCell ref="AF12:AG12"/>
    <mergeCell ref="AF7:AG7"/>
    <mergeCell ref="AF8:AG8"/>
    <mergeCell ref="AF9:AG9"/>
    <mergeCell ref="AF10:AG10"/>
    <mergeCell ref="AF11:AG11"/>
    <mergeCell ref="AF13:AG13"/>
    <mergeCell ref="AF14:AG14"/>
    <mergeCell ref="AF15:AG15"/>
    <mergeCell ref="AF16:AG16"/>
    <mergeCell ref="AF17:AG17"/>
    <mergeCell ref="AF18:AG18"/>
    <mergeCell ref="AF19:AG19"/>
    <mergeCell ref="AF39:AG43"/>
    <mergeCell ref="AF51:AG55"/>
    <mergeCell ref="AF83:AG87"/>
    <mergeCell ref="AF32:AG32"/>
    <mergeCell ref="AF44:AG44"/>
    <mergeCell ref="AF56:AG56"/>
    <mergeCell ref="AF57:AG57"/>
    <mergeCell ref="AF63:AG63"/>
    <mergeCell ref="AF71:AG71"/>
    <mergeCell ref="AF88:AG88"/>
    <mergeCell ref="AF89:AG89"/>
    <mergeCell ref="AF90:AG90"/>
    <mergeCell ref="AF73:AG73"/>
    <mergeCell ref="AF74:AG74"/>
    <mergeCell ref="AF75:AG75"/>
    <mergeCell ref="AF76:AG76"/>
    <mergeCell ref="AF77:AG77"/>
    <mergeCell ref="AF78:AG78"/>
    <mergeCell ref="AF20:AG25"/>
    <mergeCell ref="AF38:AG38"/>
    <mergeCell ref="AF50:AG50"/>
    <mergeCell ref="B102:P102"/>
    <mergeCell ref="AF79:AG79"/>
    <mergeCell ref="AF80:AG80"/>
    <mergeCell ref="AF81:AG81"/>
    <mergeCell ref="AF82:AG82"/>
    <mergeCell ref="AF91:AG91"/>
    <mergeCell ref="AF92:AG92"/>
  </mergeCells>
  <printOptions horizontalCentered="1"/>
  <pageMargins left="0.25" right="0.25" top="0.75" bottom="0.75" header="0.3" footer="0.3"/>
  <pageSetup fitToHeight="0" fitToWidth="0" horizontalDpi="600" verticalDpi="600" orientation="landscape" paperSize="9" scale="50" r:id="rId3"/>
  <rowBreaks count="2" manualBreakCount="2">
    <brk id="37" max="32" man="1"/>
    <brk id="68" max="32" man="1"/>
  </rowBreaks>
  <colBreaks count="1" manualBreakCount="1">
    <brk id="17" max="9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showGridLines="0" view="pageBreakPreview" zoomScale="60" zoomScaleNormal="70" zoomScalePageLayoutView="0" workbookViewId="0" topLeftCell="A34">
      <selection activeCell="L48" sqref="L48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3.8515625" style="5" customWidth="1"/>
    <col min="4" max="6" width="13.421875" style="5" customWidth="1"/>
    <col min="7" max="18" width="16.140625" style="26" customWidth="1"/>
    <col min="19" max="30" width="16.140625" style="27" customWidth="1"/>
    <col min="31" max="31" width="22.57421875" style="28" customWidth="1"/>
    <col min="32" max="16384" width="9.140625" style="1" customWidth="1"/>
  </cols>
  <sheetData>
    <row r="1" spans="1:14" ht="28.5" customHeight="1">
      <c r="A1" s="18"/>
      <c r="F1" s="120"/>
      <c r="G1" s="120"/>
      <c r="H1" s="25"/>
      <c r="I1" s="25"/>
      <c r="J1" s="25"/>
      <c r="N1" s="26" t="s">
        <v>27</v>
      </c>
    </row>
    <row r="2" spans="1:18" ht="40.5" customHeight="1">
      <c r="A2" s="15"/>
      <c r="N2" s="121" t="s">
        <v>33</v>
      </c>
      <c r="O2" s="121"/>
      <c r="P2" s="121"/>
      <c r="Q2" s="121"/>
      <c r="R2" s="121"/>
    </row>
    <row r="3" spans="1:31" ht="36.75" customHeight="1">
      <c r="A3" s="15"/>
      <c r="N3" s="122" t="s">
        <v>34</v>
      </c>
      <c r="O3" s="122"/>
      <c r="P3" s="122"/>
      <c r="Q3" s="122"/>
      <c r="R3" s="122"/>
      <c r="AE3" s="29"/>
    </row>
    <row r="4" spans="1:31" s="6" customFormat="1" ht="15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30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30" t="s">
        <v>14</v>
      </c>
    </row>
    <row r="5" spans="1:31" s="8" customFormat="1" ht="18.75" customHeight="1">
      <c r="A5" s="105" t="s">
        <v>5</v>
      </c>
      <c r="B5" s="124" t="s">
        <v>23</v>
      </c>
      <c r="C5" s="124" t="s">
        <v>19</v>
      </c>
      <c r="D5" s="124" t="s">
        <v>20</v>
      </c>
      <c r="E5" s="123" t="s">
        <v>15</v>
      </c>
      <c r="F5" s="123"/>
      <c r="G5" s="116" t="s">
        <v>0</v>
      </c>
      <c r="H5" s="116"/>
      <c r="I5" s="116" t="s">
        <v>1</v>
      </c>
      <c r="J5" s="116"/>
      <c r="K5" s="116" t="s">
        <v>2</v>
      </c>
      <c r="L5" s="116"/>
      <c r="M5" s="116" t="s">
        <v>3</v>
      </c>
      <c r="N5" s="116"/>
      <c r="O5" s="116" t="s">
        <v>4</v>
      </c>
      <c r="P5" s="116"/>
      <c r="Q5" s="116" t="s">
        <v>6</v>
      </c>
      <c r="R5" s="116"/>
      <c r="S5" s="116" t="s">
        <v>7</v>
      </c>
      <c r="T5" s="116"/>
      <c r="U5" s="116" t="s">
        <v>8</v>
      </c>
      <c r="V5" s="116"/>
      <c r="W5" s="116" t="s">
        <v>9</v>
      </c>
      <c r="X5" s="116"/>
      <c r="Y5" s="116" t="s">
        <v>10</v>
      </c>
      <c r="Z5" s="116"/>
      <c r="AA5" s="116" t="s">
        <v>11</v>
      </c>
      <c r="AB5" s="116"/>
      <c r="AC5" s="116" t="s">
        <v>12</v>
      </c>
      <c r="AD5" s="116"/>
      <c r="AE5" s="119" t="s">
        <v>21</v>
      </c>
    </row>
    <row r="6" spans="1:31" s="9" customFormat="1" ht="84" customHeight="1">
      <c r="A6" s="105"/>
      <c r="B6" s="125"/>
      <c r="C6" s="125"/>
      <c r="D6" s="125"/>
      <c r="E6" s="7" t="s">
        <v>17</v>
      </c>
      <c r="F6" s="7" t="s">
        <v>16</v>
      </c>
      <c r="G6" s="31" t="s">
        <v>13</v>
      </c>
      <c r="H6" s="31" t="s">
        <v>18</v>
      </c>
      <c r="I6" s="31" t="s">
        <v>13</v>
      </c>
      <c r="J6" s="31" t="s">
        <v>18</v>
      </c>
      <c r="K6" s="31" t="s">
        <v>13</v>
      </c>
      <c r="L6" s="31" t="s">
        <v>18</v>
      </c>
      <c r="M6" s="31" t="s">
        <v>13</v>
      </c>
      <c r="N6" s="31" t="s">
        <v>18</v>
      </c>
      <c r="O6" s="31" t="s">
        <v>13</v>
      </c>
      <c r="P6" s="31" t="s">
        <v>18</v>
      </c>
      <c r="Q6" s="31" t="s">
        <v>13</v>
      </c>
      <c r="R6" s="31" t="s">
        <v>18</v>
      </c>
      <c r="S6" s="31" t="s">
        <v>13</v>
      </c>
      <c r="T6" s="31" t="s">
        <v>18</v>
      </c>
      <c r="U6" s="31" t="s">
        <v>13</v>
      </c>
      <c r="V6" s="31" t="s">
        <v>18</v>
      </c>
      <c r="W6" s="31" t="s">
        <v>13</v>
      </c>
      <c r="X6" s="31" t="s">
        <v>18</v>
      </c>
      <c r="Y6" s="31" t="s">
        <v>13</v>
      </c>
      <c r="Z6" s="31" t="s">
        <v>18</v>
      </c>
      <c r="AA6" s="31" t="s">
        <v>13</v>
      </c>
      <c r="AB6" s="31" t="s">
        <v>18</v>
      </c>
      <c r="AC6" s="31" t="s">
        <v>13</v>
      </c>
      <c r="AD6" s="31" t="s">
        <v>18</v>
      </c>
      <c r="AE6" s="119"/>
    </row>
    <row r="7" spans="1:31" s="11" customFormat="1" ht="24.7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32">
        <v>23</v>
      </c>
      <c r="X7" s="32">
        <v>24</v>
      </c>
      <c r="Y7" s="32">
        <v>25</v>
      </c>
      <c r="Z7" s="32">
        <v>26</v>
      </c>
      <c r="AA7" s="32">
        <v>27</v>
      </c>
      <c r="AB7" s="32">
        <v>28</v>
      </c>
      <c r="AC7" s="32">
        <v>29</v>
      </c>
      <c r="AD7" s="32">
        <v>30</v>
      </c>
      <c r="AE7" s="32">
        <v>31</v>
      </c>
    </row>
    <row r="8" spans="1:31" s="34" customFormat="1" ht="17.25">
      <c r="A8" s="13" t="s">
        <v>35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s="12" customFormat="1" ht="60" customHeight="1">
      <c r="A9" s="20" t="s">
        <v>37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12" customFormat="1" ht="131.25" customHeight="1">
      <c r="A10" s="21" t="s">
        <v>38</v>
      </c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</row>
    <row r="11" spans="1:31" s="12" customFormat="1" ht="18">
      <c r="A11" s="2" t="s">
        <v>22</v>
      </c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/>
    </row>
    <row r="12" spans="1:31" s="12" customFormat="1" ht="18">
      <c r="A12" s="19" t="s">
        <v>36</v>
      </c>
      <c r="B12" s="24">
        <f>B14+B15</f>
        <v>16175800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f>B12</f>
        <v>16175800</v>
      </c>
      <c r="AD12" s="23">
        <v>0</v>
      </c>
      <c r="AE12" s="24"/>
    </row>
    <row r="13" spans="1:31" s="12" customFormat="1" ht="17.25">
      <c r="A13" s="3" t="s">
        <v>31</v>
      </c>
      <c r="B13" s="24">
        <f>B14+B15</f>
        <v>16175800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f>B13</f>
        <v>16175800</v>
      </c>
      <c r="AD13" s="23">
        <v>0</v>
      </c>
      <c r="AE13" s="24"/>
    </row>
    <row r="14" spans="1:31" s="12" customFormat="1" ht="18">
      <c r="A14" s="2" t="s">
        <v>24</v>
      </c>
      <c r="B14" s="24">
        <v>14558200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f>B14</f>
        <v>14558200</v>
      </c>
      <c r="AD14" s="23">
        <v>0</v>
      </c>
      <c r="AE14" s="24"/>
    </row>
    <row r="15" spans="1:31" s="12" customFormat="1" ht="18">
      <c r="A15" s="2" t="s">
        <v>25</v>
      </c>
      <c r="B15" s="24">
        <v>1617600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f>B15</f>
        <v>1617600</v>
      </c>
      <c r="AD15" s="23">
        <v>0</v>
      </c>
      <c r="AE15" s="24"/>
    </row>
    <row r="16" spans="1:31" s="12" customFormat="1" ht="141" customHeight="1">
      <c r="A16" s="19" t="s">
        <v>39</v>
      </c>
      <c r="B16" s="24">
        <v>41120000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4113000</v>
      </c>
      <c r="T16" s="23">
        <v>0</v>
      </c>
      <c r="U16" s="23">
        <v>10850000</v>
      </c>
      <c r="V16" s="23">
        <v>0</v>
      </c>
      <c r="W16" s="23">
        <v>10900000</v>
      </c>
      <c r="X16" s="23">
        <v>0</v>
      </c>
      <c r="Y16" s="23">
        <v>9900000</v>
      </c>
      <c r="Z16" s="23">
        <v>0</v>
      </c>
      <c r="AA16" s="23">
        <v>5357000</v>
      </c>
      <c r="AB16" s="23">
        <v>0</v>
      </c>
      <c r="AC16" s="23">
        <v>0</v>
      </c>
      <c r="AD16" s="23">
        <v>0</v>
      </c>
      <c r="AE16" s="24"/>
    </row>
    <row r="17" spans="1:31" s="12" customFormat="1" ht="117" customHeight="1">
      <c r="A17" s="19" t="s">
        <v>40</v>
      </c>
      <c r="B17" s="24">
        <v>21595000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2160000</v>
      </c>
      <c r="T17" s="23">
        <v>0</v>
      </c>
      <c r="U17" s="23">
        <v>5600000</v>
      </c>
      <c r="V17" s="23">
        <v>0</v>
      </c>
      <c r="W17" s="23">
        <v>5600000</v>
      </c>
      <c r="X17" s="23">
        <v>0</v>
      </c>
      <c r="Y17" s="23">
        <v>5100000</v>
      </c>
      <c r="Z17" s="23">
        <v>0</v>
      </c>
      <c r="AA17" s="23">
        <v>3135000</v>
      </c>
      <c r="AB17" s="23">
        <v>0</v>
      </c>
      <c r="AC17" s="23">
        <v>0</v>
      </c>
      <c r="AD17" s="23">
        <v>0</v>
      </c>
      <c r="AE17" s="24"/>
    </row>
    <row r="18" spans="1:31" s="12" customFormat="1" ht="17.25">
      <c r="A18" s="3" t="s">
        <v>31</v>
      </c>
      <c r="B18" s="24">
        <v>21595000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2160000</v>
      </c>
      <c r="T18" s="23">
        <v>0</v>
      </c>
      <c r="U18" s="23">
        <v>5600000</v>
      </c>
      <c r="V18" s="23">
        <v>0</v>
      </c>
      <c r="W18" s="23">
        <v>5600000</v>
      </c>
      <c r="X18" s="23">
        <v>0</v>
      </c>
      <c r="Y18" s="23">
        <v>5100000</v>
      </c>
      <c r="Z18" s="23">
        <v>0</v>
      </c>
      <c r="AA18" s="23">
        <v>3135000</v>
      </c>
      <c r="AB18" s="23">
        <v>0</v>
      </c>
      <c r="AC18" s="23">
        <v>0</v>
      </c>
      <c r="AD18" s="23">
        <v>0</v>
      </c>
      <c r="AE18" s="24"/>
    </row>
    <row r="19" spans="1:31" s="12" customFormat="1" ht="18">
      <c r="A19" s="2" t="s">
        <v>24</v>
      </c>
      <c r="B19" s="24">
        <v>19435000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5600000</v>
      </c>
      <c r="V19" s="23">
        <v>0</v>
      </c>
      <c r="W19" s="23">
        <v>5600000</v>
      </c>
      <c r="X19" s="23">
        <v>0</v>
      </c>
      <c r="Y19" s="23">
        <v>5100000</v>
      </c>
      <c r="Z19" s="23">
        <v>0</v>
      </c>
      <c r="AA19" s="23">
        <v>3135000</v>
      </c>
      <c r="AB19" s="23">
        <v>0</v>
      </c>
      <c r="AC19" s="23">
        <v>0</v>
      </c>
      <c r="AD19" s="23">
        <v>0</v>
      </c>
      <c r="AE19" s="24"/>
    </row>
    <row r="20" spans="1:31" s="12" customFormat="1" ht="18">
      <c r="A20" s="2" t="s">
        <v>25</v>
      </c>
      <c r="B20" s="24">
        <v>2160000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2160000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4"/>
    </row>
    <row r="21" spans="1:31" s="12" customFormat="1" ht="104.25" customHeight="1">
      <c r="A21" s="19" t="s">
        <v>41</v>
      </c>
      <c r="B21" s="24">
        <v>19525000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1953000</v>
      </c>
      <c r="T21" s="23">
        <v>0</v>
      </c>
      <c r="U21" s="23">
        <v>5250000</v>
      </c>
      <c r="V21" s="23">
        <v>0</v>
      </c>
      <c r="W21" s="23">
        <v>5300000</v>
      </c>
      <c r="X21" s="23">
        <v>0</v>
      </c>
      <c r="Y21" s="23">
        <v>4800000</v>
      </c>
      <c r="Z21" s="23">
        <v>0</v>
      </c>
      <c r="AA21" s="23">
        <v>2222000</v>
      </c>
      <c r="AB21" s="23">
        <v>0</v>
      </c>
      <c r="AC21" s="23">
        <v>0</v>
      </c>
      <c r="AD21" s="23">
        <v>0</v>
      </c>
      <c r="AE21" s="24"/>
    </row>
    <row r="22" spans="1:31" s="12" customFormat="1" ht="17.25">
      <c r="A22" s="3" t="s">
        <v>31</v>
      </c>
      <c r="B22" s="24">
        <v>19525000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1953000</v>
      </c>
      <c r="T22" s="23">
        <v>0</v>
      </c>
      <c r="U22" s="23">
        <v>5250000</v>
      </c>
      <c r="V22" s="23">
        <v>0</v>
      </c>
      <c r="W22" s="23">
        <v>5300000</v>
      </c>
      <c r="X22" s="23">
        <v>0</v>
      </c>
      <c r="Y22" s="23">
        <v>4800000</v>
      </c>
      <c r="Z22" s="23">
        <v>0</v>
      </c>
      <c r="AA22" s="23">
        <v>2222000</v>
      </c>
      <c r="AB22" s="23">
        <v>0</v>
      </c>
      <c r="AC22" s="23">
        <v>0</v>
      </c>
      <c r="AD22" s="23">
        <v>0</v>
      </c>
      <c r="AE22" s="24"/>
    </row>
    <row r="23" spans="1:31" s="12" customFormat="1" ht="18">
      <c r="A23" s="2" t="s">
        <v>24</v>
      </c>
      <c r="B23" s="24">
        <v>17572000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5250000</v>
      </c>
      <c r="V23" s="23">
        <v>0</v>
      </c>
      <c r="W23" s="23">
        <v>5300000</v>
      </c>
      <c r="X23" s="23" t="s">
        <v>51</v>
      </c>
      <c r="Y23" s="23">
        <v>4800000</v>
      </c>
      <c r="Z23" s="23">
        <v>0</v>
      </c>
      <c r="AA23" s="23">
        <v>2222000</v>
      </c>
      <c r="AB23" s="23">
        <v>0</v>
      </c>
      <c r="AC23" s="23">
        <v>0</v>
      </c>
      <c r="AD23" s="23">
        <v>0</v>
      </c>
      <c r="AE23" s="24"/>
    </row>
    <row r="24" spans="1:31" s="12" customFormat="1" ht="18">
      <c r="A24" s="2" t="s">
        <v>25</v>
      </c>
      <c r="B24" s="24">
        <v>1953000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1953000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4"/>
    </row>
    <row r="25" spans="1:31" s="12" customFormat="1" ht="80.25" customHeight="1">
      <c r="A25" s="22" t="s">
        <v>42</v>
      </c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</row>
    <row r="26" spans="1:31" s="12" customFormat="1" ht="81" customHeight="1">
      <c r="A26" s="22" t="s">
        <v>43</v>
      </c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</row>
    <row r="27" spans="1:31" s="12" customFormat="1" ht="18">
      <c r="A27" s="2" t="s">
        <v>22</v>
      </c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/>
    </row>
    <row r="28" spans="1:31" s="12" customFormat="1" ht="72">
      <c r="A28" s="19" t="s">
        <v>44</v>
      </c>
      <c r="B28" s="24">
        <v>7140200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2380068</v>
      </c>
      <c r="Z28" s="23">
        <v>0</v>
      </c>
      <c r="AA28" s="23">
        <v>2380068</v>
      </c>
      <c r="AB28" s="23">
        <v>0</v>
      </c>
      <c r="AC28" s="23">
        <v>2380064</v>
      </c>
      <c r="AD28" s="23">
        <v>0</v>
      </c>
      <c r="AE28" s="24"/>
    </row>
    <row r="29" spans="1:31" s="12" customFormat="1" ht="17.25">
      <c r="A29" s="3" t="s">
        <v>31</v>
      </c>
      <c r="B29" s="24">
        <v>7140200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2380068</v>
      </c>
      <c r="Z29" s="23">
        <v>0</v>
      </c>
      <c r="AA29" s="23">
        <v>2380068</v>
      </c>
      <c r="AB29" s="23">
        <v>0</v>
      </c>
      <c r="AC29" s="23">
        <v>2380064</v>
      </c>
      <c r="AD29" s="23">
        <v>0</v>
      </c>
      <c r="AE29" s="24"/>
    </row>
    <row r="30" spans="1:31" s="12" customFormat="1" ht="18">
      <c r="A30" s="2" t="s">
        <v>24</v>
      </c>
      <c r="B30" s="24">
        <v>6783100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2261034</v>
      </c>
      <c r="Z30" s="23">
        <v>0</v>
      </c>
      <c r="AA30" s="23">
        <v>2261034</v>
      </c>
      <c r="AB30" s="23">
        <v>0</v>
      </c>
      <c r="AC30" s="23">
        <v>2261032</v>
      </c>
      <c r="AD30" s="23">
        <v>0</v>
      </c>
      <c r="AE30" s="24"/>
    </row>
    <row r="31" spans="1:31" s="12" customFormat="1" ht="18">
      <c r="A31" s="2" t="s">
        <v>25</v>
      </c>
      <c r="B31" s="24">
        <v>357100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119034</v>
      </c>
      <c r="Z31" s="23">
        <v>0</v>
      </c>
      <c r="AA31" s="23">
        <v>119034</v>
      </c>
      <c r="AB31" s="23">
        <v>0</v>
      </c>
      <c r="AC31" s="23">
        <v>119032</v>
      </c>
      <c r="AD31" s="23">
        <v>0</v>
      </c>
      <c r="AE31" s="24"/>
    </row>
    <row r="32" spans="1:31" s="12" customFormat="1" ht="18">
      <c r="A32" s="2" t="s">
        <v>26</v>
      </c>
      <c r="B32" s="24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4"/>
    </row>
    <row r="33" spans="1:31" s="12" customFormat="1" ht="108">
      <c r="A33" s="19" t="s">
        <v>45</v>
      </c>
      <c r="B33" s="24">
        <v>2194600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731534</v>
      </c>
      <c r="Z33" s="23">
        <v>0</v>
      </c>
      <c r="AA33" s="23">
        <v>731534</v>
      </c>
      <c r="AB33" s="23">
        <v>0</v>
      </c>
      <c r="AC33" s="23">
        <v>731532</v>
      </c>
      <c r="AD33" s="23">
        <v>0</v>
      </c>
      <c r="AE33" s="24"/>
    </row>
    <row r="34" spans="1:31" s="12" customFormat="1" ht="17.25">
      <c r="A34" s="3" t="s">
        <v>31</v>
      </c>
      <c r="B34" s="24">
        <v>2194600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731534</v>
      </c>
      <c r="Z34" s="23">
        <v>0</v>
      </c>
      <c r="AA34" s="23">
        <v>731534</v>
      </c>
      <c r="AB34" s="23">
        <v>0</v>
      </c>
      <c r="AC34" s="23">
        <v>731532</v>
      </c>
      <c r="AD34" s="23">
        <v>0</v>
      </c>
      <c r="AE34" s="24"/>
    </row>
    <row r="35" spans="1:31" s="12" customFormat="1" ht="18">
      <c r="A35" s="2" t="s">
        <v>26</v>
      </c>
      <c r="B35" s="24">
        <v>2194600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731534</v>
      </c>
      <c r="Z35" s="23">
        <v>0</v>
      </c>
      <c r="AA35" s="23">
        <v>731534</v>
      </c>
      <c r="AB35" s="23">
        <v>0</v>
      </c>
      <c r="AC35" s="23">
        <v>731532</v>
      </c>
      <c r="AD35" s="23">
        <v>0</v>
      </c>
      <c r="AE35" s="24"/>
    </row>
    <row r="36" spans="1:31" s="12" customFormat="1" ht="54">
      <c r="A36" s="2" t="s">
        <v>46</v>
      </c>
      <c r="B36" s="24">
        <v>3820200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894100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975367</v>
      </c>
      <c r="Z36" s="23">
        <v>0</v>
      </c>
      <c r="AA36" s="23">
        <v>975367</v>
      </c>
      <c r="AB36" s="23">
        <v>0</v>
      </c>
      <c r="AC36" s="23">
        <v>975366</v>
      </c>
      <c r="AD36" s="23">
        <v>0</v>
      </c>
      <c r="AE36" s="24"/>
    </row>
    <row r="37" spans="1:31" s="12" customFormat="1" ht="17.25">
      <c r="A37" s="3" t="s">
        <v>31</v>
      </c>
      <c r="B37" s="24">
        <v>3820200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894100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975367</v>
      </c>
      <c r="Z37" s="23">
        <v>0</v>
      </c>
      <c r="AA37" s="23">
        <v>975367</v>
      </c>
      <c r="AB37" s="23">
        <v>0</v>
      </c>
      <c r="AC37" s="23">
        <v>975366</v>
      </c>
      <c r="AD37" s="23">
        <v>0</v>
      </c>
      <c r="AE37" s="24"/>
    </row>
    <row r="38" spans="1:31" s="12" customFormat="1" ht="18">
      <c r="A38" s="2" t="s">
        <v>24</v>
      </c>
      <c r="B38" s="24">
        <v>894100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894100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4"/>
    </row>
    <row r="39" spans="1:31" s="12" customFormat="1" ht="18">
      <c r="A39" s="2" t="s">
        <v>26</v>
      </c>
      <c r="B39" s="24">
        <v>2926100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975367</v>
      </c>
      <c r="Z39" s="23">
        <v>0</v>
      </c>
      <c r="AA39" s="23">
        <v>975367</v>
      </c>
      <c r="AB39" s="23">
        <v>0</v>
      </c>
      <c r="AC39" s="23">
        <v>975366</v>
      </c>
      <c r="AD39" s="23">
        <v>0</v>
      </c>
      <c r="AE39" s="24"/>
    </row>
    <row r="40" spans="1:31" s="12" customFormat="1" ht="138.75" customHeight="1">
      <c r="A40" s="22" t="s">
        <v>47</v>
      </c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4"/>
    </row>
    <row r="41" spans="1:31" s="12" customFormat="1" ht="132" customHeight="1">
      <c r="A41" s="22" t="s">
        <v>48</v>
      </c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</row>
    <row r="42" spans="1:31" s="12" customFormat="1" ht="18">
      <c r="A42" s="2" t="s">
        <v>22</v>
      </c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</row>
    <row r="43" spans="1:31" s="12" customFormat="1" ht="54">
      <c r="A43" s="19" t="s">
        <v>49</v>
      </c>
      <c r="B43" s="24">
        <v>13909000</v>
      </c>
      <c r="C43" s="23">
        <v>0</v>
      </c>
      <c r="D43" s="23">
        <v>0</v>
      </c>
      <c r="E43" s="23">
        <v>0</v>
      </c>
      <c r="F43" s="23">
        <v>0</v>
      </c>
      <c r="G43" s="23">
        <v>2592146</v>
      </c>
      <c r="H43" s="23">
        <v>0</v>
      </c>
      <c r="I43" s="23">
        <v>1105301</v>
      </c>
      <c r="J43" s="23">
        <v>0</v>
      </c>
      <c r="K43" s="23">
        <v>656301</v>
      </c>
      <c r="L43" s="23">
        <v>0</v>
      </c>
      <c r="M43" s="23">
        <v>911073</v>
      </c>
      <c r="N43" s="23">
        <v>0</v>
      </c>
      <c r="O43" s="23">
        <v>1297320</v>
      </c>
      <c r="P43" s="23">
        <v>0</v>
      </c>
      <c r="Q43" s="23">
        <v>778981</v>
      </c>
      <c r="R43" s="23">
        <v>0</v>
      </c>
      <c r="S43" s="23">
        <v>1217555</v>
      </c>
      <c r="T43" s="23">
        <v>0</v>
      </c>
      <c r="U43" s="23">
        <v>1364640</v>
      </c>
      <c r="V43" s="23">
        <v>0</v>
      </c>
      <c r="W43" s="23">
        <v>498363</v>
      </c>
      <c r="X43" s="23">
        <v>0</v>
      </c>
      <c r="Y43" s="23">
        <v>909321</v>
      </c>
      <c r="Z43" s="23">
        <v>0</v>
      </c>
      <c r="AA43" s="23">
        <v>485236</v>
      </c>
      <c r="AB43" s="23">
        <v>0</v>
      </c>
      <c r="AC43" s="23">
        <v>2092763</v>
      </c>
      <c r="AD43" s="23">
        <v>0</v>
      </c>
      <c r="AE43" s="24"/>
    </row>
    <row r="44" spans="1:31" s="12" customFormat="1" ht="17.25">
      <c r="A44" s="3" t="s">
        <v>31</v>
      </c>
      <c r="B44" s="24">
        <v>13909000</v>
      </c>
      <c r="C44" s="23">
        <v>0</v>
      </c>
      <c r="D44" s="23">
        <v>0</v>
      </c>
      <c r="E44" s="23">
        <v>0</v>
      </c>
      <c r="F44" s="23">
        <v>0</v>
      </c>
      <c r="G44" s="23">
        <f>G43</f>
        <v>2592146</v>
      </c>
      <c r="H44" s="23">
        <v>0</v>
      </c>
      <c r="I44" s="23">
        <f>I43</f>
        <v>1105301</v>
      </c>
      <c r="J44" s="23">
        <v>0</v>
      </c>
      <c r="K44" s="23">
        <f>K43</f>
        <v>656301</v>
      </c>
      <c r="L44" s="23">
        <v>0</v>
      </c>
      <c r="M44" s="23">
        <f>M43</f>
        <v>911073</v>
      </c>
      <c r="N44" s="23">
        <v>0</v>
      </c>
      <c r="O44" s="23">
        <f>O43</f>
        <v>1297320</v>
      </c>
      <c r="P44" s="23">
        <v>0</v>
      </c>
      <c r="Q44" s="23">
        <f>Q43</f>
        <v>778981</v>
      </c>
      <c r="R44" s="23">
        <v>0</v>
      </c>
      <c r="S44" s="23">
        <f>S43</f>
        <v>1217555</v>
      </c>
      <c r="T44" s="23">
        <v>0</v>
      </c>
      <c r="U44" s="23">
        <f>U43</f>
        <v>1364640</v>
      </c>
      <c r="V44" s="23">
        <v>0</v>
      </c>
      <c r="W44" s="23">
        <f>W43</f>
        <v>498363</v>
      </c>
      <c r="X44" s="23">
        <v>0</v>
      </c>
      <c r="Y44" s="23">
        <f>Y43</f>
        <v>909321</v>
      </c>
      <c r="Z44" s="23">
        <v>0</v>
      </c>
      <c r="AA44" s="23">
        <f>AA43</f>
        <v>485236</v>
      </c>
      <c r="AB44" s="23">
        <v>0</v>
      </c>
      <c r="AC44" s="23">
        <f>AC43</f>
        <v>2092763</v>
      </c>
      <c r="AD44" s="23">
        <v>0</v>
      </c>
      <c r="AE44" s="24"/>
    </row>
    <row r="45" spans="1:31" s="12" customFormat="1" ht="18">
      <c r="A45" s="2" t="s">
        <v>25</v>
      </c>
      <c r="B45" s="24">
        <v>13909000</v>
      </c>
      <c r="C45" s="23">
        <v>0</v>
      </c>
      <c r="D45" s="23">
        <v>0</v>
      </c>
      <c r="E45" s="23">
        <v>0</v>
      </c>
      <c r="F45" s="23">
        <v>0</v>
      </c>
      <c r="G45" s="23">
        <f>G44</f>
        <v>2592146</v>
      </c>
      <c r="H45" s="23">
        <v>0</v>
      </c>
      <c r="I45" s="23">
        <f>I44</f>
        <v>1105301</v>
      </c>
      <c r="J45" s="23">
        <v>0</v>
      </c>
      <c r="K45" s="23">
        <f>K44</f>
        <v>656301</v>
      </c>
      <c r="L45" s="23">
        <v>0</v>
      </c>
      <c r="M45" s="23">
        <f>M44</f>
        <v>911073</v>
      </c>
      <c r="N45" s="23">
        <v>0</v>
      </c>
      <c r="O45" s="23">
        <f>O44</f>
        <v>1297320</v>
      </c>
      <c r="P45" s="23">
        <v>0</v>
      </c>
      <c r="Q45" s="23">
        <f>Q44</f>
        <v>778981</v>
      </c>
      <c r="R45" s="23">
        <v>0</v>
      </c>
      <c r="S45" s="23">
        <f>S44</f>
        <v>1217555</v>
      </c>
      <c r="T45" s="23">
        <v>0</v>
      </c>
      <c r="U45" s="23">
        <f>U44</f>
        <v>1364640</v>
      </c>
      <c r="V45" s="23">
        <v>0</v>
      </c>
      <c r="W45" s="23">
        <f>W44</f>
        <v>498363</v>
      </c>
      <c r="X45" s="23">
        <v>0</v>
      </c>
      <c r="Y45" s="23">
        <f>Y44</f>
        <v>909321</v>
      </c>
      <c r="Z45" s="23">
        <v>0</v>
      </c>
      <c r="AA45" s="23">
        <f>AA44</f>
        <v>485236</v>
      </c>
      <c r="AB45" s="23">
        <v>0</v>
      </c>
      <c r="AC45" s="23">
        <f>AC44</f>
        <v>2092763</v>
      </c>
      <c r="AD45" s="23">
        <v>0</v>
      </c>
      <c r="AE45" s="24"/>
    </row>
    <row r="46" spans="1:31" s="12" customFormat="1" ht="54">
      <c r="A46" s="19" t="s">
        <v>50</v>
      </c>
      <c r="B46" s="24">
        <v>5682600</v>
      </c>
      <c r="C46" s="23">
        <v>0</v>
      </c>
      <c r="D46" s="23">
        <v>0</v>
      </c>
      <c r="E46" s="23">
        <v>0</v>
      </c>
      <c r="F46" s="23">
        <v>0</v>
      </c>
      <c r="G46" s="23">
        <v>1031310</v>
      </c>
      <c r="H46" s="23">
        <v>0</v>
      </c>
      <c r="I46" s="23">
        <v>456142</v>
      </c>
      <c r="J46" s="23">
        <v>0</v>
      </c>
      <c r="K46" s="23">
        <v>214334</v>
      </c>
      <c r="L46" s="23">
        <v>0</v>
      </c>
      <c r="M46" s="23">
        <v>378953</v>
      </c>
      <c r="N46" s="23">
        <v>0</v>
      </c>
      <c r="O46" s="23">
        <v>617155</v>
      </c>
      <c r="P46" s="23">
        <v>0</v>
      </c>
      <c r="Q46" s="23">
        <v>454235</v>
      </c>
      <c r="R46" s="23">
        <v>0</v>
      </c>
      <c r="S46" s="23">
        <v>395672</v>
      </c>
      <c r="T46" s="23">
        <v>0</v>
      </c>
      <c r="U46" s="23">
        <v>536645</v>
      </c>
      <c r="V46" s="23">
        <v>0</v>
      </c>
      <c r="W46" s="23">
        <v>377672</v>
      </c>
      <c r="X46" s="23">
        <v>0</v>
      </c>
      <c r="Y46" s="23">
        <v>288809</v>
      </c>
      <c r="Z46" s="23">
        <v>0</v>
      </c>
      <c r="AA46" s="23">
        <v>190686</v>
      </c>
      <c r="AB46" s="23">
        <v>0</v>
      </c>
      <c r="AC46" s="23">
        <v>740987</v>
      </c>
      <c r="AD46" s="23">
        <v>0</v>
      </c>
      <c r="AE46" s="24"/>
    </row>
    <row r="47" spans="1:31" s="12" customFormat="1" ht="17.25">
      <c r="A47" s="3" t="s">
        <v>31</v>
      </c>
      <c r="B47" s="24">
        <v>5682600</v>
      </c>
      <c r="C47" s="23">
        <v>0</v>
      </c>
      <c r="D47" s="23">
        <v>0</v>
      </c>
      <c r="E47" s="23">
        <v>0</v>
      </c>
      <c r="F47" s="23">
        <v>0</v>
      </c>
      <c r="G47" s="23">
        <f>G46</f>
        <v>1031310</v>
      </c>
      <c r="H47" s="23">
        <v>0</v>
      </c>
      <c r="I47" s="23">
        <f>I46</f>
        <v>456142</v>
      </c>
      <c r="J47" s="23">
        <v>0</v>
      </c>
      <c r="K47" s="23">
        <f>K46</f>
        <v>214334</v>
      </c>
      <c r="L47" s="23">
        <v>0</v>
      </c>
      <c r="M47" s="23">
        <f>M46</f>
        <v>378953</v>
      </c>
      <c r="N47" s="23">
        <v>0</v>
      </c>
      <c r="O47" s="23">
        <f>O46</f>
        <v>617155</v>
      </c>
      <c r="P47" s="23">
        <v>0</v>
      </c>
      <c r="Q47" s="23">
        <f>Q46</f>
        <v>454235</v>
      </c>
      <c r="R47" s="23">
        <v>0</v>
      </c>
      <c r="S47" s="23">
        <f>S46</f>
        <v>395672</v>
      </c>
      <c r="T47" s="23">
        <v>0</v>
      </c>
      <c r="U47" s="23">
        <f>U46</f>
        <v>536645</v>
      </c>
      <c r="V47" s="23">
        <v>0</v>
      </c>
      <c r="W47" s="23">
        <f>W46</f>
        <v>377672</v>
      </c>
      <c r="X47" s="23">
        <v>0</v>
      </c>
      <c r="Y47" s="23">
        <f>Y46</f>
        <v>288809</v>
      </c>
      <c r="Z47" s="23">
        <v>0</v>
      </c>
      <c r="AA47" s="23">
        <f>AA46</f>
        <v>190686</v>
      </c>
      <c r="AB47" s="23">
        <v>0</v>
      </c>
      <c r="AC47" s="23">
        <f>AC46</f>
        <v>740987</v>
      </c>
      <c r="AD47" s="23">
        <v>0</v>
      </c>
      <c r="AE47" s="24"/>
    </row>
    <row r="48" spans="1:31" s="12" customFormat="1" ht="18">
      <c r="A48" s="2" t="s">
        <v>25</v>
      </c>
      <c r="B48" s="24">
        <v>5682600</v>
      </c>
      <c r="C48" s="23">
        <v>0</v>
      </c>
      <c r="D48" s="23">
        <v>0</v>
      </c>
      <c r="E48" s="23">
        <v>0</v>
      </c>
      <c r="F48" s="23">
        <v>0</v>
      </c>
      <c r="G48" s="23">
        <f>G46</f>
        <v>1031310</v>
      </c>
      <c r="H48" s="23">
        <v>0</v>
      </c>
      <c r="I48" s="23">
        <f>I46</f>
        <v>456142</v>
      </c>
      <c r="J48" s="23">
        <v>0</v>
      </c>
      <c r="K48" s="23">
        <f>K46</f>
        <v>214334</v>
      </c>
      <c r="L48" s="23">
        <v>0</v>
      </c>
      <c r="M48" s="23">
        <f>M46</f>
        <v>378953</v>
      </c>
      <c r="N48" s="23">
        <v>0</v>
      </c>
      <c r="O48" s="23">
        <f>O46</f>
        <v>617155</v>
      </c>
      <c r="P48" s="23">
        <v>0</v>
      </c>
      <c r="Q48" s="23">
        <f>Q46</f>
        <v>454235</v>
      </c>
      <c r="R48" s="23">
        <v>0</v>
      </c>
      <c r="S48" s="23">
        <f>S46</f>
        <v>395672</v>
      </c>
      <c r="T48" s="23">
        <v>0</v>
      </c>
      <c r="U48" s="23">
        <f>U46</f>
        <v>536645</v>
      </c>
      <c r="V48" s="23">
        <v>0</v>
      </c>
      <c r="W48" s="23">
        <f>W46</f>
        <v>377672</v>
      </c>
      <c r="X48" s="23">
        <v>0</v>
      </c>
      <c r="Y48" s="23">
        <f>Y46</f>
        <v>288809</v>
      </c>
      <c r="Z48" s="23">
        <v>0</v>
      </c>
      <c r="AA48" s="23">
        <f>AA46</f>
        <v>190686</v>
      </c>
      <c r="AB48" s="23">
        <v>0</v>
      </c>
      <c r="AC48" s="23">
        <f>AC46</f>
        <v>740987</v>
      </c>
      <c r="AD48" s="23">
        <v>0</v>
      </c>
      <c r="AE48" s="24"/>
    </row>
    <row r="49" spans="1:31" ht="17.25">
      <c r="A49" s="3" t="s">
        <v>32</v>
      </c>
      <c r="B49" s="24">
        <f>G49+I49+K49+M49+O49+Q49+S49+U49+W49+Y49+AA49+AC49</f>
        <v>90042400</v>
      </c>
      <c r="C49" s="23">
        <v>0</v>
      </c>
      <c r="D49" s="23">
        <v>0</v>
      </c>
      <c r="E49" s="23">
        <v>0</v>
      </c>
      <c r="F49" s="23">
        <v>0</v>
      </c>
      <c r="G49" s="23">
        <f>G44+G47</f>
        <v>3623456</v>
      </c>
      <c r="H49" s="23">
        <v>0</v>
      </c>
      <c r="I49" s="23">
        <f>I44+I47</f>
        <v>1561443</v>
      </c>
      <c r="J49" s="23">
        <v>0</v>
      </c>
      <c r="K49" s="23">
        <f>K44+K47</f>
        <v>870635</v>
      </c>
      <c r="L49" s="23">
        <v>0</v>
      </c>
      <c r="M49" s="23">
        <f>M37+M44+M47</f>
        <v>2184126</v>
      </c>
      <c r="N49" s="23">
        <v>0</v>
      </c>
      <c r="O49" s="23">
        <f>O44+O47</f>
        <v>1914475</v>
      </c>
      <c r="P49" s="23">
        <v>0</v>
      </c>
      <c r="Q49" s="23">
        <f>Q44+Q47</f>
        <v>1233216</v>
      </c>
      <c r="R49" s="23">
        <v>0</v>
      </c>
      <c r="S49" s="23">
        <f>S18+S22+S44+S47</f>
        <v>5726227</v>
      </c>
      <c r="T49" s="23">
        <v>0</v>
      </c>
      <c r="U49" s="23">
        <f>U18+U22+U44+U47</f>
        <v>12751285</v>
      </c>
      <c r="V49" s="23">
        <v>0</v>
      </c>
      <c r="W49" s="23">
        <f>W18+W22+W44+W47</f>
        <v>11776035</v>
      </c>
      <c r="X49" s="23">
        <v>0</v>
      </c>
      <c r="Y49" s="23">
        <f>Y18+Y22+Y29+Y34+Y37+Y44+Y47</f>
        <v>15185099</v>
      </c>
      <c r="Z49" s="23">
        <v>0</v>
      </c>
      <c r="AA49" s="23">
        <f>AA18+AA22+AA29+AA34+AA37+AA44+AA47</f>
        <v>10119891</v>
      </c>
      <c r="AB49" s="23">
        <v>0</v>
      </c>
      <c r="AC49" s="23">
        <f>AC13+AC29+AC34+AC37+AC44+AC47</f>
        <v>23096512</v>
      </c>
      <c r="AD49" s="23">
        <v>0</v>
      </c>
      <c r="AE49" s="24"/>
    </row>
    <row r="50" spans="1:31" s="12" customFormat="1" ht="18">
      <c r="A50" s="2" t="s">
        <v>24</v>
      </c>
      <c r="B50" s="24">
        <f>B14+B19+B23+B30+B38</f>
        <v>59242400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f>M38</f>
        <v>894100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f>U19+U23</f>
        <v>10850000</v>
      </c>
      <c r="V50" s="23">
        <v>0</v>
      </c>
      <c r="W50" s="23">
        <f>W19+W23</f>
        <v>10900000</v>
      </c>
      <c r="X50" s="23">
        <v>0</v>
      </c>
      <c r="Y50" s="23">
        <f>Y19+Y23+Y30</f>
        <v>12161034</v>
      </c>
      <c r="Z50" s="23">
        <v>0</v>
      </c>
      <c r="AA50" s="23">
        <f>AA19+AA23+AA30</f>
        <v>7618034</v>
      </c>
      <c r="AB50" s="23">
        <v>0</v>
      </c>
      <c r="AC50" s="23">
        <f>AC14+AC30</f>
        <v>16819232</v>
      </c>
      <c r="AD50" s="23">
        <v>0</v>
      </c>
      <c r="AE50" s="24"/>
    </row>
    <row r="51" spans="1:31" s="12" customFormat="1" ht="18">
      <c r="A51" s="2" t="s">
        <v>25</v>
      </c>
      <c r="B51" s="24">
        <f>B15+B20+B24+B31+B45+B48</f>
        <v>25679300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>K45+K48</f>
        <v>870635</v>
      </c>
      <c r="L51" s="23">
        <v>0</v>
      </c>
      <c r="M51" s="23">
        <f>M45+M48</f>
        <v>1290026</v>
      </c>
      <c r="N51" s="23">
        <v>0</v>
      </c>
      <c r="O51" s="23">
        <f>O45+O48</f>
        <v>1914475</v>
      </c>
      <c r="P51" s="23">
        <v>0</v>
      </c>
      <c r="Q51" s="23">
        <f>Q45+Q48</f>
        <v>1233216</v>
      </c>
      <c r="R51" s="23">
        <v>0</v>
      </c>
      <c r="S51" s="23">
        <f>S20+S24+S45+S48</f>
        <v>5726227</v>
      </c>
      <c r="T51" s="23">
        <v>0</v>
      </c>
      <c r="U51" s="23">
        <f>U45+U48</f>
        <v>1901285</v>
      </c>
      <c r="V51" s="23">
        <v>0</v>
      </c>
      <c r="W51" s="23">
        <f>W45+W48</f>
        <v>876035</v>
      </c>
      <c r="X51" s="23">
        <v>0</v>
      </c>
      <c r="Y51" s="23">
        <f>Y31+Y45+Y48</f>
        <v>1317164</v>
      </c>
      <c r="Z51" s="23">
        <v>0</v>
      </c>
      <c r="AA51" s="23">
        <f>AA31+AA45+AA48</f>
        <v>794956</v>
      </c>
      <c r="AB51" s="23">
        <v>0</v>
      </c>
      <c r="AC51" s="23">
        <f>AC15+AC31+AC45+AC48</f>
        <v>4570382</v>
      </c>
      <c r="AD51" s="23">
        <v>0</v>
      </c>
      <c r="AE51" s="24"/>
    </row>
    <row r="52" spans="1:31" s="12" customFormat="1" ht="18">
      <c r="A52" s="2" t="s">
        <v>26</v>
      </c>
      <c r="B52" s="24">
        <f>B32+B35+B39</f>
        <v>5120700</v>
      </c>
      <c r="C52" s="23">
        <v>0</v>
      </c>
      <c r="D52" s="23">
        <f>J52+L52+N52+P52+R52+T52+V52+X52+Z52+AB52+AD52</f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f>Y35+Y39</f>
        <v>1706901</v>
      </c>
      <c r="Z52" s="23">
        <v>0</v>
      </c>
      <c r="AA52" s="23">
        <f>AA35+AA39</f>
        <v>1706901</v>
      </c>
      <c r="AB52" s="23">
        <v>0</v>
      </c>
      <c r="AC52" s="23">
        <f>AC35+AC39</f>
        <v>1706898</v>
      </c>
      <c r="AD52" s="23">
        <v>0</v>
      </c>
      <c r="AE52" s="24"/>
    </row>
    <row r="53" ht="18.75" customHeight="1">
      <c r="B53" s="16"/>
    </row>
    <row r="54" spans="2:43" ht="35.25" customHeight="1">
      <c r="B54" s="115"/>
      <c r="C54" s="115"/>
      <c r="D54" s="115"/>
      <c r="E54" s="115"/>
      <c r="F54" s="115"/>
      <c r="G54" s="114"/>
      <c r="H54" s="114"/>
      <c r="I54" s="114"/>
      <c r="J54" s="27"/>
      <c r="K54" s="27"/>
      <c r="L54" s="27"/>
      <c r="M54" s="27"/>
      <c r="N54" s="27"/>
      <c r="O54" s="27"/>
      <c r="P54" s="33"/>
      <c r="Q54" s="27"/>
      <c r="R54" s="27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7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4"/>
    </row>
    <row r="55" spans="3:43" ht="9.75" customHeight="1">
      <c r="C55" s="4"/>
      <c r="D55" s="4"/>
      <c r="E55" s="4"/>
      <c r="F55" s="4"/>
      <c r="G55" s="27"/>
      <c r="H55" s="27"/>
      <c r="I55" s="27"/>
      <c r="J55" s="27"/>
      <c r="K55" s="27"/>
      <c r="L55" s="27"/>
      <c r="M55" s="27"/>
      <c r="N55" s="27"/>
      <c r="O55" s="27"/>
      <c r="P55" s="33"/>
      <c r="Q55" s="27"/>
      <c r="R55" s="27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7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4"/>
    </row>
    <row r="56" spans="2:43" ht="48.75" customHeight="1">
      <c r="B56" s="115"/>
      <c r="C56" s="115"/>
      <c r="D56" s="115"/>
      <c r="E56" s="115"/>
      <c r="F56" s="4"/>
      <c r="G56" s="27"/>
      <c r="H56" s="27"/>
      <c r="I56" s="27"/>
      <c r="J56" s="27"/>
      <c r="K56" s="27"/>
      <c r="L56" s="27"/>
      <c r="M56" s="27"/>
      <c r="N56" s="27"/>
      <c r="O56" s="27"/>
      <c r="P56" s="33"/>
      <c r="Q56" s="27"/>
      <c r="R56" s="27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7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4"/>
    </row>
    <row r="57" spans="2:6" ht="19.5" customHeight="1">
      <c r="B57" s="115"/>
      <c r="C57" s="115"/>
      <c r="D57" s="115"/>
      <c r="E57" s="115"/>
      <c r="F57" s="115"/>
    </row>
  </sheetData>
  <sheetProtection/>
  <mergeCells count="27">
    <mergeCell ref="F1:G1"/>
    <mergeCell ref="N2:R2"/>
    <mergeCell ref="N3:R3"/>
    <mergeCell ref="A5:A6"/>
    <mergeCell ref="E5:F5"/>
    <mergeCell ref="G5:H5"/>
    <mergeCell ref="I5:J5"/>
    <mergeCell ref="B5:B6"/>
    <mergeCell ref="C5:C6"/>
    <mergeCell ref="D5:D6"/>
    <mergeCell ref="A4:Q4"/>
    <mergeCell ref="S4:AD4"/>
    <mergeCell ref="Y5:Z5"/>
    <mergeCell ref="AA5:AB5"/>
    <mergeCell ref="AC5:AD5"/>
    <mergeCell ref="AE5:AE6"/>
    <mergeCell ref="K5:L5"/>
    <mergeCell ref="M5:N5"/>
    <mergeCell ref="O5:P5"/>
    <mergeCell ref="Q5:R5"/>
    <mergeCell ref="G54:I54"/>
    <mergeCell ref="B56:E56"/>
    <mergeCell ref="B57:F57"/>
    <mergeCell ref="B54:F54"/>
    <mergeCell ref="W5:X5"/>
    <mergeCell ref="S5:T5"/>
    <mergeCell ref="U5:V5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68" r:id="rId1"/>
  <rowBreaks count="1" manualBreakCount="1">
    <brk id="25" max="30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Деликанова Наталья Сабировна</cp:lastModifiedBy>
  <cp:lastPrinted>2016-04-18T05:59:34Z</cp:lastPrinted>
  <dcterms:created xsi:type="dcterms:W3CDTF">1996-10-08T23:32:33Z</dcterms:created>
  <dcterms:modified xsi:type="dcterms:W3CDTF">2016-04-18T06:01:20Z</dcterms:modified>
  <cp:category/>
  <cp:version/>
  <cp:contentType/>
  <cp:contentStatus/>
</cp:coreProperties>
</file>