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408" windowHeight="12648" tabRatio="583" activeTab="0"/>
  </bookViews>
  <sheets>
    <sheet name="Титульный лист" sheetId="1" r:id="rId1"/>
    <sheet name="2018" sheetId="2" r:id="rId2"/>
  </sheets>
  <definedNames>
    <definedName name="_xlnm.Print_Titles" localSheetId="1">'2018'!$A:$A,'2018'!$4:$6</definedName>
    <definedName name="_xlnm.Print_Area" localSheetId="1">'2018'!$A$1:$AG$100</definedName>
  </definedNames>
  <calcPr fullCalcOnLoad="1"/>
</workbook>
</file>

<file path=xl/comments2.xml><?xml version="1.0" encoding="utf-8"?>
<comments xmlns="http://schemas.openxmlformats.org/spreadsheetml/2006/main">
  <authors>
    <author>Гуляева Наталья Алексеевна</author>
    <author>Логинова Ленара Юлдашевна</author>
  </authors>
  <commentList>
    <comment ref="AD53" authorId="0">
      <text>
        <r>
          <rPr>
            <b/>
            <sz val="9"/>
            <rFont val="Tahoma"/>
            <family val="2"/>
          </rPr>
          <t>Гуляева Наталья Алексеевна:</t>
        </r>
        <r>
          <rPr>
            <sz val="9"/>
            <rFont val="Tahoma"/>
            <family val="2"/>
          </rPr>
          <t xml:space="preserve">
+7627,20 это тоже окружной бюджет</t>
        </r>
      </text>
    </comment>
    <comment ref="D73" authorId="1">
      <text>
        <r>
          <rPr>
            <b/>
            <sz val="9"/>
            <rFont val="Tahoma"/>
            <family val="2"/>
          </rPr>
          <t xml:space="preserve">0,00
</t>
        </r>
      </text>
    </comment>
  </commentList>
</comments>
</file>

<file path=xl/sharedStrings.xml><?xml version="1.0" encoding="utf-8"?>
<sst xmlns="http://schemas.openxmlformats.org/spreadsheetml/2006/main" count="164" uniqueCount="72">
  <si>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</si>
  <si>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</si>
  <si>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</si>
  <si>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</si>
  <si>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</si>
  <si>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</si>
  <si>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</si>
  <si>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</si>
  <si>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</si>
  <si>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</si>
  <si>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</si>
  <si>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</si>
  <si>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</si>
  <si>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</si>
  <si>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</si>
  <si>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</si>
  <si>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</si>
  <si>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</si>
  <si>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</si>
  <si>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</si>
  <si>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</si>
  <si>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</si>
  <si>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</si>
  <si>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</si>
  <si>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</si>
  <si>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УПРАВЛЕНИЕ ПО ЖИЛИЩНОЙ ПОЛИТИКЕ</t>
  </si>
  <si>
    <t>"Обеспечение доступным и комфортным жильем жителей города Когалыма"</t>
  </si>
  <si>
    <t>привлеченные средства</t>
  </si>
  <si>
    <t>Подпрограмма 1: «Реализация полномочий в области строительства, градостроительной деятельности и жилищных отношений»</t>
  </si>
  <si>
    <t>Итого по программе, в том числе:</t>
  </si>
  <si>
    <t>2.3. Реализация полномочий по обеспечению жилыми помещениями отдельных категорий граждан</t>
  </si>
  <si>
    <t>3.1. Обеспечение деятельности управления по жилищной политике Администрации города Когалыма</t>
  </si>
  <si>
    <t>3.2. Обеспечение деятельности отдела архитектуры и градостроительства Администрации города Когалыма</t>
  </si>
  <si>
    <t>3.3. Обеспечение деятельности "Муниципального казённого учреждения "Управление капитального строительства города Когалыма"</t>
  </si>
  <si>
    <t>Подпрограмма 2 "Обеспечение мерами финансовой поддержки по улучшению жилищных условий отдельных категорий граждан"</t>
  </si>
  <si>
    <t>Подпрограмма 3 "Организационное обеспечение деятельности структурных подразделений Администрации города Когалыма и казенных учреждений города Когалыма"</t>
  </si>
  <si>
    <t xml:space="preserve">1.1. Реализация полномочий в области градостроительной деятельности </t>
  </si>
  <si>
    <t xml:space="preserve">1.2. "Проектирование и 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и строительства объектов социальной сферы" </t>
  </si>
  <si>
    <t xml:space="preserve">1.3. Приобретение жилья </t>
  </si>
  <si>
    <t>2.1. Улучшение жилищных условий молодых семей в соответствии с Федеральной целевой программой "Жилище"</t>
  </si>
  <si>
    <t xml:space="preserve">2.2. Улучшение жилищных условий ветеранов боевых действий, инвалидов и семей, имеющих детей-инвалидов, вставших на учет в качестве нуждающихся в жилых помещениях, до 1 января 2005 года </t>
  </si>
  <si>
    <t>1.2.1. Наименование подмероприятия:
"Магистральные и внутриквартальные инженерные сети застройки жилыми домами поселка Пионерный города Когалыма"</t>
  </si>
  <si>
    <t>Комплексный план (сетевой график) реализации муниципальной программы "Обеспечение доступным и комфортным жильем жителей города Когалыма"</t>
  </si>
  <si>
    <t>Исполнение %</t>
  </si>
  <si>
    <t xml:space="preserve"> </t>
  </si>
  <si>
    <t xml:space="preserve">Омельченко Валентина Николаевна, 93832; </t>
  </si>
  <si>
    <t xml:space="preserve">Ильин Андрей Александрович, 93806; </t>
  </si>
  <si>
    <t xml:space="preserve">Овчинникова Анастасия Владимировна, 93766; </t>
  </si>
  <si>
    <t>Отклонение плана реализации денежных средств от факта сложилась ввиду того, что вновь принятые муниципальные служащие управления по жилищной политике Администрации города Когалыма не имеют  стажа на муниципальной службе, в связи с чем надбавки за выслугу лет, классный чин и за особые условия труда начисляются в минимальном размере.</t>
  </si>
  <si>
    <t>Отклонение плана реализации денежных средств от факта сложилась ввиду  компенсации стоимости проезда к месту отпуска и обратно.</t>
  </si>
  <si>
    <t>Деликанова Наталья Сабировна, 93776;</t>
  </si>
  <si>
    <t>Асташкина Ольга Александровна, 93526</t>
  </si>
  <si>
    <t>План на 2018 год</t>
  </si>
  <si>
    <t>1.1.2. Наименование подмероприятия:                                                                                                                                                                                                                                                                                                                     "Внесение изменений в генеральный план города Когалыма"</t>
  </si>
  <si>
    <t>1.1.3. Наименование подмероприятия: "Разработка проекта планировки и межевания территории в районе ул. Южная за р. Кирилл под индивидуальное жилищное строительство"</t>
  </si>
  <si>
    <t>В соответствии с доведенными лимитами бюджетных обязательств проводятся мероприятия по определению количества жилых помещений, возможных к приобретению у застройщиков, в строящихся и введенных в эксплуатацию многоквартирных домах в первоочередном порядке, в пределах средств, предусмотренных на реализации государственной программы</t>
  </si>
  <si>
    <t>бюджет города Когалыма (101, 104 направление)</t>
  </si>
  <si>
    <t>бюджет города Когалыма (104 направление)</t>
  </si>
  <si>
    <t xml:space="preserve">По состоянию на 01.02.2018 в списке молодых семей, претендующих на получение меры государственной поддержки  по городу Когалыму состоят 30 семей. В 2018 году в соответствии с условиями муниципальной программы запланировано предоставление мер государственной поддрежки 4 молодым семьям. </t>
  </si>
  <si>
    <t xml:space="preserve"> В связи с окончанием срока реализации мероприятия приём документов для признания участниками осуществлялся до 31.12.2004 г. В настоящее время приём документов по данному мероприятию не ведётся. В списке претендующих на получение меры государственной поддержки  по городу Когалыму на 01.02.2018 состоят 19 человек.  В 2018 году в списке изъявивших желание на получение субсидии в 2018 году числится 5 ветеранов боевых действий и 2 инвалида.</t>
  </si>
  <si>
    <t>Денежные средства перечисляются в бюджет МО на основании получения Депстроем ХМАО - Югры на 1 августа утвержденного Сводного списка граждан – получателей государственных жилищных сертификатов в рамках реализации подпрограммы «Выполнение государственных  обязательств по обеспечению жильем категорий граждан, установленных федеральным законодательством» по городу Когалыму, изъявивших желание получить государственные жилищные сертификаты в 2018 году.</t>
  </si>
  <si>
    <t>2018 год</t>
  </si>
  <si>
    <t>План на 01.03.2018</t>
  </si>
  <si>
    <t>Профинансировано на 01.03.2018</t>
  </si>
  <si>
    <t>Кассовый расход на 01.03.2018</t>
  </si>
  <si>
    <t xml:space="preserve">1) 12 217,50 тыс. руб. - ведется подготовка аукционной документации на корректировку ПИР.
2) 1 258,40 тыс. руб. - МК №0187300013717000085 от 27.06.2017 на строительство сетей тепловодоснабжения (13 этап), цена контракта 6 292,0 тыс. руб., завершение работ до 18.08.2017.
Так как в период выполнения работ, определенный муниципальным контрактом, подрядная организация не приступила к выполнению работ, муниципальным заказчиком направлено исковое заявление в Арбитражный суд ХМАО-Югры с требованием о расторжении контракта. Решение суда вынесено в пользу заказчика, но в силу не вступило, в связи с подачей подрядной организацией апелляционной жалобы в Восьмой арбитражный апелляционный суд, заседание  назначено на 01.03.2018.
Финансирование контракта было предусмотрено с учатием средств бюджета ХМАО-Югры, но в связи со сложившейся ситуацией лимиты бюджетных обязательств автономным округом сняты. В адрес подрядной организации направлено дополнительное соглашение об уменьшении цены контракта до остатка лимитов бюджетных обязательств 1 258,40 тыс. руб., на отчетную дату дополнительное соглашение с подписью подрядной организации не поступило.
 </t>
  </si>
  <si>
    <t>Основные неисполненные статьи расходов:
1) заработная плата - предоставление листов нетрудоспособности, отпуска без сохранения заработной платы;
2) страховые взносы - предоставление отпуска без сохранения заработной платы.</t>
  </si>
  <si>
    <t>1.1.4. Наименование подмероприятия: "Внесение изменений в правила землепользования и застройки города Когалыма"</t>
  </si>
  <si>
    <t>1.1.5. Наименование подмероприятия: "Внесение изменений в проект планировки и межевания территории по улице Сибирская"</t>
  </si>
  <si>
    <t>Комплексный план (сетевой график) на 01.03.2018</t>
  </si>
  <si>
    <t>Начальник управления по жилищной политике Администрации города Когалыма</t>
  </si>
  <si>
    <t>А.В.Россолова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</si>
</sst>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[$-FC19]d\ mmmm\ yyyy\ &quot;г.&quot;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Alignment="1">
      <alignment/>
    </xf>
    <xf numFmtId="173" fontId="3" fillId="33" borderId="0" xfId="0" applyNumberFormat="1" applyFont="1" applyFill="1" applyAlignment="1">
      <alignment vertical="center" wrapText="1"/>
    </xf>
    <xf numFmtId="173" fontId="10" fillId="33" borderId="0" xfId="0" applyNumberFormat="1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74" fontId="10" fillId="33" borderId="10" xfId="0" applyNumberFormat="1" applyFont="1" applyFill="1" applyBorder="1" applyAlignment="1">
      <alignment horizontal="center" vertical="center" wrapText="1"/>
    </xf>
    <xf numFmtId="174" fontId="3" fillId="33" borderId="0" xfId="0" applyNumberFormat="1" applyFont="1" applyFill="1" applyAlignment="1">
      <alignment vertical="center" wrapText="1"/>
    </xf>
    <xf numFmtId="173" fontId="10" fillId="33" borderId="10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horizontal="center" vertical="center" wrapText="1"/>
    </xf>
    <xf numFmtId="173" fontId="10" fillId="33" borderId="0" xfId="0" applyNumberFormat="1" applyFont="1" applyFill="1" applyAlignment="1">
      <alignment horizontal="left" wrapText="1"/>
    </xf>
    <xf numFmtId="0" fontId="10" fillId="33" borderId="0" xfId="0" applyFont="1" applyFill="1" applyAlignment="1">
      <alignment vertical="center" wrapText="1"/>
    </xf>
    <xf numFmtId="0" fontId="12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" fontId="11" fillId="33" borderId="0" xfId="0" applyNumberFormat="1" applyFont="1" applyFill="1" applyBorder="1" applyAlignment="1">
      <alignment vertical="center" wrapText="1"/>
    </xf>
    <xf numFmtId="0" fontId="10" fillId="33" borderId="0" xfId="0" applyFont="1" applyFill="1" applyAlignment="1">
      <alignment horizontal="left" wrapText="1"/>
    </xf>
    <xf numFmtId="2" fontId="2" fillId="33" borderId="0" xfId="0" applyNumberFormat="1" applyFont="1" applyFill="1" applyAlignment="1">
      <alignment vertical="center" wrapText="1"/>
    </xf>
    <xf numFmtId="9" fontId="11" fillId="33" borderId="11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9" fontId="10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justify" vertical="center" wrapText="1"/>
    </xf>
    <xf numFmtId="4" fontId="10" fillId="33" borderId="0" xfId="0" applyNumberFormat="1" applyFont="1" applyFill="1" applyAlignment="1">
      <alignment horizontal="left" wrapText="1"/>
    </xf>
    <xf numFmtId="173" fontId="10" fillId="33" borderId="0" xfId="0" applyNumberFormat="1" applyFont="1" applyFill="1" applyAlignment="1">
      <alignment horizontal="right" wrapText="1"/>
    </xf>
    <xf numFmtId="14" fontId="5" fillId="33" borderId="0" xfId="0" applyNumberFormat="1" applyFont="1" applyFill="1" applyAlignment="1">
      <alignment horizontal="justify" vertical="center" wrapText="1"/>
    </xf>
    <xf numFmtId="0" fontId="56" fillId="33" borderId="0" xfId="0" applyFont="1" applyFill="1" applyAlignment="1">
      <alignment horizontal="left" vertical="center" wrapText="1"/>
    </xf>
    <xf numFmtId="176" fontId="11" fillId="33" borderId="10" xfId="0" applyNumberFormat="1" applyFont="1" applyFill="1" applyBorder="1" applyAlignment="1">
      <alignment horizontal="center" vertical="center" wrapText="1"/>
    </xf>
    <xf numFmtId="173" fontId="11" fillId="33" borderId="10" xfId="0" applyNumberFormat="1" applyFont="1" applyFill="1" applyBorder="1" applyAlignment="1">
      <alignment horizontal="center" vertical="center" wrapText="1"/>
    </xf>
    <xf numFmtId="176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11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0" xfId="0" applyNumberFormat="1" applyFont="1" applyFill="1" applyAlignment="1">
      <alignment horizontal="center" vertical="center" wrapText="1"/>
    </xf>
    <xf numFmtId="4" fontId="2" fillId="33" borderId="0" xfId="0" applyNumberFormat="1" applyFont="1" applyFill="1" applyAlignment="1">
      <alignment vertical="center" wrapText="1"/>
    </xf>
    <xf numFmtId="4" fontId="11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justify" vertical="center" wrapText="1"/>
    </xf>
    <xf numFmtId="14" fontId="5" fillId="0" borderId="0" xfId="0" applyNumberFormat="1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11" fillId="0" borderId="0" xfId="0" applyFont="1" applyFill="1" applyBorder="1" applyAlignment="1">
      <alignment horizontal="justify" wrapText="1"/>
    </xf>
    <xf numFmtId="0" fontId="1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74" fontId="2" fillId="33" borderId="0" xfId="0" applyNumberFormat="1" applyFont="1" applyFill="1" applyAlignment="1">
      <alignment vertical="center" wrapText="1"/>
    </xf>
    <xf numFmtId="174" fontId="11" fillId="33" borderId="10" xfId="0" applyNumberFormat="1" applyFont="1" applyFill="1" applyBorder="1" applyAlignment="1">
      <alignment horizontal="justify" vertical="center" wrapText="1"/>
    </xf>
    <xf numFmtId="0" fontId="11" fillId="33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justify" wrapText="1"/>
    </xf>
    <xf numFmtId="0" fontId="11" fillId="33" borderId="10" xfId="0" applyFont="1" applyFill="1" applyBorder="1" applyAlignment="1">
      <alignment horizontal="justify" wrapText="1"/>
    </xf>
    <xf numFmtId="0" fontId="11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center" vertical="center" wrapText="1"/>
    </xf>
    <xf numFmtId="10" fontId="11" fillId="33" borderId="10" xfId="0" applyNumberFormat="1" applyFont="1" applyFill="1" applyBorder="1" applyAlignment="1">
      <alignment horizontal="center" vertical="center" wrapText="1"/>
    </xf>
    <xf numFmtId="9" fontId="10" fillId="33" borderId="10" xfId="58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vertical="center" wrapText="1"/>
    </xf>
    <xf numFmtId="10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wrapText="1"/>
    </xf>
    <xf numFmtId="4" fontId="10" fillId="33" borderId="10" xfId="61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justify" vertical="center" wrapText="1"/>
    </xf>
    <xf numFmtId="0" fontId="11" fillId="33" borderId="10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wrapText="1"/>
    </xf>
    <xf numFmtId="0" fontId="13" fillId="33" borderId="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73" fontId="4" fillId="33" borderId="0" xfId="0" applyNumberFormat="1" applyFont="1" applyFill="1" applyAlignment="1">
      <alignment horizontal="right" wrapText="1"/>
    </xf>
    <xf numFmtId="173" fontId="11" fillId="33" borderId="12" xfId="0" applyNumberFormat="1" applyFont="1" applyFill="1" applyBorder="1" applyAlignment="1">
      <alignment horizontal="center" vertical="center" wrapText="1"/>
    </xf>
    <xf numFmtId="173" fontId="11" fillId="33" borderId="11" xfId="0" applyNumberFormat="1" applyFont="1" applyFill="1" applyBorder="1" applyAlignment="1">
      <alignment horizontal="center" vertical="center" wrapText="1"/>
    </xf>
    <xf numFmtId="173" fontId="11" fillId="33" borderId="13" xfId="0" applyNumberFormat="1" applyFont="1" applyFill="1" applyBorder="1" applyAlignment="1">
      <alignment horizontal="center" vertical="center" wrapText="1"/>
    </xf>
    <xf numFmtId="173" fontId="11" fillId="33" borderId="14" xfId="0" applyNumberFormat="1" applyFont="1" applyFill="1" applyBorder="1" applyAlignment="1">
      <alignment horizontal="center" vertical="center" wrapText="1"/>
    </xf>
    <xf numFmtId="174" fontId="3" fillId="33" borderId="13" xfId="0" applyNumberFormat="1" applyFont="1" applyFill="1" applyBorder="1" applyAlignment="1">
      <alignment horizontal="center" vertical="center" wrapText="1"/>
    </xf>
    <xf numFmtId="174" fontId="3" fillId="33" borderId="14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74" fontId="56" fillId="33" borderId="10" xfId="0" applyNumberFormat="1" applyFont="1" applyFill="1" applyBorder="1" applyAlignment="1">
      <alignment horizontal="left" vertical="center" wrapText="1"/>
    </xf>
    <xf numFmtId="174" fontId="56" fillId="33" borderId="15" xfId="0" applyNumberFormat="1" applyFont="1" applyFill="1" applyBorder="1" applyAlignment="1">
      <alignment horizontal="left" vertical="center" wrapText="1"/>
    </xf>
    <xf numFmtId="0" fontId="58" fillId="33" borderId="16" xfId="0" applyFont="1" applyFill="1" applyBorder="1" applyAlignment="1">
      <alignment horizontal="left" vertical="center" wrapText="1"/>
    </xf>
    <xf numFmtId="0" fontId="58" fillId="33" borderId="17" xfId="0" applyFont="1" applyFill="1" applyBorder="1" applyAlignment="1">
      <alignment horizontal="left" vertical="center" wrapText="1"/>
    </xf>
    <xf numFmtId="0" fontId="58" fillId="33" borderId="18" xfId="0" applyFont="1" applyFill="1" applyBorder="1" applyAlignment="1">
      <alignment horizontal="left" vertical="center" wrapText="1"/>
    </xf>
    <xf numFmtId="0" fontId="58" fillId="33" borderId="19" xfId="0" applyFont="1" applyFill="1" applyBorder="1" applyAlignment="1">
      <alignment horizontal="left" vertical="center" wrapText="1"/>
    </xf>
    <xf numFmtId="0" fontId="58" fillId="33" borderId="20" xfId="0" applyFont="1" applyFill="1" applyBorder="1" applyAlignment="1">
      <alignment horizontal="left" vertical="center" wrapText="1"/>
    </xf>
    <xf numFmtId="174" fontId="56" fillId="33" borderId="16" xfId="0" applyNumberFormat="1" applyFont="1" applyFill="1" applyBorder="1" applyAlignment="1">
      <alignment horizontal="left" vertical="center" wrapText="1"/>
    </xf>
    <xf numFmtId="174" fontId="56" fillId="33" borderId="17" xfId="0" applyNumberFormat="1" applyFont="1" applyFill="1" applyBorder="1" applyAlignment="1">
      <alignment horizontal="left" vertical="center" wrapText="1"/>
    </xf>
    <xf numFmtId="174" fontId="56" fillId="33" borderId="18" xfId="0" applyNumberFormat="1" applyFont="1" applyFill="1" applyBorder="1" applyAlignment="1">
      <alignment horizontal="left" vertical="center" wrapText="1"/>
    </xf>
    <xf numFmtId="174" fontId="56" fillId="33" borderId="19" xfId="0" applyNumberFormat="1" applyFont="1" applyFill="1" applyBorder="1" applyAlignment="1">
      <alignment horizontal="left" vertical="center" wrapText="1"/>
    </xf>
    <xf numFmtId="174" fontId="56" fillId="33" borderId="20" xfId="0" applyNumberFormat="1" applyFont="1" applyFill="1" applyBorder="1" applyAlignment="1">
      <alignment horizontal="left" vertical="center" wrapText="1"/>
    </xf>
    <xf numFmtId="174" fontId="3" fillId="33" borderId="15" xfId="0" applyNumberFormat="1" applyFont="1" applyFill="1" applyBorder="1" applyAlignment="1">
      <alignment horizontal="center" vertical="center" wrapText="1"/>
    </xf>
    <xf numFmtId="174" fontId="3" fillId="33" borderId="16" xfId="0" applyNumberFormat="1" applyFont="1" applyFill="1" applyBorder="1" applyAlignment="1">
      <alignment horizontal="center" vertical="center" wrapText="1"/>
    </xf>
    <xf numFmtId="174" fontId="3" fillId="33" borderId="17" xfId="0" applyNumberFormat="1" applyFont="1" applyFill="1" applyBorder="1" applyAlignment="1">
      <alignment horizontal="center" vertical="center" wrapText="1"/>
    </xf>
    <xf numFmtId="174" fontId="3" fillId="33" borderId="18" xfId="0" applyNumberFormat="1" applyFont="1" applyFill="1" applyBorder="1" applyAlignment="1">
      <alignment horizontal="center" vertical="center" wrapText="1"/>
    </xf>
    <xf numFmtId="174" fontId="3" fillId="33" borderId="19" xfId="0" applyNumberFormat="1" applyFont="1" applyFill="1" applyBorder="1" applyAlignment="1">
      <alignment horizontal="center" vertical="center" wrapText="1"/>
    </xf>
    <xf numFmtId="174" fontId="3" fillId="33" borderId="20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174" fontId="56" fillId="33" borderId="10" xfId="0" applyNumberFormat="1" applyFont="1" applyFill="1" applyBorder="1" applyAlignment="1">
      <alignment horizontal="center" vertical="center" wrapText="1"/>
    </xf>
    <xf numFmtId="174" fontId="3" fillId="33" borderId="15" xfId="0" applyNumberFormat="1" applyFont="1" applyFill="1" applyBorder="1" applyAlignment="1">
      <alignment horizontal="left" vertical="center" wrapText="1"/>
    </xf>
    <xf numFmtId="174" fontId="3" fillId="33" borderId="16" xfId="0" applyNumberFormat="1" applyFont="1" applyFill="1" applyBorder="1" applyAlignment="1">
      <alignment horizontal="left" vertical="center" wrapText="1"/>
    </xf>
    <xf numFmtId="174" fontId="3" fillId="33" borderId="17" xfId="0" applyNumberFormat="1" applyFont="1" applyFill="1" applyBorder="1" applyAlignment="1">
      <alignment horizontal="left" vertical="center" wrapText="1"/>
    </xf>
    <xf numFmtId="174" fontId="3" fillId="33" borderId="18" xfId="0" applyNumberFormat="1" applyFont="1" applyFill="1" applyBorder="1" applyAlignment="1">
      <alignment horizontal="left" vertical="center" wrapText="1"/>
    </xf>
    <xf numFmtId="174" fontId="3" fillId="33" borderId="19" xfId="0" applyNumberFormat="1" applyFont="1" applyFill="1" applyBorder="1" applyAlignment="1">
      <alignment horizontal="left" vertical="center" wrapText="1"/>
    </xf>
    <xf numFmtId="174" fontId="3" fillId="33" borderId="2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4">
      <selection activeCell="A13" sqref="A13:I13"/>
    </sheetView>
  </sheetViews>
  <sheetFormatPr defaultColWidth="9.140625" defaultRowHeight="12.75"/>
  <cols>
    <col min="1" max="16384" width="9.140625" style="1" customWidth="1"/>
  </cols>
  <sheetData>
    <row r="1" spans="1:2" ht="18">
      <c r="A1" s="69"/>
      <c r="B1" s="69"/>
    </row>
    <row r="10" spans="1:9" ht="22.5">
      <c r="A10" s="70" t="s">
        <v>25</v>
      </c>
      <c r="B10" s="70"/>
      <c r="C10" s="70"/>
      <c r="D10" s="70"/>
      <c r="E10" s="70"/>
      <c r="F10" s="70"/>
      <c r="G10" s="70"/>
      <c r="H10" s="70"/>
      <c r="I10" s="70"/>
    </row>
    <row r="11" spans="1:9" ht="22.5">
      <c r="A11" s="70" t="s">
        <v>21</v>
      </c>
      <c r="B11" s="70"/>
      <c r="C11" s="70"/>
      <c r="D11" s="70"/>
      <c r="E11" s="70"/>
      <c r="F11" s="70"/>
      <c r="G11" s="70"/>
      <c r="H11" s="70"/>
      <c r="I11" s="70"/>
    </row>
    <row r="13" spans="1:9" ht="27" customHeight="1">
      <c r="A13" s="71" t="s">
        <v>69</v>
      </c>
      <c r="B13" s="71"/>
      <c r="C13" s="71"/>
      <c r="D13" s="71"/>
      <c r="E13" s="71"/>
      <c r="F13" s="71"/>
      <c r="G13" s="71"/>
      <c r="H13" s="71"/>
      <c r="I13" s="71"/>
    </row>
    <row r="14" spans="1:9" ht="27" customHeight="1">
      <c r="A14" s="71" t="s">
        <v>22</v>
      </c>
      <c r="B14" s="71"/>
      <c r="C14" s="71"/>
      <c r="D14" s="71"/>
      <c r="E14" s="71"/>
      <c r="F14" s="71"/>
      <c r="G14" s="71"/>
      <c r="H14" s="71"/>
      <c r="I14" s="71"/>
    </row>
    <row r="15" spans="1:9" ht="41.25" customHeight="1">
      <c r="A15" s="72" t="s">
        <v>26</v>
      </c>
      <c r="B15" s="72"/>
      <c r="C15" s="72"/>
      <c r="D15" s="72"/>
      <c r="E15" s="72"/>
      <c r="F15" s="72"/>
      <c r="G15" s="72"/>
      <c r="H15" s="72"/>
      <c r="I15" s="72"/>
    </row>
    <row r="46" spans="1:9" ht="16.5">
      <c r="A46" s="68" t="s">
        <v>23</v>
      </c>
      <c r="B46" s="68"/>
      <c r="C46" s="68"/>
      <c r="D46" s="68"/>
      <c r="E46" s="68"/>
      <c r="F46" s="68"/>
      <c r="G46" s="68"/>
      <c r="H46" s="68"/>
      <c r="I46" s="68"/>
    </row>
    <row r="47" spans="1:9" ht="16.5">
      <c r="A47" s="68" t="s">
        <v>61</v>
      </c>
      <c r="B47" s="68"/>
      <c r="C47" s="68"/>
      <c r="D47" s="68"/>
      <c r="E47" s="68"/>
      <c r="F47" s="68"/>
      <c r="G47" s="68"/>
      <c r="H47" s="68"/>
      <c r="I47" s="68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3"/>
  <sheetViews>
    <sheetView showGridLines="0" view="pageBreakPreview" zoomScale="73" zoomScaleNormal="62" zoomScaleSheetLayoutView="73" workbookViewId="0" topLeftCell="A1">
      <pane xSplit="7" ySplit="5" topLeftCell="H48" activePane="bottomRight" state="frozen"/>
      <selection pane="topLeft" activeCell="A1" sqref="A1"/>
      <selection pane="topRight" activeCell="H1" sqref="H1"/>
      <selection pane="bottomLeft" activeCell="A6" sqref="A6"/>
      <selection pane="bottomRight" activeCell="B94" sqref="B94:D94"/>
    </sheetView>
  </sheetViews>
  <sheetFormatPr defaultColWidth="9.140625" defaultRowHeight="12.75"/>
  <cols>
    <col min="1" max="1" width="66.421875" style="46" customWidth="1"/>
    <col min="2" max="3" width="13.421875" style="26" customWidth="1"/>
    <col min="4" max="4" width="13.421875" style="46" customWidth="1"/>
    <col min="5" max="7" width="13.421875" style="26" customWidth="1"/>
    <col min="8" max="8" width="11.57421875" style="14" customWidth="1"/>
    <col min="9" max="9" width="12.7109375" style="14" customWidth="1"/>
    <col min="10" max="10" width="16.140625" style="14" customWidth="1"/>
    <col min="11" max="11" width="15.00390625" style="14" customWidth="1"/>
    <col min="12" max="12" width="12.28125" style="14" customWidth="1"/>
    <col min="13" max="13" width="11.00390625" style="14" customWidth="1"/>
    <col min="14" max="14" width="13.140625" style="2" customWidth="1"/>
    <col min="15" max="15" width="14.7109375" style="2" customWidth="1"/>
    <col min="16" max="16" width="13.421875" style="2" customWidth="1"/>
    <col min="17" max="17" width="14.57421875" style="2" customWidth="1"/>
    <col min="18" max="18" width="13.00390625" style="2" customWidth="1"/>
    <col min="19" max="19" width="13.28125" style="2" customWidth="1"/>
    <col min="20" max="20" width="15.57421875" style="14" customWidth="1"/>
    <col min="21" max="21" width="17.00390625" style="17" customWidth="1"/>
    <col min="22" max="22" width="11.8515625" style="14" customWidth="1"/>
    <col min="23" max="23" width="11.7109375" style="14" customWidth="1"/>
    <col min="24" max="24" width="15.00390625" style="14" customWidth="1"/>
    <col min="25" max="25" width="10.57421875" style="14" customWidth="1"/>
    <col min="26" max="26" width="12.00390625" style="14" customWidth="1"/>
    <col min="27" max="27" width="12.140625" style="14" customWidth="1"/>
    <col min="28" max="28" width="13.140625" style="14" customWidth="1"/>
    <col min="29" max="29" width="13.8515625" style="14" customWidth="1"/>
    <col min="30" max="30" width="14.140625" style="14" customWidth="1"/>
    <col min="31" max="31" width="11.00390625" style="14" customWidth="1"/>
    <col min="32" max="32" width="21.7109375" style="30" customWidth="1"/>
    <col min="33" max="33" width="50.7109375" style="30" customWidth="1"/>
    <col min="34" max="34" width="12.421875" style="36" bestFit="1" customWidth="1"/>
    <col min="35" max="35" width="14.421875" style="36" customWidth="1"/>
    <col min="36" max="36" width="15.8515625" style="36" customWidth="1"/>
    <col min="37" max="37" width="9.57421875" style="25" bestFit="1" customWidth="1"/>
    <col min="38" max="16384" width="8.8515625" style="14" customWidth="1"/>
  </cols>
  <sheetData>
    <row r="1" spans="1:19" ht="19.5" customHeight="1">
      <c r="A1" s="59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3"/>
      <c r="Q1" s="3"/>
      <c r="R1" s="3"/>
      <c r="S1" s="3"/>
    </row>
    <row r="2" spans="1:19" ht="41.25" customHeight="1">
      <c r="A2" s="76" t="s">
        <v>42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13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3"/>
      <c r="O3" s="3"/>
      <c r="P3" s="3"/>
      <c r="Q3" s="3"/>
      <c r="R3" s="3"/>
      <c r="S3" s="3"/>
    </row>
    <row r="4" spans="1:36" s="4" customFormat="1" ht="30.75" customHeight="1">
      <c r="A4" s="77" t="s">
        <v>5</v>
      </c>
      <c r="B4" s="79" t="s">
        <v>52</v>
      </c>
      <c r="C4" s="79" t="s">
        <v>62</v>
      </c>
      <c r="D4" s="79" t="s">
        <v>63</v>
      </c>
      <c r="E4" s="79" t="s">
        <v>64</v>
      </c>
      <c r="F4" s="81" t="s">
        <v>43</v>
      </c>
      <c r="G4" s="82"/>
      <c r="H4" s="81" t="s">
        <v>0</v>
      </c>
      <c r="I4" s="82"/>
      <c r="J4" s="81" t="s">
        <v>1</v>
      </c>
      <c r="K4" s="82"/>
      <c r="L4" s="81" t="s">
        <v>2</v>
      </c>
      <c r="M4" s="82"/>
      <c r="N4" s="81" t="s">
        <v>3</v>
      </c>
      <c r="O4" s="82"/>
      <c r="P4" s="81" t="s">
        <v>4</v>
      </c>
      <c r="Q4" s="82"/>
      <c r="R4" s="81" t="s">
        <v>6</v>
      </c>
      <c r="S4" s="82"/>
      <c r="T4" s="81" t="s">
        <v>7</v>
      </c>
      <c r="U4" s="82"/>
      <c r="V4" s="81" t="s">
        <v>8</v>
      </c>
      <c r="W4" s="82"/>
      <c r="X4" s="81" t="s">
        <v>9</v>
      </c>
      <c r="Y4" s="82"/>
      <c r="Z4" s="81" t="s">
        <v>10</v>
      </c>
      <c r="AA4" s="82"/>
      <c r="AB4" s="81" t="s">
        <v>11</v>
      </c>
      <c r="AC4" s="82"/>
      <c r="AD4" s="81" t="s">
        <v>12</v>
      </c>
      <c r="AE4" s="82"/>
      <c r="AF4" s="85"/>
      <c r="AG4" s="85"/>
      <c r="AH4" s="38"/>
      <c r="AI4" s="38"/>
      <c r="AJ4" s="38"/>
    </row>
    <row r="5" spans="1:36" s="5" customFormat="1" ht="55.5" customHeight="1">
      <c r="A5" s="77"/>
      <c r="B5" s="80"/>
      <c r="C5" s="80"/>
      <c r="D5" s="80"/>
      <c r="E5" s="80"/>
      <c r="F5" s="18" t="s">
        <v>15</v>
      </c>
      <c r="G5" s="18" t="s">
        <v>14</v>
      </c>
      <c r="H5" s="8" t="s">
        <v>13</v>
      </c>
      <c r="I5" s="13" t="s">
        <v>16</v>
      </c>
      <c r="J5" s="8" t="s">
        <v>13</v>
      </c>
      <c r="K5" s="13" t="s">
        <v>16</v>
      </c>
      <c r="L5" s="8" t="s">
        <v>13</v>
      </c>
      <c r="M5" s="13" t="s">
        <v>16</v>
      </c>
      <c r="N5" s="8" t="s">
        <v>13</v>
      </c>
      <c r="O5" s="13" t="s">
        <v>16</v>
      </c>
      <c r="P5" s="8" t="s">
        <v>13</v>
      </c>
      <c r="Q5" s="13" t="s">
        <v>16</v>
      </c>
      <c r="R5" s="8" t="s">
        <v>13</v>
      </c>
      <c r="S5" s="13" t="s">
        <v>16</v>
      </c>
      <c r="T5" s="8" t="s">
        <v>13</v>
      </c>
      <c r="U5" s="13" t="s">
        <v>16</v>
      </c>
      <c r="V5" s="8" t="s">
        <v>13</v>
      </c>
      <c r="W5" s="13" t="s">
        <v>16</v>
      </c>
      <c r="X5" s="8" t="s">
        <v>13</v>
      </c>
      <c r="Y5" s="13" t="s">
        <v>16</v>
      </c>
      <c r="Z5" s="8" t="s">
        <v>13</v>
      </c>
      <c r="AA5" s="13" t="s">
        <v>16</v>
      </c>
      <c r="AB5" s="8" t="s">
        <v>13</v>
      </c>
      <c r="AC5" s="13" t="s">
        <v>16</v>
      </c>
      <c r="AD5" s="8" t="s">
        <v>13</v>
      </c>
      <c r="AE5" s="13" t="s">
        <v>16</v>
      </c>
      <c r="AF5" s="86" t="s">
        <v>17</v>
      </c>
      <c r="AG5" s="87"/>
      <c r="AH5" s="39"/>
      <c r="AI5" s="39"/>
      <c r="AJ5" s="39"/>
    </row>
    <row r="6" spans="1:37" s="7" customFormat="1" ht="1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6">
        <v>30</v>
      </c>
      <c r="AE6" s="19">
        <v>31</v>
      </c>
      <c r="AF6" s="83">
        <v>32</v>
      </c>
      <c r="AG6" s="84"/>
      <c r="AH6" s="36"/>
      <c r="AI6" s="36"/>
      <c r="AJ6" s="36"/>
      <c r="AK6" s="50"/>
    </row>
    <row r="7" spans="1:37" s="7" customFormat="1" ht="51.75" customHeight="1">
      <c r="A7" s="51" t="s">
        <v>28</v>
      </c>
      <c r="B7" s="31">
        <f>H7+J7+L7+N7+P7+R7+T7+V7+X7+Z7+AB7+AD7</f>
        <v>92742.64455000001</v>
      </c>
      <c r="C7" s="32">
        <f>H7+J7</f>
        <v>271.539</v>
      </c>
      <c r="D7" s="31">
        <f>D8+D38+D50</f>
        <v>0</v>
      </c>
      <c r="E7" s="33">
        <f>E8+E38+E50</f>
        <v>0</v>
      </c>
      <c r="F7" s="34">
        <f>E7/B7</f>
        <v>0</v>
      </c>
      <c r="G7" s="34">
        <v>0</v>
      </c>
      <c r="H7" s="31">
        <f aca="true" t="shared" si="0" ref="H7:AE7">H8+H38+H50</f>
        <v>0</v>
      </c>
      <c r="I7" s="31">
        <f t="shared" si="0"/>
        <v>0</v>
      </c>
      <c r="J7" s="31">
        <f t="shared" si="0"/>
        <v>271.539</v>
      </c>
      <c r="K7" s="31">
        <f t="shared" si="0"/>
        <v>0</v>
      </c>
      <c r="L7" s="31">
        <f t="shared" si="0"/>
        <v>0</v>
      </c>
      <c r="M7" s="31">
        <f t="shared" si="0"/>
        <v>0</v>
      </c>
      <c r="N7" s="31">
        <f t="shared" si="0"/>
        <v>0</v>
      </c>
      <c r="O7" s="31">
        <f t="shared" si="0"/>
        <v>0</v>
      </c>
      <c r="P7" s="31">
        <f t="shared" si="0"/>
        <v>0</v>
      </c>
      <c r="Q7" s="31">
        <f t="shared" si="0"/>
        <v>0</v>
      </c>
      <c r="R7" s="31">
        <f t="shared" si="0"/>
        <v>0</v>
      </c>
      <c r="S7" s="31">
        <f t="shared" si="0"/>
        <v>0</v>
      </c>
      <c r="T7" s="31">
        <f t="shared" si="0"/>
        <v>2533.2055499999997</v>
      </c>
      <c r="U7" s="31">
        <f t="shared" si="0"/>
        <v>0</v>
      </c>
      <c r="V7" s="31">
        <f t="shared" si="0"/>
        <v>0</v>
      </c>
      <c r="W7" s="31">
        <f t="shared" si="0"/>
        <v>0</v>
      </c>
      <c r="X7" s="31">
        <f t="shared" si="0"/>
        <v>6108.75</v>
      </c>
      <c r="Y7" s="31">
        <f t="shared" si="0"/>
        <v>0</v>
      </c>
      <c r="Z7" s="31">
        <f t="shared" si="0"/>
        <v>6108.75</v>
      </c>
      <c r="AA7" s="31">
        <f t="shared" si="0"/>
        <v>0</v>
      </c>
      <c r="AB7" s="31">
        <f t="shared" si="0"/>
        <v>0</v>
      </c>
      <c r="AC7" s="31">
        <f t="shared" si="0"/>
        <v>0</v>
      </c>
      <c r="AD7" s="31">
        <f t="shared" si="0"/>
        <v>77720.40000000001</v>
      </c>
      <c r="AE7" s="31">
        <f t="shared" si="0"/>
        <v>0</v>
      </c>
      <c r="AF7" s="88"/>
      <c r="AG7" s="88"/>
      <c r="AH7" s="40"/>
      <c r="AI7" s="40"/>
      <c r="AJ7" s="40"/>
      <c r="AK7" s="50"/>
    </row>
    <row r="8" spans="1:37" s="20" customFormat="1" ht="33.75" customHeight="1">
      <c r="A8" s="52" t="s">
        <v>36</v>
      </c>
      <c r="B8" s="35">
        <f>B9</f>
        <v>12168.94455</v>
      </c>
      <c r="C8" s="35">
        <f>C9</f>
        <v>271.539</v>
      </c>
      <c r="D8" s="35">
        <f>D9</f>
        <v>0</v>
      </c>
      <c r="E8" s="35">
        <f>E9</f>
        <v>0</v>
      </c>
      <c r="F8" s="34">
        <f>E8/B8</f>
        <v>0</v>
      </c>
      <c r="G8" s="34">
        <v>0</v>
      </c>
      <c r="H8" s="35">
        <f aca="true" t="shared" si="1" ref="H8:AE8">H9</f>
        <v>0</v>
      </c>
      <c r="I8" s="35">
        <f t="shared" si="1"/>
        <v>0</v>
      </c>
      <c r="J8" s="35">
        <f t="shared" si="1"/>
        <v>271.539</v>
      </c>
      <c r="K8" s="35">
        <f t="shared" si="1"/>
        <v>0</v>
      </c>
      <c r="L8" s="35">
        <f t="shared" si="1"/>
        <v>0</v>
      </c>
      <c r="M8" s="35">
        <f t="shared" si="1"/>
        <v>0</v>
      </c>
      <c r="N8" s="35">
        <f t="shared" si="1"/>
        <v>0</v>
      </c>
      <c r="O8" s="35">
        <f t="shared" si="1"/>
        <v>0</v>
      </c>
      <c r="P8" s="35">
        <f t="shared" si="1"/>
        <v>0</v>
      </c>
      <c r="Q8" s="35">
        <f t="shared" si="1"/>
        <v>0</v>
      </c>
      <c r="R8" s="35">
        <f t="shared" si="1"/>
        <v>0</v>
      </c>
      <c r="S8" s="35">
        <f t="shared" si="1"/>
        <v>0</v>
      </c>
      <c r="T8" s="35">
        <f t="shared" si="1"/>
        <v>2533.2055499999997</v>
      </c>
      <c r="U8" s="35">
        <f t="shared" si="1"/>
        <v>0</v>
      </c>
      <c r="V8" s="35">
        <f t="shared" si="1"/>
        <v>0</v>
      </c>
      <c r="W8" s="35">
        <f t="shared" si="1"/>
        <v>0</v>
      </c>
      <c r="X8" s="35">
        <f t="shared" si="1"/>
        <v>0</v>
      </c>
      <c r="Y8" s="35">
        <f t="shared" si="1"/>
        <v>0</v>
      </c>
      <c r="Z8" s="35">
        <f t="shared" si="1"/>
        <v>0</v>
      </c>
      <c r="AA8" s="35">
        <f t="shared" si="1"/>
        <v>0</v>
      </c>
      <c r="AB8" s="35">
        <f>AB9</f>
        <v>0</v>
      </c>
      <c r="AC8" s="35">
        <f t="shared" si="1"/>
        <v>0</v>
      </c>
      <c r="AD8" s="35">
        <f t="shared" si="1"/>
        <v>9364.2</v>
      </c>
      <c r="AE8" s="35">
        <f t="shared" si="1"/>
        <v>0</v>
      </c>
      <c r="AF8" s="88"/>
      <c r="AG8" s="88"/>
      <c r="AH8" s="40"/>
      <c r="AI8" s="40"/>
      <c r="AJ8" s="40"/>
      <c r="AK8" s="50"/>
    </row>
    <row r="9" spans="1:37" s="20" customFormat="1" ht="20.25" customHeight="1">
      <c r="A9" s="55" t="s">
        <v>24</v>
      </c>
      <c r="B9" s="21">
        <f>B10+B11+B12+B13</f>
        <v>12168.94455</v>
      </c>
      <c r="C9" s="21">
        <f>C10+C11+C12+C13</f>
        <v>271.539</v>
      </c>
      <c r="D9" s="21">
        <f>D10+D11+D12+D13</f>
        <v>0</v>
      </c>
      <c r="E9" s="21">
        <f>E10+E11+E12+E13</f>
        <v>0</v>
      </c>
      <c r="F9" s="22">
        <f>E9/B9</f>
        <v>0</v>
      </c>
      <c r="G9" s="22">
        <v>0</v>
      </c>
      <c r="H9" s="21">
        <f aca="true" t="shared" si="2" ref="H9:AE9">H10+H11+H12+H13</f>
        <v>0</v>
      </c>
      <c r="I9" s="21">
        <f t="shared" si="2"/>
        <v>0</v>
      </c>
      <c r="J9" s="21">
        <f t="shared" si="2"/>
        <v>271.539</v>
      </c>
      <c r="K9" s="21">
        <f t="shared" si="2"/>
        <v>0</v>
      </c>
      <c r="L9" s="21">
        <f t="shared" si="2"/>
        <v>0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21">
        <f t="shared" si="2"/>
        <v>0</v>
      </c>
      <c r="Q9" s="21">
        <f t="shared" si="2"/>
        <v>0</v>
      </c>
      <c r="R9" s="21">
        <f t="shared" si="2"/>
        <v>0</v>
      </c>
      <c r="S9" s="21">
        <f t="shared" si="2"/>
        <v>0</v>
      </c>
      <c r="T9" s="21">
        <f>T10+T11+T12+T13</f>
        <v>2533.2055499999997</v>
      </c>
      <c r="U9" s="21">
        <f t="shared" si="2"/>
        <v>0</v>
      </c>
      <c r="V9" s="21">
        <f t="shared" si="2"/>
        <v>0</v>
      </c>
      <c r="W9" s="21">
        <f t="shared" si="2"/>
        <v>0</v>
      </c>
      <c r="X9" s="21">
        <f t="shared" si="2"/>
        <v>0</v>
      </c>
      <c r="Y9" s="21">
        <f t="shared" si="2"/>
        <v>0</v>
      </c>
      <c r="Z9" s="21">
        <f t="shared" si="2"/>
        <v>0</v>
      </c>
      <c r="AA9" s="21">
        <f t="shared" si="2"/>
        <v>0</v>
      </c>
      <c r="AB9" s="21">
        <f t="shared" si="2"/>
        <v>0</v>
      </c>
      <c r="AC9" s="21">
        <f t="shared" si="2"/>
        <v>0</v>
      </c>
      <c r="AD9" s="21">
        <f>AD10+AD11+AD12+AD13</f>
        <v>9364.2</v>
      </c>
      <c r="AE9" s="21">
        <f t="shared" si="2"/>
        <v>0</v>
      </c>
      <c r="AF9" s="88"/>
      <c r="AG9" s="88"/>
      <c r="AH9" s="40"/>
      <c r="AI9" s="40"/>
      <c r="AJ9" s="40"/>
      <c r="AK9" s="50"/>
    </row>
    <row r="10" spans="1:37" s="20" customFormat="1" ht="20.25" customHeight="1">
      <c r="A10" s="56" t="s">
        <v>20</v>
      </c>
      <c r="B10" s="21">
        <f>H10+I10+J10+K10+L10+M10+N10+O10+P10+Q10+R10+S10</f>
        <v>0</v>
      </c>
      <c r="C10" s="21">
        <f>H10+J10</f>
        <v>0</v>
      </c>
      <c r="D10" s="21">
        <f>E10</f>
        <v>0</v>
      </c>
      <c r="E10" s="21">
        <f>I10+K10</f>
        <v>0</v>
      </c>
      <c r="F10" s="22">
        <v>0</v>
      </c>
      <c r="G10" s="22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f>T16+T22</f>
        <v>0</v>
      </c>
      <c r="U10" s="21">
        <v>0</v>
      </c>
      <c r="V10" s="21">
        <f>V16+V22</f>
        <v>0</v>
      </c>
      <c r="W10" s="21">
        <v>0</v>
      </c>
      <c r="X10" s="21">
        <f>X16+X22</f>
        <v>0</v>
      </c>
      <c r="Y10" s="21">
        <v>0</v>
      </c>
      <c r="Z10" s="21">
        <f>Z16+Z22</f>
        <v>0</v>
      </c>
      <c r="AA10" s="21">
        <v>0</v>
      </c>
      <c r="AB10" s="21">
        <f>AB16+AB22</f>
        <v>0</v>
      </c>
      <c r="AC10" s="21">
        <v>0</v>
      </c>
      <c r="AD10" s="21">
        <f aca="true" t="shared" si="3" ref="AD10:AE13">AD16+AD22</f>
        <v>0</v>
      </c>
      <c r="AE10" s="21">
        <f t="shared" si="3"/>
        <v>0</v>
      </c>
      <c r="AF10" s="88"/>
      <c r="AG10" s="88"/>
      <c r="AH10" s="40"/>
      <c r="AI10" s="40"/>
      <c r="AJ10" s="40"/>
      <c r="AK10" s="50"/>
    </row>
    <row r="11" spans="1:37" s="20" customFormat="1" ht="20.25" customHeight="1">
      <c r="A11" s="56" t="s">
        <v>18</v>
      </c>
      <c r="B11" s="21">
        <f>H11+I11+J11+K11+L11+M11+N11+O11+P11+Q11+R11+S11</f>
        <v>0</v>
      </c>
      <c r="C11" s="21">
        <f>H11+J11</f>
        <v>0</v>
      </c>
      <c r="D11" s="21">
        <f>E11</f>
        <v>0</v>
      </c>
      <c r="E11" s="21">
        <f>I11+K11</f>
        <v>0</v>
      </c>
      <c r="F11" s="22">
        <v>0</v>
      </c>
      <c r="G11" s="22">
        <v>0</v>
      </c>
      <c r="H11" s="23">
        <v>0</v>
      </c>
      <c r="I11" s="21">
        <v>0</v>
      </c>
      <c r="J11" s="23">
        <v>0</v>
      </c>
      <c r="K11" s="21">
        <v>0</v>
      </c>
      <c r="L11" s="23">
        <v>0</v>
      </c>
      <c r="M11" s="21">
        <v>0</v>
      </c>
      <c r="N11" s="23">
        <v>0</v>
      </c>
      <c r="O11" s="21">
        <v>0</v>
      </c>
      <c r="P11" s="23">
        <v>0</v>
      </c>
      <c r="Q11" s="21">
        <v>0</v>
      </c>
      <c r="R11" s="23">
        <v>0</v>
      </c>
      <c r="S11" s="21">
        <v>0</v>
      </c>
      <c r="T11" s="21">
        <f>T17+T23</f>
        <v>0</v>
      </c>
      <c r="U11" s="21">
        <v>0</v>
      </c>
      <c r="V11" s="21">
        <f>V17+V23</f>
        <v>0</v>
      </c>
      <c r="W11" s="21">
        <v>0</v>
      </c>
      <c r="X11" s="21">
        <f>X17+X23</f>
        <v>0</v>
      </c>
      <c r="Y11" s="21">
        <v>0</v>
      </c>
      <c r="Z11" s="21">
        <f>Z17+Z23</f>
        <v>0</v>
      </c>
      <c r="AA11" s="21">
        <v>0</v>
      </c>
      <c r="AB11" s="21">
        <f>AB17+AB23</f>
        <v>0</v>
      </c>
      <c r="AC11" s="21">
        <v>0</v>
      </c>
      <c r="AD11" s="21">
        <f t="shared" si="3"/>
        <v>0</v>
      </c>
      <c r="AE11" s="21">
        <f t="shared" si="3"/>
        <v>0</v>
      </c>
      <c r="AF11" s="88"/>
      <c r="AG11" s="88"/>
      <c r="AH11" s="40"/>
      <c r="AI11" s="40"/>
      <c r="AJ11" s="40"/>
      <c r="AK11" s="50"/>
    </row>
    <row r="12" spans="1:37" s="20" customFormat="1" ht="21" customHeight="1">
      <c r="A12" s="56" t="s">
        <v>19</v>
      </c>
      <c r="B12" s="21">
        <f>H12+J12+L12+N12+P12+R12+T12+V12+X12+Z12+AB12+AD12</f>
        <v>10675.839</v>
      </c>
      <c r="C12" s="21">
        <f>H12+J12</f>
        <v>271.539</v>
      </c>
      <c r="D12" s="21">
        <f>E12</f>
        <v>0</v>
      </c>
      <c r="E12" s="21">
        <f>I12+K12</f>
        <v>0</v>
      </c>
      <c r="F12" s="22">
        <v>0</v>
      </c>
      <c r="G12" s="22">
        <v>0</v>
      </c>
      <c r="H12" s="23">
        <f aca="true" t="shared" si="4" ref="H12:AC12">H18</f>
        <v>0</v>
      </c>
      <c r="I12" s="21">
        <f t="shared" si="4"/>
        <v>0</v>
      </c>
      <c r="J12" s="23">
        <f>J18+J24+J30+J36</f>
        <v>271.539</v>
      </c>
      <c r="K12" s="21">
        <f t="shared" si="4"/>
        <v>0</v>
      </c>
      <c r="L12" s="23">
        <f t="shared" si="4"/>
        <v>0</v>
      </c>
      <c r="M12" s="21">
        <f t="shared" si="4"/>
        <v>0</v>
      </c>
      <c r="N12" s="23">
        <f t="shared" si="4"/>
        <v>0</v>
      </c>
      <c r="O12" s="21">
        <f t="shared" si="4"/>
        <v>0</v>
      </c>
      <c r="P12" s="23">
        <f t="shared" si="4"/>
        <v>0</v>
      </c>
      <c r="Q12" s="21">
        <f t="shared" si="4"/>
        <v>0</v>
      </c>
      <c r="R12" s="23">
        <f t="shared" si="4"/>
        <v>0</v>
      </c>
      <c r="S12" s="21">
        <f t="shared" si="4"/>
        <v>0</v>
      </c>
      <c r="T12" s="21">
        <f>T18+T24+T30+T36</f>
        <v>1040.1</v>
      </c>
      <c r="U12" s="21">
        <f t="shared" si="4"/>
        <v>0</v>
      </c>
      <c r="V12" s="21">
        <f>V18+V24</f>
        <v>0</v>
      </c>
      <c r="W12" s="21">
        <f t="shared" si="4"/>
        <v>0</v>
      </c>
      <c r="X12" s="21">
        <f>X18+X24</f>
        <v>0</v>
      </c>
      <c r="Y12" s="21">
        <f t="shared" si="4"/>
        <v>0</v>
      </c>
      <c r="Z12" s="21">
        <f>Z18+Z24</f>
        <v>0</v>
      </c>
      <c r="AA12" s="21">
        <f t="shared" si="4"/>
        <v>0</v>
      </c>
      <c r="AB12" s="21">
        <f>AB18+AB24</f>
        <v>0</v>
      </c>
      <c r="AC12" s="21">
        <f t="shared" si="4"/>
        <v>0</v>
      </c>
      <c r="AD12" s="21">
        <f t="shared" si="3"/>
        <v>9364.2</v>
      </c>
      <c r="AE12" s="21">
        <f t="shared" si="3"/>
        <v>0</v>
      </c>
      <c r="AF12" s="88" t="s">
        <v>44</v>
      </c>
      <c r="AG12" s="88"/>
      <c r="AH12" s="40"/>
      <c r="AI12" s="40"/>
      <c r="AJ12" s="40"/>
      <c r="AK12" s="50"/>
    </row>
    <row r="13" spans="1:37" s="20" customFormat="1" ht="16.5">
      <c r="A13" s="53" t="s">
        <v>27</v>
      </c>
      <c r="B13" s="21">
        <f>H13+J13+L13+N13+P13+R13+T13+V13+X13+Z13+AB13+AD13</f>
        <v>1493.10555</v>
      </c>
      <c r="C13" s="21">
        <f>H13+J13</f>
        <v>0</v>
      </c>
      <c r="D13" s="21">
        <f>E13</f>
        <v>0</v>
      </c>
      <c r="E13" s="21">
        <f>E19</f>
        <v>0</v>
      </c>
      <c r="F13" s="22">
        <f>E13/B13</f>
        <v>0</v>
      </c>
      <c r="G13" s="22">
        <v>0</v>
      </c>
      <c r="H13" s="21">
        <f aca="true" t="shared" si="5" ref="H13:AC13">H19</f>
        <v>0</v>
      </c>
      <c r="I13" s="21">
        <f t="shared" si="5"/>
        <v>0</v>
      </c>
      <c r="J13" s="21">
        <f t="shared" si="5"/>
        <v>0</v>
      </c>
      <c r="K13" s="21">
        <f t="shared" si="5"/>
        <v>0</v>
      </c>
      <c r="L13" s="21">
        <f t="shared" si="5"/>
        <v>0</v>
      </c>
      <c r="M13" s="21">
        <f t="shared" si="5"/>
        <v>0</v>
      </c>
      <c r="N13" s="21">
        <f t="shared" si="5"/>
        <v>0</v>
      </c>
      <c r="O13" s="21">
        <f t="shared" si="5"/>
        <v>0</v>
      </c>
      <c r="P13" s="21">
        <f t="shared" si="5"/>
        <v>0</v>
      </c>
      <c r="Q13" s="21">
        <f t="shared" si="5"/>
        <v>0</v>
      </c>
      <c r="R13" s="21">
        <f>R19</f>
        <v>0</v>
      </c>
      <c r="S13" s="21">
        <f t="shared" si="5"/>
        <v>0</v>
      </c>
      <c r="T13" s="21">
        <f>T19+T25</f>
        <v>1493.10555</v>
      </c>
      <c r="U13" s="21">
        <f t="shared" si="5"/>
        <v>0</v>
      </c>
      <c r="V13" s="21">
        <f>V19+V25</f>
        <v>0</v>
      </c>
      <c r="W13" s="21">
        <f t="shared" si="5"/>
        <v>0</v>
      </c>
      <c r="X13" s="21">
        <f>X19+X25</f>
        <v>0</v>
      </c>
      <c r="Y13" s="21">
        <f t="shared" si="5"/>
        <v>0</v>
      </c>
      <c r="Z13" s="21">
        <f>Z19+Z25</f>
        <v>0</v>
      </c>
      <c r="AA13" s="21">
        <f t="shared" si="5"/>
        <v>0</v>
      </c>
      <c r="AB13" s="21">
        <f>AB19+AB25</f>
        <v>0</v>
      </c>
      <c r="AC13" s="21">
        <f t="shared" si="5"/>
        <v>0</v>
      </c>
      <c r="AD13" s="21">
        <f t="shared" si="3"/>
        <v>0</v>
      </c>
      <c r="AE13" s="21">
        <f t="shared" si="3"/>
        <v>0</v>
      </c>
      <c r="AF13" s="88" t="s">
        <v>44</v>
      </c>
      <c r="AG13" s="88"/>
      <c r="AH13" s="40"/>
      <c r="AI13" s="40"/>
      <c r="AJ13" s="40"/>
      <c r="AK13" s="50"/>
    </row>
    <row r="14" spans="1:37" s="20" customFormat="1" ht="48" customHeight="1">
      <c r="A14" s="52" t="s">
        <v>53</v>
      </c>
      <c r="B14" s="21">
        <f>B15</f>
        <v>1493.10555</v>
      </c>
      <c r="C14" s="21">
        <f>C15</f>
        <v>0</v>
      </c>
      <c r="D14" s="21">
        <f>D15</f>
        <v>0</v>
      </c>
      <c r="E14" s="21">
        <f>E15</f>
        <v>0</v>
      </c>
      <c r="F14" s="22">
        <f>E14/B14</f>
        <v>0</v>
      </c>
      <c r="G14" s="22">
        <v>0</v>
      </c>
      <c r="H14" s="21">
        <f aca="true" t="shared" si="6" ref="H14:AE14">H15</f>
        <v>0</v>
      </c>
      <c r="I14" s="21">
        <f t="shared" si="6"/>
        <v>0</v>
      </c>
      <c r="J14" s="21">
        <f t="shared" si="6"/>
        <v>0</v>
      </c>
      <c r="K14" s="21">
        <f t="shared" si="6"/>
        <v>0</v>
      </c>
      <c r="L14" s="21">
        <f t="shared" si="6"/>
        <v>0</v>
      </c>
      <c r="M14" s="21">
        <f t="shared" si="6"/>
        <v>0</v>
      </c>
      <c r="N14" s="21">
        <f t="shared" si="6"/>
        <v>0</v>
      </c>
      <c r="O14" s="21">
        <f t="shared" si="6"/>
        <v>0</v>
      </c>
      <c r="P14" s="21">
        <f t="shared" si="6"/>
        <v>0</v>
      </c>
      <c r="Q14" s="21">
        <f t="shared" si="6"/>
        <v>0</v>
      </c>
      <c r="R14" s="21">
        <f t="shared" si="6"/>
        <v>0</v>
      </c>
      <c r="S14" s="21">
        <f t="shared" si="6"/>
        <v>0</v>
      </c>
      <c r="T14" s="21">
        <f t="shared" si="6"/>
        <v>1493.10555</v>
      </c>
      <c r="U14" s="21">
        <f t="shared" si="6"/>
        <v>0</v>
      </c>
      <c r="V14" s="21">
        <f t="shared" si="6"/>
        <v>0</v>
      </c>
      <c r="W14" s="21">
        <f t="shared" si="6"/>
        <v>0</v>
      </c>
      <c r="X14" s="21">
        <f t="shared" si="6"/>
        <v>0</v>
      </c>
      <c r="Y14" s="21">
        <f t="shared" si="6"/>
        <v>0</v>
      </c>
      <c r="Z14" s="21">
        <f t="shared" si="6"/>
        <v>0</v>
      </c>
      <c r="AA14" s="21">
        <f t="shared" si="6"/>
        <v>0</v>
      </c>
      <c r="AB14" s="21">
        <f>AB15</f>
        <v>0</v>
      </c>
      <c r="AC14" s="21">
        <f t="shared" si="6"/>
        <v>0</v>
      </c>
      <c r="AD14" s="21">
        <f t="shared" si="6"/>
        <v>0</v>
      </c>
      <c r="AE14" s="21">
        <f t="shared" si="6"/>
        <v>0</v>
      </c>
      <c r="AF14" s="89"/>
      <c r="AG14" s="95"/>
      <c r="AH14" s="40"/>
      <c r="AI14" s="40"/>
      <c r="AJ14" s="40"/>
      <c r="AK14" s="50"/>
    </row>
    <row r="15" spans="1:37" s="20" customFormat="1" ht="15.75" customHeight="1">
      <c r="A15" s="55" t="s">
        <v>24</v>
      </c>
      <c r="B15" s="21">
        <f>B16+B17+B18+B19</f>
        <v>1493.10555</v>
      </c>
      <c r="C15" s="21">
        <f>C16+C17+C18+C19</f>
        <v>0</v>
      </c>
      <c r="D15" s="21">
        <f>D16+D17+D18+D19</f>
        <v>0</v>
      </c>
      <c r="E15" s="21">
        <f>E16+E17+E18+E19</f>
        <v>0</v>
      </c>
      <c r="F15" s="22">
        <f>E15/B15</f>
        <v>0</v>
      </c>
      <c r="G15" s="22">
        <v>0</v>
      </c>
      <c r="H15" s="21">
        <f aca="true" t="shared" si="7" ref="H15:S15">H16+H17+H18+H19</f>
        <v>0</v>
      </c>
      <c r="I15" s="21">
        <f t="shared" si="7"/>
        <v>0</v>
      </c>
      <c r="J15" s="21">
        <f t="shared" si="7"/>
        <v>0</v>
      </c>
      <c r="K15" s="21">
        <f t="shared" si="7"/>
        <v>0</v>
      </c>
      <c r="L15" s="21">
        <f t="shared" si="7"/>
        <v>0</v>
      </c>
      <c r="M15" s="21">
        <f t="shared" si="7"/>
        <v>0</v>
      </c>
      <c r="N15" s="21">
        <f t="shared" si="7"/>
        <v>0</v>
      </c>
      <c r="O15" s="21">
        <f t="shared" si="7"/>
        <v>0</v>
      </c>
      <c r="P15" s="21">
        <f t="shared" si="7"/>
        <v>0</v>
      </c>
      <c r="Q15" s="21">
        <f t="shared" si="7"/>
        <v>0</v>
      </c>
      <c r="R15" s="21">
        <f t="shared" si="7"/>
        <v>0</v>
      </c>
      <c r="S15" s="21">
        <f t="shared" si="7"/>
        <v>0</v>
      </c>
      <c r="T15" s="21">
        <f>T16+T17+T18+T19</f>
        <v>1493.10555</v>
      </c>
      <c r="U15" s="21">
        <f aca="true" t="shared" si="8" ref="U15:AE15">U16+U17+U18+U19</f>
        <v>0</v>
      </c>
      <c r="V15" s="21">
        <f t="shared" si="8"/>
        <v>0</v>
      </c>
      <c r="W15" s="21">
        <f t="shared" si="8"/>
        <v>0</v>
      </c>
      <c r="X15" s="21">
        <f t="shared" si="8"/>
        <v>0</v>
      </c>
      <c r="Y15" s="21">
        <f t="shared" si="8"/>
        <v>0</v>
      </c>
      <c r="Z15" s="21">
        <f t="shared" si="8"/>
        <v>0</v>
      </c>
      <c r="AA15" s="21">
        <f t="shared" si="8"/>
        <v>0</v>
      </c>
      <c r="AB15" s="21">
        <f t="shared" si="8"/>
        <v>0</v>
      </c>
      <c r="AC15" s="21">
        <f t="shared" si="8"/>
        <v>0</v>
      </c>
      <c r="AD15" s="21">
        <f t="shared" si="8"/>
        <v>0</v>
      </c>
      <c r="AE15" s="21">
        <f t="shared" si="8"/>
        <v>0</v>
      </c>
      <c r="AF15" s="96"/>
      <c r="AG15" s="97"/>
      <c r="AH15" s="40"/>
      <c r="AI15" s="40"/>
      <c r="AJ15" s="40"/>
      <c r="AK15" s="50"/>
    </row>
    <row r="16" spans="1:37" s="20" customFormat="1" ht="15.75" customHeight="1">
      <c r="A16" s="56" t="s">
        <v>20</v>
      </c>
      <c r="B16" s="21">
        <f>H16+I16+J16+K16+L16+M16+N16+O16+P16+Q16+R16+S16</f>
        <v>0</v>
      </c>
      <c r="C16" s="21">
        <f>H16+J16+L16+N16+R16</f>
        <v>0</v>
      </c>
      <c r="D16" s="21">
        <f>E16</f>
        <v>0</v>
      </c>
      <c r="E16" s="21">
        <f>I16+K16+M16+O16</f>
        <v>0</v>
      </c>
      <c r="F16" s="22">
        <v>0</v>
      </c>
      <c r="G16" s="22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96"/>
      <c r="AG16" s="97"/>
      <c r="AH16" s="40"/>
      <c r="AI16" s="40"/>
      <c r="AJ16" s="40"/>
      <c r="AK16" s="50"/>
    </row>
    <row r="17" spans="1:37" s="20" customFormat="1" ht="15.75" customHeight="1">
      <c r="A17" s="56" t="s">
        <v>18</v>
      </c>
      <c r="B17" s="21">
        <f>H17+I17+J17+K17+L17+M17+N17+O17+P17+Q17+R17+S17</f>
        <v>0</v>
      </c>
      <c r="C17" s="21">
        <f>H17+J17+L17+N17+R17</f>
        <v>0</v>
      </c>
      <c r="D17" s="21">
        <f>E17</f>
        <v>0</v>
      </c>
      <c r="E17" s="21">
        <f>I17+K17+M17+O17</f>
        <v>0</v>
      </c>
      <c r="F17" s="22">
        <v>0</v>
      </c>
      <c r="G17" s="22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96"/>
      <c r="AG17" s="97"/>
      <c r="AH17" s="40"/>
      <c r="AI17" s="40"/>
      <c r="AJ17" s="40"/>
      <c r="AK17" s="50"/>
    </row>
    <row r="18" spans="1:37" s="20" customFormat="1" ht="15.75" customHeight="1">
      <c r="A18" s="56" t="s">
        <v>19</v>
      </c>
      <c r="B18" s="21">
        <f>H18+J18+L18+N18+P18+R18+T18+V18+X18+Z18+AB18+AD18</f>
        <v>0</v>
      </c>
      <c r="C18" s="21">
        <f>H18+J18+L18+N18+R18</f>
        <v>0</v>
      </c>
      <c r="D18" s="21">
        <f>E18</f>
        <v>0</v>
      </c>
      <c r="E18" s="21">
        <f>I18+K18+M18+O18</f>
        <v>0</v>
      </c>
      <c r="F18" s="22">
        <v>0</v>
      </c>
      <c r="G18" s="22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96"/>
      <c r="AG18" s="97"/>
      <c r="AH18" s="40"/>
      <c r="AI18" s="40"/>
      <c r="AJ18" s="40"/>
      <c r="AK18" s="50"/>
    </row>
    <row r="19" spans="1:37" s="20" customFormat="1" ht="15.75" customHeight="1">
      <c r="A19" s="53" t="s">
        <v>27</v>
      </c>
      <c r="B19" s="21">
        <f>H19+J19+L19+N19+P19+R19+T19+V19+X19+Z19+AB19+AD19</f>
        <v>1493.10555</v>
      </c>
      <c r="C19" s="21">
        <f>H19+J19</f>
        <v>0</v>
      </c>
      <c r="D19" s="21">
        <f>E19</f>
        <v>0</v>
      </c>
      <c r="E19" s="21">
        <f>I19+K19</f>
        <v>0</v>
      </c>
      <c r="F19" s="22">
        <f>E19/B19</f>
        <v>0</v>
      </c>
      <c r="G19" s="22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1493.10555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98"/>
      <c r="AG19" s="99"/>
      <c r="AH19" s="40"/>
      <c r="AI19" s="40"/>
      <c r="AJ19" s="40"/>
      <c r="AK19" s="50"/>
    </row>
    <row r="20" spans="1:37" s="20" customFormat="1" ht="48" customHeight="1">
      <c r="A20" s="54" t="s">
        <v>54</v>
      </c>
      <c r="B20" s="21">
        <f>B21</f>
        <v>9364.2</v>
      </c>
      <c r="C20" s="21">
        <f>C21</f>
        <v>0</v>
      </c>
      <c r="D20" s="21">
        <f>D21</f>
        <v>0</v>
      </c>
      <c r="E20" s="21">
        <f>E21</f>
        <v>0</v>
      </c>
      <c r="F20" s="22">
        <v>0</v>
      </c>
      <c r="G20" s="22">
        <v>0</v>
      </c>
      <c r="H20" s="21">
        <f aca="true" t="shared" si="9" ref="H20:AE20">H21</f>
        <v>0</v>
      </c>
      <c r="I20" s="21">
        <f t="shared" si="9"/>
        <v>0</v>
      </c>
      <c r="J20" s="21">
        <f t="shared" si="9"/>
        <v>0</v>
      </c>
      <c r="K20" s="21">
        <f t="shared" si="9"/>
        <v>0</v>
      </c>
      <c r="L20" s="21">
        <f t="shared" si="9"/>
        <v>0</v>
      </c>
      <c r="M20" s="21">
        <f t="shared" si="9"/>
        <v>0</v>
      </c>
      <c r="N20" s="21">
        <f t="shared" si="9"/>
        <v>0</v>
      </c>
      <c r="O20" s="21">
        <f t="shared" si="9"/>
        <v>0</v>
      </c>
      <c r="P20" s="21">
        <f t="shared" si="9"/>
        <v>0</v>
      </c>
      <c r="Q20" s="21">
        <f t="shared" si="9"/>
        <v>0</v>
      </c>
      <c r="R20" s="21">
        <f t="shared" si="9"/>
        <v>0</v>
      </c>
      <c r="S20" s="21">
        <f t="shared" si="9"/>
        <v>0</v>
      </c>
      <c r="T20" s="21">
        <f t="shared" si="9"/>
        <v>0</v>
      </c>
      <c r="U20" s="21">
        <f t="shared" si="9"/>
        <v>0</v>
      </c>
      <c r="V20" s="21">
        <f t="shared" si="9"/>
        <v>0</v>
      </c>
      <c r="W20" s="21">
        <f t="shared" si="9"/>
        <v>0</v>
      </c>
      <c r="X20" s="21">
        <f t="shared" si="9"/>
        <v>0</v>
      </c>
      <c r="Y20" s="21">
        <f t="shared" si="9"/>
        <v>0</v>
      </c>
      <c r="Z20" s="21">
        <f t="shared" si="9"/>
        <v>0</v>
      </c>
      <c r="AA20" s="21">
        <f t="shared" si="9"/>
        <v>0</v>
      </c>
      <c r="AB20" s="21">
        <f>AB21</f>
        <v>0</v>
      </c>
      <c r="AC20" s="21">
        <f t="shared" si="9"/>
        <v>0</v>
      </c>
      <c r="AD20" s="21">
        <f t="shared" si="9"/>
        <v>9364.2</v>
      </c>
      <c r="AE20" s="21">
        <f t="shared" si="9"/>
        <v>0</v>
      </c>
      <c r="AF20" s="89"/>
      <c r="AG20" s="90"/>
      <c r="AH20" s="40"/>
      <c r="AI20" s="40"/>
      <c r="AJ20" s="40"/>
      <c r="AK20" s="50"/>
    </row>
    <row r="21" spans="1:37" s="20" customFormat="1" ht="15.75" customHeight="1">
      <c r="A21" s="55" t="s">
        <v>24</v>
      </c>
      <c r="B21" s="21">
        <f>B22+B23+B24+B25</f>
        <v>9364.2</v>
      </c>
      <c r="C21" s="21">
        <f>C22+C23+C24+C25</f>
        <v>0</v>
      </c>
      <c r="D21" s="21">
        <f>D22+D23+D24+D25</f>
        <v>0</v>
      </c>
      <c r="E21" s="21">
        <f>E22+E23+E24+E25</f>
        <v>0</v>
      </c>
      <c r="F21" s="22">
        <v>0</v>
      </c>
      <c r="G21" s="22">
        <v>0</v>
      </c>
      <c r="H21" s="21">
        <f aca="true" t="shared" si="10" ref="H21:S21">H22+H23+H24+H25</f>
        <v>0</v>
      </c>
      <c r="I21" s="21">
        <f t="shared" si="10"/>
        <v>0</v>
      </c>
      <c r="J21" s="21">
        <f t="shared" si="10"/>
        <v>0</v>
      </c>
      <c r="K21" s="21">
        <f t="shared" si="10"/>
        <v>0</v>
      </c>
      <c r="L21" s="21">
        <f t="shared" si="10"/>
        <v>0</v>
      </c>
      <c r="M21" s="21">
        <f t="shared" si="10"/>
        <v>0</v>
      </c>
      <c r="N21" s="21">
        <f t="shared" si="10"/>
        <v>0</v>
      </c>
      <c r="O21" s="21">
        <f t="shared" si="10"/>
        <v>0</v>
      </c>
      <c r="P21" s="21">
        <f t="shared" si="10"/>
        <v>0</v>
      </c>
      <c r="Q21" s="21">
        <f t="shared" si="10"/>
        <v>0</v>
      </c>
      <c r="R21" s="21">
        <f t="shared" si="10"/>
        <v>0</v>
      </c>
      <c r="S21" s="21">
        <f t="shared" si="10"/>
        <v>0</v>
      </c>
      <c r="T21" s="21">
        <f>T22+T23+T24+T25</f>
        <v>0</v>
      </c>
      <c r="U21" s="21">
        <f aca="true" t="shared" si="11" ref="U21:AE21">U22+U23+U24+U25</f>
        <v>0</v>
      </c>
      <c r="V21" s="21">
        <f t="shared" si="11"/>
        <v>0</v>
      </c>
      <c r="W21" s="21">
        <f t="shared" si="11"/>
        <v>0</v>
      </c>
      <c r="X21" s="21">
        <f t="shared" si="11"/>
        <v>0</v>
      </c>
      <c r="Y21" s="21">
        <f t="shared" si="11"/>
        <v>0</v>
      </c>
      <c r="Z21" s="21">
        <f t="shared" si="11"/>
        <v>0</v>
      </c>
      <c r="AA21" s="21">
        <f t="shared" si="11"/>
        <v>0</v>
      </c>
      <c r="AB21" s="21">
        <f t="shared" si="11"/>
        <v>0</v>
      </c>
      <c r="AC21" s="21">
        <f t="shared" si="11"/>
        <v>0</v>
      </c>
      <c r="AD21" s="21">
        <f t="shared" si="11"/>
        <v>9364.2</v>
      </c>
      <c r="AE21" s="21">
        <f t="shared" si="11"/>
        <v>0</v>
      </c>
      <c r="AF21" s="91"/>
      <c r="AG21" s="92"/>
      <c r="AH21" s="40"/>
      <c r="AI21" s="40"/>
      <c r="AJ21" s="40"/>
      <c r="AK21" s="50"/>
    </row>
    <row r="22" spans="1:37" s="20" customFormat="1" ht="15.75" customHeight="1">
      <c r="A22" s="56" t="s">
        <v>20</v>
      </c>
      <c r="B22" s="21">
        <f>H22+I22+J22+K22+L22+M22+N22+O22+P22+Q22+R22+S22</f>
        <v>0</v>
      </c>
      <c r="C22" s="21">
        <f>H22+J22+L22+N22+R22</f>
        <v>0</v>
      </c>
      <c r="D22" s="21">
        <f>E22</f>
        <v>0</v>
      </c>
      <c r="E22" s="21">
        <f>I22+K22+M22+O22</f>
        <v>0</v>
      </c>
      <c r="F22" s="22">
        <v>0</v>
      </c>
      <c r="G22" s="22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91"/>
      <c r="AG22" s="92"/>
      <c r="AH22" s="40"/>
      <c r="AI22" s="40"/>
      <c r="AJ22" s="40"/>
      <c r="AK22" s="50"/>
    </row>
    <row r="23" spans="1:37" s="20" customFormat="1" ht="15.75" customHeight="1">
      <c r="A23" s="56" t="s">
        <v>18</v>
      </c>
      <c r="B23" s="21">
        <f>H23+I23+J23+K23+L23+M23+N23+O23+P23+Q23+R23+S23</f>
        <v>0</v>
      </c>
      <c r="C23" s="21">
        <f>H23+J23+L23+N23+R23</f>
        <v>0</v>
      </c>
      <c r="D23" s="21">
        <f>E23</f>
        <v>0</v>
      </c>
      <c r="E23" s="21">
        <f>I23+K23+M23+O23</f>
        <v>0</v>
      </c>
      <c r="F23" s="22">
        <v>0</v>
      </c>
      <c r="G23" s="22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91"/>
      <c r="AG23" s="92"/>
      <c r="AH23" s="40"/>
      <c r="AI23" s="40"/>
      <c r="AJ23" s="40"/>
      <c r="AK23" s="50"/>
    </row>
    <row r="24" spans="1:37" s="20" customFormat="1" ht="15.75" customHeight="1">
      <c r="A24" s="56" t="s">
        <v>19</v>
      </c>
      <c r="B24" s="21">
        <f>H24+J24+L24+N24+P24+R24+T24+V24+X24+Z24+AB24+AD24</f>
        <v>9364.2</v>
      </c>
      <c r="C24" s="21">
        <f>H24+J24</f>
        <v>0</v>
      </c>
      <c r="D24" s="21">
        <f>E24</f>
        <v>0</v>
      </c>
      <c r="E24" s="21">
        <f>I24+K24</f>
        <v>0</v>
      </c>
      <c r="F24" s="22">
        <v>0</v>
      </c>
      <c r="G24" s="22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9364.2</v>
      </c>
      <c r="AE24" s="21">
        <v>0</v>
      </c>
      <c r="AF24" s="91"/>
      <c r="AG24" s="92"/>
      <c r="AH24" s="40"/>
      <c r="AI24" s="40"/>
      <c r="AJ24" s="40"/>
      <c r="AK24" s="50"/>
    </row>
    <row r="25" spans="1:37" s="20" customFormat="1" ht="15.75" customHeight="1">
      <c r="A25" s="53" t="s">
        <v>27</v>
      </c>
      <c r="B25" s="21">
        <f>H25+J25+L25+N25+P25+R25+T25+V25+X25+Z25+AB25+AD25</f>
        <v>0</v>
      </c>
      <c r="C25" s="21">
        <f>H25+J25+L25+N25+R25</f>
        <v>0</v>
      </c>
      <c r="D25" s="21">
        <f>E25</f>
        <v>0</v>
      </c>
      <c r="E25" s="21">
        <f>I25+K25+M25+O25+Q25+S25</f>
        <v>0</v>
      </c>
      <c r="F25" s="22">
        <v>0</v>
      </c>
      <c r="G25" s="22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93"/>
      <c r="AG25" s="94"/>
      <c r="AH25" s="40"/>
      <c r="AI25" s="40"/>
      <c r="AJ25" s="40"/>
      <c r="AK25" s="50"/>
    </row>
    <row r="26" spans="1:37" s="20" customFormat="1" ht="30.75" customHeight="1">
      <c r="A26" s="54" t="s">
        <v>67</v>
      </c>
      <c r="B26" s="35">
        <f>B27</f>
        <v>271.539</v>
      </c>
      <c r="C26" s="35">
        <f>C27</f>
        <v>271.539</v>
      </c>
      <c r="D26" s="35">
        <f>D27</f>
        <v>0</v>
      </c>
      <c r="E26" s="35">
        <f>E27</f>
        <v>0</v>
      </c>
      <c r="F26" s="34">
        <v>0</v>
      </c>
      <c r="G26" s="34">
        <v>0</v>
      </c>
      <c r="H26" s="35">
        <f aca="true" t="shared" si="12" ref="H26:AE26">H27</f>
        <v>0</v>
      </c>
      <c r="I26" s="35">
        <f t="shared" si="12"/>
        <v>0</v>
      </c>
      <c r="J26" s="35">
        <f t="shared" si="12"/>
        <v>271.539</v>
      </c>
      <c r="K26" s="35">
        <f t="shared" si="12"/>
        <v>0</v>
      </c>
      <c r="L26" s="35">
        <f t="shared" si="12"/>
        <v>0</v>
      </c>
      <c r="M26" s="35">
        <f t="shared" si="12"/>
        <v>0</v>
      </c>
      <c r="N26" s="35">
        <f t="shared" si="12"/>
        <v>0</v>
      </c>
      <c r="O26" s="35">
        <f t="shared" si="12"/>
        <v>0</v>
      </c>
      <c r="P26" s="35">
        <f t="shared" si="12"/>
        <v>0</v>
      </c>
      <c r="Q26" s="35">
        <f t="shared" si="12"/>
        <v>0</v>
      </c>
      <c r="R26" s="35">
        <f t="shared" si="12"/>
        <v>0</v>
      </c>
      <c r="S26" s="35">
        <f t="shared" si="12"/>
        <v>0</v>
      </c>
      <c r="T26" s="35">
        <f t="shared" si="12"/>
        <v>0</v>
      </c>
      <c r="U26" s="35">
        <f t="shared" si="12"/>
        <v>0</v>
      </c>
      <c r="V26" s="35">
        <f t="shared" si="12"/>
        <v>0</v>
      </c>
      <c r="W26" s="35">
        <f t="shared" si="12"/>
        <v>0</v>
      </c>
      <c r="X26" s="35">
        <f t="shared" si="12"/>
        <v>0</v>
      </c>
      <c r="Y26" s="35">
        <f t="shared" si="12"/>
        <v>0</v>
      </c>
      <c r="Z26" s="35">
        <f t="shared" si="12"/>
        <v>0</v>
      </c>
      <c r="AA26" s="35">
        <f t="shared" si="12"/>
        <v>0</v>
      </c>
      <c r="AB26" s="35">
        <f>AB27</f>
        <v>0</v>
      </c>
      <c r="AC26" s="35">
        <f t="shared" si="12"/>
        <v>0</v>
      </c>
      <c r="AD26" s="35">
        <f t="shared" si="12"/>
        <v>0</v>
      </c>
      <c r="AE26" s="35">
        <f t="shared" si="12"/>
        <v>0</v>
      </c>
      <c r="AF26" s="89"/>
      <c r="AG26" s="90"/>
      <c r="AH26" s="40"/>
      <c r="AI26" s="40"/>
      <c r="AJ26" s="40"/>
      <c r="AK26" s="50"/>
    </row>
    <row r="27" spans="1:37" s="20" customFormat="1" ht="15.75" customHeight="1">
      <c r="A27" s="55" t="s">
        <v>24</v>
      </c>
      <c r="B27" s="21">
        <f>B28+B29+B30+B31</f>
        <v>271.539</v>
      </c>
      <c r="C27" s="21">
        <f>C28+C29+C30+C31</f>
        <v>271.539</v>
      </c>
      <c r="D27" s="21">
        <f>D28+D29+D30+D31</f>
        <v>0</v>
      </c>
      <c r="E27" s="21">
        <f>E28+E29+E30+E31</f>
        <v>0</v>
      </c>
      <c r="F27" s="22">
        <v>0</v>
      </c>
      <c r="G27" s="22">
        <v>0</v>
      </c>
      <c r="H27" s="21">
        <f aca="true" t="shared" si="13" ref="H27:S27">H28+H29+H30+H31</f>
        <v>0</v>
      </c>
      <c r="I27" s="21">
        <f t="shared" si="13"/>
        <v>0</v>
      </c>
      <c r="J27" s="21">
        <f t="shared" si="13"/>
        <v>271.539</v>
      </c>
      <c r="K27" s="21">
        <f t="shared" si="13"/>
        <v>0</v>
      </c>
      <c r="L27" s="21">
        <f t="shared" si="13"/>
        <v>0</v>
      </c>
      <c r="M27" s="21">
        <f t="shared" si="13"/>
        <v>0</v>
      </c>
      <c r="N27" s="21">
        <f t="shared" si="13"/>
        <v>0</v>
      </c>
      <c r="O27" s="21">
        <f t="shared" si="13"/>
        <v>0</v>
      </c>
      <c r="P27" s="21">
        <f t="shared" si="13"/>
        <v>0</v>
      </c>
      <c r="Q27" s="21">
        <f t="shared" si="13"/>
        <v>0</v>
      </c>
      <c r="R27" s="21">
        <f t="shared" si="13"/>
        <v>0</v>
      </c>
      <c r="S27" s="21">
        <f t="shared" si="13"/>
        <v>0</v>
      </c>
      <c r="T27" s="21">
        <f>T28+T29+T30+T31</f>
        <v>0</v>
      </c>
      <c r="U27" s="21">
        <f aca="true" t="shared" si="14" ref="U27:AE27">U28+U29+U30+U31</f>
        <v>0</v>
      </c>
      <c r="V27" s="21">
        <f t="shared" si="14"/>
        <v>0</v>
      </c>
      <c r="W27" s="21">
        <f t="shared" si="14"/>
        <v>0</v>
      </c>
      <c r="X27" s="21">
        <f t="shared" si="14"/>
        <v>0</v>
      </c>
      <c r="Y27" s="21">
        <f t="shared" si="14"/>
        <v>0</v>
      </c>
      <c r="Z27" s="21">
        <f t="shared" si="14"/>
        <v>0</v>
      </c>
      <c r="AA27" s="21">
        <f t="shared" si="14"/>
        <v>0</v>
      </c>
      <c r="AB27" s="21">
        <f t="shared" si="14"/>
        <v>0</v>
      </c>
      <c r="AC27" s="21">
        <f t="shared" si="14"/>
        <v>0</v>
      </c>
      <c r="AD27" s="21">
        <f t="shared" si="14"/>
        <v>0</v>
      </c>
      <c r="AE27" s="21">
        <f t="shared" si="14"/>
        <v>0</v>
      </c>
      <c r="AF27" s="91"/>
      <c r="AG27" s="92"/>
      <c r="AH27" s="40"/>
      <c r="AI27" s="40"/>
      <c r="AJ27" s="40"/>
      <c r="AK27" s="50"/>
    </row>
    <row r="28" spans="1:37" s="20" customFormat="1" ht="15.75" customHeight="1">
      <c r="A28" s="56" t="s">
        <v>20</v>
      </c>
      <c r="B28" s="21">
        <f>H28+I28+J28+K28+L28+M28+N28+O28+P28+Q28+R28+S28</f>
        <v>0</v>
      </c>
      <c r="C28" s="21">
        <f>H28+J28+L28+N28+R28</f>
        <v>0</v>
      </c>
      <c r="D28" s="21">
        <f>E28</f>
        <v>0</v>
      </c>
      <c r="E28" s="21">
        <f>I28+K28+M28+O28</f>
        <v>0</v>
      </c>
      <c r="F28" s="22">
        <v>0</v>
      </c>
      <c r="G28" s="22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91"/>
      <c r="AG28" s="92"/>
      <c r="AH28" s="40"/>
      <c r="AI28" s="40"/>
      <c r="AJ28" s="40"/>
      <c r="AK28" s="50"/>
    </row>
    <row r="29" spans="1:37" s="20" customFormat="1" ht="15.75" customHeight="1">
      <c r="A29" s="56" t="s">
        <v>18</v>
      </c>
      <c r="B29" s="21">
        <f>H29+I29+J29+K29+L29+M29+N29+O29+P29+Q29+R29+S29</f>
        <v>0</v>
      </c>
      <c r="C29" s="21">
        <f>H29+J29+L29+N29+R29</f>
        <v>0</v>
      </c>
      <c r="D29" s="21">
        <f>E29</f>
        <v>0</v>
      </c>
      <c r="E29" s="21">
        <f>I29+K29+M29+O29</f>
        <v>0</v>
      </c>
      <c r="F29" s="22">
        <v>0</v>
      </c>
      <c r="G29" s="22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91"/>
      <c r="AG29" s="92"/>
      <c r="AH29" s="40"/>
      <c r="AI29" s="40"/>
      <c r="AJ29" s="40"/>
      <c r="AK29" s="50"/>
    </row>
    <row r="30" spans="1:37" s="20" customFormat="1" ht="15.75" customHeight="1">
      <c r="A30" s="56" t="s">
        <v>19</v>
      </c>
      <c r="B30" s="21">
        <f>H30+J30+L30+N30+P30+R30+T30+V30+X30+Z30+AB30+AD30</f>
        <v>271.539</v>
      </c>
      <c r="C30" s="21">
        <f>H30+J30</f>
        <v>271.539</v>
      </c>
      <c r="D30" s="21">
        <f>E30</f>
        <v>0</v>
      </c>
      <c r="E30" s="21">
        <f>I30+K30</f>
        <v>0</v>
      </c>
      <c r="F30" s="22">
        <v>0</v>
      </c>
      <c r="G30" s="22">
        <v>0</v>
      </c>
      <c r="H30" s="21">
        <v>0</v>
      </c>
      <c r="I30" s="21">
        <v>0</v>
      </c>
      <c r="J30" s="21">
        <v>271.539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/>
      <c r="AE30" s="21">
        <v>0</v>
      </c>
      <c r="AF30" s="91"/>
      <c r="AG30" s="92"/>
      <c r="AH30" s="40"/>
      <c r="AI30" s="40"/>
      <c r="AJ30" s="40"/>
      <c r="AK30" s="50"/>
    </row>
    <row r="31" spans="1:37" s="20" customFormat="1" ht="15.75" customHeight="1">
      <c r="A31" s="53" t="s">
        <v>27</v>
      </c>
      <c r="B31" s="21">
        <f>H31+J31+L31+N31+P31+R31+T31+V31+X31+Z31+AB31+AD31</f>
        <v>0</v>
      </c>
      <c r="C31" s="21">
        <f>H31+J31+L31+N31+R31</f>
        <v>0</v>
      </c>
      <c r="D31" s="21">
        <f>E31</f>
        <v>0</v>
      </c>
      <c r="E31" s="21">
        <f>I31+K31+M31+O31+Q31+S31</f>
        <v>0</v>
      </c>
      <c r="F31" s="22">
        <v>0</v>
      </c>
      <c r="G31" s="22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93"/>
      <c r="AG31" s="94"/>
      <c r="AH31" s="40"/>
      <c r="AI31" s="40"/>
      <c r="AJ31" s="40"/>
      <c r="AK31" s="50"/>
    </row>
    <row r="32" spans="1:37" s="20" customFormat="1" ht="51.75" customHeight="1">
      <c r="A32" s="54" t="s">
        <v>68</v>
      </c>
      <c r="B32" s="35">
        <f>B33</f>
        <v>1040.1</v>
      </c>
      <c r="C32" s="35">
        <f>C33</f>
        <v>0</v>
      </c>
      <c r="D32" s="35">
        <f>D33</f>
        <v>0</v>
      </c>
      <c r="E32" s="35">
        <f>E33</f>
        <v>0</v>
      </c>
      <c r="F32" s="34">
        <v>0</v>
      </c>
      <c r="G32" s="34">
        <v>0</v>
      </c>
      <c r="H32" s="35">
        <f aca="true" t="shared" si="15" ref="H32:AE32">H33</f>
        <v>0</v>
      </c>
      <c r="I32" s="35">
        <f t="shared" si="15"/>
        <v>0</v>
      </c>
      <c r="J32" s="35">
        <f t="shared" si="15"/>
        <v>0</v>
      </c>
      <c r="K32" s="35">
        <f t="shared" si="15"/>
        <v>0</v>
      </c>
      <c r="L32" s="35">
        <f t="shared" si="15"/>
        <v>0</v>
      </c>
      <c r="M32" s="35">
        <f t="shared" si="15"/>
        <v>0</v>
      </c>
      <c r="N32" s="35">
        <f t="shared" si="15"/>
        <v>0</v>
      </c>
      <c r="O32" s="35">
        <f t="shared" si="15"/>
        <v>0</v>
      </c>
      <c r="P32" s="35">
        <f t="shared" si="15"/>
        <v>0</v>
      </c>
      <c r="Q32" s="35">
        <f t="shared" si="15"/>
        <v>0</v>
      </c>
      <c r="R32" s="35">
        <f t="shared" si="15"/>
        <v>0</v>
      </c>
      <c r="S32" s="35">
        <f t="shared" si="15"/>
        <v>0</v>
      </c>
      <c r="T32" s="35">
        <f t="shared" si="15"/>
        <v>1040.1</v>
      </c>
      <c r="U32" s="35">
        <f t="shared" si="15"/>
        <v>0</v>
      </c>
      <c r="V32" s="35">
        <f t="shared" si="15"/>
        <v>0</v>
      </c>
      <c r="W32" s="35">
        <f t="shared" si="15"/>
        <v>0</v>
      </c>
      <c r="X32" s="35">
        <f t="shared" si="15"/>
        <v>0</v>
      </c>
      <c r="Y32" s="35">
        <f t="shared" si="15"/>
        <v>0</v>
      </c>
      <c r="Z32" s="35">
        <f t="shared" si="15"/>
        <v>0</v>
      </c>
      <c r="AA32" s="35">
        <f t="shared" si="15"/>
        <v>0</v>
      </c>
      <c r="AB32" s="35">
        <f>AB33</f>
        <v>0</v>
      </c>
      <c r="AC32" s="35">
        <f t="shared" si="15"/>
        <v>0</v>
      </c>
      <c r="AD32" s="35">
        <f t="shared" si="15"/>
        <v>0</v>
      </c>
      <c r="AE32" s="35">
        <f t="shared" si="15"/>
        <v>0</v>
      </c>
      <c r="AF32" s="89"/>
      <c r="AG32" s="90"/>
      <c r="AH32" s="40"/>
      <c r="AI32" s="40"/>
      <c r="AJ32" s="40"/>
      <c r="AK32" s="50"/>
    </row>
    <row r="33" spans="1:37" s="20" customFormat="1" ht="15.75" customHeight="1">
      <c r="A33" s="55" t="s">
        <v>24</v>
      </c>
      <c r="B33" s="21">
        <f>B34+B35+B36+B37</f>
        <v>1040.1</v>
      </c>
      <c r="C33" s="21">
        <f>C34+C35+C36+C37</f>
        <v>0</v>
      </c>
      <c r="D33" s="21">
        <f>D34+D35+D36+D37</f>
        <v>0</v>
      </c>
      <c r="E33" s="21">
        <f>E34+E35+E36+E37</f>
        <v>0</v>
      </c>
      <c r="F33" s="22">
        <v>0</v>
      </c>
      <c r="G33" s="22">
        <v>0</v>
      </c>
      <c r="H33" s="21">
        <f aca="true" t="shared" si="16" ref="H33:S33">H34+H35+H36+H37</f>
        <v>0</v>
      </c>
      <c r="I33" s="21">
        <f t="shared" si="16"/>
        <v>0</v>
      </c>
      <c r="J33" s="21">
        <f t="shared" si="16"/>
        <v>0</v>
      </c>
      <c r="K33" s="21">
        <f t="shared" si="16"/>
        <v>0</v>
      </c>
      <c r="L33" s="21">
        <f t="shared" si="16"/>
        <v>0</v>
      </c>
      <c r="M33" s="21">
        <f t="shared" si="16"/>
        <v>0</v>
      </c>
      <c r="N33" s="21">
        <f t="shared" si="16"/>
        <v>0</v>
      </c>
      <c r="O33" s="21">
        <f t="shared" si="16"/>
        <v>0</v>
      </c>
      <c r="P33" s="21">
        <f t="shared" si="16"/>
        <v>0</v>
      </c>
      <c r="Q33" s="21">
        <f t="shared" si="16"/>
        <v>0</v>
      </c>
      <c r="R33" s="21">
        <f t="shared" si="16"/>
        <v>0</v>
      </c>
      <c r="S33" s="21">
        <f t="shared" si="16"/>
        <v>0</v>
      </c>
      <c r="T33" s="21">
        <f>T34+T35+T36+T37</f>
        <v>1040.1</v>
      </c>
      <c r="U33" s="21">
        <f aca="true" t="shared" si="17" ref="U33:AE33">U34+U35+U36+U37</f>
        <v>0</v>
      </c>
      <c r="V33" s="21">
        <f t="shared" si="17"/>
        <v>0</v>
      </c>
      <c r="W33" s="21">
        <f t="shared" si="17"/>
        <v>0</v>
      </c>
      <c r="X33" s="21">
        <f t="shared" si="17"/>
        <v>0</v>
      </c>
      <c r="Y33" s="21">
        <f t="shared" si="17"/>
        <v>0</v>
      </c>
      <c r="Z33" s="21">
        <f t="shared" si="17"/>
        <v>0</v>
      </c>
      <c r="AA33" s="21">
        <f t="shared" si="17"/>
        <v>0</v>
      </c>
      <c r="AB33" s="21">
        <f t="shared" si="17"/>
        <v>0</v>
      </c>
      <c r="AC33" s="21">
        <f t="shared" si="17"/>
        <v>0</v>
      </c>
      <c r="AD33" s="21">
        <f t="shared" si="17"/>
        <v>0</v>
      </c>
      <c r="AE33" s="21">
        <f t="shared" si="17"/>
        <v>0</v>
      </c>
      <c r="AF33" s="91"/>
      <c r="AG33" s="92"/>
      <c r="AH33" s="40"/>
      <c r="AI33" s="40"/>
      <c r="AJ33" s="40"/>
      <c r="AK33" s="50"/>
    </row>
    <row r="34" spans="1:37" s="20" customFormat="1" ht="15.75" customHeight="1">
      <c r="A34" s="56" t="s">
        <v>20</v>
      </c>
      <c r="B34" s="21">
        <f>H34+I34+J34+K34+L34+M34+N34+O34+P34+Q34+R34+S34</f>
        <v>0</v>
      </c>
      <c r="C34" s="21">
        <f>H34+J34+L34+N34+R34</f>
        <v>0</v>
      </c>
      <c r="D34" s="21">
        <f>E34</f>
        <v>0</v>
      </c>
      <c r="E34" s="21">
        <f>I34+K34+M34+O34</f>
        <v>0</v>
      </c>
      <c r="F34" s="22">
        <v>0</v>
      </c>
      <c r="G34" s="22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91"/>
      <c r="AG34" s="92"/>
      <c r="AH34" s="40"/>
      <c r="AI34" s="40"/>
      <c r="AJ34" s="40"/>
      <c r="AK34" s="50"/>
    </row>
    <row r="35" spans="1:37" s="20" customFormat="1" ht="15.75" customHeight="1">
      <c r="A35" s="56" t="s">
        <v>18</v>
      </c>
      <c r="B35" s="21">
        <f>H35+I35+J35+K35+L35+M35+N35+O35+P35+Q35+R35+S35</f>
        <v>0</v>
      </c>
      <c r="C35" s="21">
        <f>H35+J35+L35+N35+R35</f>
        <v>0</v>
      </c>
      <c r="D35" s="21">
        <f>E35</f>
        <v>0</v>
      </c>
      <c r="E35" s="21">
        <f>I35+K35+M35+O35</f>
        <v>0</v>
      </c>
      <c r="F35" s="22">
        <v>0</v>
      </c>
      <c r="G35" s="22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91"/>
      <c r="AG35" s="92"/>
      <c r="AH35" s="40"/>
      <c r="AI35" s="40"/>
      <c r="AJ35" s="40"/>
      <c r="AK35" s="50"/>
    </row>
    <row r="36" spans="1:37" s="20" customFormat="1" ht="15.75" customHeight="1">
      <c r="A36" s="56" t="s">
        <v>19</v>
      </c>
      <c r="B36" s="21">
        <f>H36+J36+L36+N36+P36+R36+T36+V36+X36+Z36+AB36+AD36</f>
        <v>1040.1</v>
      </c>
      <c r="C36" s="21">
        <f>H36+J36</f>
        <v>0</v>
      </c>
      <c r="D36" s="21">
        <f>E36</f>
        <v>0</v>
      </c>
      <c r="E36" s="21">
        <f>I36+K36</f>
        <v>0</v>
      </c>
      <c r="F36" s="22">
        <v>0</v>
      </c>
      <c r="G36" s="22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1040.1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/>
      <c r="AE36" s="21">
        <v>0</v>
      </c>
      <c r="AF36" s="91"/>
      <c r="AG36" s="92"/>
      <c r="AH36" s="40"/>
      <c r="AI36" s="40"/>
      <c r="AJ36" s="40"/>
      <c r="AK36" s="50"/>
    </row>
    <row r="37" spans="1:37" s="20" customFormat="1" ht="15.75" customHeight="1">
      <c r="A37" s="53" t="s">
        <v>27</v>
      </c>
      <c r="B37" s="21">
        <f>H37+J37+L37+N37+P37+R37+T37+V37+X37+Z37+AB37+AD37</f>
        <v>0</v>
      </c>
      <c r="C37" s="21">
        <f>H37+J37+L37+N37+R37</f>
        <v>0</v>
      </c>
      <c r="D37" s="21">
        <f>E37</f>
        <v>0</v>
      </c>
      <c r="E37" s="21">
        <f>I37+K37+M37+O37+Q37+S37</f>
        <v>0</v>
      </c>
      <c r="F37" s="22">
        <v>0</v>
      </c>
      <c r="G37" s="22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93"/>
      <c r="AG37" s="94"/>
      <c r="AH37" s="40"/>
      <c r="AI37" s="40"/>
      <c r="AJ37" s="40"/>
      <c r="AK37" s="50"/>
    </row>
    <row r="38" spans="1:37" s="20" customFormat="1" ht="83.25" customHeight="1">
      <c r="A38" s="52" t="s">
        <v>37</v>
      </c>
      <c r="B38" s="35">
        <f>B44</f>
        <v>13475.9</v>
      </c>
      <c r="C38" s="35">
        <f>C44</f>
        <v>0</v>
      </c>
      <c r="D38" s="35">
        <f>D44</f>
        <v>0</v>
      </c>
      <c r="E38" s="35">
        <f>E44</f>
        <v>0</v>
      </c>
      <c r="F38" s="60">
        <f>E38/B38</f>
        <v>0</v>
      </c>
      <c r="G38" s="60">
        <v>0</v>
      </c>
      <c r="H38" s="35">
        <f>H39</f>
        <v>0</v>
      </c>
      <c r="I38" s="35">
        <f aca="true" t="shared" si="18" ref="I38:AE38">I39</f>
        <v>0</v>
      </c>
      <c r="J38" s="35">
        <f t="shared" si="18"/>
        <v>0</v>
      </c>
      <c r="K38" s="35">
        <f t="shared" si="18"/>
        <v>0</v>
      </c>
      <c r="L38" s="35">
        <f t="shared" si="18"/>
        <v>0</v>
      </c>
      <c r="M38" s="35">
        <f>M39</f>
        <v>0</v>
      </c>
      <c r="N38" s="35">
        <f t="shared" si="18"/>
        <v>0</v>
      </c>
      <c r="O38" s="35">
        <f t="shared" si="18"/>
        <v>0</v>
      </c>
      <c r="P38" s="35">
        <f t="shared" si="18"/>
        <v>0</v>
      </c>
      <c r="Q38" s="35">
        <f t="shared" si="18"/>
        <v>0</v>
      </c>
      <c r="R38" s="35">
        <f t="shared" si="18"/>
        <v>0</v>
      </c>
      <c r="S38" s="35">
        <f t="shared" si="18"/>
        <v>0</v>
      </c>
      <c r="T38" s="35">
        <f t="shared" si="18"/>
        <v>0</v>
      </c>
      <c r="U38" s="35">
        <f t="shared" si="18"/>
        <v>0</v>
      </c>
      <c r="V38" s="35">
        <f t="shared" si="18"/>
        <v>0</v>
      </c>
      <c r="W38" s="35">
        <f t="shared" si="18"/>
        <v>0</v>
      </c>
      <c r="X38" s="35">
        <f t="shared" si="18"/>
        <v>6108.75</v>
      </c>
      <c r="Y38" s="35">
        <f t="shared" si="18"/>
        <v>0</v>
      </c>
      <c r="Z38" s="35">
        <f t="shared" si="18"/>
        <v>6108.75</v>
      </c>
      <c r="AA38" s="35">
        <f t="shared" si="18"/>
        <v>0</v>
      </c>
      <c r="AB38" s="35">
        <f t="shared" si="18"/>
        <v>0</v>
      </c>
      <c r="AC38" s="35">
        <f t="shared" si="18"/>
        <v>0</v>
      </c>
      <c r="AD38" s="35">
        <f t="shared" si="18"/>
        <v>1258.4</v>
      </c>
      <c r="AE38" s="35">
        <f t="shared" si="18"/>
        <v>0</v>
      </c>
      <c r="AF38" s="88" t="s">
        <v>44</v>
      </c>
      <c r="AG38" s="88"/>
      <c r="AH38" s="40"/>
      <c r="AI38" s="40"/>
      <c r="AJ38" s="40"/>
      <c r="AK38" s="50"/>
    </row>
    <row r="39" spans="1:37" s="20" customFormat="1" ht="19.5" customHeight="1">
      <c r="A39" s="55" t="s">
        <v>24</v>
      </c>
      <c r="B39" s="21">
        <f>B40+B41+B42+B43</f>
        <v>13475.9</v>
      </c>
      <c r="C39" s="21">
        <f>C40+C41+C42+C43</f>
        <v>0</v>
      </c>
      <c r="D39" s="21">
        <f>D40+D41+D42+D43</f>
        <v>0</v>
      </c>
      <c r="E39" s="21">
        <f>E40+E41+E42+E43</f>
        <v>0</v>
      </c>
      <c r="F39" s="22">
        <f>E39/B39</f>
        <v>0</v>
      </c>
      <c r="G39" s="22">
        <v>0</v>
      </c>
      <c r="H39" s="21">
        <f aca="true" t="shared" si="19" ref="H39:AE39">H40+H41+H42+H43</f>
        <v>0</v>
      </c>
      <c r="I39" s="21">
        <f t="shared" si="19"/>
        <v>0</v>
      </c>
      <c r="J39" s="21">
        <f t="shared" si="19"/>
        <v>0</v>
      </c>
      <c r="K39" s="21">
        <f t="shared" si="19"/>
        <v>0</v>
      </c>
      <c r="L39" s="21">
        <f t="shared" si="19"/>
        <v>0</v>
      </c>
      <c r="M39" s="21">
        <f t="shared" si="19"/>
        <v>0</v>
      </c>
      <c r="N39" s="21">
        <f t="shared" si="19"/>
        <v>0</v>
      </c>
      <c r="O39" s="21">
        <f t="shared" si="19"/>
        <v>0</v>
      </c>
      <c r="P39" s="21">
        <f t="shared" si="19"/>
        <v>0</v>
      </c>
      <c r="Q39" s="21">
        <f t="shared" si="19"/>
        <v>0</v>
      </c>
      <c r="R39" s="21">
        <f t="shared" si="19"/>
        <v>0</v>
      </c>
      <c r="S39" s="21">
        <f t="shared" si="19"/>
        <v>0</v>
      </c>
      <c r="T39" s="21">
        <f t="shared" si="19"/>
        <v>0</v>
      </c>
      <c r="U39" s="21">
        <f t="shared" si="19"/>
        <v>0</v>
      </c>
      <c r="V39" s="21">
        <f t="shared" si="19"/>
        <v>0</v>
      </c>
      <c r="W39" s="21">
        <f t="shared" si="19"/>
        <v>0</v>
      </c>
      <c r="X39" s="21">
        <f t="shared" si="19"/>
        <v>6108.75</v>
      </c>
      <c r="Y39" s="21">
        <f t="shared" si="19"/>
        <v>0</v>
      </c>
      <c r="Z39" s="21">
        <f t="shared" si="19"/>
        <v>6108.75</v>
      </c>
      <c r="AA39" s="21">
        <f t="shared" si="19"/>
        <v>0</v>
      </c>
      <c r="AB39" s="21">
        <f t="shared" si="19"/>
        <v>0</v>
      </c>
      <c r="AC39" s="21">
        <f t="shared" si="19"/>
        <v>0</v>
      </c>
      <c r="AD39" s="21">
        <f t="shared" si="19"/>
        <v>1258.4</v>
      </c>
      <c r="AE39" s="21">
        <f t="shared" si="19"/>
        <v>0</v>
      </c>
      <c r="AF39" s="88" t="s">
        <v>44</v>
      </c>
      <c r="AG39" s="88"/>
      <c r="AH39" s="40"/>
      <c r="AI39" s="40"/>
      <c r="AJ39" s="40"/>
      <c r="AK39" s="50"/>
    </row>
    <row r="40" spans="1:37" s="20" customFormat="1" ht="16.5">
      <c r="A40" s="53" t="s">
        <v>20</v>
      </c>
      <c r="B40" s="21">
        <f>H40+I40+J40+K40+L40+M40+N40+O40+P40+Q40+R40+S40</f>
        <v>0</v>
      </c>
      <c r="C40" s="21">
        <f>H40+J40+L40+N40+P40+R40</f>
        <v>0</v>
      </c>
      <c r="D40" s="21">
        <f>E40</f>
        <v>0</v>
      </c>
      <c r="E40" s="21">
        <f>I40+K40+M40</f>
        <v>0</v>
      </c>
      <c r="F40" s="22">
        <v>0</v>
      </c>
      <c r="G40" s="22">
        <v>0</v>
      </c>
      <c r="H40" s="23">
        <f aca="true" t="shared" si="20" ref="H40:AB40">H46</f>
        <v>0</v>
      </c>
      <c r="I40" s="23">
        <f t="shared" si="20"/>
        <v>0</v>
      </c>
      <c r="J40" s="23">
        <f t="shared" si="20"/>
        <v>0</v>
      </c>
      <c r="K40" s="23">
        <f t="shared" si="20"/>
        <v>0</v>
      </c>
      <c r="L40" s="23">
        <f t="shared" si="20"/>
        <v>0</v>
      </c>
      <c r="M40" s="23">
        <f t="shared" si="20"/>
        <v>0</v>
      </c>
      <c r="N40" s="23">
        <f t="shared" si="20"/>
        <v>0</v>
      </c>
      <c r="O40" s="23">
        <f t="shared" si="20"/>
        <v>0</v>
      </c>
      <c r="P40" s="23">
        <f t="shared" si="20"/>
        <v>0</v>
      </c>
      <c r="Q40" s="23">
        <f t="shared" si="20"/>
        <v>0</v>
      </c>
      <c r="R40" s="23">
        <f t="shared" si="20"/>
        <v>0</v>
      </c>
      <c r="S40" s="23">
        <f t="shared" si="20"/>
        <v>0</v>
      </c>
      <c r="T40" s="23">
        <f t="shared" si="20"/>
        <v>0</v>
      </c>
      <c r="U40" s="23">
        <f t="shared" si="20"/>
        <v>0</v>
      </c>
      <c r="V40" s="23">
        <f t="shared" si="20"/>
        <v>0</v>
      </c>
      <c r="W40" s="23">
        <f t="shared" si="20"/>
        <v>0</v>
      </c>
      <c r="X40" s="23">
        <f t="shared" si="20"/>
        <v>0</v>
      </c>
      <c r="Y40" s="23">
        <f t="shared" si="20"/>
        <v>0</v>
      </c>
      <c r="Z40" s="23">
        <f t="shared" si="20"/>
        <v>0</v>
      </c>
      <c r="AA40" s="23">
        <f t="shared" si="20"/>
        <v>0</v>
      </c>
      <c r="AB40" s="23">
        <f t="shared" si="20"/>
        <v>0</v>
      </c>
      <c r="AC40" s="23">
        <f>C46</f>
        <v>0</v>
      </c>
      <c r="AD40" s="23">
        <f>AD46</f>
        <v>0</v>
      </c>
      <c r="AE40" s="23">
        <f>AE46</f>
        <v>0</v>
      </c>
      <c r="AF40" s="88" t="s">
        <v>44</v>
      </c>
      <c r="AG40" s="88"/>
      <c r="AH40" s="40"/>
      <c r="AI40" s="40"/>
      <c r="AJ40" s="40"/>
      <c r="AK40" s="50"/>
    </row>
    <row r="41" spans="1:37" s="20" customFormat="1" ht="16.5">
      <c r="A41" s="53" t="s">
        <v>18</v>
      </c>
      <c r="B41" s="21">
        <f>H41++J41++L41++N41++P41++R41+T41+V41+X41+Z41+AB41+AD41</f>
        <v>0</v>
      </c>
      <c r="C41" s="21">
        <f>H41+J41+L41+N41+P41+R41+T41+V41+X41+Z41+AB41</f>
        <v>0</v>
      </c>
      <c r="D41" s="21">
        <f>E41</f>
        <v>0</v>
      </c>
      <c r="E41" s="21">
        <f>I41+K41+M41+O41+Q41+S41+U41+W41+Y41+AA41+AC41</f>
        <v>0</v>
      </c>
      <c r="F41" s="22">
        <v>0</v>
      </c>
      <c r="G41" s="22">
        <v>0</v>
      </c>
      <c r="H41" s="23">
        <f aca="true" t="shared" si="21" ref="H41:AC41">H47</f>
        <v>0</v>
      </c>
      <c r="I41" s="23">
        <f t="shared" si="21"/>
        <v>0</v>
      </c>
      <c r="J41" s="23">
        <f t="shared" si="21"/>
        <v>0</v>
      </c>
      <c r="K41" s="23">
        <f t="shared" si="21"/>
        <v>0</v>
      </c>
      <c r="L41" s="23">
        <f t="shared" si="21"/>
        <v>0</v>
      </c>
      <c r="M41" s="23">
        <f t="shared" si="21"/>
        <v>0</v>
      </c>
      <c r="N41" s="23">
        <f t="shared" si="21"/>
        <v>0</v>
      </c>
      <c r="O41" s="23">
        <f t="shared" si="21"/>
        <v>0</v>
      </c>
      <c r="P41" s="23">
        <f t="shared" si="21"/>
        <v>0</v>
      </c>
      <c r="Q41" s="23">
        <f t="shared" si="21"/>
        <v>0</v>
      </c>
      <c r="R41" s="23">
        <f t="shared" si="21"/>
        <v>0</v>
      </c>
      <c r="S41" s="23">
        <f t="shared" si="21"/>
        <v>0</v>
      </c>
      <c r="T41" s="23">
        <f t="shared" si="21"/>
        <v>0</v>
      </c>
      <c r="U41" s="23">
        <f t="shared" si="21"/>
        <v>0</v>
      </c>
      <c r="V41" s="23">
        <f t="shared" si="21"/>
        <v>0</v>
      </c>
      <c r="W41" s="23">
        <f t="shared" si="21"/>
        <v>0</v>
      </c>
      <c r="X41" s="23">
        <f t="shared" si="21"/>
        <v>0</v>
      </c>
      <c r="Y41" s="23">
        <f t="shared" si="21"/>
        <v>0</v>
      </c>
      <c r="Z41" s="23">
        <f t="shared" si="21"/>
        <v>0</v>
      </c>
      <c r="AA41" s="23">
        <f t="shared" si="21"/>
        <v>0</v>
      </c>
      <c r="AB41" s="23">
        <f t="shared" si="21"/>
        <v>0</v>
      </c>
      <c r="AC41" s="23">
        <f t="shared" si="21"/>
        <v>0</v>
      </c>
      <c r="AD41" s="23">
        <f aca="true" t="shared" si="22" ref="AD41:AE43">AD47</f>
        <v>0</v>
      </c>
      <c r="AE41" s="23">
        <f>AE47</f>
        <v>0</v>
      </c>
      <c r="AF41" s="88" t="s">
        <v>44</v>
      </c>
      <c r="AG41" s="88"/>
      <c r="AH41" s="40"/>
      <c r="AI41" s="40"/>
      <c r="AJ41" s="40"/>
      <c r="AK41" s="50"/>
    </row>
    <row r="42" spans="1:37" s="20" customFormat="1" ht="16.5">
      <c r="A42" s="57" t="s">
        <v>19</v>
      </c>
      <c r="B42" s="21">
        <f>H42+J42+L42+N42+P42+R42+T42+V42+X42+Z42+AB42+AD42</f>
        <v>13475.9</v>
      </c>
      <c r="C42" s="21">
        <f>H42+J42</f>
        <v>0</v>
      </c>
      <c r="D42" s="21">
        <f>E42</f>
        <v>0</v>
      </c>
      <c r="E42" s="21">
        <f>I42+K42</f>
        <v>0</v>
      </c>
      <c r="F42" s="61">
        <f>E42/B42</f>
        <v>0</v>
      </c>
      <c r="G42" s="22">
        <v>0</v>
      </c>
      <c r="H42" s="23">
        <f aca="true" t="shared" si="23" ref="H42:Q42">H48</f>
        <v>0</v>
      </c>
      <c r="I42" s="23">
        <f t="shared" si="23"/>
        <v>0</v>
      </c>
      <c r="J42" s="23">
        <f t="shared" si="23"/>
        <v>0</v>
      </c>
      <c r="K42" s="23">
        <f t="shared" si="23"/>
        <v>0</v>
      </c>
      <c r="L42" s="23">
        <f t="shared" si="23"/>
        <v>0</v>
      </c>
      <c r="M42" s="23">
        <f t="shared" si="23"/>
        <v>0</v>
      </c>
      <c r="N42" s="23">
        <f t="shared" si="23"/>
        <v>0</v>
      </c>
      <c r="O42" s="23">
        <f t="shared" si="23"/>
        <v>0</v>
      </c>
      <c r="P42" s="23">
        <f t="shared" si="23"/>
        <v>0</v>
      </c>
      <c r="Q42" s="23">
        <f t="shared" si="23"/>
        <v>0</v>
      </c>
      <c r="R42" s="23">
        <f aca="true" t="shared" si="24" ref="R42:AB42">R48</f>
        <v>0</v>
      </c>
      <c r="S42" s="23">
        <f t="shared" si="24"/>
        <v>0</v>
      </c>
      <c r="T42" s="23">
        <f t="shared" si="24"/>
        <v>0</v>
      </c>
      <c r="U42" s="23">
        <f t="shared" si="24"/>
        <v>0</v>
      </c>
      <c r="V42" s="23">
        <f t="shared" si="24"/>
        <v>0</v>
      </c>
      <c r="W42" s="23">
        <f t="shared" si="24"/>
        <v>0</v>
      </c>
      <c r="X42" s="23">
        <f t="shared" si="24"/>
        <v>6108.75</v>
      </c>
      <c r="Y42" s="23">
        <f t="shared" si="24"/>
        <v>0</v>
      </c>
      <c r="Z42" s="23">
        <f t="shared" si="24"/>
        <v>6108.75</v>
      </c>
      <c r="AA42" s="23">
        <f t="shared" si="24"/>
        <v>0</v>
      </c>
      <c r="AB42" s="23">
        <f t="shared" si="24"/>
        <v>0</v>
      </c>
      <c r="AC42" s="23">
        <f>AC48</f>
        <v>0</v>
      </c>
      <c r="AD42" s="23">
        <f t="shared" si="22"/>
        <v>1258.4</v>
      </c>
      <c r="AE42" s="23">
        <f>AE48</f>
        <v>0</v>
      </c>
      <c r="AF42" s="88" t="s">
        <v>44</v>
      </c>
      <c r="AG42" s="88"/>
      <c r="AH42" s="40"/>
      <c r="AI42" s="40"/>
      <c r="AJ42" s="40"/>
      <c r="AK42" s="50"/>
    </row>
    <row r="43" spans="1:37" s="20" customFormat="1" ht="18.75" customHeight="1">
      <c r="A43" s="56" t="s">
        <v>27</v>
      </c>
      <c r="B43" s="21">
        <f>H43+J43+L43+N43+P43+R43+T43+V43+X43+Z43+AB43+AD43</f>
        <v>0</v>
      </c>
      <c r="C43" s="21">
        <f>H43+J43+L43+N43+P43+R43+T43+V43+X43+Z43+AB43</f>
        <v>0</v>
      </c>
      <c r="D43" s="21">
        <f>D49</f>
        <v>0</v>
      </c>
      <c r="E43" s="21">
        <f>E49</f>
        <v>0</v>
      </c>
      <c r="F43" s="22">
        <v>0</v>
      </c>
      <c r="G43" s="22">
        <v>0</v>
      </c>
      <c r="H43" s="23">
        <f aca="true" t="shared" si="25" ref="H43:AB43">H49</f>
        <v>0</v>
      </c>
      <c r="I43" s="23">
        <f t="shared" si="25"/>
        <v>0</v>
      </c>
      <c r="J43" s="23">
        <f t="shared" si="25"/>
        <v>0</v>
      </c>
      <c r="K43" s="23">
        <f t="shared" si="25"/>
        <v>0</v>
      </c>
      <c r="L43" s="23">
        <f t="shared" si="25"/>
        <v>0</v>
      </c>
      <c r="M43" s="23">
        <f t="shared" si="25"/>
        <v>0</v>
      </c>
      <c r="N43" s="23">
        <f t="shared" si="25"/>
        <v>0</v>
      </c>
      <c r="O43" s="23">
        <f t="shared" si="25"/>
        <v>0</v>
      </c>
      <c r="P43" s="23">
        <f t="shared" si="25"/>
        <v>0</v>
      </c>
      <c r="Q43" s="23">
        <f t="shared" si="25"/>
        <v>0</v>
      </c>
      <c r="R43" s="23">
        <f t="shared" si="25"/>
        <v>0</v>
      </c>
      <c r="S43" s="23">
        <f t="shared" si="25"/>
        <v>0</v>
      </c>
      <c r="T43" s="23">
        <f t="shared" si="25"/>
        <v>0</v>
      </c>
      <c r="U43" s="23">
        <f t="shared" si="25"/>
        <v>0</v>
      </c>
      <c r="V43" s="23">
        <f t="shared" si="25"/>
        <v>0</v>
      </c>
      <c r="W43" s="23">
        <f t="shared" si="25"/>
        <v>0</v>
      </c>
      <c r="X43" s="23">
        <f t="shared" si="25"/>
        <v>0</v>
      </c>
      <c r="Y43" s="23">
        <f t="shared" si="25"/>
        <v>0</v>
      </c>
      <c r="Z43" s="23">
        <f t="shared" si="25"/>
        <v>0</v>
      </c>
      <c r="AA43" s="23">
        <f t="shared" si="25"/>
        <v>0</v>
      </c>
      <c r="AB43" s="23">
        <f t="shared" si="25"/>
        <v>0</v>
      </c>
      <c r="AC43" s="23">
        <f>AC49</f>
        <v>0</v>
      </c>
      <c r="AD43" s="23">
        <f t="shared" si="22"/>
        <v>0</v>
      </c>
      <c r="AE43" s="23">
        <f t="shared" si="22"/>
        <v>0</v>
      </c>
      <c r="AF43" s="88"/>
      <c r="AG43" s="88"/>
      <c r="AH43" s="40"/>
      <c r="AI43" s="40"/>
      <c r="AJ43" s="40"/>
      <c r="AK43" s="50"/>
    </row>
    <row r="44" spans="1:37" s="62" customFormat="1" ht="62.25" customHeight="1">
      <c r="A44" s="52" t="s">
        <v>41</v>
      </c>
      <c r="B44" s="35">
        <f>B45</f>
        <v>13475.9</v>
      </c>
      <c r="C44" s="35">
        <f>C45</f>
        <v>0</v>
      </c>
      <c r="D44" s="35">
        <f>D45</f>
        <v>0</v>
      </c>
      <c r="E44" s="35">
        <f>E45</f>
        <v>0</v>
      </c>
      <c r="F44" s="60">
        <f>E44/B44</f>
        <v>0</v>
      </c>
      <c r="G44" s="60">
        <v>0</v>
      </c>
      <c r="H44" s="35">
        <f aca="true" t="shared" si="26" ref="H44:AE44">H45</f>
        <v>0</v>
      </c>
      <c r="I44" s="35">
        <f t="shared" si="26"/>
        <v>0</v>
      </c>
      <c r="J44" s="35">
        <f t="shared" si="26"/>
        <v>0</v>
      </c>
      <c r="K44" s="35">
        <f t="shared" si="26"/>
        <v>0</v>
      </c>
      <c r="L44" s="35">
        <f t="shared" si="26"/>
        <v>0</v>
      </c>
      <c r="M44" s="35">
        <f t="shared" si="26"/>
        <v>0</v>
      </c>
      <c r="N44" s="35">
        <f t="shared" si="26"/>
        <v>0</v>
      </c>
      <c r="O44" s="35">
        <f t="shared" si="26"/>
        <v>0</v>
      </c>
      <c r="P44" s="35">
        <f t="shared" si="26"/>
        <v>0</v>
      </c>
      <c r="Q44" s="35">
        <f t="shared" si="26"/>
        <v>0</v>
      </c>
      <c r="R44" s="35">
        <f t="shared" si="26"/>
        <v>0</v>
      </c>
      <c r="S44" s="35">
        <f t="shared" si="26"/>
        <v>0</v>
      </c>
      <c r="T44" s="35">
        <f t="shared" si="26"/>
        <v>0</v>
      </c>
      <c r="U44" s="35">
        <f t="shared" si="26"/>
        <v>0</v>
      </c>
      <c r="V44" s="35">
        <f>V45</f>
        <v>0</v>
      </c>
      <c r="W44" s="35">
        <f t="shared" si="26"/>
        <v>0</v>
      </c>
      <c r="X44" s="35">
        <f t="shared" si="26"/>
        <v>6108.75</v>
      </c>
      <c r="Y44" s="35">
        <f t="shared" si="26"/>
        <v>0</v>
      </c>
      <c r="Z44" s="35">
        <f t="shared" si="26"/>
        <v>6108.75</v>
      </c>
      <c r="AA44" s="35">
        <f t="shared" si="26"/>
        <v>0</v>
      </c>
      <c r="AB44" s="35">
        <f t="shared" si="26"/>
        <v>0</v>
      </c>
      <c r="AC44" s="35">
        <f t="shared" si="26"/>
        <v>0</v>
      </c>
      <c r="AD44" s="35">
        <f t="shared" si="26"/>
        <v>1258.4</v>
      </c>
      <c r="AE44" s="35">
        <f t="shared" si="26"/>
        <v>0</v>
      </c>
      <c r="AF44" s="108" t="s">
        <v>65</v>
      </c>
      <c r="AG44" s="109"/>
      <c r="AH44" s="40"/>
      <c r="AI44" s="40"/>
      <c r="AJ44" s="40"/>
      <c r="AK44" s="50"/>
    </row>
    <row r="45" spans="1:37" s="62" customFormat="1" ht="39" customHeight="1">
      <c r="A45" s="55" t="s">
        <v>24</v>
      </c>
      <c r="B45" s="21">
        <f>B46+B47+B48+B49</f>
        <v>13475.9</v>
      </c>
      <c r="C45" s="21">
        <f>C46+C47+C48+C49</f>
        <v>0</v>
      </c>
      <c r="D45" s="21">
        <f>D46+D47+D48+D49</f>
        <v>0</v>
      </c>
      <c r="E45" s="21">
        <f>E46+E47+E48+E49</f>
        <v>0</v>
      </c>
      <c r="F45" s="63">
        <f>E45/B45</f>
        <v>0</v>
      </c>
      <c r="G45" s="63">
        <v>0</v>
      </c>
      <c r="H45" s="21">
        <f aca="true" t="shared" si="27" ref="H45:AE45">H46+H47+H48+H49</f>
        <v>0</v>
      </c>
      <c r="I45" s="21">
        <f t="shared" si="27"/>
        <v>0</v>
      </c>
      <c r="J45" s="21">
        <f t="shared" si="27"/>
        <v>0</v>
      </c>
      <c r="K45" s="21">
        <f t="shared" si="27"/>
        <v>0</v>
      </c>
      <c r="L45" s="21">
        <f t="shared" si="27"/>
        <v>0</v>
      </c>
      <c r="M45" s="21">
        <f t="shared" si="27"/>
        <v>0</v>
      </c>
      <c r="N45" s="21">
        <f t="shared" si="27"/>
        <v>0</v>
      </c>
      <c r="O45" s="21">
        <f t="shared" si="27"/>
        <v>0</v>
      </c>
      <c r="P45" s="21">
        <f t="shared" si="27"/>
        <v>0</v>
      </c>
      <c r="Q45" s="21">
        <f t="shared" si="27"/>
        <v>0</v>
      </c>
      <c r="R45" s="21">
        <f t="shared" si="27"/>
        <v>0</v>
      </c>
      <c r="S45" s="21">
        <f t="shared" si="27"/>
        <v>0</v>
      </c>
      <c r="T45" s="21">
        <f t="shared" si="27"/>
        <v>0</v>
      </c>
      <c r="U45" s="21">
        <f t="shared" si="27"/>
        <v>0</v>
      </c>
      <c r="V45" s="21">
        <f t="shared" si="27"/>
        <v>0</v>
      </c>
      <c r="W45" s="21">
        <f t="shared" si="27"/>
        <v>0</v>
      </c>
      <c r="X45" s="21">
        <f t="shared" si="27"/>
        <v>6108.75</v>
      </c>
      <c r="Y45" s="21">
        <f t="shared" si="27"/>
        <v>0</v>
      </c>
      <c r="Z45" s="21">
        <f t="shared" si="27"/>
        <v>6108.75</v>
      </c>
      <c r="AA45" s="21">
        <f t="shared" si="27"/>
        <v>0</v>
      </c>
      <c r="AB45" s="21">
        <f t="shared" si="27"/>
        <v>0</v>
      </c>
      <c r="AC45" s="21">
        <f t="shared" si="27"/>
        <v>0</v>
      </c>
      <c r="AD45" s="21">
        <f t="shared" si="27"/>
        <v>1258.4</v>
      </c>
      <c r="AE45" s="21">
        <f t="shared" si="27"/>
        <v>0</v>
      </c>
      <c r="AF45" s="110"/>
      <c r="AG45" s="111"/>
      <c r="AH45" s="40"/>
      <c r="AI45" s="40"/>
      <c r="AJ45" s="40"/>
      <c r="AK45" s="50"/>
    </row>
    <row r="46" spans="1:37" s="62" customFormat="1" ht="39" customHeight="1">
      <c r="A46" s="53" t="s">
        <v>20</v>
      </c>
      <c r="B46" s="21">
        <f>H46+I46+J46+K46+L46+M46+N46+O46+P46+Q46+R46+S46</f>
        <v>0</v>
      </c>
      <c r="C46" s="21">
        <f>H46+J46+L46+N46+P46+R46</f>
        <v>0</v>
      </c>
      <c r="D46" s="21">
        <f>E46</f>
        <v>0</v>
      </c>
      <c r="E46" s="21">
        <f>I46+K46+M46+O46+Q46+S46+U46+W46+Y46</f>
        <v>0</v>
      </c>
      <c r="F46" s="63">
        <v>0</v>
      </c>
      <c r="G46" s="6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  <c r="AF46" s="110"/>
      <c r="AG46" s="111"/>
      <c r="AH46" s="40"/>
      <c r="AI46" s="40"/>
      <c r="AJ46" s="40"/>
      <c r="AK46" s="50"/>
    </row>
    <row r="47" spans="1:37" s="62" customFormat="1" ht="39" customHeight="1">
      <c r="A47" s="53" t="s">
        <v>18</v>
      </c>
      <c r="B47" s="21">
        <f>H47+J47+L47+N47+P47+R47+T47+V47+X47+Z47+AB47+AD47</f>
        <v>0</v>
      </c>
      <c r="C47" s="21">
        <f>H47</f>
        <v>0</v>
      </c>
      <c r="D47" s="21">
        <f>E47</f>
        <v>0</v>
      </c>
      <c r="E47" s="21">
        <f>I47</f>
        <v>0</v>
      </c>
      <c r="F47" s="63">
        <v>0</v>
      </c>
      <c r="G47" s="6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110"/>
      <c r="AG47" s="111"/>
      <c r="AH47" s="40"/>
      <c r="AI47" s="40"/>
      <c r="AJ47" s="40"/>
      <c r="AK47" s="50"/>
    </row>
    <row r="48" spans="1:37" s="62" customFormat="1" ht="39" customHeight="1">
      <c r="A48" s="64" t="s">
        <v>19</v>
      </c>
      <c r="B48" s="21">
        <f>H48+J48+L48+N48+P48+R48+T48+V48+X48+Z48+AB48+AD48</f>
        <v>13475.9</v>
      </c>
      <c r="C48" s="21">
        <f>H48+J48</f>
        <v>0</v>
      </c>
      <c r="D48" s="21">
        <f>E48</f>
        <v>0</v>
      </c>
      <c r="E48" s="21">
        <f>I48+K48</f>
        <v>0</v>
      </c>
      <c r="F48" s="63">
        <f>E48/B48</f>
        <v>0</v>
      </c>
      <c r="G48" s="6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6108.75</v>
      </c>
      <c r="Y48" s="23">
        <v>0</v>
      </c>
      <c r="Z48" s="23">
        <v>6108.75</v>
      </c>
      <c r="AA48" s="23">
        <v>0</v>
      </c>
      <c r="AB48" s="23">
        <v>0</v>
      </c>
      <c r="AC48" s="23">
        <v>0</v>
      </c>
      <c r="AD48" s="23">
        <v>1258.4</v>
      </c>
      <c r="AE48" s="23">
        <v>0</v>
      </c>
      <c r="AF48" s="110"/>
      <c r="AG48" s="111"/>
      <c r="AH48" s="40"/>
      <c r="AI48" s="40"/>
      <c r="AJ48" s="40"/>
      <c r="AK48" s="50"/>
    </row>
    <row r="49" spans="1:37" s="62" customFormat="1" ht="39" customHeight="1">
      <c r="A49" s="56" t="s">
        <v>27</v>
      </c>
      <c r="B49" s="21">
        <f>H49+I49+J49+K49+L49+M49+N49+O49+P49+Q49+R49+S49</f>
        <v>0</v>
      </c>
      <c r="C49" s="21">
        <f>H49+J49+L49+N49+P49+R49</f>
        <v>0</v>
      </c>
      <c r="D49" s="21">
        <f>E49</f>
        <v>0</v>
      </c>
      <c r="E49" s="21">
        <f>I49+K49+M49+O49+Q49+S49+U49+W49+Y49</f>
        <v>0</v>
      </c>
      <c r="F49" s="63">
        <v>0</v>
      </c>
      <c r="G49" s="6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112"/>
      <c r="AG49" s="113"/>
      <c r="AH49" s="40"/>
      <c r="AI49" s="40"/>
      <c r="AJ49" s="40"/>
      <c r="AK49" s="50"/>
    </row>
    <row r="50" spans="1:37" s="20" customFormat="1" ht="129.75" customHeight="1">
      <c r="A50" s="52" t="s">
        <v>38</v>
      </c>
      <c r="B50" s="35">
        <f>B51</f>
        <v>67097.8</v>
      </c>
      <c r="C50" s="35">
        <f>C51</f>
        <v>0</v>
      </c>
      <c r="D50" s="35">
        <f>D51</f>
        <v>0</v>
      </c>
      <c r="E50" s="35">
        <f>E51</f>
        <v>0</v>
      </c>
      <c r="F50" s="34">
        <f>E50/B50</f>
        <v>0</v>
      </c>
      <c r="G50" s="34">
        <v>0</v>
      </c>
      <c r="H50" s="35">
        <f aca="true" t="shared" si="28" ref="H50:AE50">H51</f>
        <v>0</v>
      </c>
      <c r="I50" s="35">
        <f t="shared" si="28"/>
        <v>0</v>
      </c>
      <c r="J50" s="35">
        <f t="shared" si="28"/>
        <v>0</v>
      </c>
      <c r="K50" s="35">
        <f t="shared" si="28"/>
        <v>0</v>
      </c>
      <c r="L50" s="35">
        <f t="shared" si="28"/>
        <v>0</v>
      </c>
      <c r="M50" s="35">
        <f t="shared" si="28"/>
        <v>0</v>
      </c>
      <c r="N50" s="35">
        <f t="shared" si="28"/>
        <v>0</v>
      </c>
      <c r="O50" s="35">
        <f t="shared" si="28"/>
        <v>0</v>
      </c>
      <c r="P50" s="35">
        <f t="shared" si="28"/>
        <v>0</v>
      </c>
      <c r="Q50" s="35">
        <f t="shared" si="28"/>
        <v>0</v>
      </c>
      <c r="R50" s="35">
        <f t="shared" si="28"/>
        <v>0</v>
      </c>
      <c r="S50" s="35">
        <f t="shared" si="28"/>
        <v>0</v>
      </c>
      <c r="T50" s="35">
        <f t="shared" si="28"/>
        <v>0</v>
      </c>
      <c r="U50" s="35">
        <f t="shared" si="28"/>
        <v>0</v>
      </c>
      <c r="V50" s="35">
        <f t="shared" si="28"/>
        <v>0</v>
      </c>
      <c r="W50" s="35">
        <f t="shared" si="28"/>
        <v>0</v>
      </c>
      <c r="X50" s="35">
        <f t="shared" si="28"/>
        <v>0</v>
      </c>
      <c r="Y50" s="35">
        <f t="shared" si="28"/>
        <v>0</v>
      </c>
      <c r="Z50" s="35">
        <f t="shared" si="28"/>
        <v>0</v>
      </c>
      <c r="AA50" s="35">
        <f t="shared" si="28"/>
        <v>0</v>
      </c>
      <c r="AB50" s="35">
        <f t="shared" si="28"/>
        <v>0</v>
      </c>
      <c r="AC50" s="35">
        <f t="shared" si="28"/>
        <v>0</v>
      </c>
      <c r="AD50" s="35">
        <f t="shared" si="28"/>
        <v>67097.8</v>
      </c>
      <c r="AE50" s="35">
        <f t="shared" si="28"/>
        <v>0</v>
      </c>
      <c r="AF50" s="100" t="s">
        <v>55</v>
      </c>
      <c r="AG50" s="101"/>
      <c r="AH50" s="40"/>
      <c r="AI50" s="40"/>
      <c r="AJ50" s="40"/>
      <c r="AK50" s="50"/>
    </row>
    <row r="51" spans="1:37" s="20" customFormat="1" ht="39.75" customHeight="1">
      <c r="A51" s="52" t="s">
        <v>24</v>
      </c>
      <c r="B51" s="21">
        <f>B53+B54+B52+B56+B55</f>
        <v>67097.8</v>
      </c>
      <c r="C51" s="21">
        <f>C53+C54+C52+C56</f>
        <v>0</v>
      </c>
      <c r="D51" s="65">
        <f>D53+D54+D52+D56</f>
        <v>0</v>
      </c>
      <c r="E51" s="21">
        <f>E53+E54+E52+E56</f>
        <v>0</v>
      </c>
      <c r="F51" s="22">
        <f>E51/B51</f>
        <v>0</v>
      </c>
      <c r="G51" s="22">
        <v>0</v>
      </c>
      <c r="H51" s="21">
        <f aca="true" t="shared" si="29" ref="H51:AE51">H53+H54+H52+H56</f>
        <v>0</v>
      </c>
      <c r="I51" s="21">
        <f t="shared" si="29"/>
        <v>0</v>
      </c>
      <c r="J51" s="21">
        <f t="shared" si="29"/>
        <v>0</v>
      </c>
      <c r="K51" s="21">
        <f t="shared" si="29"/>
        <v>0</v>
      </c>
      <c r="L51" s="21">
        <f t="shared" si="29"/>
        <v>0</v>
      </c>
      <c r="M51" s="21">
        <f t="shared" si="29"/>
        <v>0</v>
      </c>
      <c r="N51" s="21">
        <f t="shared" si="29"/>
        <v>0</v>
      </c>
      <c r="O51" s="21">
        <f t="shared" si="29"/>
        <v>0</v>
      </c>
      <c r="P51" s="21">
        <f t="shared" si="29"/>
        <v>0</v>
      </c>
      <c r="Q51" s="21">
        <f t="shared" si="29"/>
        <v>0</v>
      </c>
      <c r="R51" s="21">
        <f t="shared" si="29"/>
        <v>0</v>
      </c>
      <c r="S51" s="21">
        <f t="shared" si="29"/>
        <v>0</v>
      </c>
      <c r="T51" s="21">
        <f t="shared" si="29"/>
        <v>0</v>
      </c>
      <c r="U51" s="21">
        <f t="shared" si="29"/>
        <v>0</v>
      </c>
      <c r="V51" s="21">
        <f t="shared" si="29"/>
        <v>0</v>
      </c>
      <c r="W51" s="21">
        <f t="shared" si="29"/>
        <v>0</v>
      </c>
      <c r="X51" s="21">
        <f t="shared" si="29"/>
        <v>0</v>
      </c>
      <c r="Y51" s="21">
        <f t="shared" si="29"/>
        <v>0</v>
      </c>
      <c r="Z51" s="21">
        <f t="shared" si="29"/>
        <v>0</v>
      </c>
      <c r="AA51" s="21">
        <f t="shared" si="29"/>
        <v>0</v>
      </c>
      <c r="AB51" s="21">
        <f t="shared" si="29"/>
        <v>0</v>
      </c>
      <c r="AC51" s="21">
        <f t="shared" si="29"/>
        <v>0</v>
      </c>
      <c r="AD51" s="21">
        <f>AD53+AD54+AD52+AD56+AD55</f>
        <v>67097.8</v>
      </c>
      <c r="AE51" s="21">
        <f t="shared" si="29"/>
        <v>0</v>
      </c>
      <c r="AF51" s="102"/>
      <c r="AG51" s="103"/>
      <c r="AH51" s="40"/>
      <c r="AI51" s="40"/>
      <c r="AJ51" s="40"/>
      <c r="AK51" s="50"/>
    </row>
    <row r="52" spans="1:37" s="20" customFormat="1" ht="39.75" customHeight="1">
      <c r="A52" s="66" t="s">
        <v>20</v>
      </c>
      <c r="B52" s="23">
        <v>0</v>
      </c>
      <c r="C52" s="23">
        <f>H52</f>
        <v>0</v>
      </c>
      <c r="D52" s="23">
        <f>E52</f>
        <v>0</v>
      </c>
      <c r="E52" s="23">
        <f>I52</f>
        <v>0</v>
      </c>
      <c r="F52" s="22">
        <v>0</v>
      </c>
      <c r="G52" s="22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102"/>
      <c r="AG52" s="103"/>
      <c r="AH52" s="40"/>
      <c r="AI52" s="40"/>
      <c r="AJ52" s="40"/>
      <c r="AK52" s="50"/>
    </row>
    <row r="53" spans="1:37" s="20" customFormat="1" ht="39.75" customHeight="1">
      <c r="A53" s="56" t="s">
        <v>18</v>
      </c>
      <c r="B53" s="23">
        <f>H53+J53+L53+N53+P53+R53+T53+V53+X53+Z53+AB53+AD53</f>
        <v>32814</v>
      </c>
      <c r="C53" s="23">
        <f>H53+J53</f>
        <v>0</v>
      </c>
      <c r="D53" s="23">
        <f>E53</f>
        <v>0</v>
      </c>
      <c r="E53" s="23">
        <f>I53+K53</f>
        <v>0</v>
      </c>
      <c r="F53" s="22">
        <f>E53/B53</f>
        <v>0</v>
      </c>
      <c r="G53" s="22">
        <v>0</v>
      </c>
      <c r="H53" s="23">
        <v>0</v>
      </c>
      <c r="I53" s="21">
        <v>0</v>
      </c>
      <c r="J53" s="23">
        <v>0</v>
      </c>
      <c r="K53" s="21">
        <v>0</v>
      </c>
      <c r="L53" s="23">
        <v>0</v>
      </c>
      <c r="M53" s="21">
        <v>0</v>
      </c>
      <c r="N53" s="23">
        <v>0</v>
      </c>
      <c r="O53" s="21">
        <v>0</v>
      </c>
      <c r="P53" s="23">
        <v>0</v>
      </c>
      <c r="Q53" s="21">
        <v>0</v>
      </c>
      <c r="R53" s="23">
        <v>0</v>
      </c>
      <c r="S53" s="21">
        <v>0</v>
      </c>
      <c r="T53" s="23">
        <v>0</v>
      </c>
      <c r="U53" s="21">
        <v>0</v>
      </c>
      <c r="V53" s="23">
        <v>0</v>
      </c>
      <c r="W53" s="21">
        <v>0</v>
      </c>
      <c r="X53" s="23">
        <v>0</v>
      </c>
      <c r="Y53" s="21">
        <v>0</v>
      </c>
      <c r="Z53" s="23">
        <v>0</v>
      </c>
      <c r="AA53" s="21">
        <v>0</v>
      </c>
      <c r="AB53" s="23">
        <v>0</v>
      </c>
      <c r="AC53" s="21">
        <v>0</v>
      </c>
      <c r="AD53" s="23">
        <v>32814</v>
      </c>
      <c r="AE53" s="21">
        <v>0</v>
      </c>
      <c r="AF53" s="102"/>
      <c r="AG53" s="103"/>
      <c r="AH53" s="40"/>
      <c r="AI53" s="40"/>
      <c r="AJ53" s="40"/>
      <c r="AK53" s="50"/>
    </row>
    <row r="54" spans="1:37" s="20" customFormat="1" ht="39.75" customHeight="1">
      <c r="A54" s="66" t="s">
        <v>19</v>
      </c>
      <c r="B54" s="23">
        <f>H54+J54+L54+N54+P54+R54+T54+V54+X54+Z54+AB54+AD54</f>
        <v>30228.1</v>
      </c>
      <c r="C54" s="23">
        <f>H54+J54</f>
        <v>0</v>
      </c>
      <c r="D54" s="23">
        <f>C54</f>
        <v>0</v>
      </c>
      <c r="E54" s="23">
        <f>I54+K54</f>
        <v>0</v>
      </c>
      <c r="F54" s="22">
        <f>E54/B54</f>
        <v>0</v>
      </c>
      <c r="G54" s="22">
        <v>0</v>
      </c>
      <c r="H54" s="23">
        <v>0</v>
      </c>
      <c r="I54" s="21">
        <v>0</v>
      </c>
      <c r="J54" s="23">
        <v>0</v>
      </c>
      <c r="K54" s="21">
        <v>0</v>
      </c>
      <c r="L54" s="23">
        <v>0</v>
      </c>
      <c r="M54" s="21">
        <v>0</v>
      </c>
      <c r="N54" s="23">
        <v>0</v>
      </c>
      <c r="O54" s="21">
        <v>0</v>
      </c>
      <c r="P54" s="23">
        <v>0</v>
      </c>
      <c r="Q54" s="21">
        <v>0</v>
      </c>
      <c r="R54" s="23">
        <v>0</v>
      </c>
      <c r="S54" s="21">
        <v>0</v>
      </c>
      <c r="T54" s="23">
        <v>0</v>
      </c>
      <c r="U54" s="23">
        <v>0</v>
      </c>
      <c r="V54" s="23">
        <v>0</v>
      </c>
      <c r="W54" s="21">
        <v>0</v>
      </c>
      <c r="X54" s="23">
        <v>0</v>
      </c>
      <c r="Y54" s="21">
        <v>0</v>
      </c>
      <c r="Z54" s="23">
        <v>0</v>
      </c>
      <c r="AA54" s="21">
        <v>0</v>
      </c>
      <c r="AB54" s="23">
        <v>0</v>
      </c>
      <c r="AC54" s="21">
        <v>0</v>
      </c>
      <c r="AD54" s="23">
        <v>30228.1</v>
      </c>
      <c r="AE54" s="21">
        <v>0</v>
      </c>
      <c r="AF54" s="102"/>
      <c r="AG54" s="103"/>
      <c r="AH54" s="40"/>
      <c r="AI54" s="40"/>
      <c r="AJ54" s="40"/>
      <c r="AK54" s="50"/>
    </row>
    <row r="55" spans="1:37" s="20" customFormat="1" ht="39.75" customHeight="1">
      <c r="A55" s="66" t="s">
        <v>56</v>
      </c>
      <c r="B55" s="23">
        <f>H55+J55+L55+N55+P55+R55+T55+V55+X55+Z55+AB55+AD55</f>
        <v>4055.7</v>
      </c>
      <c r="C55" s="23">
        <f>H55+J55</f>
        <v>0</v>
      </c>
      <c r="D55" s="23">
        <f>C55</f>
        <v>0</v>
      </c>
      <c r="E55" s="23">
        <f>I55+K55</f>
        <v>0</v>
      </c>
      <c r="F55" s="22">
        <f>E55/B55</f>
        <v>0</v>
      </c>
      <c r="G55" s="22">
        <v>0</v>
      </c>
      <c r="H55" s="23">
        <v>0</v>
      </c>
      <c r="I55" s="21">
        <v>0</v>
      </c>
      <c r="J55" s="23">
        <v>0</v>
      </c>
      <c r="K55" s="21">
        <v>0</v>
      </c>
      <c r="L55" s="23">
        <v>0</v>
      </c>
      <c r="M55" s="21">
        <v>0</v>
      </c>
      <c r="N55" s="23">
        <v>0</v>
      </c>
      <c r="O55" s="21">
        <v>0</v>
      </c>
      <c r="P55" s="23">
        <v>0</v>
      </c>
      <c r="Q55" s="21">
        <v>0</v>
      </c>
      <c r="R55" s="23">
        <v>0</v>
      </c>
      <c r="S55" s="21">
        <v>0</v>
      </c>
      <c r="T55" s="23">
        <v>0</v>
      </c>
      <c r="U55" s="23">
        <v>0</v>
      </c>
      <c r="V55" s="23">
        <v>0</v>
      </c>
      <c r="W55" s="21">
        <v>0</v>
      </c>
      <c r="X55" s="23">
        <v>0</v>
      </c>
      <c r="Y55" s="21">
        <v>0</v>
      </c>
      <c r="Z55" s="23">
        <v>0</v>
      </c>
      <c r="AA55" s="21">
        <v>0</v>
      </c>
      <c r="AB55" s="23">
        <v>0</v>
      </c>
      <c r="AC55" s="21">
        <v>0</v>
      </c>
      <c r="AD55" s="23">
        <v>4055.7</v>
      </c>
      <c r="AE55" s="21">
        <v>0</v>
      </c>
      <c r="AF55" s="102"/>
      <c r="AG55" s="103"/>
      <c r="AH55" s="40"/>
      <c r="AI55" s="40"/>
      <c r="AJ55" s="40"/>
      <c r="AK55" s="50"/>
    </row>
    <row r="56" spans="1:37" s="20" customFormat="1" ht="39.75" customHeight="1">
      <c r="A56" s="56" t="s">
        <v>27</v>
      </c>
      <c r="B56" s="23">
        <f>H56+I56+J56+K56+L56+M56+N56+O56+P56+Q56+R56+S56</f>
        <v>0</v>
      </c>
      <c r="C56" s="23">
        <f>H56+J56+L56+N56+P56+R56</f>
        <v>0</v>
      </c>
      <c r="D56" s="23">
        <f>E56</f>
        <v>0</v>
      </c>
      <c r="E56" s="23">
        <f>I56+K56+M56+O56+Q56+S56+U56</f>
        <v>0</v>
      </c>
      <c r="F56" s="22">
        <v>0</v>
      </c>
      <c r="G56" s="22">
        <v>0</v>
      </c>
      <c r="H56" s="23">
        <v>0</v>
      </c>
      <c r="I56" s="21">
        <v>0</v>
      </c>
      <c r="J56" s="23">
        <v>0</v>
      </c>
      <c r="K56" s="21">
        <v>0</v>
      </c>
      <c r="L56" s="23">
        <v>0</v>
      </c>
      <c r="M56" s="21">
        <v>0</v>
      </c>
      <c r="N56" s="23">
        <v>0</v>
      </c>
      <c r="O56" s="21">
        <v>0</v>
      </c>
      <c r="P56" s="23">
        <v>0</v>
      </c>
      <c r="Q56" s="21">
        <v>0</v>
      </c>
      <c r="R56" s="23">
        <v>0</v>
      </c>
      <c r="S56" s="21">
        <v>0</v>
      </c>
      <c r="T56" s="23">
        <v>0</v>
      </c>
      <c r="U56" s="21">
        <v>0</v>
      </c>
      <c r="V56" s="23">
        <v>0</v>
      </c>
      <c r="W56" s="21">
        <v>0</v>
      </c>
      <c r="X56" s="23">
        <v>0</v>
      </c>
      <c r="Y56" s="21">
        <v>0</v>
      </c>
      <c r="Z56" s="23">
        <v>0</v>
      </c>
      <c r="AA56" s="21">
        <v>0</v>
      </c>
      <c r="AB56" s="23">
        <v>0</v>
      </c>
      <c r="AC56" s="21">
        <v>0</v>
      </c>
      <c r="AD56" s="23">
        <v>0</v>
      </c>
      <c r="AE56" s="21">
        <v>0</v>
      </c>
      <c r="AF56" s="104"/>
      <c r="AG56" s="105"/>
      <c r="AH56" s="40"/>
      <c r="AI56" s="40"/>
      <c r="AJ56" s="40"/>
      <c r="AK56" s="50"/>
    </row>
    <row r="57" spans="1:37" s="7" customFormat="1" ht="51" customHeight="1">
      <c r="A57" s="51" t="s">
        <v>34</v>
      </c>
      <c r="B57" s="31">
        <f>B58+B64+B70</f>
        <v>3232.3</v>
      </c>
      <c r="C57" s="31">
        <f>C58+C64+C70</f>
        <v>0</v>
      </c>
      <c r="D57" s="31">
        <f>D58+D64+D70</f>
        <v>0</v>
      </c>
      <c r="E57" s="31">
        <f>E58+E64+E70</f>
        <v>0</v>
      </c>
      <c r="F57" s="34">
        <f aca="true" t="shared" si="30" ref="F57:F62">E57/B57</f>
        <v>0</v>
      </c>
      <c r="G57" s="34">
        <v>0</v>
      </c>
      <c r="H57" s="31">
        <f aca="true" t="shared" si="31" ref="H57:AE57">H58+H64+H70</f>
        <v>0</v>
      </c>
      <c r="I57" s="31">
        <f t="shared" si="31"/>
        <v>0</v>
      </c>
      <c r="J57" s="31">
        <f t="shared" si="31"/>
        <v>0</v>
      </c>
      <c r="K57" s="31">
        <f t="shared" si="31"/>
        <v>0</v>
      </c>
      <c r="L57" s="31">
        <f t="shared" si="31"/>
        <v>0</v>
      </c>
      <c r="M57" s="31">
        <f t="shared" si="31"/>
        <v>0</v>
      </c>
      <c r="N57" s="31">
        <f t="shared" si="31"/>
        <v>0</v>
      </c>
      <c r="O57" s="31">
        <f t="shared" si="31"/>
        <v>0</v>
      </c>
      <c r="P57" s="31">
        <f t="shared" si="31"/>
        <v>0</v>
      </c>
      <c r="Q57" s="31">
        <f t="shared" si="31"/>
        <v>0</v>
      </c>
      <c r="R57" s="31">
        <f t="shared" si="31"/>
        <v>0</v>
      </c>
      <c r="S57" s="31">
        <f t="shared" si="31"/>
        <v>0</v>
      </c>
      <c r="T57" s="31">
        <f t="shared" si="31"/>
        <v>13.4</v>
      </c>
      <c r="U57" s="31">
        <f t="shared" si="31"/>
        <v>0</v>
      </c>
      <c r="V57" s="31">
        <f t="shared" si="31"/>
        <v>0</v>
      </c>
      <c r="W57" s="31">
        <f t="shared" si="31"/>
        <v>0</v>
      </c>
      <c r="X57" s="31">
        <f t="shared" si="31"/>
        <v>0</v>
      </c>
      <c r="Y57" s="31">
        <f t="shared" si="31"/>
        <v>0</v>
      </c>
      <c r="Z57" s="31">
        <f t="shared" si="31"/>
        <v>0</v>
      </c>
      <c r="AA57" s="31">
        <f t="shared" si="31"/>
        <v>0</v>
      </c>
      <c r="AB57" s="31">
        <f t="shared" si="31"/>
        <v>0</v>
      </c>
      <c r="AC57" s="31">
        <f t="shared" si="31"/>
        <v>0</v>
      </c>
      <c r="AD57" s="31">
        <f t="shared" si="31"/>
        <v>3218.9</v>
      </c>
      <c r="AE57" s="31">
        <f t="shared" si="31"/>
        <v>0</v>
      </c>
      <c r="AF57" s="88" t="s">
        <v>44</v>
      </c>
      <c r="AG57" s="88"/>
      <c r="AH57" s="40"/>
      <c r="AI57" s="40"/>
      <c r="AJ57" s="40"/>
      <c r="AK57" s="50"/>
    </row>
    <row r="58" spans="1:37" s="62" customFormat="1" ht="51.75" customHeight="1">
      <c r="A58" s="67" t="s">
        <v>39</v>
      </c>
      <c r="B58" s="37">
        <f>B59</f>
        <v>3218.9</v>
      </c>
      <c r="C58" s="37">
        <f>C59</f>
        <v>0</v>
      </c>
      <c r="D58" s="37">
        <f>D59</f>
        <v>0</v>
      </c>
      <c r="E58" s="37">
        <f>E59</f>
        <v>0</v>
      </c>
      <c r="F58" s="34">
        <f t="shared" si="30"/>
        <v>0</v>
      </c>
      <c r="G58" s="34">
        <v>0</v>
      </c>
      <c r="H58" s="37">
        <f aca="true" t="shared" si="32" ref="H58:AE58">H59</f>
        <v>0</v>
      </c>
      <c r="I58" s="37">
        <f t="shared" si="32"/>
        <v>0</v>
      </c>
      <c r="J58" s="37">
        <f t="shared" si="32"/>
        <v>0</v>
      </c>
      <c r="K58" s="37">
        <f t="shared" si="32"/>
        <v>0</v>
      </c>
      <c r="L58" s="37">
        <f t="shared" si="32"/>
        <v>0</v>
      </c>
      <c r="M58" s="37">
        <f t="shared" si="32"/>
        <v>0</v>
      </c>
      <c r="N58" s="37">
        <f t="shared" si="32"/>
        <v>0</v>
      </c>
      <c r="O58" s="37">
        <f t="shared" si="32"/>
        <v>0</v>
      </c>
      <c r="P58" s="37">
        <f t="shared" si="32"/>
        <v>0</v>
      </c>
      <c r="Q58" s="37">
        <f t="shared" si="32"/>
        <v>0</v>
      </c>
      <c r="R58" s="37">
        <f t="shared" si="32"/>
        <v>0</v>
      </c>
      <c r="S58" s="37">
        <f t="shared" si="32"/>
        <v>0</v>
      </c>
      <c r="T58" s="37">
        <f t="shared" si="32"/>
        <v>0</v>
      </c>
      <c r="U58" s="37">
        <f t="shared" si="32"/>
        <v>0</v>
      </c>
      <c r="V58" s="37">
        <f t="shared" si="32"/>
        <v>0</v>
      </c>
      <c r="W58" s="37">
        <f t="shared" si="32"/>
        <v>0</v>
      </c>
      <c r="X58" s="37">
        <f t="shared" si="32"/>
        <v>0</v>
      </c>
      <c r="Y58" s="37">
        <f t="shared" si="32"/>
        <v>0</v>
      </c>
      <c r="Z58" s="37">
        <f t="shared" si="32"/>
        <v>0</v>
      </c>
      <c r="AA58" s="37">
        <f t="shared" si="32"/>
        <v>0</v>
      </c>
      <c r="AB58" s="37">
        <f t="shared" si="32"/>
        <v>0</v>
      </c>
      <c r="AC58" s="37">
        <f t="shared" si="32"/>
        <v>0</v>
      </c>
      <c r="AD58" s="37">
        <f t="shared" si="32"/>
        <v>3218.9</v>
      </c>
      <c r="AE58" s="37">
        <f t="shared" si="32"/>
        <v>0</v>
      </c>
      <c r="AF58" s="88"/>
      <c r="AG58" s="88"/>
      <c r="AH58" s="40"/>
      <c r="AI58" s="40"/>
      <c r="AJ58" s="40"/>
      <c r="AK58" s="50"/>
    </row>
    <row r="59" spans="1:37" s="62" customFormat="1" ht="24.75" customHeight="1">
      <c r="A59" s="58" t="s">
        <v>24</v>
      </c>
      <c r="B59" s="23">
        <f>B61+B62+B60+B63</f>
        <v>3218.9</v>
      </c>
      <c r="C59" s="23">
        <f>C61+C62+C60+C63</f>
        <v>0</v>
      </c>
      <c r="D59" s="23">
        <f>D61+D62+D60+D63</f>
        <v>0</v>
      </c>
      <c r="E59" s="23">
        <f aca="true" t="shared" si="33" ref="E59:AE59">E61+E62+E60+E63</f>
        <v>0</v>
      </c>
      <c r="F59" s="22">
        <f t="shared" si="30"/>
        <v>0</v>
      </c>
      <c r="G59" s="22">
        <v>0</v>
      </c>
      <c r="H59" s="23">
        <f t="shared" si="33"/>
        <v>0</v>
      </c>
      <c r="I59" s="23">
        <f t="shared" si="33"/>
        <v>0</v>
      </c>
      <c r="J59" s="23">
        <f t="shared" si="33"/>
        <v>0</v>
      </c>
      <c r="K59" s="23">
        <f t="shared" si="33"/>
        <v>0</v>
      </c>
      <c r="L59" s="23">
        <f t="shared" si="33"/>
        <v>0</v>
      </c>
      <c r="M59" s="23">
        <f t="shared" si="33"/>
        <v>0</v>
      </c>
      <c r="N59" s="23">
        <f t="shared" si="33"/>
        <v>0</v>
      </c>
      <c r="O59" s="23">
        <f t="shared" si="33"/>
        <v>0</v>
      </c>
      <c r="P59" s="23">
        <f t="shared" si="33"/>
        <v>0</v>
      </c>
      <c r="Q59" s="23">
        <f t="shared" si="33"/>
        <v>0</v>
      </c>
      <c r="R59" s="23">
        <f t="shared" si="33"/>
        <v>0</v>
      </c>
      <c r="S59" s="23">
        <f t="shared" si="33"/>
        <v>0</v>
      </c>
      <c r="T59" s="23">
        <f t="shared" si="33"/>
        <v>0</v>
      </c>
      <c r="U59" s="23">
        <f>U61+U62+U60+U63</f>
        <v>0</v>
      </c>
      <c r="V59" s="23">
        <f t="shared" si="33"/>
        <v>0</v>
      </c>
      <c r="W59" s="23">
        <f t="shared" si="33"/>
        <v>0</v>
      </c>
      <c r="X59" s="23">
        <f t="shared" si="33"/>
        <v>0</v>
      </c>
      <c r="Y59" s="23">
        <f t="shared" si="33"/>
        <v>0</v>
      </c>
      <c r="Z59" s="23">
        <f t="shared" si="33"/>
        <v>0</v>
      </c>
      <c r="AA59" s="23">
        <f t="shared" si="33"/>
        <v>0</v>
      </c>
      <c r="AB59" s="23">
        <f t="shared" si="33"/>
        <v>0</v>
      </c>
      <c r="AC59" s="23">
        <f t="shared" si="33"/>
        <v>0</v>
      </c>
      <c r="AD59" s="23">
        <f t="shared" si="33"/>
        <v>3218.9</v>
      </c>
      <c r="AE59" s="23">
        <f t="shared" si="33"/>
        <v>0</v>
      </c>
      <c r="AF59" s="106" t="s">
        <v>58</v>
      </c>
      <c r="AG59" s="107"/>
      <c r="AH59" s="40"/>
      <c r="AI59" s="40"/>
      <c r="AJ59" s="40"/>
      <c r="AK59" s="50"/>
    </row>
    <row r="60" spans="1:37" s="62" customFormat="1" ht="22.5" customHeight="1">
      <c r="A60" s="57" t="s">
        <v>20</v>
      </c>
      <c r="B60" s="23">
        <f>H60+J60+L60+N60+P60+R60+T60+V60+X60+Z60+AB60+AD60</f>
        <v>415.4</v>
      </c>
      <c r="C60" s="23">
        <f>H60+J60</f>
        <v>0</v>
      </c>
      <c r="D60" s="23">
        <f>E60</f>
        <v>0</v>
      </c>
      <c r="E60" s="23">
        <f>I60+K60</f>
        <v>0</v>
      </c>
      <c r="F60" s="22">
        <f t="shared" si="30"/>
        <v>0</v>
      </c>
      <c r="G60" s="22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415.4</v>
      </c>
      <c r="AE60" s="23">
        <v>0</v>
      </c>
      <c r="AF60" s="107"/>
      <c r="AG60" s="107"/>
      <c r="AH60" s="40"/>
      <c r="AI60" s="40"/>
      <c r="AJ60" s="40"/>
      <c r="AK60" s="50"/>
    </row>
    <row r="61" spans="1:37" s="62" customFormat="1" ht="23.25" customHeight="1">
      <c r="A61" s="57" t="s">
        <v>18</v>
      </c>
      <c r="B61" s="23">
        <f>H61+J61+L61+N61+P61+R61+T61+V61+X61+Z61+AB61+AD61</f>
        <v>2642.5</v>
      </c>
      <c r="C61" s="23">
        <f>H61+J61</f>
        <v>0</v>
      </c>
      <c r="D61" s="23">
        <f>E61</f>
        <v>0</v>
      </c>
      <c r="E61" s="23">
        <f>I61+K61</f>
        <v>0</v>
      </c>
      <c r="F61" s="22">
        <f t="shared" si="30"/>
        <v>0</v>
      </c>
      <c r="G61" s="22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2642.5</v>
      </c>
      <c r="AE61" s="23">
        <v>0</v>
      </c>
      <c r="AF61" s="107"/>
      <c r="AG61" s="107"/>
      <c r="AH61" s="40"/>
      <c r="AI61" s="40"/>
      <c r="AJ61" s="40"/>
      <c r="AK61" s="50"/>
    </row>
    <row r="62" spans="1:37" s="62" customFormat="1" ht="19.5" customHeight="1">
      <c r="A62" s="57" t="s">
        <v>57</v>
      </c>
      <c r="B62" s="23">
        <f>H62+J62+L62+N62+P62+R62+T62+V62+X62+Z62+AB62+AD62</f>
        <v>161</v>
      </c>
      <c r="C62" s="23">
        <f>H62+J62</f>
        <v>0</v>
      </c>
      <c r="D62" s="23">
        <f>E62</f>
        <v>0</v>
      </c>
      <c r="E62" s="23">
        <f>I62+K62</f>
        <v>0</v>
      </c>
      <c r="F62" s="22">
        <f t="shared" si="30"/>
        <v>0</v>
      </c>
      <c r="G62" s="22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  <c r="AB62" s="23">
        <v>0</v>
      </c>
      <c r="AC62" s="23">
        <v>0</v>
      </c>
      <c r="AD62" s="23">
        <v>161</v>
      </c>
      <c r="AE62" s="23">
        <v>0</v>
      </c>
      <c r="AF62" s="107"/>
      <c r="AG62" s="107"/>
      <c r="AH62" s="40"/>
      <c r="AI62" s="40"/>
      <c r="AJ62" s="40"/>
      <c r="AK62" s="50"/>
    </row>
    <row r="63" spans="1:37" s="62" customFormat="1" ht="45.75" customHeight="1">
      <c r="A63" s="57" t="s">
        <v>27</v>
      </c>
      <c r="B63" s="23">
        <f>H63+I63+J63+K63+L63+M63+N63+O63+P63+Q63+R63+S63</f>
        <v>0</v>
      </c>
      <c r="C63" s="23">
        <f>H63+J63+L63</f>
        <v>0</v>
      </c>
      <c r="D63" s="23">
        <f>E63</f>
        <v>0</v>
      </c>
      <c r="E63" s="23">
        <f>I63+K63+M63</f>
        <v>0</v>
      </c>
      <c r="F63" s="22">
        <v>0</v>
      </c>
      <c r="G63" s="22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107"/>
      <c r="AG63" s="107"/>
      <c r="AH63" s="40"/>
      <c r="AI63" s="40"/>
      <c r="AJ63" s="40"/>
      <c r="AK63" s="50"/>
    </row>
    <row r="64" spans="1:37" s="20" customFormat="1" ht="122.25" customHeight="1">
      <c r="A64" s="52" t="s">
        <v>40</v>
      </c>
      <c r="B64" s="37">
        <f>B65</f>
        <v>0</v>
      </c>
      <c r="C64" s="37">
        <f>C65</f>
        <v>0</v>
      </c>
      <c r="D64" s="37">
        <f>D65</f>
        <v>0</v>
      </c>
      <c r="E64" s="37">
        <f>E65</f>
        <v>0</v>
      </c>
      <c r="F64" s="34">
        <v>0</v>
      </c>
      <c r="G64" s="34">
        <v>0</v>
      </c>
      <c r="H64" s="37">
        <f aca="true" t="shared" si="34" ref="H64:AE64">H65</f>
        <v>0</v>
      </c>
      <c r="I64" s="37">
        <f t="shared" si="34"/>
        <v>0</v>
      </c>
      <c r="J64" s="37">
        <f t="shared" si="34"/>
        <v>0</v>
      </c>
      <c r="K64" s="37">
        <f t="shared" si="34"/>
        <v>0</v>
      </c>
      <c r="L64" s="37">
        <f t="shared" si="34"/>
        <v>0</v>
      </c>
      <c r="M64" s="37">
        <f t="shared" si="34"/>
        <v>0</v>
      </c>
      <c r="N64" s="37">
        <f t="shared" si="34"/>
        <v>0</v>
      </c>
      <c r="O64" s="37">
        <f t="shared" si="34"/>
        <v>0</v>
      </c>
      <c r="P64" s="37">
        <f t="shared" si="34"/>
        <v>0</v>
      </c>
      <c r="Q64" s="37">
        <f t="shared" si="34"/>
        <v>0</v>
      </c>
      <c r="R64" s="37">
        <f t="shared" si="34"/>
        <v>0</v>
      </c>
      <c r="S64" s="37">
        <f t="shared" si="34"/>
        <v>0</v>
      </c>
      <c r="T64" s="37">
        <f t="shared" si="34"/>
        <v>0</v>
      </c>
      <c r="U64" s="37">
        <f t="shared" si="34"/>
        <v>0</v>
      </c>
      <c r="V64" s="37">
        <f t="shared" si="34"/>
        <v>0</v>
      </c>
      <c r="W64" s="37">
        <f t="shared" si="34"/>
        <v>0</v>
      </c>
      <c r="X64" s="37">
        <f t="shared" si="34"/>
        <v>0</v>
      </c>
      <c r="Y64" s="37">
        <f t="shared" si="34"/>
        <v>0</v>
      </c>
      <c r="Z64" s="37">
        <f t="shared" si="34"/>
        <v>0</v>
      </c>
      <c r="AA64" s="37">
        <f t="shared" si="34"/>
        <v>0</v>
      </c>
      <c r="AB64" s="37">
        <f t="shared" si="34"/>
        <v>0</v>
      </c>
      <c r="AC64" s="37">
        <f t="shared" si="34"/>
        <v>0</v>
      </c>
      <c r="AD64" s="37">
        <f t="shared" si="34"/>
        <v>0</v>
      </c>
      <c r="AE64" s="37">
        <f t="shared" si="34"/>
        <v>0</v>
      </c>
      <c r="AF64" s="100" t="s">
        <v>59</v>
      </c>
      <c r="AG64" s="101"/>
      <c r="AH64" s="40"/>
      <c r="AI64" s="40"/>
      <c r="AJ64" s="40"/>
      <c r="AK64" s="50"/>
    </row>
    <row r="65" spans="1:37" s="20" customFormat="1" ht="37.5" customHeight="1">
      <c r="A65" s="58" t="s">
        <v>24</v>
      </c>
      <c r="B65" s="23">
        <f>B67+B68+B66+B69</f>
        <v>0</v>
      </c>
      <c r="C65" s="23">
        <f>C67+C68+C66+C69</f>
        <v>0</v>
      </c>
      <c r="D65" s="23">
        <f>D67+D68+D66+D69</f>
        <v>0</v>
      </c>
      <c r="E65" s="23">
        <f>E67</f>
        <v>0</v>
      </c>
      <c r="F65" s="22">
        <v>0</v>
      </c>
      <c r="G65" s="22">
        <v>0</v>
      </c>
      <c r="H65" s="23">
        <f aca="true" t="shared" si="35" ref="H65:AE65">H67+H68+H66+H69</f>
        <v>0</v>
      </c>
      <c r="I65" s="23">
        <f t="shared" si="35"/>
        <v>0</v>
      </c>
      <c r="J65" s="23">
        <f t="shared" si="35"/>
        <v>0</v>
      </c>
      <c r="K65" s="23">
        <f t="shared" si="35"/>
        <v>0</v>
      </c>
      <c r="L65" s="23">
        <f t="shared" si="35"/>
        <v>0</v>
      </c>
      <c r="M65" s="23">
        <f t="shared" si="35"/>
        <v>0</v>
      </c>
      <c r="N65" s="23">
        <f t="shared" si="35"/>
        <v>0</v>
      </c>
      <c r="O65" s="23">
        <f t="shared" si="35"/>
        <v>0</v>
      </c>
      <c r="P65" s="23">
        <f t="shared" si="35"/>
        <v>0</v>
      </c>
      <c r="Q65" s="23">
        <f t="shared" si="35"/>
        <v>0</v>
      </c>
      <c r="R65" s="23">
        <f t="shared" si="35"/>
        <v>0</v>
      </c>
      <c r="S65" s="23">
        <f t="shared" si="35"/>
        <v>0</v>
      </c>
      <c r="T65" s="23">
        <f t="shared" si="35"/>
        <v>0</v>
      </c>
      <c r="U65" s="23">
        <f t="shared" si="35"/>
        <v>0</v>
      </c>
      <c r="V65" s="23">
        <f t="shared" si="35"/>
        <v>0</v>
      </c>
      <c r="W65" s="23">
        <f t="shared" si="35"/>
        <v>0</v>
      </c>
      <c r="X65" s="23">
        <f t="shared" si="35"/>
        <v>0</v>
      </c>
      <c r="Y65" s="23">
        <f t="shared" si="35"/>
        <v>0</v>
      </c>
      <c r="Z65" s="23">
        <f t="shared" si="35"/>
        <v>0</v>
      </c>
      <c r="AA65" s="23">
        <f t="shared" si="35"/>
        <v>0</v>
      </c>
      <c r="AB65" s="23">
        <f>AB66</f>
        <v>0</v>
      </c>
      <c r="AC65" s="23">
        <f t="shared" si="35"/>
        <v>0</v>
      </c>
      <c r="AD65" s="23">
        <f t="shared" si="35"/>
        <v>0</v>
      </c>
      <c r="AE65" s="23">
        <f t="shared" si="35"/>
        <v>0</v>
      </c>
      <c r="AF65" s="102"/>
      <c r="AG65" s="103"/>
      <c r="AH65" s="40"/>
      <c r="AI65" s="40"/>
      <c r="AJ65" s="40"/>
      <c r="AK65" s="50"/>
    </row>
    <row r="66" spans="1:37" s="20" customFormat="1" ht="37.5" customHeight="1">
      <c r="A66" s="57" t="s">
        <v>20</v>
      </c>
      <c r="B66" s="23">
        <f>H66+J66+L66+N66+P66+R66+T66+V66+X66+Z66+AB66+AD66</f>
        <v>0</v>
      </c>
      <c r="C66" s="23">
        <f>H66+J66</f>
        <v>0</v>
      </c>
      <c r="D66" s="23">
        <v>0</v>
      </c>
      <c r="E66" s="23">
        <f>I66+K66</f>
        <v>0</v>
      </c>
      <c r="F66" s="22">
        <v>0</v>
      </c>
      <c r="G66" s="22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102"/>
      <c r="AG66" s="103"/>
      <c r="AH66" s="40"/>
      <c r="AI66" s="40"/>
      <c r="AJ66" s="40"/>
      <c r="AK66" s="50"/>
    </row>
    <row r="67" spans="1:37" s="20" customFormat="1" ht="37.5" customHeight="1">
      <c r="A67" s="57" t="s">
        <v>18</v>
      </c>
      <c r="B67" s="23">
        <f>H67+I67+J67+K67+L67+M67+N67+O67+P67+Q67+R67+S67</f>
        <v>0</v>
      </c>
      <c r="C67" s="23">
        <f>H67+J67+L67</f>
        <v>0</v>
      </c>
      <c r="D67" s="23">
        <f>E67</f>
        <v>0</v>
      </c>
      <c r="E67" s="23">
        <f>I67+K67+M67</f>
        <v>0</v>
      </c>
      <c r="F67" s="22">
        <v>0</v>
      </c>
      <c r="G67" s="22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102"/>
      <c r="AG67" s="103"/>
      <c r="AH67" s="40"/>
      <c r="AI67" s="40"/>
      <c r="AJ67" s="40"/>
      <c r="AK67" s="50"/>
    </row>
    <row r="68" spans="1:37" s="20" customFormat="1" ht="37.5" customHeight="1">
      <c r="A68" s="57" t="s">
        <v>19</v>
      </c>
      <c r="B68" s="23">
        <f>H68+I68+J68+K68+L68+M68+N68+O68+P68+Q68+R68+S68</f>
        <v>0</v>
      </c>
      <c r="C68" s="23">
        <f>H68+J68+L68</f>
        <v>0</v>
      </c>
      <c r="D68" s="23">
        <f>E68</f>
        <v>0</v>
      </c>
      <c r="E68" s="23">
        <f>I68+K68+M68</f>
        <v>0</v>
      </c>
      <c r="F68" s="22">
        <v>0</v>
      </c>
      <c r="G68" s="22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3">
        <v>0</v>
      </c>
      <c r="AD68" s="23">
        <v>0</v>
      </c>
      <c r="AE68" s="23">
        <v>0</v>
      </c>
      <c r="AF68" s="102"/>
      <c r="AG68" s="103"/>
      <c r="AH68" s="40"/>
      <c r="AI68" s="40"/>
      <c r="AJ68" s="40"/>
      <c r="AK68" s="50"/>
    </row>
    <row r="69" spans="1:37" s="20" customFormat="1" ht="37.5" customHeight="1">
      <c r="A69" s="57" t="s">
        <v>27</v>
      </c>
      <c r="B69" s="23">
        <f>H69+I69+J69+K69+L69+M69+N69+O69+P69+Q69+R69+S69</f>
        <v>0</v>
      </c>
      <c r="C69" s="23">
        <f>H69+J69</f>
        <v>0</v>
      </c>
      <c r="D69" s="23">
        <f>E69</f>
        <v>0</v>
      </c>
      <c r="E69" s="23">
        <f>I69+K69+M69</f>
        <v>0</v>
      </c>
      <c r="F69" s="22">
        <v>0</v>
      </c>
      <c r="G69" s="22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  <c r="Z69" s="23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104"/>
      <c r="AG69" s="105"/>
      <c r="AH69" s="40"/>
      <c r="AI69" s="40"/>
      <c r="AJ69" s="40"/>
      <c r="AK69" s="50"/>
    </row>
    <row r="70" spans="1:37" s="20" customFormat="1" ht="35.25" customHeight="1">
      <c r="A70" s="52" t="s">
        <v>30</v>
      </c>
      <c r="B70" s="35">
        <f>B71</f>
        <v>13.4</v>
      </c>
      <c r="C70" s="35">
        <f>C71</f>
        <v>0</v>
      </c>
      <c r="D70" s="35">
        <f>D71</f>
        <v>0</v>
      </c>
      <c r="E70" s="35">
        <f>E71</f>
        <v>0</v>
      </c>
      <c r="F70" s="34">
        <f>E70/B70</f>
        <v>0</v>
      </c>
      <c r="G70" s="34">
        <v>0</v>
      </c>
      <c r="H70" s="35">
        <f aca="true" t="shared" si="36" ref="H70:AE70">H71</f>
        <v>0</v>
      </c>
      <c r="I70" s="35">
        <f t="shared" si="36"/>
        <v>0</v>
      </c>
      <c r="J70" s="35">
        <f t="shared" si="36"/>
        <v>0</v>
      </c>
      <c r="K70" s="35">
        <f t="shared" si="36"/>
        <v>0</v>
      </c>
      <c r="L70" s="35">
        <f t="shared" si="36"/>
        <v>0</v>
      </c>
      <c r="M70" s="35">
        <f t="shared" si="36"/>
        <v>0</v>
      </c>
      <c r="N70" s="35">
        <f t="shared" si="36"/>
        <v>0</v>
      </c>
      <c r="O70" s="35">
        <f t="shared" si="36"/>
        <v>0</v>
      </c>
      <c r="P70" s="35">
        <f t="shared" si="36"/>
        <v>0</v>
      </c>
      <c r="Q70" s="35">
        <f t="shared" si="36"/>
        <v>0</v>
      </c>
      <c r="R70" s="35">
        <f t="shared" si="36"/>
        <v>0</v>
      </c>
      <c r="S70" s="35">
        <f t="shared" si="36"/>
        <v>0</v>
      </c>
      <c r="T70" s="35">
        <f t="shared" si="36"/>
        <v>13.4</v>
      </c>
      <c r="U70" s="35">
        <f t="shared" si="36"/>
        <v>0</v>
      </c>
      <c r="V70" s="35">
        <f t="shared" si="36"/>
        <v>0</v>
      </c>
      <c r="W70" s="35">
        <f t="shared" si="36"/>
        <v>0</v>
      </c>
      <c r="X70" s="35">
        <f t="shared" si="36"/>
        <v>0</v>
      </c>
      <c r="Y70" s="35">
        <f t="shared" si="36"/>
        <v>0</v>
      </c>
      <c r="Z70" s="35">
        <f t="shared" si="36"/>
        <v>0</v>
      </c>
      <c r="AA70" s="35">
        <f t="shared" si="36"/>
        <v>0</v>
      </c>
      <c r="AB70" s="35">
        <f t="shared" si="36"/>
        <v>0</v>
      </c>
      <c r="AC70" s="35">
        <f t="shared" si="36"/>
        <v>0</v>
      </c>
      <c r="AD70" s="35">
        <f t="shared" si="36"/>
        <v>0</v>
      </c>
      <c r="AE70" s="35">
        <f t="shared" si="36"/>
        <v>0</v>
      </c>
      <c r="AF70" s="100" t="s">
        <v>60</v>
      </c>
      <c r="AG70" s="101"/>
      <c r="AH70" s="40"/>
      <c r="AI70" s="40"/>
      <c r="AJ70" s="40"/>
      <c r="AK70" s="50"/>
    </row>
    <row r="71" spans="1:37" s="20" customFormat="1" ht="15" customHeight="1">
      <c r="A71" s="58" t="s">
        <v>24</v>
      </c>
      <c r="B71" s="21">
        <f>B73+B74+B72+B75</f>
        <v>13.4</v>
      </c>
      <c r="C71" s="21">
        <f>C73+C74+C72+C75</f>
        <v>0</v>
      </c>
      <c r="D71" s="21">
        <f>D73+D74+D72+D75</f>
        <v>0</v>
      </c>
      <c r="E71" s="21">
        <f>E73+E74+E72+E75</f>
        <v>0</v>
      </c>
      <c r="F71" s="22">
        <f>E71/B71</f>
        <v>0</v>
      </c>
      <c r="G71" s="22">
        <v>0</v>
      </c>
      <c r="H71" s="21">
        <f aca="true" t="shared" si="37" ref="H71:AE71">H73+H74+H72+H75</f>
        <v>0</v>
      </c>
      <c r="I71" s="21">
        <f t="shared" si="37"/>
        <v>0</v>
      </c>
      <c r="J71" s="21">
        <f t="shared" si="37"/>
        <v>0</v>
      </c>
      <c r="K71" s="21">
        <f t="shared" si="37"/>
        <v>0</v>
      </c>
      <c r="L71" s="21">
        <f t="shared" si="37"/>
        <v>0</v>
      </c>
      <c r="M71" s="21">
        <f t="shared" si="37"/>
        <v>0</v>
      </c>
      <c r="N71" s="21">
        <f t="shared" si="37"/>
        <v>0</v>
      </c>
      <c r="O71" s="21">
        <f t="shared" si="37"/>
        <v>0</v>
      </c>
      <c r="P71" s="21">
        <f t="shared" si="37"/>
        <v>0</v>
      </c>
      <c r="Q71" s="21">
        <f t="shared" si="37"/>
        <v>0</v>
      </c>
      <c r="R71" s="21">
        <f t="shared" si="37"/>
        <v>0</v>
      </c>
      <c r="S71" s="21">
        <f t="shared" si="37"/>
        <v>0</v>
      </c>
      <c r="T71" s="21">
        <f t="shared" si="37"/>
        <v>13.4</v>
      </c>
      <c r="U71" s="21">
        <f t="shared" si="37"/>
        <v>0</v>
      </c>
      <c r="V71" s="21">
        <f t="shared" si="37"/>
        <v>0</v>
      </c>
      <c r="W71" s="21">
        <f t="shared" si="37"/>
        <v>0</v>
      </c>
      <c r="X71" s="21">
        <f t="shared" si="37"/>
        <v>0</v>
      </c>
      <c r="Y71" s="21">
        <f t="shared" si="37"/>
        <v>0</v>
      </c>
      <c r="Z71" s="21">
        <f t="shared" si="37"/>
        <v>0</v>
      </c>
      <c r="AA71" s="21">
        <f t="shared" si="37"/>
        <v>0</v>
      </c>
      <c r="AB71" s="21">
        <f t="shared" si="37"/>
        <v>0</v>
      </c>
      <c r="AC71" s="21">
        <f t="shared" si="37"/>
        <v>0</v>
      </c>
      <c r="AD71" s="21">
        <f t="shared" si="37"/>
        <v>0</v>
      </c>
      <c r="AE71" s="21">
        <f t="shared" si="37"/>
        <v>0</v>
      </c>
      <c r="AF71" s="102"/>
      <c r="AG71" s="103"/>
      <c r="AH71" s="40"/>
      <c r="AI71" s="40"/>
      <c r="AJ71" s="40"/>
      <c r="AK71" s="50"/>
    </row>
    <row r="72" spans="1:37" s="20" customFormat="1" ht="15" customHeight="1">
      <c r="A72" s="57" t="s">
        <v>20</v>
      </c>
      <c r="B72" s="21">
        <f>H72+I72+J72+K72+L72+M72+N72+O72+P72+Q72+R72+S72</f>
        <v>0</v>
      </c>
      <c r="C72" s="21">
        <f>H72+J72+L72</f>
        <v>0</v>
      </c>
      <c r="D72" s="21">
        <f>E72</f>
        <v>0</v>
      </c>
      <c r="E72" s="21">
        <f>I72+K72+M72</f>
        <v>0</v>
      </c>
      <c r="F72" s="22">
        <v>0</v>
      </c>
      <c r="G72" s="22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1">
        <v>0</v>
      </c>
      <c r="AF72" s="102"/>
      <c r="AG72" s="103"/>
      <c r="AH72" s="40"/>
      <c r="AI72" s="40"/>
      <c r="AJ72" s="40"/>
      <c r="AK72" s="50"/>
    </row>
    <row r="73" spans="1:37" s="20" customFormat="1" ht="15" customHeight="1">
      <c r="A73" s="57" t="s">
        <v>18</v>
      </c>
      <c r="B73" s="21">
        <f>H73+J73+L73+N73+P73+R73+T73+V73+X73+Z73+AB73+AD73</f>
        <v>13.4</v>
      </c>
      <c r="C73" s="21">
        <f>H73+J73</f>
        <v>0</v>
      </c>
      <c r="D73" s="21">
        <v>0</v>
      </c>
      <c r="E73" s="21">
        <f>I73+K73</f>
        <v>0</v>
      </c>
      <c r="F73" s="22">
        <f>E73/B73</f>
        <v>0</v>
      </c>
      <c r="G73" s="22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13.4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21">
        <v>0</v>
      </c>
      <c r="AF73" s="102"/>
      <c r="AG73" s="103"/>
      <c r="AH73" s="40"/>
      <c r="AI73" s="40"/>
      <c r="AJ73" s="40"/>
      <c r="AK73" s="50"/>
    </row>
    <row r="74" spans="1:37" s="20" customFormat="1" ht="15" customHeight="1">
      <c r="A74" s="57" t="s">
        <v>19</v>
      </c>
      <c r="B74" s="21">
        <f>H74+I74+J74+K74+L74+M74+N74+O74+P74+Q74+R74+S74</f>
        <v>0</v>
      </c>
      <c r="C74" s="21">
        <f>H74+J74+L74</f>
        <v>0</v>
      </c>
      <c r="D74" s="21">
        <f>E74</f>
        <v>0</v>
      </c>
      <c r="E74" s="21">
        <f>I74+K74+M74</f>
        <v>0</v>
      </c>
      <c r="F74" s="22">
        <v>0</v>
      </c>
      <c r="G74" s="22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1">
        <v>0</v>
      </c>
      <c r="AF74" s="102"/>
      <c r="AG74" s="103"/>
      <c r="AH74" s="40"/>
      <c r="AI74" s="40"/>
      <c r="AJ74" s="40"/>
      <c r="AK74" s="50"/>
    </row>
    <row r="75" spans="1:37" s="20" customFormat="1" ht="15" customHeight="1">
      <c r="A75" s="57" t="s">
        <v>27</v>
      </c>
      <c r="B75" s="21">
        <f>H75+I75+J75+K75+L75+M75+N75+O75+P75+Q75+R75+S75</f>
        <v>0</v>
      </c>
      <c r="C75" s="21">
        <f>H75+J75</f>
        <v>0</v>
      </c>
      <c r="D75" s="21">
        <f>E75</f>
        <v>0</v>
      </c>
      <c r="E75" s="21">
        <f>I75+K75+M75</f>
        <v>0</v>
      </c>
      <c r="F75" s="22">
        <v>0</v>
      </c>
      <c r="G75" s="22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23">
        <v>0</v>
      </c>
      <c r="AC75" s="23">
        <v>0</v>
      </c>
      <c r="AD75" s="23">
        <v>0</v>
      </c>
      <c r="AE75" s="21">
        <v>0</v>
      </c>
      <c r="AF75" s="104"/>
      <c r="AG75" s="105"/>
      <c r="AH75" s="40"/>
      <c r="AI75" s="40"/>
      <c r="AJ75" s="40"/>
      <c r="AK75" s="50"/>
    </row>
    <row r="76" spans="1:37" s="7" customFormat="1" ht="73.5" customHeight="1">
      <c r="A76" s="51" t="s">
        <v>35</v>
      </c>
      <c r="B76" s="31">
        <f>B77+B80+B83</f>
        <v>54374.899999999994</v>
      </c>
      <c r="C76" s="31">
        <f>C77+C80+C83</f>
        <v>14971.902</v>
      </c>
      <c r="D76" s="31">
        <f>D77+D80+D83</f>
        <v>12445.78021</v>
      </c>
      <c r="E76" s="31">
        <f>E77+E80+E83</f>
        <v>12445.78021</v>
      </c>
      <c r="F76" s="34">
        <f>E76/B76</f>
        <v>0.22888833285210644</v>
      </c>
      <c r="G76" s="34">
        <f>E76/C76</f>
        <v>0.8312758265449507</v>
      </c>
      <c r="H76" s="31">
        <f aca="true" t="shared" si="38" ref="H76:AE76">H77+H80+H83</f>
        <v>9715.134</v>
      </c>
      <c r="I76" s="31">
        <f t="shared" si="38"/>
        <v>7912.92585</v>
      </c>
      <c r="J76" s="31">
        <f>J77+J80+J83</f>
        <v>5256.768</v>
      </c>
      <c r="K76" s="31">
        <f t="shared" si="38"/>
        <v>4927.26061</v>
      </c>
      <c r="L76" s="31">
        <f t="shared" si="38"/>
        <v>2081.826</v>
      </c>
      <c r="M76" s="31">
        <f t="shared" si="38"/>
        <v>0</v>
      </c>
      <c r="N76" s="31">
        <f t="shared" si="38"/>
        <v>5232.8009999999995</v>
      </c>
      <c r="O76" s="31">
        <f t="shared" si="38"/>
        <v>0</v>
      </c>
      <c r="P76" s="31">
        <f t="shared" si="38"/>
        <v>4420.967000000001</v>
      </c>
      <c r="Q76" s="31">
        <f t="shared" si="38"/>
        <v>0</v>
      </c>
      <c r="R76" s="31">
        <f t="shared" si="38"/>
        <v>3633.08</v>
      </c>
      <c r="S76" s="31">
        <f>S77+S80+S83</f>
        <v>0</v>
      </c>
      <c r="T76" s="31">
        <f t="shared" si="38"/>
        <v>5305.76</v>
      </c>
      <c r="U76" s="31">
        <f t="shared" si="38"/>
        <v>0</v>
      </c>
      <c r="V76" s="31">
        <f t="shared" si="38"/>
        <v>3117.207</v>
      </c>
      <c r="W76" s="31">
        <f t="shared" si="38"/>
        <v>0</v>
      </c>
      <c r="X76" s="31">
        <f t="shared" si="38"/>
        <v>1997.85</v>
      </c>
      <c r="Y76" s="31">
        <f t="shared" si="38"/>
        <v>0</v>
      </c>
      <c r="Z76" s="31">
        <f t="shared" si="38"/>
        <v>4341.772999999999</v>
      </c>
      <c r="AA76" s="31">
        <f t="shared" si="38"/>
        <v>0</v>
      </c>
      <c r="AB76" s="31">
        <f t="shared" si="38"/>
        <v>2338.3109999999997</v>
      </c>
      <c r="AC76" s="31">
        <f t="shared" si="38"/>
        <v>0</v>
      </c>
      <c r="AD76" s="31">
        <f t="shared" si="38"/>
        <v>6933.423</v>
      </c>
      <c r="AE76" s="31">
        <f t="shared" si="38"/>
        <v>0</v>
      </c>
      <c r="AF76" s="107" t="s">
        <v>44</v>
      </c>
      <c r="AG76" s="107"/>
      <c r="AH76" s="40"/>
      <c r="AI76" s="40"/>
      <c r="AJ76" s="40"/>
      <c r="AK76" s="50"/>
    </row>
    <row r="77" spans="1:37" s="20" customFormat="1" ht="67.5" customHeight="1">
      <c r="A77" s="52" t="s">
        <v>31</v>
      </c>
      <c r="B77" s="35">
        <f>B78</f>
        <v>14333.399999999998</v>
      </c>
      <c r="C77" s="35">
        <f>C78</f>
        <v>4645.353</v>
      </c>
      <c r="D77" s="35">
        <f aca="true" t="shared" si="39" ref="C77:R78">D78</f>
        <v>3737.14236</v>
      </c>
      <c r="E77" s="35">
        <f>E78</f>
        <v>3737.14236</v>
      </c>
      <c r="F77" s="34">
        <f aca="true" t="shared" si="40" ref="F77:F84">E77/B77</f>
        <v>0.26072964962953665</v>
      </c>
      <c r="G77" s="34">
        <f aca="true" t="shared" si="41" ref="G77:G87">E77/C77</f>
        <v>0.8044905005066353</v>
      </c>
      <c r="H77" s="37">
        <f t="shared" si="39"/>
        <v>3291.965</v>
      </c>
      <c r="I77" s="37">
        <f t="shared" si="39"/>
        <v>2334.168</v>
      </c>
      <c r="J77" s="37">
        <f t="shared" si="39"/>
        <v>1353.388</v>
      </c>
      <c r="K77" s="37">
        <f t="shared" si="39"/>
        <v>1402.97436</v>
      </c>
      <c r="L77" s="37">
        <f t="shared" si="39"/>
        <v>489.326</v>
      </c>
      <c r="M77" s="37">
        <f t="shared" si="39"/>
        <v>0</v>
      </c>
      <c r="N77" s="37">
        <f t="shared" si="39"/>
        <v>1284.379</v>
      </c>
      <c r="O77" s="37">
        <f t="shared" si="39"/>
        <v>0</v>
      </c>
      <c r="P77" s="37">
        <f t="shared" si="39"/>
        <v>1246.306</v>
      </c>
      <c r="Q77" s="37">
        <f t="shared" si="39"/>
        <v>0</v>
      </c>
      <c r="R77" s="37">
        <f t="shared" si="39"/>
        <v>1127.115</v>
      </c>
      <c r="S77" s="37">
        <f aca="true" t="shared" si="42" ref="S77:AE78">S78</f>
        <v>0</v>
      </c>
      <c r="T77" s="37">
        <f t="shared" si="42"/>
        <v>1347.188</v>
      </c>
      <c r="U77" s="37">
        <f t="shared" si="42"/>
        <v>0</v>
      </c>
      <c r="V77" s="37">
        <f t="shared" si="42"/>
        <v>844.853</v>
      </c>
      <c r="W77" s="37">
        <f t="shared" si="42"/>
        <v>0</v>
      </c>
      <c r="X77" s="37">
        <f t="shared" si="42"/>
        <v>434.728</v>
      </c>
      <c r="Y77" s="37">
        <f t="shared" si="42"/>
        <v>0</v>
      </c>
      <c r="Z77" s="37">
        <f t="shared" si="42"/>
        <v>1135.514</v>
      </c>
      <c r="AA77" s="37">
        <f t="shared" si="42"/>
        <v>0</v>
      </c>
      <c r="AB77" s="37">
        <f t="shared" si="42"/>
        <v>647.803</v>
      </c>
      <c r="AC77" s="37">
        <f t="shared" si="42"/>
        <v>0</v>
      </c>
      <c r="AD77" s="37">
        <f t="shared" si="42"/>
        <v>1130.835</v>
      </c>
      <c r="AE77" s="37">
        <f t="shared" si="42"/>
        <v>0</v>
      </c>
      <c r="AF77" s="100" t="s">
        <v>48</v>
      </c>
      <c r="AG77" s="101"/>
      <c r="AH77" s="40"/>
      <c r="AI77" s="40"/>
      <c r="AJ77" s="40"/>
      <c r="AK77" s="50"/>
    </row>
    <row r="78" spans="1:37" s="20" customFormat="1" ht="15.75">
      <c r="A78" s="54" t="s">
        <v>24</v>
      </c>
      <c r="B78" s="21">
        <f>B79</f>
        <v>14333.399999999998</v>
      </c>
      <c r="C78" s="21">
        <f t="shared" si="39"/>
        <v>4645.353</v>
      </c>
      <c r="D78" s="21">
        <f>D79</f>
        <v>3737.14236</v>
      </c>
      <c r="E78" s="21">
        <f t="shared" si="39"/>
        <v>3737.14236</v>
      </c>
      <c r="F78" s="22">
        <f t="shared" si="40"/>
        <v>0.26072964962953665</v>
      </c>
      <c r="G78" s="22">
        <f t="shared" si="41"/>
        <v>0.8044905005066353</v>
      </c>
      <c r="H78" s="23">
        <f t="shared" si="39"/>
        <v>3291.965</v>
      </c>
      <c r="I78" s="23">
        <f t="shared" si="39"/>
        <v>2334.168</v>
      </c>
      <c r="J78" s="23">
        <f t="shared" si="39"/>
        <v>1353.388</v>
      </c>
      <c r="K78" s="23">
        <f t="shared" si="39"/>
        <v>1402.97436</v>
      </c>
      <c r="L78" s="23">
        <f t="shared" si="39"/>
        <v>489.326</v>
      </c>
      <c r="M78" s="23">
        <f t="shared" si="39"/>
        <v>0</v>
      </c>
      <c r="N78" s="23">
        <f t="shared" si="39"/>
        <v>1284.379</v>
      </c>
      <c r="O78" s="23">
        <f t="shared" si="39"/>
        <v>0</v>
      </c>
      <c r="P78" s="23">
        <f t="shared" si="39"/>
        <v>1246.306</v>
      </c>
      <c r="Q78" s="23">
        <f t="shared" si="39"/>
        <v>0</v>
      </c>
      <c r="R78" s="23">
        <f t="shared" si="39"/>
        <v>1127.115</v>
      </c>
      <c r="S78" s="23">
        <f t="shared" si="42"/>
        <v>0</v>
      </c>
      <c r="T78" s="23">
        <f t="shared" si="42"/>
        <v>1347.188</v>
      </c>
      <c r="U78" s="23">
        <f t="shared" si="42"/>
        <v>0</v>
      </c>
      <c r="V78" s="23">
        <f t="shared" si="42"/>
        <v>844.853</v>
      </c>
      <c r="W78" s="23">
        <f t="shared" si="42"/>
        <v>0</v>
      </c>
      <c r="X78" s="23">
        <f t="shared" si="42"/>
        <v>434.728</v>
      </c>
      <c r="Y78" s="23">
        <f t="shared" si="42"/>
        <v>0</v>
      </c>
      <c r="Z78" s="23">
        <f t="shared" si="42"/>
        <v>1135.514</v>
      </c>
      <c r="AA78" s="23">
        <f t="shared" si="42"/>
        <v>0</v>
      </c>
      <c r="AB78" s="23">
        <f t="shared" si="42"/>
        <v>647.803</v>
      </c>
      <c r="AC78" s="23">
        <f t="shared" si="42"/>
        <v>0</v>
      </c>
      <c r="AD78" s="23">
        <f t="shared" si="42"/>
        <v>1130.835</v>
      </c>
      <c r="AE78" s="23">
        <f t="shared" si="42"/>
        <v>0</v>
      </c>
      <c r="AF78" s="102"/>
      <c r="AG78" s="103"/>
      <c r="AH78" s="40"/>
      <c r="AI78" s="40"/>
      <c r="AJ78" s="40"/>
      <c r="AK78" s="50"/>
    </row>
    <row r="79" spans="1:37" s="62" customFormat="1" ht="15.75">
      <c r="A79" s="53" t="s">
        <v>19</v>
      </c>
      <c r="B79" s="21">
        <f>H79+J79+L79+N79+P79+R79+T79+V79+X79+Z79+AB79+AD79</f>
        <v>14333.399999999998</v>
      </c>
      <c r="C79" s="21">
        <f>H79+J79</f>
        <v>4645.353</v>
      </c>
      <c r="D79" s="21">
        <f>E79</f>
        <v>3737.14236</v>
      </c>
      <c r="E79" s="21">
        <f>I79+K79</f>
        <v>3737.14236</v>
      </c>
      <c r="F79" s="22">
        <f t="shared" si="40"/>
        <v>0.26072964962953665</v>
      </c>
      <c r="G79" s="22">
        <f t="shared" si="41"/>
        <v>0.8044905005066353</v>
      </c>
      <c r="H79" s="23">
        <v>3291.965</v>
      </c>
      <c r="I79" s="23">
        <v>2334.168</v>
      </c>
      <c r="J79" s="23">
        <v>1353.388</v>
      </c>
      <c r="K79" s="23">
        <v>1402.97436</v>
      </c>
      <c r="L79" s="23">
        <v>489.326</v>
      </c>
      <c r="M79" s="23">
        <v>0</v>
      </c>
      <c r="N79" s="23">
        <v>1284.379</v>
      </c>
      <c r="O79" s="23">
        <v>0</v>
      </c>
      <c r="P79" s="23">
        <v>1246.306</v>
      </c>
      <c r="Q79" s="23">
        <v>0</v>
      </c>
      <c r="R79" s="23">
        <v>1127.115</v>
      </c>
      <c r="S79" s="23">
        <v>0</v>
      </c>
      <c r="T79" s="23">
        <v>1347.188</v>
      </c>
      <c r="U79" s="23">
        <v>0</v>
      </c>
      <c r="V79" s="23">
        <v>844.853</v>
      </c>
      <c r="W79" s="23">
        <v>0</v>
      </c>
      <c r="X79" s="23">
        <v>434.728</v>
      </c>
      <c r="Y79" s="23">
        <v>0</v>
      </c>
      <c r="Z79" s="23">
        <v>1135.514</v>
      </c>
      <c r="AA79" s="23">
        <v>0</v>
      </c>
      <c r="AB79" s="23">
        <v>647.803</v>
      </c>
      <c r="AC79" s="23">
        <v>0</v>
      </c>
      <c r="AD79" s="23">
        <v>1130.835</v>
      </c>
      <c r="AE79" s="23">
        <v>0</v>
      </c>
      <c r="AF79" s="104"/>
      <c r="AG79" s="105"/>
      <c r="AH79" s="40"/>
      <c r="AI79" s="40"/>
      <c r="AJ79" s="40"/>
      <c r="AK79" s="50"/>
    </row>
    <row r="80" spans="1:37" s="20" customFormat="1" ht="33.75" customHeight="1">
      <c r="A80" s="52" t="s">
        <v>32</v>
      </c>
      <c r="B80" s="35">
        <f>B81</f>
        <v>7236.399999999999</v>
      </c>
      <c r="C80" s="35">
        <f aca="true" t="shared" si="43" ref="C80:R81">C81</f>
        <v>2157.5389999999998</v>
      </c>
      <c r="D80" s="35">
        <f t="shared" si="43"/>
        <v>685.21785</v>
      </c>
      <c r="E80" s="35">
        <f t="shared" si="43"/>
        <v>685.21785</v>
      </c>
      <c r="F80" s="34">
        <f t="shared" si="40"/>
        <v>0.09469043308827596</v>
      </c>
      <c r="G80" s="34">
        <f t="shared" si="41"/>
        <v>0.3175923355267275</v>
      </c>
      <c r="H80" s="37">
        <f t="shared" si="43"/>
        <v>1469.039</v>
      </c>
      <c r="I80" s="37">
        <f t="shared" si="43"/>
        <v>685.21785</v>
      </c>
      <c r="J80" s="37">
        <f t="shared" si="43"/>
        <v>688.5</v>
      </c>
      <c r="K80" s="37">
        <f t="shared" si="43"/>
        <v>394.40625</v>
      </c>
      <c r="L80" s="37">
        <f t="shared" si="43"/>
        <v>223.15</v>
      </c>
      <c r="M80" s="37">
        <f t="shared" si="43"/>
        <v>0</v>
      </c>
      <c r="N80" s="37">
        <f t="shared" si="43"/>
        <v>646.372</v>
      </c>
      <c r="O80" s="37">
        <f t="shared" si="43"/>
        <v>0</v>
      </c>
      <c r="P80" s="37">
        <f t="shared" si="43"/>
        <v>610.391</v>
      </c>
      <c r="Q80" s="37">
        <f t="shared" si="43"/>
        <v>0</v>
      </c>
      <c r="R80" s="37">
        <f t="shared" si="43"/>
        <v>280.415</v>
      </c>
      <c r="S80" s="37">
        <f aca="true" t="shared" si="44" ref="S80:AE81">S81</f>
        <v>0</v>
      </c>
      <c r="T80" s="37">
        <f t="shared" si="44"/>
        <v>546.342</v>
      </c>
      <c r="U80" s="37">
        <f t="shared" si="44"/>
        <v>0</v>
      </c>
      <c r="V80" s="37">
        <f t="shared" si="44"/>
        <v>346.784</v>
      </c>
      <c r="W80" s="37">
        <f t="shared" si="44"/>
        <v>0</v>
      </c>
      <c r="X80" s="37">
        <f t="shared" si="44"/>
        <v>386.772</v>
      </c>
      <c r="Y80" s="37">
        <f t="shared" si="44"/>
        <v>0</v>
      </c>
      <c r="Z80" s="37">
        <f t="shared" si="44"/>
        <v>638.789</v>
      </c>
      <c r="AA80" s="37">
        <f>AA81</f>
        <v>0</v>
      </c>
      <c r="AB80" s="37">
        <f t="shared" si="44"/>
        <v>306.708</v>
      </c>
      <c r="AC80" s="37">
        <f t="shared" si="44"/>
        <v>0</v>
      </c>
      <c r="AD80" s="37">
        <f t="shared" si="44"/>
        <v>1093.138</v>
      </c>
      <c r="AE80" s="37">
        <f t="shared" si="44"/>
        <v>0</v>
      </c>
      <c r="AF80" s="100" t="s">
        <v>49</v>
      </c>
      <c r="AG80" s="101"/>
      <c r="AH80" s="40"/>
      <c r="AI80" s="40"/>
      <c r="AJ80" s="40"/>
      <c r="AK80" s="50"/>
    </row>
    <row r="81" spans="1:37" s="20" customFormat="1" ht="15.75">
      <c r="A81" s="54" t="s">
        <v>24</v>
      </c>
      <c r="B81" s="21">
        <f>B82</f>
        <v>7236.399999999999</v>
      </c>
      <c r="C81" s="21">
        <f t="shared" si="43"/>
        <v>2157.5389999999998</v>
      </c>
      <c r="D81" s="21">
        <f t="shared" si="43"/>
        <v>685.21785</v>
      </c>
      <c r="E81" s="21">
        <f t="shared" si="43"/>
        <v>685.21785</v>
      </c>
      <c r="F81" s="22">
        <f t="shared" si="40"/>
        <v>0.09469043308827596</v>
      </c>
      <c r="G81" s="22">
        <f t="shared" si="41"/>
        <v>0.3175923355267275</v>
      </c>
      <c r="H81" s="23">
        <f t="shared" si="43"/>
        <v>1469.039</v>
      </c>
      <c r="I81" s="23">
        <f>I82</f>
        <v>685.21785</v>
      </c>
      <c r="J81" s="23">
        <f>J82</f>
        <v>688.5</v>
      </c>
      <c r="K81" s="23">
        <f>K82</f>
        <v>394.40625</v>
      </c>
      <c r="L81" s="23">
        <f>L82</f>
        <v>223.15</v>
      </c>
      <c r="M81" s="23">
        <f>M82</f>
        <v>0</v>
      </c>
      <c r="N81" s="23">
        <f t="shared" si="43"/>
        <v>646.372</v>
      </c>
      <c r="O81" s="23">
        <f t="shared" si="43"/>
        <v>0</v>
      </c>
      <c r="P81" s="23">
        <f t="shared" si="43"/>
        <v>610.391</v>
      </c>
      <c r="Q81" s="23">
        <f t="shared" si="43"/>
        <v>0</v>
      </c>
      <c r="R81" s="23">
        <f t="shared" si="43"/>
        <v>280.415</v>
      </c>
      <c r="S81" s="23">
        <f t="shared" si="44"/>
        <v>0</v>
      </c>
      <c r="T81" s="23">
        <f t="shared" si="44"/>
        <v>546.342</v>
      </c>
      <c r="U81" s="23">
        <f t="shared" si="44"/>
        <v>0</v>
      </c>
      <c r="V81" s="23">
        <f t="shared" si="44"/>
        <v>346.784</v>
      </c>
      <c r="W81" s="23">
        <f t="shared" si="44"/>
        <v>0</v>
      </c>
      <c r="X81" s="23">
        <f t="shared" si="44"/>
        <v>386.772</v>
      </c>
      <c r="Y81" s="23">
        <f t="shared" si="44"/>
        <v>0</v>
      </c>
      <c r="Z81" s="23">
        <f t="shared" si="44"/>
        <v>638.789</v>
      </c>
      <c r="AA81" s="23">
        <f t="shared" si="44"/>
        <v>0</v>
      </c>
      <c r="AB81" s="23">
        <f t="shared" si="44"/>
        <v>306.708</v>
      </c>
      <c r="AC81" s="23">
        <f t="shared" si="44"/>
        <v>0</v>
      </c>
      <c r="AD81" s="23">
        <f t="shared" si="44"/>
        <v>1093.138</v>
      </c>
      <c r="AE81" s="23">
        <f t="shared" si="44"/>
        <v>0</v>
      </c>
      <c r="AF81" s="102"/>
      <c r="AG81" s="103"/>
      <c r="AH81" s="40"/>
      <c r="AI81" s="40"/>
      <c r="AJ81" s="40"/>
      <c r="AK81" s="50"/>
    </row>
    <row r="82" spans="1:37" s="62" customFormat="1" ht="15.75">
      <c r="A82" s="53" t="s">
        <v>19</v>
      </c>
      <c r="B82" s="21">
        <f>H82+J82+L82+N82+P82+R82+T82+V82+X82+Z82+AB82+AD82</f>
        <v>7236.399999999999</v>
      </c>
      <c r="C82" s="21">
        <f>H82+J82</f>
        <v>2157.5389999999998</v>
      </c>
      <c r="D82" s="21">
        <f>E82</f>
        <v>685.21785</v>
      </c>
      <c r="E82" s="21">
        <f>I82+K7</f>
        <v>685.21785</v>
      </c>
      <c r="F82" s="22">
        <f t="shared" si="40"/>
        <v>0.09469043308827596</v>
      </c>
      <c r="G82" s="22">
        <f t="shared" si="41"/>
        <v>0.3175923355267275</v>
      </c>
      <c r="H82" s="23">
        <v>1469.039</v>
      </c>
      <c r="I82" s="23">
        <v>685.21785</v>
      </c>
      <c r="J82" s="23">
        <v>688.5</v>
      </c>
      <c r="K82" s="23">
        <v>394.40625</v>
      </c>
      <c r="L82" s="23">
        <v>223.15</v>
      </c>
      <c r="M82" s="23">
        <v>0</v>
      </c>
      <c r="N82" s="23">
        <v>646.372</v>
      </c>
      <c r="O82" s="23">
        <v>0</v>
      </c>
      <c r="P82" s="23">
        <v>610.391</v>
      </c>
      <c r="Q82" s="23">
        <v>0</v>
      </c>
      <c r="R82" s="23">
        <v>280.415</v>
      </c>
      <c r="S82" s="23">
        <v>0</v>
      </c>
      <c r="T82" s="23">
        <v>546.342</v>
      </c>
      <c r="U82" s="23">
        <v>0</v>
      </c>
      <c r="V82" s="23">
        <v>346.784</v>
      </c>
      <c r="W82" s="23">
        <v>0</v>
      </c>
      <c r="X82" s="23">
        <v>386.772</v>
      </c>
      <c r="Y82" s="23">
        <v>0</v>
      </c>
      <c r="Z82" s="23">
        <v>638.789</v>
      </c>
      <c r="AA82" s="23">
        <v>0</v>
      </c>
      <c r="AB82" s="23">
        <v>306.708</v>
      </c>
      <c r="AC82" s="23">
        <v>0</v>
      </c>
      <c r="AD82" s="23">
        <v>1093.138</v>
      </c>
      <c r="AE82" s="23">
        <v>0</v>
      </c>
      <c r="AF82" s="104"/>
      <c r="AG82" s="105"/>
      <c r="AH82" s="40"/>
      <c r="AI82" s="40"/>
      <c r="AJ82" s="40"/>
      <c r="AK82" s="50"/>
    </row>
    <row r="83" spans="1:37" s="62" customFormat="1" ht="58.5" customHeight="1">
      <c r="A83" s="52" t="s">
        <v>33</v>
      </c>
      <c r="B83" s="35">
        <f>B84</f>
        <v>32805.1</v>
      </c>
      <c r="C83" s="35">
        <f>C84</f>
        <v>8169.01</v>
      </c>
      <c r="D83" s="35">
        <f>D84</f>
        <v>8023.42</v>
      </c>
      <c r="E83" s="35">
        <f>E84</f>
        <v>8023.42</v>
      </c>
      <c r="F83" s="34">
        <f t="shared" si="40"/>
        <v>0.2445784344507409</v>
      </c>
      <c r="G83" s="34">
        <f t="shared" si="41"/>
        <v>0.9821777669509524</v>
      </c>
      <c r="H83" s="35">
        <f aca="true" t="shared" si="45" ref="H83:AE83">H84</f>
        <v>4954.13</v>
      </c>
      <c r="I83" s="35">
        <f t="shared" si="45"/>
        <v>4893.54</v>
      </c>
      <c r="J83" s="35">
        <f t="shared" si="45"/>
        <v>3214.88</v>
      </c>
      <c r="K83" s="35">
        <f t="shared" si="45"/>
        <v>3129.88</v>
      </c>
      <c r="L83" s="35">
        <f t="shared" si="45"/>
        <v>1369.35</v>
      </c>
      <c r="M83" s="35">
        <f t="shared" si="45"/>
        <v>0</v>
      </c>
      <c r="N83" s="35">
        <f t="shared" si="45"/>
        <v>3302.05</v>
      </c>
      <c r="O83" s="35">
        <f t="shared" si="45"/>
        <v>0</v>
      </c>
      <c r="P83" s="35">
        <f t="shared" si="45"/>
        <v>2564.27</v>
      </c>
      <c r="Q83" s="35">
        <f t="shared" si="45"/>
        <v>0</v>
      </c>
      <c r="R83" s="35">
        <f t="shared" si="45"/>
        <v>2225.55</v>
      </c>
      <c r="S83" s="35">
        <f t="shared" si="45"/>
        <v>0</v>
      </c>
      <c r="T83" s="35">
        <f>T84</f>
        <v>3412.23</v>
      </c>
      <c r="U83" s="35">
        <f t="shared" si="45"/>
        <v>0</v>
      </c>
      <c r="V83" s="35">
        <f t="shared" si="45"/>
        <v>1925.57</v>
      </c>
      <c r="W83" s="35">
        <f t="shared" si="45"/>
        <v>0</v>
      </c>
      <c r="X83" s="35">
        <f t="shared" si="45"/>
        <v>1176.35</v>
      </c>
      <c r="Y83" s="35">
        <f t="shared" si="45"/>
        <v>0</v>
      </c>
      <c r="Z83" s="35">
        <f t="shared" si="45"/>
        <v>2567.47</v>
      </c>
      <c r="AA83" s="35">
        <f t="shared" si="45"/>
        <v>0</v>
      </c>
      <c r="AB83" s="35">
        <f t="shared" si="45"/>
        <v>1383.8</v>
      </c>
      <c r="AC83" s="35">
        <f t="shared" si="45"/>
        <v>0</v>
      </c>
      <c r="AD83" s="35">
        <f t="shared" si="45"/>
        <v>4709.45</v>
      </c>
      <c r="AE83" s="35">
        <f t="shared" si="45"/>
        <v>0</v>
      </c>
      <c r="AF83" s="100" t="s">
        <v>66</v>
      </c>
      <c r="AG83" s="101"/>
      <c r="AH83" s="40"/>
      <c r="AI83" s="40"/>
      <c r="AJ83" s="40"/>
      <c r="AK83" s="50"/>
    </row>
    <row r="84" spans="1:37" s="20" customFormat="1" ht="27.75" customHeight="1">
      <c r="A84" s="54" t="s">
        <v>24</v>
      </c>
      <c r="B84" s="21">
        <f>B85+B86+B87+B88</f>
        <v>32805.1</v>
      </c>
      <c r="C84" s="21">
        <f>C85+C86+C87+C88</f>
        <v>8169.01</v>
      </c>
      <c r="D84" s="21">
        <f>D85+D86+D87+D88</f>
        <v>8023.42</v>
      </c>
      <c r="E84" s="21">
        <f>E85+E86+E87+E88</f>
        <v>8023.42</v>
      </c>
      <c r="F84" s="22">
        <f t="shared" si="40"/>
        <v>0.2445784344507409</v>
      </c>
      <c r="G84" s="22">
        <f t="shared" si="41"/>
        <v>0.9821777669509524</v>
      </c>
      <c r="H84" s="21">
        <f aca="true" t="shared" si="46" ref="H84:AE84">H85+H86+H87+H88</f>
        <v>4954.13</v>
      </c>
      <c r="I84" s="21">
        <f t="shared" si="46"/>
        <v>4893.54</v>
      </c>
      <c r="J84" s="21">
        <f t="shared" si="46"/>
        <v>3214.88</v>
      </c>
      <c r="K84" s="21">
        <f t="shared" si="46"/>
        <v>3129.88</v>
      </c>
      <c r="L84" s="21">
        <f t="shared" si="46"/>
        <v>1369.35</v>
      </c>
      <c r="M84" s="21">
        <f t="shared" si="46"/>
        <v>0</v>
      </c>
      <c r="N84" s="21">
        <f t="shared" si="46"/>
        <v>3302.05</v>
      </c>
      <c r="O84" s="21">
        <f t="shared" si="46"/>
        <v>0</v>
      </c>
      <c r="P84" s="21">
        <f t="shared" si="46"/>
        <v>2564.27</v>
      </c>
      <c r="Q84" s="21">
        <f t="shared" si="46"/>
        <v>0</v>
      </c>
      <c r="R84" s="21">
        <f t="shared" si="46"/>
        <v>2225.55</v>
      </c>
      <c r="S84" s="21">
        <f t="shared" si="46"/>
        <v>0</v>
      </c>
      <c r="T84" s="21">
        <f t="shared" si="46"/>
        <v>3412.23</v>
      </c>
      <c r="U84" s="21">
        <f t="shared" si="46"/>
        <v>0</v>
      </c>
      <c r="V84" s="21">
        <f t="shared" si="46"/>
        <v>1925.57</v>
      </c>
      <c r="W84" s="21">
        <f t="shared" si="46"/>
        <v>0</v>
      </c>
      <c r="X84" s="21">
        <f t="shared" si="46"/>
        <v>1176.35</v>
      </c>
      <c r="Y84" s="21">
        <f t="shared" si="46"/>
        <v>0</v>
      </c>
      <c r="Z84" s="21">
        <f t="shared" si="46"/>
        <v>2567.47</v>
      </c>
      <c r="AA84" s="21">
        <f t="shared" si="46"/>
        <v>0</v>
      </c>
      <c r="AB84" s="21">
        <f t="shared" si="46"/>
        <v>1383.8</v>
      </c>
      <c r="AC84" s="21">
        <f t="shared" si="46"/>
        <v>0</v>
      </c>
      <c r="AD84" s="21">
        <f t="shared" si="46"/>
        <v>4709.45</v>
      </c>
      <c r="AE84" s="21">
        <f t="shared" si="46"/>
        <v>0</v>
      </c>
      <c r="AF84" s="102"/>
      <c r="AG84" s="103"/>
      <c r="AH84" s="40"/>
      <c r="AI84" s="40"/>
      <c r="AJ84" s="40"/>
      <c r="AK84" s="50"/>
    </row>
    <row r="85" spans="1:37" s="20" customFormat="1" ht="27.75" customHeight="1">
      <c r="A85" s="53" t="s">
        <v>20</v>
      </c>
      <c r="B85" s="21">
        <f>H85+I85+J85+K85+L85+M85+N85+P85+Q85+R85+S85+O85</f>
        <v>0</v>
      </c>
      <c r="C85" s="21">
        <f>H85+J85+L85</f>
        <v>0</v>
      </c>
      <c r="D85" s="21">
        <f>E85</f>
        <v>0</v>
      </c>
      <c r="E85" s="21">
        <f>I85+K85+M85</f>
        <v>0</v>
      </c>
      <c r="F85" s="22">
        <v>0</v>
      </c>
      <c r="G85" s="22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0</v>
      </c>
      <c r="Z85" s="23">
        <v>0</v>
      </c>
      <c r="AA85" s="23">
        <v>0</v>
      </c>
      <c r="AB85" s="23">
        <v>0</v>
      </c>
      <c r="AC85" s="23">
        <v>0</v>
      </c>
      <c r="AD85" s="23">
        <v>0</v>
      </c>
      <c r="AE85" s="21">
        <v>0</v>
      </c>
      <c r="AF85" s="102"/>
      <c r="AG85" s="103"/>
      <c r="AH85" s="40"/>
      <c r="AI85" s="40"/>
      <c r="AJ85" s="40"/>
      <c r="AK85" s="50"/>
    </row>
    <row r="86" spans="1:37" s="20" customFormat="1" ht="27.75" customHeight="1">
      <c r="A86" s="53" t="s">
        <v>18</v>
      </c>
      <c r="B86" s="21">
        <f>H86+I86+J86+K86+L86+M86+N86+P86+Q86+R86+S86+O86</f>
        <v>0</v>
      </c>
      <c r="C86" s="21">
        <f>H86</f>
        <v>0</v>
      </c>
      <c r="D86" s="21">
        <f>E86</f>
        <v>0</v>
      </c>
      <c r="E86" s="21">
        <f>I86+K86+M86</f>
        <v>0</v>
      </c>
      <c r="F86" s="22">
        <v>0</v>
      </c>
      <c r="G86" s="22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0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1">
        <v>0</v>
      </c>
      <c r="AF86" s="102"/>
      <c r="AG86" s="103"/>
      <c r="AH86" s="40"/>
      <c r="AI86" s="40"/>
      <c r="AJ86" s="40"/>
      <c r="AK86" s="50"/>
    </row>
    <row r="87" spans="1:37" s="62" customFormat="1" ht="27.75" customHeight="1">
      <c r="A87" s="53" t="s">
        <v>19</v>
      </c>
      <c r="B87" s="21">
        <f>H87+J87+L87+N87+P87+R87+T87+V87+X87+Z87+AB87+AD87</f>
        <v>32805.1</v>
      </c>
      <c r="C87" s="21">
        <f>H87+J87</f>
        <v>8169.01</v>
      </c>
      <c r="D87" s="21">
        <f>E87</f>
        <v>8023.42</v>
      </c>
      <c r="E87" s="21">
        <f>I87+K87</f>
        <v>8023.42</v>
      </c>
      <c r="F87" s="22">
        <f>E87/B87</f>
        <v>0.2445784344507409</v>
      </c>
      <c r="G87" s="22">
        <f t="shared" si="41"/>
        <v>0.9821777669509524</v>
      </c>
      <c r="H87" s="23">
        <v>4954.13</v>
      </c>
      <c r="I87" s="23">
        <v>4893.54</v>
      </c>
      <c r="J87" s="23">
        <v>3214.88</v>
      </c>
      <c r="K87" s="23">
        <v>3129.88</v>
      </c>
      <c r="L87" s="23">
        <v>1369.35</v>
      </c>
      <c r="M87" s="23">
        <v>0</v>
      </c>
      <c r="N87" s="23">
        <v>3302.05</v>
      </c>
      <c r="O87" s="23">
        <v>0</v>
      </c>
      <c r="P87" s="23">
        <v>2564.27</v>
      </c>
      <c r="Q87" s="23">
        <v>0</v>
      </c>
      <c r="R87" s="23">
        <v>2225.55</v>
      </c>
      <c r="S87" s="23">
        <v>0</v>
      </c>
      <c r="T87" s="23">
        <v>3412.23</v>
      </c>
      <c r="U87" s="23">
        <v>0</v>
      </c>
      <c r="V87" s="23">
        <v>1925.57</v>
      </c>
      <c r="W87" s="23">
        <v>0</v>
      </c>
      <c r="X87" s="23">
        <v>1176.35</v>
      </c>
      <c r="Y87" s="23">
        <v>0</v>
      </c>
      <c r="Z87" s="23">
        <v>2567.47</v>
      </c>
      <c r="AA87" s="23">
        <v>0</v>
      </c>
      <c r="AB87" s="23">
        <v>1383.8</v>
      </c>
      <c r="AC87" s="23">
        <v>0</v>
      </c>
      <c r="AD87" s="23">
        <v>4709.45</v>
      </c>
      <c r="AE87" s="21">
        <v>0</v>
      </c>
      <c r="AF87" s="102"/>
      <c r="AG87" s="103"/>
      <c r="AH87" s="40"/>
      <c r="AI87" s="40"/>
      <c r="AJ87" s="40"/>
      <c r="AK87" s="50"/>
    </row>
    <row r="88" spans="1:37" s="20" customFormat="1" ht="27.75" customHeight="1">
      <c r="A88" s="53" t="s">
        <v>27</v>
      </c>
      <c r="B88" s="21">
        <f>H88+I88+J88+K88+L88+M88+N88+P88+Q88+R88+S88+O88</f>
        <v>0</v>
      </c>
      <c r="C88" s="21">
        <f>H88+J88</f>
        <v>0</v>
      </c>
      <c r="D88" s="21">
        <f>E88</f>
        <v>0</v>
      </c>
      <c r="E88" s="21">
        <f>I88+K88+M88</f>
        <v>0</v>
      </c>
      <c r="F88" s="22">
        <v>0</v>
      </c>
      <c r="G88" s="22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v>0</v>
      </c>
      <c r="Z88" s="23">
        <v>0</v>
      </c>
      <c r="AA88" s="23">
        <v>0</v>
      </c>
      <c r="AB88" s="23">
        <v>0</v>
      </c>
      <c r="AC88" s="23">
        <v>0</v>
      </c>
      <c r="AD88" s="23">
        <v>0</v>
      </c>
      <c r="AE88" s="21">
        <v>0</v>
      </c>
      <c r="AF88" s="104"/>
      <c r="AG88" s="105"/>
      <c r="AH88" s="40"/>
      <c r="AI88" s="40"/>
      <c r="AJ88" s="40"/>
      <c r="AK88" s="50"/>
    </row>
    <row r="89" spans="1:37" ht="25.5" customHeight="1">
      <c r="A89" s="52" t="s">
        <v>29</v>
      </c>
      <c r="B89" s="35">
        <f>B76+B57+B7</f>
        <v>150349.84455</v>
      </c>
      <c r="C89" s="35">
        <f>C76+C57+C7</f>
        <v>15243.441</v>
      </c>
      <c r="D89" s="35">
        <f>D76+D57+D7</f>
        <v>12445.78021</v>
      </c>
      <c r="E89" s="35">
        <f>E76+E7+E57</f>
        <v>12445.78021</v>
      </c>
      <c r="F89" s="34">
        <f>E89/B89</f>
        <v>0.08277880331203841</v>
      </c>
      <c r="G89" s="34">
        <f>E89/C89</f>
        <v>0.8164678965858169</v>
      </c>
      <c r="H89" s="35">
        <f aca="true" t="shared" si="47" ref="H89:AE89">H76+H57+H7</f>
        <v>9715.134</v>
      </c>
      <c r="I89" s="35">
        <f t="shared" si="47"/>
        <v>7912.92585</v>
      </c>
      <c r="J89" s="35">
        <f t="shared" si="47"/>
        <v>5528.307</v>
      </c>
      <c r="K89" s="35">
        <f t="shared" si="47"/>
        <v>4927.26061</v>
      </c>
      <c r="L89" s="35">
        <f t="shared" si="47"/>
        <v>2081.826</v>
      </c>
      <c r="M89" s="35">
        <f t="shared" si="47"/>
        <v>0</v>
      </c>
      <c r="N89" s="35">
        <f t="shared" si="47"/>
        <v>5232.8009999999995</v>
      </c>
      <c r="O89" s="35">
        <f t="shared" si="47"/>
        <v>0</v>
      </c>
      <c r="P89" s="35">
        <f t="shared" si="47"/>
        <v>4420.967000000001</v>
      </c>
      <c r="Q89" s="35">
        <f t="shared" si="47"/>
        <v>0</v>
      </c>
      <c r="R89" s="35">
        <f t="shared" si="47"/>
        <v>3633.08</v>
      </c>
      <c r="S89" s="35">
        <f t="shared" si="47"/>
        <v>0</v>
      </c>
      <c r="T89" s="35">
        <f t="shared" si="47"/>
        <v>7852.3655499999995</v>
      </c>
      <c r="U89" s="35">
        <f t="shared" si="47"/>
        <v>0</v>
      </c>
      <c r="V89" s="35">
        <f t="shared" si="47"/>
        <v>3117.207</v>
      </c>
      <c r="W89" s="35">
        <f t="shared" si="47"/>
        <v>0</v>
      </c>
      <c r="X89" s="35">
        <f t="shared" si="47"/>
        <v>8106.6</v>
      </c>
      <c r="Y89" s="35">
        <f t="shared" si="47"/>
        <v>0</v>
      </c>
      <c r="Z89" s="35">
        <f t="shared" si="47"/>
        <v>10450.523</v>
      </c>
      <c r="AA89" s="35">
        <f t="shared" si="47"/>
        <v>0</v>
      </c>
      <c r="AB89" s="35">
        <f t="shared" si="47"/>
        <v>2338.3109999999997</v>
      </c>
      <c r="AC89" s="35">
        <f t="shared" si="47"/>
        <v>0</v>
      </c>
      <c r="AD89" s="35">
        <f t="shared" si="47"/>
        <v>87872.72300000001</v>
      </c>
      <c r="AE89" s="35">
        <f t="shared" si="47"/>
        <v>0</v>
      </c>
      <c r="AF89" s="88"/>
      <c r="AG89" s="88"/>
      <c r="AI89" s="40"/>
      <c r="AJ89" s="40"/>
      <c r="AK89" s="50"/>
    </row>
    <row r="90" spans="1:37" ht="20.25" customHeight="1">
      <c r="A90" s="53" t="s">
        <v>20</v>
      </c>
      <c r="B90" s="21">
        <f>B10+B40+B52+B60+B66+B72+B85</f>
        <v>415.4</v>
      </c>
      <c r="C90" s="21">
        <f>C85+C72+C66+C60+C52+C10</f>
        <v>0</v>
      </c>
      <c r="D90" s="21">
        <f>D85+D72+D66+D60+D52+D40</f>
        <v>0</v>
      </c>
      <c r="E90" s="21">
        <f>E52+E66+E72+E85+E60</f>
        <v>0</v>
      </c>
      <c r="F90" s="22">
        <f>E90/B90</f>
        <v>0</v>
      </c>
      <c r="G90" s="22">
        <v>0</v>
      </c>
      <c r="H90" s="21">
        <f>H52+H66+H72+H85+H60</f>
        <v>0</v>
      </c>
      <c r="I90" s="21">
        <f>I52+I66+I72+I85+I60+I40</f>
        <v>0</v>
      </c>
      <c r="J90" s="21">
        <f aca="true" t="shared" si="48" ref="J90:V90">J52+J66+J72+J85+J60</f>
        <v>0</v>
      </c>
      <c r="K90" s="21">
        <f t="shared" si="48"/>
        <v>0</v>
      </c>
      <c r="L90" s="21">
        <f t="shared" si="48"/>
        <v>0</v>
      </c>
      <c r="M90" s="21">
        <f t="shared" si="48"/>
        <v>0</v>
      </c>
      <c r="N90" s="21">
        <f t="shared" si="48"/>
        <v>0</v>
      </c>
      <c r="O90" s="21">
        <f t="shared" si="48"/>
        <v>0</v>
      </c>
      <c r="P90" s="21">
        <f t="shared" si="48"/>
        <v>0</v>
      </c>
      <c r="Q90" s="21">
        <f t="shared" si="48"/>
        <v>0</v>
      </c>
      <c r="R90" s="21">
        <f t="shared" si="48"/>
        <v>0</v>
      </c>
      <c r="S90" s="21">
        <f t="shared" si="48"/>
        <v>0</v>
      </c>
      <c r="T90" s="21">
        <f t="shared" si="48"/>
        <v>0</v>
      </c>
      <c r="U90" s="21">
        <f t="shared" si="48"/>
        <v>0</v>
      </c>
      <c r="V90" s="21">
        <f t="shared" si="48"/>
        <v>0</v>
      </c>
      <c r="W90" s="21">
        <f>W4+W52+W66+W72+W85+W60</f>
        <v>0</v>
      </c>
      <c r="X90" s="21">
        <f aca="true" t="shared" si="49" ref="X90:AE90">X52+X66+X72+X85+X60</f>
        <v>0</v>
      </c>
      <c r="Y90" s="21">
        <f t="shared" si="49"/>
        <v>0</v>
      </c>
      <c r="Z90" s="21">
        <f t="shared" si="49"/>
        <v>0</v>
      </c>
      <c r="AA90" s="21">
        <f t="shared" si="49"/>
        <v>0</v>
      </c>
      <c r="AB90" s="21">
        <f t="shared" si="49"/>
        <v>0</v>
      </c>
      <c r="AC90" s="21">
        <f t="shared" si="49"/>
        <v>0</v>
      </c>
      <c r="AD90" s="21">
        <f t="shared" si="49"/>
        <v>415.4</v>
      </c>
      <c r="AE90" s="21">
        <f t="shared" si="49"/>
        <v>0</v>
      </c>
      <c r="AF90" s="88"/>
      <c r="AG90" s="88"/>
      <c r="AH90" s="40"/>
      <c r="AI90" s="40"/>
      <c r="AJ90" s="40"/>
      <c r="AK90" s="50"/>
    </row>
    <row r="91" spans="1:37" s="20" customFormat="1" ht="20.25" customHeight="1">
      <c r="A91" s="53" t="s">
        <v>18</v>
      </c>
      <c r="B91" s="21">
        <f>B11+B53+B61+B67+B73+B86+B41</f>
        <v>35469.9</v>
      </c>
      <c r="C91" s="21">
        <f>C41+C53+C67+C73+C86+C5+C61</f>
        <v>0</v>
      </c>
      <c r="D91" s="21">
        <f>D53+D67+D73+D86+D41+D61</f>
        <v>0</v>
      </c>
      <c r="E91" s="21">
        <f>E53+E67+E73+E86+E61+E41</f>
        <v>0</v>
      </c>
      <c r="F91" s="22">
        <f>E91/B91</f>
        <v>0</v>
      </c>
      <c r="G91" s="22">
        <v>0</v>
      </c>
      <c r="H91" s="21">
        <f>H53+H67+H73+H86+H61+H41</f>
        <v>0</v>
      </c>
      <c r="I91" s="21">
        <f>I53+I67+I73+I86+I61+I12</f>
        <v>0</v>
      </c>
      <c r="J91" s="21">
        <f>J53+J67+J73+J86+J61+J41</f>
        <v>0</v>
      </c>
      <c r="K91" s="21">
        <f>K53+K67+K73+K86+K61+K41</f>
        <v>0</v>
      </c>
      <c r="L91" s="21">
        <f>L53+L67+L73+L86+L61+L41</f>
        <v>0</v>
      </c>
      <c r="M91" s="21">
        <f>M53+M67+M73+M86+M61+M11</f>
        <v>0</v>
      </c>
      <c r="N91" s="21">
        <f aca="true" t="shared" si="50" ref="N91:W91">N53+N67+N73+N86+N61+N41</f>
        <v>0</v>
      </c>
      <c r="O91" s="21">
        <f t="shared" si="50"/>
        <v>0</v>
      </c>
      <c r="P91" s="21">
        <f t="shared" si="50"/>
        <v>0</v>
      </c>
      <c r="Q91" s="21">
        <f t="shared" si="50"/>
        <v>0</v>
      </c>
      <c r="R91" s="21">
        <f t="shared" si="50"/>
        <v>0</v>
      </c>
      <c r="S91" s="21">
        <f t="shared" si="50"/>
        <v>0</v>
      </c>
      <c r="T91" s="21">
        <f t="shared" si="50"/>
        <v>13.4</v>
      </c>
      <c r="U91" s="21">
        <f t="shared" si="50"/>
        <v>0</v>
      </c>
      <c r="V91" s="21">
        <f t="shared" si="50"/>
        <v>0</v>
      </c>
      <c r="W91" s="21">
        <f t="shared" si="50"/>
        <v>0</v>
      </c>
      <c r="X91" s="21">
        <f>X53+X67+X73+X86+X554+X41</f>
        <v>0</v>
      </c>
      <c r="Y91" s="21">
        <f>Y53+Y67+Y73+Y86+Y61+Y41</f>
        <v>0</v>
      </c>
      <c r="Z91" s="21">
        <f>Z53+Z67+Z73+Z86+Z61+Z41</f>
        <v>0</v>
      </c>
      <c r="AA91" s="21">
        <f>AA53+AA67+AA73+AA86+AA61+AA41</f>
        <v>0</v>
      </c>
      <c r="AB91" s="21">
        <f>AB53+AB67+AB73+AB86+AB61+AB41</f>
        <v>0</v>
      </c>
      <c r="AC91" s="21">
        <f>AC53+AC67+AC73+AC86+AC61+AC47</f>
        <v>0</v>
      </c>
      <c r="AD91" s="21">
        <f>AD53+AD67+AD73+AD86+AD61+AD47</f>
        <v>35456.5</v>
      </c>
      <c r="AE91" s="21">
        <f>AE53+AE67+AE73+AE86+AE61+AE41</f>
        <v>0</v>
      </c>
      <c r="AF91" s="88"/>
      <c r="AG91" s="88"/>
      <c r="AH91" s="40"/>
      <c r="AI91" s="40"/>
      <c r="AJ91" s="40"/>
      <c r="AK91" s="50"/>
    </row>
    <row r="92" spans="1:37" s="20" customFormat="1" ht="20.25" customHeight="1">
      <c r="A92" s="53" t="s">
        <v>19</v>
      </c>
      <c r="B92" s="21">
        <f>B12+B54+B62+B68+B74+B82+B87+B79+B42+B55</f>
        <v>112971.43899999998</v>
      </c>
      <c r="C92" s="21">
        <f>C42+C54+C68+C74+C82+C87+C79+C62+C12</f>
        <v>15243.440999999999</v>
      </c>
      <c r="D92" s="21">
        <f>D54+D68+D74+D82+D87+D79+D62+D42+D12</f>
        <v>12445.780209999999</v>
      </c>
      <c r="E92" s="21">
        <f>E54+E68+E74+E82+E87+E79+E62+E42+E12</f>
        <v>12445.780209999999</v>
      </c>
      <c r="F92" s="22">
        <f>E92/B92</f>
        <v>0.11016749295368364</v>
      </c>
      <c r="G92" s="22">
        <f>E92/C92</f>
        <v>0.8164678965858168</v>
      </c>
      <c r="H92" s="21">
        <f>H54+H68+H74+H82+H87+H79+H62+H42+H12</f>
        <v>9715.134</v>
      </c>
      <c r="I92" s="21">
        <f>I54+I68+I74+I82+I87+I79+I62+I42+I12</f>
        <v>7912.92585</v>
      </c>
      <c r="J92" s="21">
        <f>J54+J68+J74+J82+J87+J79+J62+J42+J12</f>
        <v>5528.307</v>
      </c>
      <c r="K92" s="21">
        <f>K54+K68+K74+K82+K87+K79+K62+K42+K12</f>
        <v>4927.26061</v>
      </c>
      <c r="L92" s="21">
        <f>L54+L68+L74+L82+L87+L79+L62+L42+L12</f>
        <v>2081.826</v>
      </c>
      <c r="M92" s="21">
        <f>M54+M68+M74+M82+M87+M79+M62+M12+M12+M42</f>
        <v>0</v>
      </c>
      <c r="N92" s="21">
        <f aca="true" t="shared" si="51" ref="N92:AC92">N54+N68+N74+N82+N87+N79+N62+N42+N12</f>
        <v>5232.8009999999995</v>
      </c>
      <c r="O92" s="21">
        <f t="shared" si="51"/>
        <v>0</v>
      </c>
      <c r="P92" s="21">
        <f t="shared" si="51"/>
        <v>4420.967000000001</v>
      </c>
      <c r="Q92" s="21">
        <f t="shared" si="51"/>
        <v>0</v>
      </c>
      <c r="R92" s="21">
        <f t="shared" si="51"/>
        <v>3633.08</v>
      </c>
      <c r="S92" s="21">
        <f t="shared" si="51"/>
        <v>0</v>
      </c>
      <c r="T92" s="21">
        <f t="shared" si="51"/>
        <v>6345.860000000001</v>
      </c>
      <c r="U92" s="21">
        <f t="shared" si="51"/>
        <v>0</v>
      </c>
      <c r="V92" s="21">
        <f t="shared" si="51"/>
        <v>3117.207</v>
      </c>
      <c r="W92" s="21">
        <f t="shared" si="51"/>
        <v>0</v>
      </c>
      <c r="X92" s="21">
        <f t="shared" si="51"/>
        <v>8106.6</v>
      </c>
      <c r="Y92" s="21">
        <f t="shared" si="51"/>
        <v>0</v>
      </c>
      <c r="Z92" s="21">
        <f t="shared" si="51"/>
        <v>10450.523000000001</v>
      </c>
      <c r="AA92" s="21">
        <f t="shared" si="51"/>
        <v>0</v>
      </c>
      <c r="AB92" s="21">
        <f t="shared" si="51"/>
        <v>2338.311</v>
      </c>
      <c r="AC92" s="21">
        <f t="shared" si="51"/>
        <v>0</v>
      </c>
      <c r="AD92" s="21">
        <f>AD54+AD68+AD74+AD82+AD87+AD79+AD62+AD42+AD12+AD55</f>
        <v>52000.82299999999</v>
      </c>
      <c r="AE92" s="21">
        <f>AE54+AE68+AE74+AE82+AE87+AE79+AE62+AE42+AE12</f>
        <v>0</v>
      </c>
      <c r="AF92" s="88"/>
      <c r="AG92" s="88"/>
      <c r="AH92" s="40"/>
      <c r="AI92" s="40"/>
      <c r="AJ92" s="40"/>
      <c r="AK92" s="50"/>
    </row>
    <row r="93" spans="1:37" ht="20.25" customHeight="1">
      <c r="A93" s="53" t="s">
        <v>27</v>
      </c>
      <c r="B93" s="21">
        <f>B13+B56+B63+B69+B75+B88+B43</f>
        <v>1493.10555</v>
      </c>
      <c r="C93" s="21">
        <f>C56+C69+C75+C88+C43+C13</f>
        <v>0</v>
      </c>
      <c r="D93" s="21">
        <f>D56+D69+D75+D88+D43+D13</f>
        <v>0</v>
      </c>
      <c r="E93" s="21">
        <f>E56+E69+E75+E88+E63+E43+E13</f>
        <v>0</v>
      </c>
      <c r="F93" s="22">
        <f>E93/B93</f>
        <v>0</v>
      </c>
      <c r="G93" s="22">
        <v>0</v>
      </c>
      <c r="H93" s="21">
        <f>H56+H69+H75+H88+H63+H43+H13</f>
        <v>0</v>
      </c>
      <c r="I93" s="21">
        <f>I56+I69+I75+I88+I63+I43+I13</f>
        <v>0</v>
      </c>
      <c r="J93" s="21">
        <f>J56+J69+J75+J88+J63+J43+J13</f>
        <v>0</v>
      </c>
      <c r="K93" s="21">
        <f>K56+K69+K75+K88+K62+K13</f>
        <v>0</v>
      </c>
      <c r="L93" s="21">
        <f>L13+L43+L56+L69+L75+L88+L63</f>
        <v>0</v>
      </c>
      <c r="M93" s="21">
        <f>M56+M69+M75+M88+M63+M43+M13</f>
        <v>0</v>
      </c>
      <c r="N93" s="21">
        <f>N56+N69+N75+N88+N63+N43+N13</f>
        <v>0</v>
      </c>
      <c r="O93" s="21">
        <f>O56+O69+O75+O88+O63+O43+O13</f>
        <v>0</v>
      </c>
      <c r="P93" s="21">
        <f>P56+P69+P75+P88+P63+P43+P13</f>
        <v>0</v>
      </c>
      <c r="Q93" s="21">
        <f>Q56+Q69+Q75+Q88+Q63+Q43+Q13</f>
        <v>0</v>
      </c>
      <c r="R93" s="21">
        <f>R56+R69+R75+R88+R62+R13</f>
        <v>0</v>
      </c>
      <c r="S93" s="21">
        <f aca="true" t="shared" si="52" ref="S93:AE93">S56+S69+S75+S88+S63+S43+S13</f>
        <v>0</v>
      </c>
      <c r="T93" s="21">
        <f t="shared" si="52"/>
        <v>1493.10555</v>
      </c>
      <c r="U93" s="21">
        <f t="shared" si="52"/>
        <v>0</v>
      </c>
      <c r="V93" s="21">
        <f t="shared" si="52"/>
        <v>0</v>
      </c>
      <c r="W93" s="21">
        <f t="shared" si="52"/>
        <v>0</v>
      </c>
      <c r="X93" s="21">
        <f t="shared" si="52"/>
        <v>0</v>
      </c>
      <c r="Y93" s="21">
        <f t="shared" si="52"/>
        <v>0</v>
      </c>
      <c r="Z93" s="21">
        <f t="shared" si="52"/>
        <v>0</v>
      </c>
      <c r="AA93" s="21">
        <f t="shared" si="52"/>
        <v>0</v>
      </c>
      <c r="AB93" s="21">
        <f t="shared" si="52"/>
        <v>0</v>
      </c>
      <c r="AC93" s="21">
        <f t="shared" si="52"/>
        <v>0</v>
      </c>
      <c r="AD93" s="21">
        <f t="shared" si="52"/>
        <v>0</v>
      </c>
      <c r="AE93" s="21">
        <f t="shared" si="52"/>
        <v>0</v>
      </c>
      <c r="AF93" s="88"/>
      <c r="AG93" s="88"/>
      <c r="AH93" s="40"/>
      <c r="AI93" s="40"/>
      <c r="AJ93" s="40"/>
      <c r="AK93" s="50"/>
    </row>
    <row r="94" spans="1:35" ht="18.75" customHeight="1">
      <c r="A94" s="47"/>
      <c r="B94" s="15"/>
      <c r="C94" s="15"/>
      <c r="D94" s="41"/>
      <c r="E94" s="15"/>
      <c r="F94" s="15"/>
      <c r="G94" s="15"/>
      <c r="H94" s="15"/>
      <c r="I94" s="15"/>
      <c r="J94" s="15"/>
      <c r="K94" s="15"/>
      <c r="L94" s="9"/>
      <c r="M94" s="9"/>
      <c r="N94" s="9"/>
      <c r="O94" s="9"/>
      <c r="P94" s="9"/>
      <c r="Q94" s="9"/>
      <c r="R94" s="9"/>
      <c r="S94" s="9"/>
      <c r="X94" s="36"/>
      <c r="Y94" s="36"/>
      <c r="Z94" s="36"/>
      <c r="AA94" s="36"/>
      <c r="AB94" s="36"/>
      <c r="AC94" s="36"/>
      <c r="AD94" s="36"/>
      <c r="AH94" s="40"/>
      <c r="AI94" s="40"/>
    </row>
    <row r="95" spans="1:35" ht="33" customHeight="1">
      <c r="A95" s="44"/>
      <c r="B95" s="75" t="s">
        <v>70</v>
      </c>
      <c r="C95" s="75"/>
      <c r="D95" s="75"/>
      <c r="E95" s="75"/>
      <c r="F95" s="75"/>
      <c r="G95" s="75"/>
      <c r="H95" s="75"/>
      <c r="I95" s="75"/>
      <c r="J95" s="75"/>
      <c r="K95" s="25"/>
      <c r="L95" s="25"/>
      <c r="M95" s="78" t="s">
        <v>71</v>
      </c>
      <c r="N95" s="78"/>
      <c r="O95" s="11"/>
      <c r="P95" s="11"/>
      <c r="Q95" s="11"/>
      <c r="R95" s="11"/>
      <c r="S95" s="11"/>
      <c r="T95" s="2"/>
      <c r="V95" s="2"/>
      <c r="W95" s="2"/>
      <c r="X95" s="2"/>
      <c r="Y95" s="2"/>
      <c r="Z95" s="2"/>
      <c r="AA95" s="2"/>
      <c r="AB95" s="2"/>
      <c r="AC95" s="2"/>
      <c r="AD95" s="2"/>
      <c r="AE95" s="26"/>
      <c r="AH95" s="40"/>
      <c r="AI95" s="40"/>
    </row>
    <row r="96" spans="1:35" ht="15.75" customHeight="1">
      <c r="A96" s="44" t="s">
        <v>50</v>
      </c>
      <c r="B96" s="27"/>
      <c r="C96" s="27"/>
      <c r="D96" s="42"/>
      <c r="E96" s="27"/>
      <c r="F96" s="27"/>
      <c r="G96" s="27"/>
      <c r="H96" s="16"/>
      <c r="I96" s="16"/>
      <c r="J96" s="16"/>
      <c r="K96" s="28"/>
      <c r="L96" s="28"/>
      <c r="M96" s="10"/>
      <c r="N96" s="10"/>
      <c r="O96" s="11"/>
      <c r="P96" s="11"/>
      <c r="Q96" s="11"/>
      <c r="R96" s="11"/>
      <c r="S96" s="11"/>
      <c r="T96" s="2"/>
      <c r="V96" s="2"/>
      <c r="W96" s="2"/>
      <c r="X96" s="2"/>
      <c r="Y96" s="2"/>
      <c r="Z96" s="2"/>
      <c r="AA96" s="2"/>
      <c r="AB96" s="2"/>
      <c r="AC96" s="2"/>
      <c r="AD96" s="2"/>
      <c r="AE96" s="26"/>
      <c r="AH96" s="40"/>
      <c r="AI96" s="40"/>
    </row>
    <row r="97" spans="1:35" ht="15.75" customHeight="1">
      <c r="A97" s="48" t="s">
        <v>47</v>
      </c>
      <c r="B97" s="16"/>
      <c r="C97" s="16"/>
      <c r="D97" s="43"/>
      <c r="E97" s="16"/>
      <c r="F97" s="16"/>
      <c r="G97" s="16"/>
      <c r="H97" s="16"/>
      <c r="I97" s="16"/>
      <c r="J97" s="16"/>
      <c r="K97" s="28"/>
      <c r="L97" s="28"/>
      <c r="M97" s="10"/>
      <c r="N97" s="10"/>
      <c r="O97" s="11"/>
      <c r="P97" s="11"/>
      <c r="Q97" s="11"/>
      <c r="R97" s="11"/>
      <c r="S97" s="11"/>
      <c r="T97" s="2"/>
      <c r="V97" s="2"/>
      <c r="W97" s="2"/>
      <c r="X97" s="2"/>
      <c r="Y97" s="2"/>
      <c r="Z97" s="2"/>
      <c r="AA97" s="2"/>
      <c r="AB97" s="2"/>
      <c r="AC97" s="2"/>
      <c r="AD97" s="2"/>
      <c r="AE97" s="26"/>
      <c r="AH97" s="40"/>
      <c r="AI97" s="40"/>
    </row>
    <row r="98" spans="1:35" ht="15.75" customHeight="1">
      <c r="A98" s="48" t="s">
        <v>46</v>
      </c>
      <c r="B98" s="16"/>
      <c r="C98" s="16"/>
      <c r="D98" s="43"/>
      <c r="E98" s="16"/>
      <c r="F98" s="16"/>
      <c r="G98" s="16"/>
      <c r="H98" s="16"/>
      <c r="I98" s="16"/>
      <c r="J98" s="16"/>
      <c r="K98" s="28"/>
      <c r="L98" s="28"/>
      <c r="M98" s="10"/>
      <c r="N98" s="10"/>
      <c r="O98" s="11"/>
      <c r="P98" s="11"/>
      <c r="Q98" s="11"/>
      <c r="R98" s="11"/>
      <c r="S98" s="11"/>
      <c r="T98" s="2"/>
      <c r="V98" s="2"/>
      <c r="W98" s="2"/>
      <c r="X98" s="2"/>
      <c r="Y98" s="2"/>
      <c r="Z98" s="2"/>
      <c r="AA98" s="2"/>
      <c r="AB98" s="2"/>
      <c r="AC98" s="2"/>
      <c r="AD98" s="2"/>
      <c r="AE98" s="26"/>
      <c r="AH98" s="40"/>
      <c r="AI98" s="40"/>
    </row>
    <row r="99" spans="1:35" ht="15.75" customHeight="1">
      <c r="A99" s="48" t="s">
        <v>45</v>
      </c>
      <c r="B99" s="16"/>
      <c r="C99" s="16"/>
      <c r="D99" s="43"/>
      <c r="E99" s="16"/>
      <c r="F99" s="16"/>
      <c r="G99" s="16"/>
      <c r="H99" s="16"/>
      <c r="I99" s="16"/>
      <c r="J99" s="16"/>
      <c r="K99" s="28"/>
      <c r="L99" s="28"/>
      <c r="M99" s="10"/>
      <c r="N99" s="10"/>
      <c r="O99" s="11"/>
      <c r="P99" s="11"/>
      <c r="Q99" s="11"/>
      <c r="R99" s="11"/>
      <c r="S99" s="11"/>
      <c r="T99" s="2"/>
      <c r="V99" s="2"/>
      <c r="W99" s="2"/>
      <c r="X99" s="2"/>
      <c r="Y99" s="2"/>
      <c r="Z99" s="2"/>
      <c r="AA99" s="2"/>
      <c r="AB99" s="2"/>
      <c r="AC99" s="2"/>
      <c r="AD99" s="2"/>
      <c r="AE99" s="26"/>
      <c r="AH99" s="40"/>
      <c r="AI99" s="40"/>
    </row>
    <row r="100" spans="1:35" ht="15.75" customHeight="1">
      <c r="A100" s="48" t="s">
        <v>51</v>
      </c>
      <c r="B100" s="16"/>
      <c r="C100" s="16"/>
      <c r="D100" s="43"/>
      <c r="E100" s="16"/>
      <c r="F100" s="16"/>
      <c r="G100" s="16"/>
      <c r="H100" s="16"/>
      <c r="I100" s="16"/>
      <c r="J100" s="16"/>
      <c r="K100" s="10"/>
      <c r="L100" s="3"/>
      <c r="M100" s="10"/>
      <c r="N100" s="10"/>
      <c r="O100" s="11"/>
      <c r="P100" s="11"/>
      <c r="Q100" s="11"/>
      <c r="R100" s="11"/>
      <c r="S100" s="11"/>
      <c r="T100" s="2"/>
      <c r="V100" s="2"/>
      <c r="W100" s="2"/>
      <c r="X100" s="2"/>
      <c r="Y100" s="2"/>
      <c r="Z100" s="2"/>
      <c r="AA100" s="2"/>
      <c r="AB100" s="2"/>
      <c r="AC100" s="2"/>
      <c r="AD100" s="2"/>
      <c r="AE100" s="26"/>
      <c r="AH100" s="40"/>
      <c r="AI100" s="40"/>
    </row>
    <row r="101" spans="1:31" ht="15" customHeight="1">
      <c r="A101" s="44"/>
      <c r="B101" s="24"/>
      <c r="C101" s="24"/>
      <c r="D101" s="44"/>
      <c r="E101" s="24"/>
      <c r="F101" s="24"/>
      <c r="G101" s="24"/>
      <c r="H101" s="3"/>
      <c r="I101" s="3"/>
      <c r="J101" s="3"/>
      <c r="K101" s="3"/>
      <c r="L101" s="3"/>
      <c r="M101" s="3"/>
      <c r="N101" s="11"/>
      <c r="O101" s="11"/>
      <c r="P101" s="11"/>
      <c r="Q101" s="11"/>
      <c r="R101" s="11"/>
      <c r="S101" s="11"/>
      <c r="T101" s="2"/>
      <c r="V101" s="2"/>
      <c r="W101" s="2"/>
      <c r="X101" s="2"/>
      <c r="Y101" s="2"/>
      <c r="Z101" s="2"/>
      <c r="AA101" s="2"/>
      <c r="AB101" s="2"/>
      <c r="AC101" s="2"/>
      <c r="AD101" s="2"/>
      <c r="AE101" s="26"/>
    </row>
    <row r="102" spans="1:19" ht="29.25" customHeight="1">
      <c r="A102" s="49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12"/>
      <c r="N102" s="12"/>
      <c r="O102" s="12"/>
      <c r="P102" s="12"/>
      <c r="Q102" s="3"/>
      <c r="R102" s="3"/>
      <c r="S102" s="3"/>
    </row>
    <row r="103" spans="2:7" ht="15">
      <c r="B103" s="29"/>
      <c r="C103" s="29"/>
      <c r="D103" s="45"/>
      <c r="E103" s="29"/>
      <c r="F103" s="29"/>
      <c r="G103" s="29"/>
    </row>
  </sheetData>
  <sheetProtection/>
  <mergeCells count="59">
    <mergeCell ref="AF91:AG91"/>
    <mergeCell ref="AF92:AG92"/>
    <mergeCell ref="AF93:AG93"/>
    <mergeCell ref="AF76:AG76"/>
    <mergeCell ref="AF83:AG88"/>
    <mergeCell ref="AF89:AG89"/>
    <mergeCell ref="AF90:AG90"/>
    <mergeCell ref="AF80:AG82"/>
    <mergeCell ref="AF77:AG79"/>
    <mergeCell ref="AF70:AG75"/>
    <mergeCell ref="AF59:AG63"/>
    <mergeCell ref="AF57:AG57"/>
    <mergeCell ref="AF64:AG69"/>
    <mergeCell ref="AF44:AG49"/>
    <mergeCell ref="AF50:AG56"/>
    <mergeCell ref="AF58:AG58"/>
    <mergeCell ref="AF42:AG42"/>
    <mergeCell ref="AF39:AG39"/>
    <mergeCell ref="AF40:AG40"/>
    <mergeCell ref="AF41:AG41"/>
    <mergeCell ref="AF14:AG19"/>
    <mergeCell ref="AF43:AG43"/>
    <mergeCell ref="AF26:AG31"/>
    <mergeCell ref="AF32:AG37"/>
    <mergeCell ref="AF10:AG10"/>
    <mergeCell ref="AF11:AG11"/>
    <mergeCell ref="AF12:AG12"/>
    <mergeCell ref="AF9:AG9"/>
    <mergeCell ref="AF13:AG13"/>
    <mergeCell ref="AF38:AG38"/>
    <mergeCell ref="AF20:AG25"/>
    <mergeCell ref="AF6:AG6"/>
    <mergeCell ref="AD4:AE4"/>
    <mergeCell ref="AF4:AG4"/>
    <mergeCell ref="AF5:AG5"/>
    <mergeCell ref="AF7:AG7"/>
    <mergeCell ref="AF8:AG8"/>
    <mergeCell ref="T4:U4"/>
    <mergeCell ref="V4:W4"/>
    <mergeCell ref="X4:Y4"/>
    <mergeCell ref="Z4:AA4"/>
    <mergeCell ref="AB4:AC4"/>
    <mergeCell ref="R4:S4"/>
    <mergeCell ref="H4:I4"/>
    <mergeCell ref="J4:K4"/>
    <mergeCell ref="L4:M4"/>
    <mergeCell ref="N4:O4"/>
    <mergeCell ref="E4:E5"/>
    <mergeCell ref="P4:Q4"/>
    <mergeCell ref="B1:O1"/>
    <mergeCell ref="B102:L102"/>
    <mergeCell ref="B95:J95"/>
    <mergeCell ref="A2:S2"/>
    <mergeCell ref="A4:A5"/>
    <mergeCell ref="M95:N95"/>
    <mergeCell ref="B4:B5"/>
    <mergeCell ref="C4:C5"/>
    <mergeCell ref="D4:D5"/>
    <mergeCell ref="F4:G4"/>
  </mergeCells>
  <printOptions horizontalCentered="1"/>
  <pageMargins left="0.1968503937007874" right="0.1968503937007874" top="0.1968503937007874" bottom="0.1968503937007874" header="0" footer="0"/>
  <pageSetup fitToHeight="0" horizontalDpi="600" verticalDpi="600" orientation="landscape" paperSize="9" scale="38" r:id="rId3"/>
  <rowBreaks count="1" manualBreakCount="1">
    <brk id="53" max="3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Деликанова Наталья Сабировна</cp:lastModifiedBy>
  <cp:lastPrinted>2018-04-02T12:42:55Z</cp:lastPrinted>
  <dcterms:created xsi:type="dcterms:W3CDTF">1996-10-08T23:32:33Z</dcterms:created>
  <dcterms:modified xsi:type="dcterms:W3CDTF">2018-04-02T12:44:56Z</dcterms:modified>
  <cp:category/>
  <cp:version/>
  <cp:contentType/>
  <cp:contentStatus/>
</cp:coreProperties>
</file>