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8196" tabRatio="583" activeTab="1"/>
  </bookViews>
  <sheets>
    <sheet name="Титульный лист" sheetId="1" r:id="rId1"/>
    <sheet name="2017" sheetId="2" r:id="rId2"/>
  </sheets>
  <externalReferences>
    <externalReference r:id="rId5"/>
    <externalReference r:id="rId6"/>
  </externalReferences>
  <definedNames>
    <definedName name="_xlnm.Print_Titles" localSheetId="1">'2017'!$A:$A,'2017'!$4:$6</definedName>
  </definedNames>
  <calcPr fullCalcOnLoad="1"/>
</workbook>
</file>

<file path=xl/sharedStrings.xml><?xml version="1.0" encoding="utf-8"?>
<sst xmlns="http://schemas.openxmlformats.org/spreadsheetml/2006/main" count="174" uniqueCount="70">
  <si>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</si>
  <si>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</si>
  <si>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</si>
  <si>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</si>
  <si>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</si>
  <si>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</si>
  <si>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</si>
  <si>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</si>
  <si>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</si>
  <si>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</si>
  <si>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</si>
  <si>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</si>
  <si>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</si>
  <si>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</si>
  <si>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</si>
  <si>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</si>
  <si>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</si>
  <si>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</si>
  <si>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</si>
  <si>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</si>
  <si>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</si>
  <si>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</si>
  <si>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</si>
  <si>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</si>
  <si>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</si>
  <si>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УПРАВЛЕНИЕ ПО ЖИЛИЩНОЙ ПОЛИТИКЕ</t>
  </si>
  <si>
    <t>"Обеспечение доступным и комфортным жильем жителей города Когалыма"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</si>
  <si>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</si>
  <si>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</si>
  <si>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</si>
  <si>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</si>
  <si>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</si>
  <si>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</si>
  <si>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</si>
  <si>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</si>
  <si>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</si>
  <si>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</si>
  <si>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</si>
  <si>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</si>
  <si>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</si>
  <si>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</si>
  <si>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1.2.1. Наименование подмероприятия:
"Магистральные и внутриквартальные инженерные сети застройки жилыми домами поселка Пионерный города Когалыма"</t>
  </si>
  <si>
    <t>Начальник управления по жилищной политике Администрации города Когалыма</t>
  </si>
  <si>
    <t>А.В. Россолова</t>
  </si>
  <si>
    <t>План на 2017 год</t>
  </si>
  <si>
    <t>Комплексный план (сетевой график) реализации муниципальной программы "Обеспечение доступным и комфортным жильем жителей города Когалыма"</t>
  </si>
  <si>
    <t>1.2.2. Наименование подмероприятия:
"Магистральные инженерные сети застройки группы жилых домов по улице Комсомольской в городе Когалыме"</t>
  </si>
  <si>
    <t xml:space="preserve">бюджет автономного округа </t>
  </si>
  <si>
    <t>2.4. Улучшение жилищных условий ветеранов Великой Отечественной войны</t>
  </si>
  <si>
    <t>Комплексный план (сетевой график) на 01.02.2017</t>
  </si>
  <si>
    <t>Исполнение %</t>
  </si>
  <si>
    <t xml:space="preserve"> </t>
  </si>
  <si>
    <t>Ситуация отклонения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</si>
  <si>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Мероприятия по приобретению жилых помещений в собственность муниципального образования город Когалым запланированы в феврале 2017 года, в соответствии с техническим заданием реализации программы</t>
  </si>
  <si>
    <t>1.4. Строительство жилых домов на территории города Когалыма</t>
  </si>
  <si>
    <t>1.2.3. Наименование подмероприятия: "Магистральные сети ливневой канализации с территории 11 микрорайона в городе Когалыме"</t>
  </si>
  <si>
    <t>1.2.4. Наименование подмероприятия: "Магистральные и внутриквартальные инженерные сети застройки группы жилых домов по улице Комсомольской в городе Когалыме"</t>
  </si>
  <si>
    <t>Ведется подготовка аукционной документации на строительство сетей тепловодоснабжения, размещение электронного аукциона планируется в феврале 2017 года.</t>
  </si>
  <si>
    <t>1) Строительство объекта I этап.
Контракт №0187300013714000194 заключен 16.09.2015 на сумму 41 164,03 тыс. руб. (на 01.01.2017 исполнено -  34 020,18 тыс. руб.), срок окончания выполнения работ 24.12.2015. Работы ведутся с нарушением сроков выполнения работ подрядной организацией.
2) Технологическое присоединение объекта к сетям электроснабжения.
Контракт №КГ-592.16 от 16.09.2016 на сумму 6,99 тыс. руб., срок оказания услуг 4 месяца со дня заключения контракта, в 2016 году произведена уплата аванса на сумму 3,15 тыс. руб.
В связи с тем, что срок оказания услуг по контракту истек, а строительство I этапа объекта не завершено (нарушены сроки выполнения работ) ведется процедура расторжения контракта.                                                                           3)Строительство сетей канализации от К9 до К19.
Контракт №0187300013716000074 от 29.06.2016 с ООО "Премиум Трейдинг" на сумму 4 652,6 тыс. руб. (исполнено в 2016 году - 1 403,89 тыс. руб.). Срок выполнения работ с 29.06.2016 по 16.09.2016. 
Выполнение строительно-монтажных работ завершено, ведется устранение замечаний заказчика, в части исполнительной и приемо-сдаточной документации, выставлена претензия.                                                                           4) Строительство сетей водопровода (4 подэтап).
Подготовлена аукционная документация, размещение электронного аукциона планируется в феврале 2017 года.</t>
  </si>
  <si>
    <t>Муниципальный контракт №0187300013716000027 от 26.04.2016 на выполнение проектно-изыскательских работ на сумму 2 921,34 тыс. руб. Выполнение работ предусмотрено в 3 этапа, срок окончания выполнения работ 30.11.2016. Выполняется I этап работ, работы ведутся с нарушением сроков.</t>
  </si>
  <si>
    <t>Заключен контракт №01/16 от 28.07.2016, функции заказчика переданы 29.07.2016, цена контракта 64 544,00 тыс. руб., срок окончания выполнения работ 31.07.2017.
В 2016 году уплачен аванс 50% от цены контракта, ведется разработка проектно-сметной документации.Заключен контракт №02/16 от 28.07.2016, функции заказчика переданы 29.07.2016, цена контракта 64 544,00 тыс. руб., срок окончания выполнения работ 31.07.2017.
В 2016 году уплачен аванс 50% от цены контракта, ведется разработка проектно-сметной документации.</t>
  </si>
  <si>
    <t>Основные неисполненные статьи расходов:
1) страховые взносы - расходы произведены согласно предоставленным листам нетрудоспособности;
2) техническое обслуживание и ремонт АРМ, печатающей и копировальной техники - оплата за расходные материалы произведена согласно фактическому использованию.</t>
  </si>
  <si>
    <t>По состоянию на 01.01.2017 в списке молодых семей, претендующих на получение меры государственной поддержки  по городу Когалыму состоит 32 семьи. В 2017 году в соответствии с условиями муниципальной программы запланировано предоставление мер государственной поддрежки 5 молодым семьям.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</si>
  <si>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состоит 23 человека.  В 2017 году в соответствии с условиями муниципальной программы  запланировано предоставление мер государственной поддрежки 2 гражданам, относящимся к категориям ветераны боевых действий, инвалиды и семьи, имеющие детей-инвалидов, вставшие на учёт в качестве нуждающихся в жилых помещениях, до 1 января 2005 года. </t>
  </si>
  <si>
    <t>Денежные средства перечисляются в бюджет МО на основании получения Депстроем ХМАО - Югры на 1 августа утвержденного Сводного списка граждан – получателей государственных жилищных сертификатов в рамках реализации подпрограммы «Выполнение государственных  обязательств по обеспечению жильем категорий граждан, установленных федеральным законодательством» по городу Когалыму, изъявивших желание получить государственные жилищные сертификаты в 2017 году.</t>
  </si>
  <si>
    <t>По состоянию на 01.01.2017 в списке нуждающихся в улучшении жилищных условий состоит 1 гражданин из числа ветеранов Великой Отечественой войны и приравненных к ним лиц. Предоставление данному гражданину социальной выплаты на улучшение жилищных условий запланировно на 2017 год, после направление федеральных и окружных денежных средств в бюджет города Когалыма.</t>
  </si>
  <si>
    <t>План на 01.02.2017</t>
  </si>
  <si>
    <t>Профинансировано на 01.02.2017</t>
  </si>
  <si>
    <t>Кассовый расход на 01.02.2017</t>
  </si>
  <si>
    <t>2017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</si>
</sst>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[$-FC19]d\ mmmm\ yyyy\ &quot;г.&quot;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/>
    </xf>
    <xf numFmtId="4" fontId="10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14" fontId="5" fillId="0" borderId="0" xfId="0" applyNumberFormat="1" applyFont="1" applyFill="1" applyAlignment="1">
      <alignment horizontal="justify" vertical="center" wrapText="1"/>
    </xf>
    <xf numFmtId="173" fontId="10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justify" wrapText="1"/>
    </xf>
    <xf numFmtId="173" fontId="10" fillId="0" borderId="0" xfId="0" applyNumberFormat="1" applyFont="1" applyFill="1" applyAlignment="1">
      <alignment horizontal="right" wrapText="1"/>
    </xf>
    <xf numFmtId="173" fontId="10" fillId="0" borderId="0" xfId="0" applyNumberFormat="1" applyFont="1" applyFill="1" applyAlignment="1">
      <alignment horizontal="left" wrapText="1"/>
    </xf>
    <xf numFmtId="4" fontId="10" fillId="0" borderId="0" xfId="0" applyNumberFormat="1" applyFont="1" applyFill="1" applyAlignment="1">
      <alignment horizontal="left" wrapText="1"/>
    </xf>
    <xf numFmtId="4" fontId="10" fillId="0" borderId="11" xfId="0" applyNumberFormat="1" applyFont="1" applyFill="1" applyBorder="1" applyAlignment="1">
      <alignment vertical="center" wrapText="1"/>
    </xf>
    <xf numFmtId="4" fontId="2" fillId="33" borderId="0" xfId="0" applyNumberFormat="1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0" fillId="33" borderId="10" xfId="0" applyFont="1" applyFill="1" applyBorder="1" applyAlignment="1">
      <alignment horizontal="justify" wrapText="1"/>
    </xf>
    <xf numFmtId="0" fontId="10" fillId="33" borderId="0" xfId="0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174" fontId="11" fillId="33" borderId="10" xfId="0" applyNumberFormat="1" applyFont="1" applyFill="1" applyBorder="1" applyAlignment="1">
      <alignment horizontal="justify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9" fontId="11" fillId="0" borderId="12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9" fontId="11" fillId="33" borderId="10" xfId="0" applyNumberFormat="1" applyFont="1" applyFill="1" applyBorder="1" applyAlignment="1">
      <alignment horizontal="center" vertical="center" wrapText="1"/>
    </xf>
    <xf numFmtId="10" fontId="1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9" fontId="10" fillId="33" borderId="10" xfId="58" applyFont="1" applyFill="1" applyBorder="1" applyAlignment="1">
      <alignment horizontal="center"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wrapText="1"/>
    </xf>
    <xf numFmtId="4" fontId="10" fillId="33" borderId="10" xfId="61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left" vertical="top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horizontal="left" wrapText="1"/>
    </xf>
    <xf numFmtId="0" fontId="10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3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right" wrapText="1"/>
    </xf>
    <xf numFmtId="173" fontId="11" fillId="33" borderId="13" xfId="0" applyNumberFormat="1" applyFont="1" applyFill="1" applyBorder="1" applyAlignment="1">
      <alignment horizontal="center" vertical="center" wrapText="1"/>
    </xf>
    <xf numFmtId="173" fontId="11" fillId="33" borderId="12" xfId="0" applyNumberFormat="1" applyFont="1" applyFill="1" applyBorder="1" applyAlignment="1">
      <alignment horizontal="center" vertical="center" wrapText="1"/>
    </xf>
    <xf numFmtId="173" fontId="11" fillId="0" borderId="13" xfId="0" applyNumberFormat="1" applyFont="1" applyFill="1" applyBorder="1" applyAlignment="1">
      <alignment horizontal="center" vertical="center" wrapText="1"/>
    </xf>
    <xf numFmtId="173" fontId="11" fillId="0" borderId="12" xfId="0" applyNumberFormat="1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 wrapText="1"/>
    </xf>
    <xf numFmtId="174" fontId="3" fillId="0" borderId="16" xfId="0" applyNumberFormat="1" applyFont="1" applyFill="1" applyBorder="1" applyAlignment="1">
      <alignment horizontal="justify" vertical="center" wrapText="1"/>
    </xf>
    <xf numFmtId="174" fontId="3" fillId="0" borderId="17" xfId="0" applyNumberFormat="1" applyFont="1" applyFill="1" applyBorder="1" applyAlignment="1">
      <alignment horizontal="justify" vertical="center" wrapText="1"/>
    </xf>
    <xf numFmtId="174" fontId="3" fillId="0" borderId="18" xfId="0" applyNumberFormat="1" applyFont="1" applyFill="1" applyBorder="1" applyAlignment="1">
      <alignment horizontal="justify" vertical="center" wrapText="1"/>
    </xf>
    <xf numFmtId="174" fontId="3" fillId="0" borderId="19" xfId="0" applyNumberFormat="1" applyFont="1" applyFill="1" applyBorder="1" applyAlignment="1">
      <alignment horizontal="justify" vertical="center" wrapText="1"/>
    </xf>
    <xf numFmtId="174" fontId="3" fillId="0" borderId="20" xfId="0" applyNumberFormat="1" applyFont="1" applyFill="1" applyBorder="1" applyAlignment="1">
      <alignment horizontal="justify" vertical="center" wrapText="1"/>
    </xf>
    <xf numFmtId="174" fontId="3" fillId="0" borderId="21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174" fontId="3" fillId="0" borderId="10" xfId="0" applyNumberFormat="1" applyFont="1" applyFill="1" applyBorder="1" applyAlignment="1">
      <alignment horizontal="justify" vertical="center" wrapText="1"/>
    </xf>
    <xf numFmtId="174" fontId="3" fillId="33" borderId="10" xfId="0" applyNumberFormat="1" applyFont="1" applyFill="1" applyBorder="1" applyAlignment="1">
      <alignment horizontal="justify" vertical="center" wrapText="1"/>
    </xf>
    <xf numFmtId="174" fontId="3" fillId="33" borderId="16" xfId="0" applyNumberFormat="1" applyFont="1" applyFill="1" applyBorder="1" applyAlignment="1">
      <alignment horizontal="justify" vertical="center" wrapText="1"/>
    </xf>
    <xf numFmtId="174" fontId="3" fillId="33" borderId="17" xfId="0" applyNumberFormat="1" applyFont="1" applyFill="1" applyBorder="1" applyAlignment="1">
      <alignment horizontal="justify" vertical="center" wrapText="1"/>
    </xf>
    <xf numFmtId="174" fontId="3" fillId="33" borderId="18" xfId="0" applyNumberFormat="1" applyFont="1" applyFill="1" applyBorder="1" applyAlignment="1">
      <alignment horizontal="justify" vertical="center" wrapText="1"/>
    </xf>
    <xf numFmtId="174" fontId="3" fillId="33" borderId="19" xfId="0" applyNumberFormat="1" applyFont="1" applyFill="1" applyBorder="1" applyAlignment="1">
      <alignment horizontal="justify" vertical="center" wrapText="1"/>
    </xf>
    <xf numFmtId="174" fontId="3" fillId="33" borderId="20" xfId="0" applyNumberFormat="1" applyFont="1" applyFill="1" applyBorder="1" applyAlignment="1">
      <alignment horizontal="justify" vertical="center" wrapText="1"/>
    </xf>
    <xf numFmtId="174" fontId="3" fillId="33" borderId="21" xfId="0" applyNumberFormat="1" applyFont="1" applyFill="1" applyBorder="1" applyAlignment="1">
      <alignment horizontal="justify" vertical="center" wrapText="1"/>
    </xf>
    <xf numFmtId="0" fontId="3" fillId="33" borderId="16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8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20" xfId="0" applyFont="1" applyFill="1" applyBorder="1" applyAlignment="1">
      <alignment horizontal="justify" vertical="center" wrapText="1"/>
    </xf>
    <xf numFmtId="0" fontId="3" fillId="33" borderId="22" xfId="0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0;&#1089;&#1100;&#1084;&#1072;\&#1055;&#1080;&#1089;&#1100;&#1084;&#1072;%202016\&#1055;&#1088;&#1080;&#1083;&#1086;&#1078;&#1077;&#1085;&#1080;&#1103;%20&#1082;%20&#1087;&#1080;&#1089;&#1100;&#1084;&#1072;&#1084;\&#1052;&#1055;%20&#1054;&#1073;&#1077;&#1089;&#1087;&#1077;&#1095;&#1077;&#1085;&#1080;&#1077;%20&#1076;&#1086;&#1089;&#1090;&#1091;&#1087;&#1085;&#1099;&#1084;%20&#1080;%20&#1082;&#1086;&#1084;&#1092;&#1086;&#1088;&#1090;&#1085;&#1099;&#1084;%20&#1078;&#1080;&#1083;&#1100;&#1077;&#108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0;&#1057;.&#1054;&#1073;&#1077;&#1089;&#1087;&#1077;&#1095;&#1077;&#1085;&#1080;&#1077;%20&#1076;&#1086;&#1089;.%20&#1080;%20&#1082;&#1086;&#1084;&#1092;.%20&#1085;&#1072;%2001.02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сь_41"/>
    </sheetNames>
    <sheetDataSet>
      <sheetData sheetId="0">
        <row r="26">
          <cell r="C26" t="str">
            <v>исп. спец.-эксперт отдела по реализации </v>
          </cell>
        </row>
        <row r="27">
          <cell r="C27" t="str">
            <v>жилищных программ управления по </v>
          </cell>
        </row>
        <row r="28">
          <cell r="C28" t="str">
            <v>жилищной политике</v>
          </cell>
        </row>
        <row r="29">
          <cell r="C29" t="str">
            <v>Деликанова Наталья Сабировна, т. 93776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2017 год "/>
    </sheetNames>
    <sheetDataSet>
      <sheetData sheetId="1">
        <row r="30">
          <cell r="AF30" t="str">
            <v>Контракт №16/29 от 15.09.2016, функции заказчика МУ "УКС г. Когалыма" переданы 20.09.2016, цена контракта 10 500,00 тыс. руб., срок окончания выполнения работ 31.03.2017. 
В 2016 году уплачен аванс 50% от цены контракта, ведется разработка проектно-сметно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">
      <selection activeCell="J40" sqref="J40"/>
    </sheetView>
  </sheetViews>
  <sheetFormatPr defaultColWidth="9.140625" defaultRowHeight="12.75"/>
  <cols>
    <col min="1" max="16384" width="9.140625" style="4" customWidth="1"/>
  </cols>
  <sheetData>
    <row r="1" spans="1:2" ht="18">
      <c r="A1" s="76"/>
      <c r="B1" s="76"/>
    </row>
    <row r="10" spans="1:9" ht="22.5">
      <c r="A10" s="77" t="s">
        <v>25</v>
      </c>
      <c r="B10" s="77"/>
      <c r="C10" s="77"/>
      <c r="D10" s="77"/>
      <c r="E10" s="77"/>
      <c r="F10" s="77"/>
      <c r="G10" s="77"/>
      <c r="H10" s="77"/>
      <c r="I10" s="77"/>
    </row>
    <row r="11" spans="1:9" ht="22.5">
      <c r="A11" s="77" t="s">
        <v>21</v>
      </c>
      <c r="B11" s="77"/>
      <c r="C11" s="77"/>
      <c r="D11" s="77"/>
      <c r="E11" s="77"/>
      <c r="F11" s="77"/>
      <c r="G11" s="77"/>
      <c r="H11" s="77"/>
      <c r="I11" s="77"/>
    </row>
    <row r="13" spans="1:9" ht="27" customHeight="1">
      <c r="A13" s="78" t="s">
        <v>49</v>
      </c>
      <c r="B13" s="78"/>
      <c r="C13" s="78"/>
      <c r="D13" s="78"/>
      <c r="E13" s="78"/>
      <c r="F13" s="78"/>
      <c r="G13" s="78"/>
      <c r="H13" s="78"/>
      <c r="I13" s="78"/>
    </row>
    <row r="14" spans="1:9" ht="27" customHeight="1">
      <c r="A14" s="78" t="s">
        <v>22</v>
      </c>
      <c r="B14" s="78"/>
      <c r="C14" s="78"/>
      <c r="D14" s="78"/>
      <c r="E14" s="78"/>
      <c r="F14" s="78"/>
      <c r="G14" s="78"/>
      <c r="H14" s="78"/>
      <c r="I14" s="78"/>
    </row>
    <row r="15" spans="1:9" ht="41.25" customHeight="1">
      <c r="A15" s="79" t="s">
        <v>26</v>
      </c>
      <c r="B15" s="79"/>
      <c r="C15" s="79"/>
      <c r="D15" s="79"/>
      <c r="E15" s="79"/>
      <c r="F15" s="79"/>
      <c r="G15" s="79"/>
      <c r="H15" s="79"/>
      <c r="I15" s="79"/>
    </row>
    <row r="46" spans="1:9" ht="16.5">
      <c r="A46" s="75" t="s">
        <v>23</v>
      </c>
      <c r="B46" s="75"/>
      <c r="C46" s="75"/>
      <c r="D46" s="75"/>
      <c r="E46" s="75"/>
      <c r="F46" s="75"/>
      <c r="G46" s="75"/>
      <c r="H46" s="75"/>
      <c r="I46" s="75"/>
    </row>
    <row r="47" spans="1:9" ht="16.5">
      <c r="A47" s="75" t="s">
        <v>69</v>
      </c>
      <c r="B47" s="75"/>
      <c r="C47" s="75"/>
      <c r="D47" s="75"/>
      <c r="E47" s="75"/>
      <c r="F47" s="75"/>
      <c r="G47" s="75"/>
      <c r="H47" s="75"/>
      <c r="I47" s="75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9"/>
  <sheetViews>
    <sheetView showGridLines="0" tabSelected="1" zoomScale="79" zoomScaleNormal="79" zoomScaleSheetLayoutView="82" workbookViewId="0" topLeftCell="A1">
      <pane xSplit="2" ySplit="5" topLeftCell="V83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F88" sqref="AF88:AG93"/>
    </sheetView>
  </sheetViews>
  <sheetFormatPr defaultColWidth="9.140625" defaultRowHeight="12.75"/>
  <cols>
    <col min="1" max="1" width="66.421875" style="2" customWidth="1"/>
    <col min="2" max="7" width="13.421875" style="2" customWidth="1"/>
    <col min="8" max="8" width="11.57421875" style="1" customWidth="1"/>
    <col min="9" max="9" width="12.7109375" style="1" customWidth="1"/>
    <col min="10" max="10" width="16.140625" style="1" customWidth="1"/>
    <col min="11" max="11" width="15.00390625" style="1" customWidth="1"/>
    <col min="12" max="12" width="12.28125" style="1" customWidth="1"/>
    <col min="13" max="13" width="11.00390625" style="1" customWidth="1"/>
    <col min="14" max="14" width="13.140625" style="8" customWidth="1"/>
    <col min="15" max="15" width="14.7109375" style="8" customWidth="1"/>
    <col min="16" max="16" width="13.421875" style="8" customWidth="1"/>
    <col min="17" max="17" width="14.57421875" style="8" customWidth="1"/>
    <col min="18" max="18" width="11.140625" style="8" customWidth="1"/>
    <col min="19" max="19" width="13.8515625" style="8" customWidth="1"/>
    <col min="20" max="20" width="15.57421875" style="7" customWidth="1"/>
    <col min="21" max="21" width="18.00390625" style="26" customWidth="1"/>
    <col min="22" max="22" width="11.7109375" style="7" bestFit="1" customWidth="1"/>
    <col min="23" max="23" width="11.7109375" style="7" customWidth="1"/>
    <col min="24" max="24" width="15.00390625" style="7" customWidth="1"/>
    <col min="25" max="25" width="10.57421875" style="7" customWidth="1"/>
    <col min="26" max="26" width="12.00390625" style="7" customWidth="1"/>
    <col min="27" max="27" width="12.140625" style="7" customWidth="1"/>
    <col min="28" max="28" width="11.421875" style="7" customWidth="1"/>
    <col min="29" max="29" width="10.8515625" style="7" customWidth="1"/>
    <col min="30" max="30" width="14.140625" style="1" customWidth="1"/>
    <col min="31" max="31" width="8.8515625" style="73" customWidth="1"/>
    <col min="32" max="32" width="21.7109375" style="2" customWidth="1"/>
    <col min="33" max="33" width="58.28125" style="2" customWidth="1"/>
    <col min="34" max="16384" width="8.8515625" style="1" customWidth="1"/>
  </cols>
  <sheetData>
    <row r="1" spans="1:33" s="7" customFormat="1" ht="19.5" customHeight="1">
      <c r="A1" s="3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1"/>
      <c r="Q1" s="31"/>
      <c r="R1" s="31"/>
      <c r="S1" s="31"/>
      <c r="U1" s="26"/>
      <c r="AD1" s="1"/>
      <c r="AE1" s="73"/>
      <c r="AF1" s="92"/>
      <c r="AG1" s="92"/>
    </row>
    <row r="2" spans="1:33" s="7" customFormat="1" ht="41.25" customHeight="1">
      <c r="A2" s="83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U2" s="26"/>
      <c r="AD2" s="1"/>
      <c r="AE2" s="73"/>
      <c r="AF2" s="92"/>
      <c r="AG2" s="92"/>
    </row>
    <row r="3" spans="1:33" s="7" customFormat="1" ht="13.5" customHeight="1">
      <c r="A3" s="30"/>
      <c r="B3" s="30"/>
      <c r="C3" s="42"/>
      <c r="D3" s="42"/>
      <c r="E3" s="42"/>
      <c r="F3" s="42"/>
      <c r="G3" s="42"/>
      <c r="H3" s="30"/>
      <c r="I3" s="30"/>
      <c r="J3" s="30"/>
      <c r="K3" s="30"/>
      <c r="L3" s="30"/>
      <c r="M3" s="30"/>
      <c r="N3" s="31"/>
      <c r="O3" s="31"/>
      <c r="P3" s="31"/>
      <c r="Q3" s="31"/>
      <c r="R3" s="31"/>
      <c r="S3" s="31"/>
      <c r="U3" s="26"/>
      <c r="AD3" s="1"/>
      <c r="AE3" s="73"/>
      <c r="AF3" s="92"/>
      <c r="AG3" s="92"/>
    </row>
    <row r="4" spans="1:33" s="32" customFormat="1" ht="30.75" customHeight="1">
      <c r="A4" s="84" t="s">
        <v>5</v>
      </c>
      <c r="B4" s="86" t="s">
        <v>44</v>
      </c>
      <c r="C4" s="88" t="s">
        <v>66</v>
      </c>
      <c r="D4" s="88" t="s">
        <v>67</v>
      </c>
      <c r="E4" s="88" t="s">
        <v>68</v>
      </c>
      <c r="F4" s="90" t="s">
        <v>50</v>
      </c>
      <c r="G4" s="91"/>
      <c r="H4" s="90" t="s">
        <v>0</v>
      </c>
      <c r="I4" s="91"/>
      <c r="J4" s="90" t="s">
        <v>1</v>
      </c>
      <c r="K4" s="91"/>
      <c r="L4" s="90" t="s">
        <v>2</v>
      </c>
      <c r="M4" s="91"/>
      <c r="N4" s="90" t="s">
        <v>3</v>
      </c>
      <c r="O4" s="91"/>
      <c r="P4" s="90" t="s">
        <v>4</v>
      </c>
      <c r="Q4" s="91"/>
      <c r="R4" s="90" t="s">
        <v>6</v>
      </c>
      <c r="S4" s="91"/>
      <c r="T4" s="90" t="s">
        <v>7</v>
      </c>
      <c r="U4" s="91"/>
      <c r="V4" s="90" t="s">
        <v>8</v>
      </c>
      <c r="W4" s="91"/>
      <c r="X4" s="90" t="s">
        <v>9</v>
      </c>
      <c r="Y4" s="91"/>
      <c r="Z4" s="90" t="s">
        <v>10</v>
      </c>
      <c r="AA4" s="91"/>
      <c r="AB4" s="90" t="s">
        <v>11</v>
      </c>
      <c r="AC4" s="91"/>
      <c r="AD4" s="90" t="s">
        <v>12</v>
      </c>
      <c r="AE4" s="91"/>
      <c r="AF4" s="99"/>
      <c r="AG4" s="99"/>
    </row>
    <row r="5" spans="1:33" s="33" customFormat="1" ht="55.5" customHeight="1">
      <c r="A5" s="84"/>
      <c r="B5" s="87"/>
      <c r="C5" s="89"/>
      <c r="D5" s="89"/>
      <c r="E5" s="89"/>
      <c r="F5" s="44" t="s">
        <v>15</v>
      </c>
      <c r="G5" s="44" t="s">
        <v>14</v>
      </c>
      <c r="H5" s="45" t="s">
        <v>13</v>
      </c>
      <c r="I5" s="46" t="s">
        <v>16</v>
      </c>
      <c r="J5" s="45" t="s">
        <v>13</v>
      </c>
      <c r="K5" s="46" t="s">
        <v>16</v>
      </c>
      <c r="L5" s="45" t="s">
        <v>13</v>
      </c>
      <c r="M5" s="46" t="s">
        <v>16</v>
      </c>
      <c r="N5" s="61" t="s">
        <v>13</v>
      </c>
      <c r="O5" s="67" t="s">
        <v>16</v>
      </c>
      <c r="P5" s="61" t="s">
        <v>13</v>
      </c>
      <c r="Q5" s="67" t="s">
        <v>16</v>
      </c>
      <c r="R5" s="61" t="s">
        <v>13</v>
      </c>
      <c r="S5" s="67" t="s">
        <v>16</v>
      </c>
      <c r="T5" s="61" t="s">
        <v>13</v>
      </c>
      <c r="U5" s="67" t="s">
        <v>16</v>
      </c>
      <c r="V5" s="61" t="s">
        <v>13</v>
      </c>
      <c r="W5" s="67" t="s">
        <v>16</v>
      </c>
      <c r="X5" s="61" t="s">
        <v>13</v>
      </c>
      <c r="Y5" s="67" t="s">
        <v>16</v>
      </c>
      <c r="Z5" s="61" t="s">
        <v>13</v>
      </c>
      <c r="AA5" s="67" t="s">
        <v>16</v>
      </c>
      <c r="AB5" s="61" t="s">
        <v>13</v>
      </c>
      <c r="AC5" s="67" t="s">
        <v>16</v>
      </c>
      <c r="AD5" s="45" t="s">
        <v>13</v>
      </c>
      <c r="AE5" s="67" t="s">
        <v>16</v>
      </c>
      <c r="AF5" s="99" t="s">
        <v>17</v>
      </c>
      <c r="AG5" s="99"/>
    </row>
    <row r="6" spans="1:33" s="35" customFormat="1" ht="15" customHeight="1">
      <c r="A6" s="34">
        <v>1</v>
      </c>
      <c r="B6" s="34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  <c r="X6" s="34">
        <v>24</v>
      </c>
      <c r="Y6" s="34">
        <v>25</v>
      </c>
      <c r="Z6" s="34">
        <v>26</v>
      </c>
      <c r="AA6" s="34">
        <v>27</v>
      </c>
      <c r="AB6" s="34">
        <v>28</v>
      </c>
      <c r="AC6" s="34">
        <v>29</v>
      </c>
      <c r="AD6" s="47">
        <v>30</v>
      </c>
      <c r="AE6" s="74">
        <v>31</v>
      </c>
      <c r="AF6" s="100">
        <v>32</v>
      </c>
      <c r="AG6" s="100"/>
    </row>
    <row r="7" spans="1:33" s="35" customFormat="1" ht="51.75" customHeight="1">
      <c r="A7" s="36" t="s">
        <v>28</v>
      </c>
      <c r="B7" s="37">
        <f>H7+J7+L7+N7+P7+R7+T7+V7+X7+Z7+AB7+AD7</f>
        <v>130521</v>
      </c>
      <c r="C7" s="43">
        <f>H7</f>
        <v>0</v>
      </c>
      <c r="D7" s="37">
        <f>D8+D14+D44+D50</f>
        <v>69794</v>
      </c>
      <c r="E7" s="37">
        <f>I7</f>
        <v>0</v>
      </c>
      <c r="F7" s="49">
        <f>E7/B7</f>
        <v>0</v>
      </c>
      <c r="G7" s="49">
        <v>0</v>
      </c>
      <c r="H7" s="37">
        <f aca="true" t="shared" si="0" ref="H7:Y7">H8+H14+H44+H50</f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7661.240000000001</v>
      </c>
      <c r="M7" s="37">
        <f t="shared" si="0"/>
        <v>0</v>
      </c>
      <c r="N7" s="37">
        <f t="shared" si="0"/>
        <v>2197.3</v>
      </c>
      <c r="O7" s="37">
        <f t="shared" si="0"/>
        <v>0</v>
      </c>
      <c r="P7" s="37">
        <f t="shared" si="0"/>
        <v>580</v>
      </c>
      <c r="Q7" s="37">
        <f t="shared" si="0"/>
        <v>0</v>
      </c>
      <c r="R7" s="37">
        <f t="shared" si="0"/>
        <v>8484.51</v>
      </c>
      <c r="S7" s="37">
        <f t="shared" si="0"/>
        <v>0</v>
      </c>
      <c r="T7" s="37">
        <f t="shared" si="0"/>
        <v>32940.5</v>
      </c>
      <c r="U7" s="37">
        <f t="shared" si="0"/>
        <v>0</v>
      </c>
      <c r="V7" s="37">
        <f t="shared" si="0"/>
        <v>41364.15</v>
      </c>
      <c r="W7" s="37">
        <f t="shared" si="0"/>
        <v>0</v>
      </c>
      <c r="X7" s="37">
        <f t="shared" si="0"/>
        <v>10049.2</v>
      </c>
      <c r="Y7" s="37">
        <f t="shared" si="0"/>
        <v>0</v>
      </c>
      <c r="Z7" s="37">
        <f>Z8+Z14+Z44+Z55</f>
        <v>0</v>
      </c>
      <c r="AA7" s="37">
        <f>AA8+AA14+AA44+AA50</f>
        <v>0</v>
      </c>
      <c r="AB7" s="37">
        <f>AB8+AB14+AB44+AB50</f>
        <v>0</v>
      </c>
      <c r="AC7" s="37">
        <f>AC8+AC14+AC44+AC50</f>
        <v>0</v>
      </c>
      <c r="AD7" s="68">
        <f>AD8+AD14+AD44+AD50</f>
        <v>27244.1</v>
      </c>
      <c r="AE7" s="37">
        <f>AE8+AE14+AE44+AE50</f>
        <v>0</v>
      </c>
      <c r="AF7" s="101"/>
      <c r="AG7" s="101"/>
    </row>
    <row r="8" spans="1:33" s="27" customFormat="1" ht="33.75" customHeight="1">
      <c r="A8" s="38" t="s">
        <v>36</v>
      </c>
      <c r="B8" s="39">
        <f>B9</f>
        <v>0</v>
      </c>
      <c r="C8" s="39">
        <f>C9</f>
        <v>0</v>
      </c>
      <c r="D8" s="39">
        <f>D9</f>
        <v>0</v>
      </c>
      <c r="E8" s="39">
        <f>E9</f>
        <v>0</v>
      </c>
      <c r="F8" s="49">
        <v>0</v>
      </c>
      <c r="G8" s="49">
        <v>0</v>
      </c>
      <c r="H8" s="39">
        <f aca="true" t="shared" si="1" ref="H8:AE8">H9</f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  <c r="N8" s="39">
        <f t="shared" si="1"/>
        <v>0</v>
      </c>
      <c r="O8" s="39">
        <f t="shared" si="1"/>
        <v>0</v>
      </c>
      <c r="P8" s="39">
        <f t="shared" si="1"/>
        <v>0</v>
      </c>
      <c r="Q8" s="39">
        <f t="shared" si="1"/>
        <v>0</v>
      </c>
      <c r="R8" s="39">
        <f t="shared" si="1"/>
        <v>0</v>
      </c>
      <c r="S8" s="39">
        <f t="shared" si="1"/>
        <v>0</v>
      </c>
      <c r="T8" s="39">
        <f t="shared" si="1"/>
        <v>0</v>
      </c>
      <c r="U8" s="39">
        <f t="shared" si="1"/>
        <v>0</v>
      </c>
      <c r="V8" s="39">
        <f t="shared" si="1"/>
        <v>0</v>
      </c>
      <c r="W8" s="39">
        <f t="shared" si="1"/>
        <v>0</v>
      </c>
      <c r="X8" s="39">
        <f t="shared" si="1"/>
        <v>0</v>
      </c>
      <c r="Y8" s="39">
        <f t="shared" si="1"/>
        <v>0</v>
      </c>
      <c r="Z8" s="39">
        <f t="shared" si="1"/>
        <v>0</v>
      </c>
      <c r="AA8" s="39">
        <f t="shared" si="1"/>
        <v>0</v>
      </c>
      <c r="AB8" s="39">
        <f>AB9</f>
        <v>0</v>
      </c>
      <c r="AC8" s="39">
        <f t="shared" si="1"/>
        <v>0</v>
      </c>
      <c r="AD8" s="69">
        <f t="shared" si="1"/>
        <v>0</v>
      </c>
      <c r="AE8" s="39">
        <f t="shared" si="1"/>
        <v>0</v>
      </c>
      <c r="AF8" s="101"/>
      <c r="AG8" s="101"/>
    </row>
    <row r="9" spans="1:33" s="27" customFormat="1" ht="20.25" customHeight="1">
      <c r="A9" s="40" t="s">
        <v>24</v>
      </c>
      <c r="B9" s="6">
        <f>B10+B11+B12+B13</f>
        <v>0</v>
      </c>
      <c r="C9" s="6">
        <f>C10+C11+C12+C13</f>
        <v>0</v>
      </c>
      <c r="D9" s="6">
        <f>D10+D11+D12+D13</f>
        <v>0</v>
      </c>
      <c r="E9" s="6">
        <f>E10+E11+E12+E13</f>
        <v>0</v>
      </c>
      <c r="F9" s="48">
        <v>0</v>
      </c>
      <c r="G9" s="48">
        <v>0</v>
      </c>
      <c r="H9" s="6">
        <f aca="true" t="shared" si="2" ref="H9:AE9">H10+H11+H12+H13</f>
        <v>0</v>
      </c>
      <c r="I9" s="6">
        <f t="shared" si="2"/>
        <v>0</v>
      </c>
      <c r="J9" s="6">
        <f t="shared" si="2"/>
        <v>0</v>
      </c>
      <c r="K9" s="6">
        <f t="shared" si="2"/>
        <v>0</v>
      </c>
      <c r="L9" s="6">
        <f t="shared" si="2"/>
        <v>0</v>
      </c>
      <c r="M9" s="6">
        <f t="shared" si="2"/>
        <v>0</v>
      </c>
      <c r="N9" s="6">
        <f t="shared" si="2"/>
        <v>0</v>
      </c>
      <c r="O9" s="6">
        <f t="shared" si="2"/>
        <v>0</v>
      </c>
      <c r="P9" s="6">
        <f t="shared" si="2"/>
        <v>0</v>
      </c>
      <c r="Q9" s="6">
        <f t="shared" si="2"/>
        <v>0</v>
      </c>
      <c r="R9" s="6">
        <f t="shared" si="2"/>
        <v>0</v>
      </c>
      <c r="S9" s="6">
        <f t="shared" si="2"/>
        <v>0</v>
      </c>
      <c r="T9" s="6">
        <f>T10+T11+T12+T13</f>
        <v>0</v>
      </c>
      <c r="U9" s="6">
        <f t="shared" si="2"/>
        <v>0</v>
      </c>
      <c r="V9" s="6">
        <f t="shared" si="2"/>
        <v>0</v>
      </c>
      <c r="W9" s="6">
        <f t="shared" si="2"/>
        <v>0</v>
      </c>
      <c r="X9" s="6">
        <f t="shared" si="2"/>
        <v>0</v>
      </c>
      <c r="Y9" s="6">
        <f t="shared" si="2"/>
        <v>0</v>
      </c>
      <c r="Z9" s="6">
        <f t="shared" si="2"/>
        <v>0</v>
      </c>
      <c r="AA9" s="6">
        <f t="shared" si="2"/>
        <v>0</v>
      </c>
      <c r="AB9" s="6">
        <f t="shared" si="2"/>
        <v>0</v>
      </c>
      <c r="AC9" s="6">
        <f t="shared" si="2"/>
        <v>0</v>
      </c>
      <c r="AD9" s="70">
        <f t="shared" si="2"/>
        <v>0</v>
      </c>
      <c r="AE9" s="6">
        <f t="shared" si="2"/>
        <v>0</v>
      </c>
      <c r="AF9" s="101"/>
      <c r="AG9" s="101"/>
    </row>
    <row r="10" spans="1:33" s="27" customFormat="1" ht="20.25" customHeight="1">
      <c r="A10" s="41" t="s">
        <v>20</v>
      </c>
      <c r="B10" s="6">
        <f>H10+I10+J10+K10+L10+M10+N10+O10+P10+Q10+R10+S10</f>
        <v>0</v>
      </c>
      <c r="C10" s="6">
        <f>H10+J10</f>
        <v>0</v>
      </c>
      <c r="D10" s="6">
        <f>E10</f>
        <v>0</v>
      </c>
      <c r="E10" s="6">
        <f>I10+K10+M10</f>
        <v>0</v>
      </c>
      <c r="F10" s="48">
        <v>0</v>
      </c>
      <c r="G10" s="48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70">
        <v>0</v>
      </c>
      <c r="AE10" s="6">
        <v>0</v>
      </c>
      <c r="AF10" s="101"/>
      <c r="AG10" s="101"/>
    </row>
    <row r="11" spans="1:33" s="27" customFormat="1" ht="20.25" customHeight="1">
      <c r="A11" s="41" t="s">
        <v>18</v>
      </c>
      <c r="B11" s="6">
        <f>H11+I11+J11+K11+L11+M11+N11+O11+P11+Q11+R11+S11</f>
        <v>0</v>
      </c>
      <c r="C11" s="6">
        <f>H11+J11</f>
        <v>0</v>
      </c>
      <c r="D11" s="6">
        <f>E11</f>
        <v>0</v>
      </c>
      <c r="E11" s="6">
        <f>I11+K11+M11</f>
        <v>0</v>
      </c>
      <c r="F11" s="48">
        <v>0</v>
      </c>
      <c r="G11" s="48">
        <v>0</v>
      </c>
      <c r="H11" s="5">
        <v>0</v>
      </c>
      <c r="I11" s="6">
        <v>0</v>
      </c>
      <c r="J11" s="5">
        <v>0</v>
      </c>
      <c r="K11" s="6">
        <v>0</v>
      </c>
      <c r="L11" s="5">
        <v>0</v>
      </c>
      <c r="M11" s="6">
        <v>0</v>
      </c>
      <c r="N11" s="5">
        <v>0</v>
      </c>
      <c r="O11" s="6">
        <v>0</v>
      </c>
      <c r="P11" s="5">
        <v>0</v>
      </c>
      <c r="Q11" s="6">
        <v>0</v>
      </c>
      <c r="R11" s="5">
        <v>0</v>
      </c>
      <c r="S11" s="6">
        <v>0</v>
      </c>
      <c r="T11" s="5">
        <v>0</v>
      </c>
      <c r="U11" s="6">
        <v>0</v>
      </c>
      <c r="V11" s="5">
        <v>0</v>
      </c>
      <c r="W11" s="6">
        <v>0</v>
      </c>
      <c r="X11" s="5">
        <v>0</v>
      </c>
      <c r="Y11" s="6">
        <v>0</v>
      </c>
      <c r="Z11" s="5">
        <v>0</v>
      </c>
      <c r="AA11" s="6">
        <v>0</v>
      </c>
      <c r="AB11" s="5">
        <v>0</v>
      </c>
      <c r="AC11" s="6">
        <v>0</v>
      </c>
      <c r="AD11" s="71">
        <v>0</v>
      </c>
      <c r="AE11" s="6">
        <v>0</v>
      </c>
      <c r="AF11" s="101"/>
      <c r="AG11" s="101"/>
    </row>
    <row r="12" spans="1:33" s="27" customFormat="1" ht="21" customHeight="1">
      <c r="A12" s="41" t="s">
        <v>19</v>
      </c>
      <c r="B12" s="6">
        <f>H12+I12+J12+K12+L12+M12+N12+O12+P12+Q12+R12+S12</f>
        <v>0</v>
      </c>
      <c r="C12" s="6">
        <f>H12+J12</f>
        <v>0</v>
      </c>
      <c r="D12" s="6">
        <f>E12</f>
        <v>0</v>
      </c>
      <c r="E12" s="6">
        <f>I12+K12+M12</f>
        <v>0</v>
      </c>
      <c r="F12" s="48">
        <v>0</v>
      </c>
      <c r="G12" s="48">
        <v>0</v>
      </c>
      <c r="H12" s="5">
        <v>0</v>
      </c>
      <c r="I12" s="6">
        <v>0</v>
      </c>
      <c r="J12" s="5">
        <v>0</v>
      </c>
      <c r="K12" s="6">
        <v>0</v>
      </c>
      <c r="L12" s="5">
        <v>0</v>
      </c>
      <c r="M12" s="6">
        <v>0</v>
      </c>
      <c r="N12" s="5">
        <v>0</v>
      </c>
      <c r="O12" s="6">
        <v>0</v>
      </c>
      <c r="P12" s="5">
        <v>0</v>
      </c>
      <c r="Q12" s="6">
        <v>0</v>
      </c>
      <c r="R12" s="5">
        <v>0</v>
      </c>
      <c r="S12" s="6">
        <v>0</v>
      </c>
      <c r="T12" s="5">
        <v>0</v>
      </c>
      <c r="U12" s="6">
        <v>0</v>
      </c>
      <c r="V12" s="5">
        <v>0</v>
      </c>
      <c r="W12" s="6">
        <v>0</v>
      </c>
      <c r="X12" s="5">
        <v>0</v>
      </c>
      <c r="Y12" s="6">
        <v>0</v>
      </c>
      <c r="Z12" s="5">
        <v>0</v>
      </c>
      <c r="AA12" s="6">
        <v>0</v>
      </c>
      <c r="AB12" s="5">
        <v>0</v>
      </c>
      <c r="AC12" s="6">
        <v>0</v>
      </c>
      <c r="AD12" s="71">
        <v>0</v>
      </c>
      <c r="AE12" s="6">
        <v>0</v>
      </c>
      <c r="AF12" s="101" t="s">
        <v>51</v>
      </c>
      <c r="AG12" s="101"/>
    </row>
    <row r="13" spans="1:33" s="27" customFormat="1" ht="15.75">
      <c r="A13" s="29" t="s">
        <v>27</v>
      </c>
      <c r="B13" s="6">
        <f>H13+I13+J13+K13+L13+M13+N13+O13+P13+Q13+R13+S13</f>
        <v>0</v>
      </c>
      <c r="C13" s="6">
        <f>H13+J13</f>
        <v>0</v>
      </c>
      <c r="D13" s="6">
        <f>E13</f>
        <v>0</v>
      </c>
      <c r="E13" s="6">
        <f>I13+K13+M13</f>
        <v>0</v>
      </c>
      <c r="F13" s="48">
        <v>0</v>
      </c>
      <c r="G13" s="48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70">
        <v>0</v>
      </c>
      <c r="AE13" s="6">
        <v>0</v>
      </c>
      <c r="AF13" s="101" t="s">
        <v>51</v>
      </c>
      <c r="AG13" s="101"/>
    </row>
    <row r="14" spans="1:33" s="27" customFormat="1" ht="83.25" customHeight="1">
      <c r="A14" s="38" t="s">
        <v>37</v>
      </c>
      <c r="B14" s="39">
        <f>B26+B20+B32+B38</f>
        <v>38733.1</v>
      </c>
      <c r="C14" s="39">
        <f>C26+C32+C20+C38</f>
        <v>0</v>
      </c>
      <c r="D14" s="39">
        <f>D26+D32+D20+D38</f>
        <v>5250</v>
      </c>
      <c r="E14" s="39">
        <f>E26+E32+E20+E38</f>
        <v>0</v>
      </c>
      <c r="F14" s="50">
        <f>E14/B14</f>
        <v>0</v>
      </c>
      <c r="G14" s="50">
        <v>0</v>
      </c>
      <c r="H14" s="39">
        <f>H15</f>
        <v>0</v>
      </c>
      <c r="I14" s="39">
        <f aca="true" t="shared" si="3" ref="I14:AE14">I15</f>
        <v>0</v>
      </c>
      <c r="J14" s="39">
        <f t="shared" si="3"/>
        <v>0</v>
      </c>
      <c r="K14" s="39">
        <f t="shared" si="3"/>
        <v>0</v>
      </c>
      <c r="L14" s="39">
        <f t="shared" si="3"/>
        <v>7661.240000000001</v>
      </c>
      <c r="M14" s="39">
        <f t="shared" si="3"/>
        <v>0</v>
      </c>
      <c r="N14" s="39">
        <f t="shared" si="3"/>
        <v>808.3</v>
      </c>
      <c r="O14" s="39">
        <f t="shared" si="3"/>
        <v>0</v>
      </c>
      <c r="P14" s="39">
        <f t="shared" si="3"/>
        <v>580</v>
      </c>
      <c r="Q14" s="39">
        <f t="shared" si="3"/>
        <v>0</v>
      </c>
      <c r="R14" s="39">
        <f t="shared" si="3"/>
        <v>8484.51</v>
      </c>
      <c r="S14" s="39">
        <f t="shared" si="3"/>
        <v>0</v>
      </c>
      <c r="T14" s="39">
        <f t="shared" si="3"/>
        <v>1363</v>
      </c>
      <c r="U14" s="39">
        <f t="shared" si="3"/>
        <v>0</v>
      </c>
      <c r="V14" s="39">
        <f t="shared" si="3"/>
        <v>9786.65</v>
      </c>
      <c r="W14" s="39">
        <f t="shared" si="3"/>
        <v>0</v>
      </c>
      <c r="X14" s="39">
        <f t="shared" si="3"/>
        <v>10049.2</v>
      </c>
      <c r="Y14" s="39">
        <f t="shared" si="3"/>
        <v>0</v>
      </c>
      <c r="Z14" s="39">
        <f t="shared" si="3"/>
        <v>0</v>
      </c>
      <c r="AA14" s="39">
        <f t="shared" si="3"/>
        <v>0</v>
      </c>
      <c r="AB14" s="39">
        <f t="shared" si="3"/>
        <v>0</v>
      </c>
      <c r="AC14" s="39">
        <f t="shared" si="3"/>
        <v>0</v>
      </c>
      <c r="AD14" s="69">
        <f t="shared" si="3"/>
        <v>0.2</v>
      </c>
      <c r="AE14" s="39">
        <f t="shared" si="3"/>
        <v>0</v>
      </c>
      <c r="AF14" s="101" t="s">
        <v>51</v>
      </c>
      <c r="AG14" s="101"/>
    </row>
    <row r="15" spans="1:33" s="27" customFormat="1" ht="19.5" customHeight="1">
      <c r="A15" s="40" t="s">
        <v>24</v>
      </c>
      <c r="B15" s="6">
        <f>B16+B17+B18+B19</f>
        <v>38733.100000000006</v>
      </c>
      <c r="C15" s="6">
        <f>C16+C17+C18+C19</f>
        <v>0</v>
      </c>
      <c r="D15" s="6">
        <f>D16+D17+D18+D19</f>
        <v>5250</v>
      </c>
      <c r="E15" s="6">
        <f>E16+E17+E18+E19</f>
        <v>0</v>
      </c>
      <c r="F15" s="48">
        <f>E15/B15</f>
        <v>0</v>
      </c>
      <c r="G15" s="48">
        <v>0</v>
      </c>
      <c r="H15" s="6">
        <f aca="true" t="shared" si="4" ref="H15:AE15">H16+H17+H18+H19</f>
        <v>0</v>
      </c>
      <c r="I15" s="6">
        <f t="shared" si="4"/>
        <v>0</v>
      </c>
      <c r="J15" s="6">
        <f t="shared" si="4"/>
        <v>0</v>
      </c>
      <c r="K15" s="6">
        <f t="shared" si="4"/>
        <v>0</v>
      </c>
      <c r="L15" s="6">
        <f t="shared" si="4"/>
        <v>7661.240000000001</v>
      </c>
      <c r="M15" s="6">
        <f t="shared" si="4"/>
        <v>0</v>
      </c>
      <c r="N15" s="6">
        <f t="shared" si="4"/>
        <v>808.3</v>
      </c>
      <c r="O15" s="6">
        <f t="shared" si="4"/>
        <v>0</v>
      </c>
      <c r="P15" s="6">
        <f t="shared" si="4"/>
        <v>580</v>
      </c>
      <c r="Q15" s="6">
        <f t="shared" si="4"/>
        <v>0</v>
      </c>
      <c r="R15" s="6">
        <f t="shared" si="4"/>
        <v>8484.51</v>
      </c>
      <c r="S15" s="6">
        <f t="shared" si="4"/>
        <v>0</v>
      </c>
      <c r="T15" s="6">
        <f t="shared" si="4"/>
        <v>1363</v>
      </c>
      <c r="U15" s="6">
        <f t="shared" si="4"/>
        <v>0</v>
      </c>
      <c r="V15" s="6">
        <f t="shared" si="4"/>
        <v>9786.65</v>
      </c>
      <c r="W15" s="6">
        <f t="shared" si="4"/>
        <v>0</v>
      </c>
      <c r="X15" s="6">
        <f t="shared" si="4"/>
        <v>10049.2</v>
      </c>
      <c r="Y15" s="6">
        <f t="shared" si="4"/>
        <v>0</v>
      </c>
      <c r="Z15" s="6">
        <f t="shared" si="4"/>
        <v>0</v>
      </c>
      <c r="AA15" s="6">
        <f t="shared" si="4"/>
        <v>0</v>
      </c>
      <c r="AB15" s="6">
        <f t="shared" si="4"/>
        <v>0</v>
      </c>
      <c r="AC15" s="6">
        <f t="shared" si="4"/>
        <v>0</v>
      </c>
      <c r="AD15" s="70">
        <f t="shared" si="4"/>
        <v>0.2</v>
      </c>
      <c r="AE15" s="6">
        <f t="shared" si="4"/>
        <v>0</v>
      </c>
      <c r="AF15" s="101" t="s">
        <v>51</v>
      </c>
      <c r="AG15" s="101"/>
    </row>
    <row r="16" spans="1:33" s="27" customFormat="1" ht="15.75">
      <c r="A16" s="29" t="s">
        <v>20</v>
      </c>
      <c r="B16" s="6">
        <f>H16+I16+J16+K16+L16+M16+N16+O16+P16+Q16+R16+S16</f>
        <v>0</v>
      </c>
      <c r="C16" s="6">
        <f>H16</f>
        <v>0</v>
      </c>
      <c r="D16" s="6">
        <f>E16</f>
        <v>0</v>
      </c>
      <c r="E16" s="6">
        <f>I16+K16+M16</f>
        <v>0</v>
      </c>
      <c r="F16" s="48">
        <v>0</v>
      </c>
      <c r="G16" s="48">
        <v>0</v>
      </c>
      <c r="H16" s="5">
        <f>H28+H34</f>
        <v>0</v>
      </c>
      <c r="I16" s="5">
        <f aca="true" t="shared" si="5" ref="I16:AE16">I28+I34+I22</f>
        <v>0</v>
      </c>
      <c r="J16" s="5">
        <f t="shared" si="5"/>
        <v>0</v>
      </c>
      <c r="K16" s="5">
        <f t="shared" si="5"/>
        <v>0</v>
      </c>
      <c r="L16" s="5">
        <f t="shared" si="5"/>
        <v>0</v>
      </c>
      <c r="M16" s="5">
        <f t="shared" si="5"/>
        <v>0</v>
      </c>
      <c r="N16" s="5">
        <f t="shared" si="5"/>
        <v>0</v>
      </c>
      <c r="O16" s="5">
        <f t="shared" si="5"/>
        <v>0</v>
      </c>
      <c r="P16" s="5">
        <f t="shared" si="5"/>
        <v>0</v>
      </c>
      <c r="Q16" s="5">
        <f t="shared" si="5"/>
        <v>0</v>
      </c>
      <c r="R16" s="5">
        <f t="shared" si="5"/>
        <v>0</v>
      </c>
      <c r="S16" s="5">
        <f t="shared" si="5"/>
        <v>0</v>
      </c>
      <c r="T16" s="5">
        <f t="shared" si="5"/>
        <v>0</v>
      </c>
      <c r="U16" s="5">
        <f t="shared" si="5"/>
        <v>0</v>
      </c>
      <c r="V16" s="5">
        <f t="shared" si="5"/>
        <v>0</v>
      </c>
      <c r="W16" s="5">
        <f t="shared" si="5"/>
        <v>0</v>
      </c>
      <c r="X16" s="5">
        <f t="shared" si="5"/>
        <v>0</v>
      </c>
      <c r="Y16" s="5">
        <f t="shared" si="5"/>
        <v>0</v>
      </c>
      <c r="Z16" s="5">
        <f t="shared" si="5"/>
        <v>0</v>
      </c>
      <c r="AA16" s="5">
        <f t="shared" si="5"/>
        <v>0</v>
      </c>
      <c r="AB16" s="5">
        <f t="shared" si="5"/>
        <v>0</v>
      </c>
      <c r="AC16" s="5">
        <f t="shared" si="5"/>
        <v>0</v>
      </c>
      <c r="AD16" s="71">
        <f t="shared" si="5"/>
        <v>0</v>
      </c>
      <c r="AE16" s="5">
        <f t="shared" si="5"/>
        <v>0</v>
      </c>
      <c r="AF16" s="101" t="s">
        <v>51</v>
      </c>
      <c r="AG16" s="101"/>
    </row>
    <row r="17" spans="1:33" s="27" customFormat="1" ht="15.75">
      <c r="A17" s="29" t="s">
        <v>18</v>
      </c>
      <c r="B17" s="6">
        <f>H17++J17++L17++N17++P17++R17+T17+V17+X17+Z17+AB17+AD17</f>
        <v>16132</v>
      </c>
      <c r="C17" s="6">
        <f>C29+C23</f>
        <v>0</v>
      </c>
      <c r="D17" s="6">
        <f>D29</f>
        <v>0</v>
      </c>
      <c r="E17" s="6">
        <f>E29</f>
        <v>0</v>
      </c>
      <c r="F17" s="48">
        <f>E17/B17</f>
        <v>0</v>
      </c>
      <c r="G17" s="48">
        <v>0</v>
      </c>
      <c r="H17" s="5">
        <f>H29+H23+H35+H41</f>
        <v>0</v>
      </c>
      <c r="I17" s="5">
        <f>I29+I23+I35+I41</f>
        <v>0</v>
      </c>
      <c r="J17" s="5">
        <f>J29+J23+J35+J41</f>
        <v>0</v>
      </c>
      <c r="K17" s="5">
        <f>K29+K23+K35+K41</f>
        <v>0</v>
      </c>
      <c r="L17" s="5">
        <f>L29+L23+L35+L41</f>
        <v>0</v>
      </c>
      <c r="M17" s="5">
        <f>M29+M23+M41+M35</f>
        <v>0</v>
      </c>
      <c r="N17" s="5">
        <f>N29+N23+N35+N41</f>
        <v>0</v>
      </c>
      <c r="O17" s="5">
        <f>O29+O23+O35+O41</f>
        <v>0</v>
      </c>
      <c r="P17" s="5">
        <f>P29+P23+P35+P41</f>
        <v>464</v>
      </c>
      <c r="Q17" s="5">
        <f>Q29+Q23+Q35+Q41</f>
        <v>0</v>
      </c>
      <c r="R17" s="5">
        <f>R29+R23+R35+R41</f>
        <v>4188.6</v>
      </c>
      <c r="S17" s="5">
        <f>S29+S23</f>
        <v>0</v>
      </c>
      <c r="T17" s="5">
        <f>T29+T23</f>
        <v>0</v>
      </c>
      <c r="U17" s="5">
        <f>U29+U23</f>
        <v>0</v>
      </c>
      <c r="V17" s="5">
        <f aca="true" t="shared" si="6" ref="V17:X18">V23+V29+V35</f>
        <v>3443.2</v>
      </c>
      <c r="W17" s="5">
        <f t="shared" si="6"/>
        <v>0</v>
      </c>
      <c r="X17" s="5">
        <f t="shared" si="6"/>
        <v>8036.2</v>
      </c>
      <c r="Y17" s="5">
        <f aca="true" t="shared" si="7" ref="Y17:AE17">Y29+Y35+Y23</f>
        <v>0</v>
      </c>
      <c r="Z17" s="5">
        <f t="shared" si="7"/>
        <v>0</v>
      </c>
      <c r="AA17" s="5">
        <f t="shared" si="7"/>
        <v>0</v>
      </c>
      <c r="AB17" s="5">
        <f t="shared" si="7"/>
        <v>0</v>
      </c>
      <c r="AC17" s="5">
        <f t="shared" si="7"/>
        <v>0</v>
      </c>
      <c r="AD17" s="71">
        <f t="shared" si="7"/>
        <v>0</v>
      </c>
      <c r="AE17" s="5">
        <f t="shared" si="7"/>
        <v>0</v>
      </c>
      <c r="AF17" s="101" t="s">
        <v>51</v>
      </c>
      <c r="AG17" s="101"/>
    </row>
    <row r="18" spans="1:33" s="27" customFormat="1" ht="15.75">
      <c r="A18" s="51" t="s">
        <v>19</v>
      </c>
      <c r="B18" s="6">
        <f>H18+J18+L18+N18+P18+R18+T18+V18+X18+Z18+AB18+AD18</f>
        <v>17351.100000000002</v>
      </c>
      <c r="C18" s="6">
        <f>H18</f>
        <v>0</v>
      </c>
      <c r="D18" s="6">
        <f>E18</f>
        <v>0</v>
      </c>
      <c r="E18" s="6">
        <f>I18</f>
        <v>0</v>
      </c>
      <c r="F18" s="52">
        <f>E18/B18</f>
        <v>0</v>
      </c>
      <c r="G18" s="48">
        <v>0</v>
      </c>
      <c r="H18" s="5">
        <f aca="true" t="shared" si="8" ref="H18:U18">H24+H30+H36</f>
        <v>0</v>
      </c>
      <c r="I18" s="5">
        <f t="shared" si="8"/>
        <v>0</v>
      </c>
      <c r="J18" s="5">
        <f t="shared" si="8"/>
        <v>0</v>
      </c>
      <c r="K18" s="5">
        <f t="shared" si="8"/>
        <v>0</v>
      </c>
      <c r="L18" s="5">
        <f t="shared" si="8"/>
        <v>7661.240000000001</v>
      </c>
      <c r="M18" s="5">
        <f t="shared" si="8"/>
        <v>0</v>
      </c>
      <c r="N18" s="5">
        <f t="shared" si="8"/>
        <v>0</v>
      </c>
      <c r="O18" s="5">
        <f t="shared" si="8"/>
        <v>0</v>
      </c>
      <c r="P18" s="5">
        <f t="shared" si="8"/>
        <v>116</v>
      </c>
      <c r="Q18" s="5">
        <f t="shared" si="8"/>
        <v>0</v>
      </c>
      <c r="R18" s="5">
        <f t="shared" si="8"/>
        <v>4295.91</v>
      </c>
      <c r="S18" s="5">
        <f t="shared" si="8"/>
        <v>0</v>
      </c>
      <c r="T18" s="5">
        <f t="shared" si="8"/>
        <v>1363</v>
      </c>
      <c r="U18" s="5">
        <f t="shared" si="8"/>
        <v>0</v>
      </c>
      <c r="V18" s="5">
        <f t="shared" si="6"/>
        <v>1901.75</v>
      </c>
      <c r="W18" s="5">
        <f t="shared" si="6"/>
        <v>0</v>
      </c>
      <c r="X18" s="5">
        <f t="shared" si="6"/>
        <v>2013</v>
      </c>
      <c r="Y18" s="5">
        <f aca="true" t="shared" si="9" ref="Y18:AE18">Y24+Y30+Y36</f>
        <v>0</v>
      </c>
      <c r="Z18" s="5">
        <f t="shared" si="9"/>
        <v>0</v>
      </c>
      <c r="AA18" s="5">
        <f t="shared" si="9"/>
        <v>0</v>
      </c>
      <c r="AB18" s="5">
        <f t="shared" si="9"/>
        <v>0</v>
      </c>
      <c r="AC18" s="5">
        <f t="shared" si="9"/>
        <v>0</v>
      </c>
      <c r="AD18" s="71">
        <f t="shared" si="9"/>
        <v>0.2</v>
      </c>
      <c r="AE18" s="5">
        <f t="shared" si="9"/>
        <v>0</v>
      </c>
      <c r="AF18" s="101" t="s">
        <v>51</v>
      </c>
      <c r="AG18" s="101"/>
    </row>
    <row r="19" spans="1:33" s="27" customFormat="1" ht="18.75" customHeight="1">
      <c r="A19" s="41" t="s">
        <v>27</v>
      </c>
      <c r="B19" s="6">
        <f>H19+J19+L19+N19+P19+R19+T19+V19+X19+Z19+AB19+AD19</f>
        <v>5250</v>
      </c>
      <c r="C19" s="6">
        <f>C25+C31+C37+C43</f>
        <v>0</v>
      </c>
      <c r="D19" s="6">
        <f>D25+D31+D37+D43</f>
        <v>5250</v>
      </c>
      <c r="E19" s="6">
        <f>E25+E31+E37+E43</f>
        <v>0</v>
      </c>
      <c r="F19" s="48">
        <v>0</v>
      </c>
      <c r="G19" s="48">
        <v>0</v>
      </c>
      <c r="H19" s="5">
        <f aca="true" t="shared" si="10" ref="H19:AE19">H43</f>
        <v>0</v>
      </c>
      <c r="I19" s="5">
        <f t="shared" si="10"/>
        <v>0</v>
      </c>
      <c r="J19" s="5">
        <f t="shared" si="10"/>
        <v>0</v>
      </c>
      <c r="K19" s="5">
        <f t="shared" si="10"/>
        <v>0</v>
      </c>
      <c r="L19" s="5">
        <f t="shared" si="10"/>
        <v>0</v>
      </c>
      <c r="M19" s="5">
        <f t="shared" si="10"/>
        <v>0</v>
      </c>
      <c r="N19" s="5">
        <f t="shared" si="10"/>
        <v>808.3</v>
      </c>
      <c r="O19" s="5">
        <f t="shared" si="10"/>
        <v>0</v>
      </c>
      <c r="P19" s="5">
        <f t="shared" si="10"/>
        <v>0</v>
      </c>
      <c r="Q19" s="5">
        <f t="shared" si="10"/>
        <v>0</v>
      </c>
      <c r="R19" s="5">
        <f t="shared" si="10"/>
        <v>0</v>
      </c>
      <c r="S19" s="5">
        <f t="shared" si="10"/>
        <v>0</v>
      </c>
      <c r="T19" s="5">
        <f t="shared" si="10"/>
        <v>0</v>
      </c>
      <c r="U19" s="5">
        <f t="shared" si="10"/>
        <v>0</v>
      </c>
      <c r="V19" s="5">
        <f t="shared" si="10"/>
        <v>4441.7</v>
      </c>
      <c r="W19" s="5">
        <f t="shared" si="10"/>
        <v>0</v>
      </c>
      <c r="X19" s="5">
        <f t="shared" si="10"/>
        <v>0</v>
      </c>
      <c r="Y19" s="5">
        <f t="shared" si="10"/>
        <v>0</v>
      </c>
      <c r="Z19" s="5">
        <f t="shared" si="10"/>
        <v>0</v>
      </c>
      <c r="AA19" s="5">
        <f t="shared" si="10"/>
        <v>0</v>
      </c>
      <c r="AB19" s="5">
        <f t="shared" si="10"/>
        <v>0</v>
      </c>
      <c r="AC19" s="5">
        <f t="shared" si="10"/>
        <v>0</v>
      </c>
      <c r="AD19" s="71">
        <f t="shared" si="10"/>
        <v>0</v>
      </c>
      <c r="AE19" s="5">
        <f t="shared" si="10"/>
        <v>0</v>
      </c>
      <c r="AF19" s="101"/>
      <c r="AG19" s="101"/>
    </row>
    <row r="20" spans="1:33" s="27" customFormat="1" ht="64.5" customHeight="1">
      <c r="A20" s="38" t="s">
        <v>41</v>
      </c>
      <c r="B20" s="39">
        <f>B21</f>
        <v>14349.3</v>
      </c>
      <c r="C20" s="39">
        <f>C21</f>
        <v>0</v>
      </c>
      <c r="D20" s="39">
        <f>D21</f>
        <v>0</v>
      </c>
      <c r="E20" s="39">
        <f>E21</f>
        <v>0</v>
      </c>
      <c r="F20" s="50">
        <f>E20/B20</f>
        <v>0</v>
      </c>
      <c r="G20" s="50">
        <v>0</v>
      </c>
      <c r="H20" s="39">
        <f aca="true" t="shared" si="11" ref="H20:AE20">H21</f>
        <v>0</v>
      </c>
      <c r="I20" s="39">
        <f t="shared" si="11"/>
        <v>0</v>
      </c>
      <c r="J20" s="39">
        <f t="shared" si="11"/>
        <v>0</v>
      </c>
      <c r="K20" s="39">
        <f t="shared" si="11"/>
        <v>0</v>
      </c>
      <c r="L20" s="39">
        <f t="shared" si="11"/>
        <v>0</v>
      </c>
      <c r="M20" s="39">
        <f t="shared" si="11"/>
        <v>0</v>
      </c>
      <c r="N20" s="39">
        <f t="shared" si="11"/>
        <v>0</v>
      </c>
      <c r="O20" s="39">
        <f t="shared" si="11"/>
        <v>0</v>
      </c>
      <c r="P20" s="39">
        <f t="shared" si="11"/>
        <v>0</v>
      </c>
      <c r="Q20" s="39">
        <f t="shared" si="11"/>
        <v>0</v>
      </c>
      <c r="R20" s="39">
        <f t="shared" si="11"/>
        <v>0</v>
      </c>
      <c r="S20" s="39">
        <f t="shared" si="11"/>
        <v>0</v>
      </c>
      <c r="T20" s="39">
        <f t="shared" si="11"/>
        <v>0</v>
      </c>
      <c r="U20" s="39">
        <f t="shared" si="11"/>
        <v>0</v>
      </c>
      <c r="V20" s="39">
        <f>V21</f>
        <v>4304</v>
      </c>
      <c r="W20" s="39">
        <f t="shared" si="11"/>
        <v>0</v>
      </c>
      <c r="X20" s="39">
        <f t="shared" si="11"/>
        <v>10045.3</v>
      </c>
      <c r="Y20" s="39">
        <f t="shared" si="11"/>
        <v>0</v>
      </c>
      <c r="Z20" s="39">
        <f t="shared" si="11"/>
        <v>0</v>
      </c>
      <c r="AA20" s="39">
        <f t="shared" si="11"/>
        <v>0</v>
      </c>
      <c r="AB20" s="39">
        <f t="shared" si="11"/>
        <v>0</v>
      </c>
      <c r="AC20" s="39">
        <f t="shared" si="11"/>
        <v>0</v>
      </c>
      <c r="AD20" s="69">
        <f t="shared" si="11"/>
        <v>0</v>
      </c>
      <c r="AE20" s="39">
        <f t="shared" si="11"/>
        <v>0</v>
      </c>
      <c r="AF20" s="102" t="s">
        <v>57</v>
      </c>
      <c r="AG20" s="103" t="s">
        <v>57</v>
      </c>
    </row>
    <row r="21" spans="1:33" s="27" customFormat="1" ht="18.75" customHeight="1">
      <c r="A21" s="40" t="s">
        <v>24</v>
      </c>
      <c r="B21" s="6">
        <f>B22+B23+B24+B25</f>
        <v>14349.3</v>
      </c>
      <c r="C21" s="6">
        <f>C22+C23+C24+C25</f>
        <v>0</v>
      </c>
      <c r="D21" s="6">
        <f>D22+D23+D24+D25</f>
        <v>0</v>
      </c>
      <c r="E21" s="6">
        <f>E22+E23+E24+E25</f>
        <v>0</v>
      </c>
      <c r="F21" s="53">
        <f>E21/B21</f>
        <v>0</v>
      </c>
      <c r="G21" s="53">
        <v>0</v>
      </c>
      <c r="H21" s="6">
        <f aca="true" t="shared" si="12" ref="H21:AE21">H22+H23+H24+H25</f>
        <v>0</v>
      </c>
      <c r="I21" s="6">
        <f t="shared" si="12"/>
        <v>0</v>
      </c>
      <c r="J21" s="6">
        <f t="shared" si="12"/>
        <v>0</v>
      </c>
      <c r="K21" s="6">
        <f t="shared" si="12"/>
        <v>0</v>
      </c>
      <c r="L21" s="6">
        <f t="shared" si="12"/>
        <v>0</v>
      </c>
      <c r="M21" s="6">
        <f t="shared" si="12"/>
        <v>0</v>
      </c>
      <c r="N21" s="6">
        <f t="shared" si="12"/>
        <v>0</v>
      </c>
      <c r="O21" s="6">
        <f t="shared" si="12"/>
        <v>0</v>
      </c>
      <c r="P21" s="6">
        <f t="shared" si="12"/>
        <v>0</v>
      </c>
      <c r="Q21" s="6">
        <f t="shared" si="12"/>
        <v>0</v>
      </c>
      <c r="R21" s="6">
        <f t="shared" si="12"/>
        <v>0</v>
      </c>
      <c r="S21" s="6">
        <f t="shared" si="12"/>
        <v>0</v>
      </c>
      <c r="T21" s="6">
        <f t="shared" si="12"/>
        <v>0</v>
      </c>
      <c r="U21" s="6">
        <f t="shared" si="12"/>
        <v>0</v>
      </c>
      <c r="V21" s="6">
        <f t="shared" si="12"/>
        <v>4304</v>
      </c>
      <c r="W21" s="6">
        <f t="shared" si="12"/>
        <v>0</v>
      </c>
      <c r="X21" s="6">
        <f t="shared" si="12"/>
        <v>10045.3</v>
      </c>
      <c r="Y21" s="6">
        <f t="shared" si="12"/>
        <v>0</v>
      </c>
      <c r="Z21" s="6">
        <f t="shared" si="12"/>
        <v>0</v>
      </c>
      <c r="AA21" s="6">
        <f t="shared" si="12"/>
        <v>0</v>
      </c>
      <c r="AB21" s="6">
        <f t="shared" si="12"/>
        <v>0</v>
      </c>
      <c r="AC21" s="6">
        <f t="shared" si="12"/>
        <v>0</v>
      </c>
      <c r="AD21" s="70">
        <f t="shared" si="12"/>
        <v>0</v>
      </c>
      <c r="AE21" s="6">
        <f t="shared" si="12"/>
        <v>0</v>
      </c>
      <c r="AF21" s="104"/>
      <c r="AG21" s="105"/>
    </row>
    <row r="22" spans="1:33" s="27" customFormat="1" ht="18.75" customHeight="1">
      <c r="A22" s="29" t="s">
        <v>20</v>
      </c>
      <c r="B22" s="6">
        <f>H22+I22+J22+K22+L22+M22+N22+O22+P22+Q22+R22+S22</f>
        <v>0</v>
      </c>
      <c r="C22" s="6">
        <f>H22+J22+L22</f>
        <v>0</v>
      </c>
      <c r="D22" s="6">
        <f>E22</f>
        <v>0</v>
      </c>
      <c r="E22" s="6">
        <f>I22+K22+M22+O22+Q22+S22+U22+W22+Y22</f>
        <v>0</v>
      </c>
      <c r="F22" s="53">
        <v>0</v>
      </c>
      <c r="G22" s="53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71">
        <v>0</v>
      </c>
      <c r="AE22" s="5">
        <v>0</v>
      </c>
      <c r="AF22" s="104"/>
      <c r="AG22" s="105"/>
    </row>
    <row r="23" spans="1:33" s="27" customFormat="1" ht="18.75" customHeight="1">
      <c r="A23" s="29" t="s">
        <v>18</v>
      </c>
      <c r="B23" s="6">
        <f>H23+J23+L23+N23+P23+R23+T23+V23+X23+Z23+AB23+AD23</f>
        <v>11479.4</v>
      </c>
      <c r="C23" s="6">
        <f>H23</f>
        <v>0</v>
      </c>
      <c r="D23" s="6">
        <f>E23</f>
        <v>0</v>
      </c>
      <c r="E23" s="6">
        <f>I23</f>
        <v>0</v>
      </c>
      <c r="F23" s="53">
        <v>0</v>
      </c>
      <c r="G23" s="53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3443.2</v>
      </c>
      <c r="W23" s="5">
        <v>0</v>
      </c>
      <c r="X23" s="5">
        <v>8036.2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71">
        <v>0</v>
      </c>
      <c r="AE23" s="5">
        <v>0</v>
      </c>
      <c r="AF23" s="104"/>
      <c r="AG23" s="105"/>
    </row>
    <row r="24" spans="1:33" s="27" customFormat="1" ht="18.75" customHeight="1">
      <c r="A24" s="51" t="s">
        <v>19</v>
      </c>
      <c r="B24" s="6">
        <f>H24+J24+L24+N24+P24+R24+T24+V24+X24+Z24+AB24+AD24</f>
        <v>2869.8999999999996</v>
      </c>
      <c r="C24" s="6">
        <f>H24</f>
        <v>0</v>
      </c>
      <c r="D24" s="6">
        <f>E24</f>
        <v>0</v>
      </c>
      <c r="E24" s="6">
        <f>I24</f>
        <v>0</v>
      </c>
      <c r="F24" s="53">
        <f>E24/B24</f>
        <v>0</v>
      </c>
      <c r="G24" s="53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860.8</v>
      </c>
      <c r="W24" s="5">
        <v>0</v>
      </c>
      <c r="X24" s="5">
        <v>2009.1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71">
        <v>0</v>
      </c>
      <c r="AE24" s="5">
        <v>0</v>
      </c>
      <c r="AF24" s="104"/>
      <c r="AG24" s="105"/>
    </row>
    <row r="25" spans="1:33" s="27" customFormat="1" ht="21.75" customHeight="1">
      <c r="A25" s="41" t="s">
        <v>27</v>
      </c>
      <c r="B25" s="6">
        <f>H25+I25+J25+K25+L25+M25+N25+O25+P25+Q25+R25+S25</f>
        <v>0</v>
      </c>
      <c r="C25" s="6">
        <f>H25+J25+L25+N25+P25+R25+T25+V25+X25</f>
        <v>0</v>
      </c>
      <c r="D25" s="6">
        <f>E25</f>
        <v>0</v>
      </c>
      <c r="E25" s="6">
        <f>I25+K25+M25+O25+Q25+S25+U25+W25+Y25</f>
        <v>0</v>
      </c>
      <c r="F25" s="53">
        <v>0</v>
      </c>
      <c r="G25" s="53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71">
        <v>0</v>
      </c>
      <c r="AE25" s="5">
        <v>0</v>
      </c>
      <c r="AF25" s="106"/>
      <c r="AG25" s="107"/>
    </row>
    <row r="26" spans="1:34" s="27" customFormat="1" ht="69.75" customHeight="1">
      <c r="A26" s="38" t="s">
        <v>46</v>
      </c>
      <c r="B26" s="39">
        <f>B27</f>
        <v>16212.4</v>
      </c>
      <c r="C26" s="39">
        <f>C27</f>
        <v>0</v>
      </c>
      <c r="D26" s="39">
        <f>D27</f>
        <v>0</v>
      </c>
      <c r="E26" s="39">
        <f>E27</f>
        <v>0</v>
      </c>
      <c r="F26" s="49">
        <f>E26/B26</f>
        <v>0</v>
      </c>
      <c r="G26" s="49">
        <v>0</v>
      </c>
      <c r="H26" s="39">
        <f aca="true" t="shared" si="13" ref="H26:AE26">H27</f>
        <v>0</v>
      </c>
      <c r="I26" s="39">
        <f t="shared" si="13"/>
        <v>0</v>
      </c>
      <c r="J26" s="39">
        <f t="shared" si="13"/>
        <v>0</v>
      </c>
      <c r="K26" s="39">
        <f t="shared" si="13"/>
        <v>0</v>
      </c>
      <c r="L26" s="39">
        <f t="shared" si="13"/>
        <v>7143.85</v>
      </c>
      <c r="M26" s="39">
        <f t="shared" si="13"/>
        <v>0</v>
      </c>
      <c r="N26" s="39">
        <f t="shared" si="13"/>
        <v>0</v>
      </c>
      <c r="O26" s="39">
        <f t="shared" si="13"/>
        <v>0</v>
      </c>
      <c r="P26" s="39">
        <f t="shared" si="13"/>
        <v>580</v>
      </c>
      <c r="Q26" s="39">
        <f t="shared" si="13"/>
        <v>0</v>
      </c>
      <c r="R26" s="39">
        <f t="shared" si="13"/>
        <v>8484.51</v>
      </c>
      <c r="S26" s="39">
        <f t="shared" si="13"/>
        <v>0</v>
      </c>
      <c r="T26" s="39">
        <f t="shared" si="13"/>
        <v>0</v>
      </c>
      <c r="U26" s="39">
        <f t="shared" si="13"/>
        <v>0</v>
      </c>
      <c r="V26" s="39">
        <f t="shared" si="13"/>
        <v>0</v>
      </c>
      <c r="W26" s="39">
        <f t="shared" si="13"/>
        <v>0</v>
      </c>
      <c r="X26" s="39">
        <f t="shared" si="13"/>
        <v>3.9</v>
      </c>
      <c r="Y26" s="39">
        <f t="shared" si="13"/>
        <v>0</v>
      </c>
      <c r="Z26" s="39">
        <f t="shared" si="13"/>
        <v>0</v>
      </c>
      <c r="AA26" s="39">
        <f t="shared" si="13"/>
        <v>0</v>
      </c>
      <c r="AB26" s="39">
        <f t="shared" si="13"/>
        <v>0</v>
      </c>
      <c r="AC26" s="39">
        <f t="shared" si="13"/>
        <v>0</v>
      </c>
      <c r="AD26" s="69">
        <f t="shared" si="13"/>
        <v>0.14090000000000003</v>
      </c>
      <c r="AE26" s="39">
        <f t="shared" si="13"/>
        <v>0</v>
      </c>
      <c r="AF26" s="102" t="s">
        <v>58</v>
      </c>
      <c r="AG26" s="103"/>
      <c r="AH26" s="25"/>
    </row>
    <row r="27" spans="1:34" s="54" customFormat="1" ht="36" customHeight="1">
      <c r="A27" s="38" t="s">
        <v>24</v>
      </c>
      <c r="B27" s="6">
        <f>B28+B29+B30+B31</f>
        <v>16212.4</v>
      </c>
      <c r="C27" s="6">
        <f>C28+C29+C30+C31</f>
        <v>0</v>
      </c>
      <c r="D27" s="6">
        <f>D28+D29+D30+D31</f>
        <v>0</v>
      </c>
      <c r="E27" s="6">
        <f>E28+E29+E30+E31</f>
        <v>0</v>
      </c>
      <c r="F27" s="48">
        <f>E27/B27</f>
        <v>0</v>
      </c>
      <c r="G27" s="48">
        <v>0</v>
      </c>
      <c r="H27" s="6">
        <f aca="true" t="shared" si="14" ref="H27:AE27">H28+H29+H30+H31</f>
        <v>0</v>
      </c>
      <c r="I27" s="6">
        <f t="shared" si="14"/>
        <v>0</v>
      </c>
      <c r="J27" s="6">
        <f>J28+J29+J30+J31</f>
        <v>0</v>
      </c>
      <c r="K27" s="6">
        <f t="shared" si="14"/>
        <v>0</v>
      </c>
      <c r="L27" s="6">
        <f t="shared" si="14"/>
        <v>7143.85</v>
      </c>
      <c r="M27" s="6">
        <f t="shared" si="14"/>
        <v>0</v>
      </c>
      <c r="N27" s="6">
        <f t="shared" si="14"/>
        <v>0</v>
      </c>
      <c r="O27" s="6">
        <f t="shared" si="14"/>
        <v>0</v>
      </c>
      <c r="P27" s="6">
        <f t="shared" si="14"/>
        <v>580</v>
      </c>
      <c r="Q27" s="6">
        <f t="shared" si="14"/>
        <v>0</v>
      </c>
      <c r="R27" s="6">
        <f t="shared" si="14"/>
        <v>8484.51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0</v>
      </c>
      <c r="W27" s="6">
        <f t="shared" si="14"/>
        <v>0</v>
      </c>
      <c r="X27" s="6">
        <f t="shared" si="14"/>
        <v>3.9</v>
      </c>
      <c r="Y27" s="6">
        <f t="shared" si="14"/>
        <v>0</v>
      </c>
      <c r="Z27" s="6">
        <f t="shared" si="14"/>
        <v>0</v>
      </c>
      <c r="AA27" s="6">
        <f t="shared" si="14"/>
        <v>0</v>
      </c>
      <c r="AB27" s="6">
        <f t="shared" si="14"/>
        <v>0</v>
      </c>
      <c r="AC27" s="6">
        <f t="shared" si="14"/>
        <v>0</v>
      </c>
      <c r="AD27" s="70">
        <f>AD28+AD29+AD30+AD31</f>
        <v>0.14090000000000003</v>
      </c>
      <c r="AE27" s="6">
        <f t="shared" si="14"/>
        <v>0</v>
      </c>
      <c r="AF27" s="104"/>
      <c r="AG27" s="105"/>
      <c r="AH27" s="25"/>
    </row>
    <row r="28" spans="1:34" s="27" customFormat="1" ht="36" customHeight="1">
      <c r="A28" s="55" t="s">
        <v>20</v>
      </c>
      <c r="B28" s="6">
        <f>H28+I28+J28+K28+L28+M28+N28+O28+Q28+R28+S28+P28</f>
        <v>0</v>
      </c>
      <c r="C28" s="6">
        <f>H28+J28</f>
        <v>0</v>
      </c>
      <c r="D28" s="6">
        <f>E28</f>
        <v>0</v>
      </c>
      <c r="E28" s="6">
        <f>I28+K28+M28</f>
        <v>0</v>
      </c>
      <c r="F28" s="48">
        <v>0</v>
      </c>
      <c r="G28" s="48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71">
        <v>0</v>
      </c>
      <c r="AE28" s="6">
        <v>0</v>
      </c>
      <c r="AF28" s="104"/>
      <c r="AG28" s="105"/>
      <c r="AH28" s="25"/>
    </row>
    <row r="29" spans="1:34" s="27" customFormat="1" ht="36" customHeight="1">
      <c r="A29" s="41" t="s">
        <v>18</v>
      </c>
      <c r="B29" s="6">
        <f>H29+J29+L29+N29+R29+P29+T29+V29+X29+Z29+AB29+AD29</f>
        <v>4652.6</v>
      </c>
      <c r="C29" s="6">
        <f>H29</f>
        <v>0</v>
      </c>
      <c r="D29" s="6">
        <f>C29</f>
        <v>0</v>
      </c>
      <c r="E29" s="6">
        <f>I29</f>
        <v>0</v>
      </c>
      <c r="F29" s="48">
        <f>E29/B29</f>
        <v>0</v>
      </c>
      <c r="G29" s="48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464</v>
      </c>
      <c r="Q29" s="5">
        <v>0</v>
      </c>
      <c r="R29" s="5">
        <v>4188.6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71">
        <v>0</v>
      </c>
      <c r="AE29" s="6">
        <v>0</v>
      </c>
      <c r="AF29" s="104"/>
      <c r="AG29" s="105"/>
      <c r="AH29" s="25"/>
    </row>
    <row r="30" spans="1:34" s="27" customFormat="1" ht="36" customHeight="1">
      <c r="A30" s="41" t="s">
        <v>19</v>
      </c>
      <c r="B30" s="6">
        <f>H30+J30+L30+N30+P30+R30+T30+V30+X30+Z30+AB30+AD30</f>
        <v>11559.8</v>
      </c>
      <c r="C30" s="6">
        <f>H30</f>
        <v>0</v>
      </c>
      <c r="D30" s="6">
        <f>E30</f>
        <v>0</v>
      </c>
      <c r="E30" s="6">
        <f>I30</f>
        <v>0</v>
      </c>
      <c r="F30" s="48">
        <f>E30/B30</f>
        <v>0</v>
      </c>
      <c r="G30" s="48">
        <v>0</v>
      </c>
      <c r="H30" s="5">
        <v>0</v>
      </c>
      <c r="I30" s="5">
        <v>0</v>
      </c>
      <c r="J30" s="5">
        <v>0</v>
      </c>
      <c r="K30" s="5">
        <v>0</v>
      </c>
      <c r="L30" s="5">
        <v>7143.85</v>
      </c>
      <c r="M30" s="5">
        <v>0</v>
      </c>
      <c r="N30" s="5">
        <v>0</v>
      </c>
      <c r="O30" s="5">
        <v>0</v>
      </c>
      <c r="P30" s="5">
        <v>116</v>
      </c>
      <c r="Q30" s="5">
        <v>0</v>
      </c>
      <c r="R30" s="5">
        <v>4295.91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3.9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71">
        <v>0.14</v>
      </c>
      <c r="AE30" s="6">
        <v>0</v>
      </c>
      <c r="AF30" s="104"/>
      <c r="AG30" s="105"/>
      <c r="AH30" s="25"/>
    </row>
    <row r="31" spans="1:34" s="27" customFormat="1" ht="186.75" customHeight="1">
      <c r="A31" s="55" t="s">
        <v>27</v>
      </c>
      <c r="B31" s="6">
        <f>H31+I31+J31+K31+L31+M31+N31+O31+Q31+R31+S31+P31</f>
        <v>0</v>
      </c>
      <c r="C31" s="6">
        <f>H31+J31</f>
        <v>0</v>
      </c>
      <c r="D31" s="6">
        <f>E31</f>
        <v>0</v>
      </c>
      <c r="E31" s="6">
        <f>I31+K31+M31</f>
        <v>0</v>
      </c>
      <c r="F31" s="48">
        <v>0</v>
      </c>
      <c r="G31" s="48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71">
        <v>0.0009</v>
      </c>
      <c r="AE31" s="6">
        <v>0</v>
      </c>
      <c r="AF31" s="106"/>
      <c r="AG31" s="107"/>
      <c r="AH31" s="25"/>
    </row>
    <row r="32" spans="1:34" s="27" customFormat="1" ht="63.75" customHeight="1">
      <c r="A32" s="38" t="s">
        <v>55</v>
      </c>
      <c r="B32" s="39">
        <f>B33</f>
        <v>2921.4</v>
      </c>
      <c r="C32" s="39">
        <f>C33</f>
        <v>0</v>
      </c>
      <c r="D32" s="39">
        <f>D33</f>
        <v>0</v>
      </c>
      <c r="E32" s="39">
        <f>E33</f>
        <v>0</v>
      </c>
      <c r="F32" s="49">
        <f>E32/B32</f>
        <v>0</v>
      </c>
      <c r="G32" s="49">
        <v>0</v>
      </c>
      <c r="H32" s="39">
        <f aca="true" t="shared" si="15" ref="H32:AE32">H33</f>
        <v>0</v>
      </c>
      <c r="I32" s="39">
        <f t="shared" si="15"/>
        <v>0</v>
      </c>
      <c r="J32" s="39">
        <f t="shared" si="15"/>
        <v>0</v>
      </c>
      <c r="K32" s="39">
        <f t="shared" si="15"/>
        <v>0</v>
      </c>
      <c r="L32" s="39">
        <f t="shared" si="15"/>
        <v>517.39</v>
      </c>
      <c r="M32" s="39">
        <f t="shared" si="15"/>
        <v>0</v>
      </c>
      <c r="N32" s="39">
        <f t="shared" si="15"/>
        <v>0</v>
      </c>
      <c r="O32" s="39">
        <f t="shared" si="15"/>
        <v>0</v>
      </c>
      <c r="P32" s="39">
        <f t="shared" si="15"/>
        <v>0</v>
      </c>
      <c r="Q32" s="39">
        <f t="shared" si="15"/>
        <v>0</v>
      </c>
      <c r="R32" s="39">
        <f t="shared" si="15"/>
        <v>0</v>
      </c>
      <c r="S32" s="39">
        <f t="shared" si="15"/>
        <v>0</v>
      </c>
      <c r="T32" s="39">
        <f t="shared" si="15"/>
        <v>1363</v>
      </c>
      <c r="U32" s="39">
        <f t="shared" si="15"/>
        <v>0</v>
      </c>
      <c r="V32" s="39">
        <f t="shared" si="15"/>
        <v>1040.95</v>
      </c>
      <c r="W32" s="39">
        <f t="shared" si="15"/>
        <v>0</v>
      </c>
      <c r="X32" s="39">
        <f t="shared" si="15"/>
        <v>0</v>
      </c>
      <c r="Y32" s="39">
        <f t="shared" si="15"/>
        <v>0</v>
      </c>
      <c r="Z32" s="39">
        <f t="shared" si="15"/>
        <v>0</v>
      </c>
      <c r="AA32" s="39">
        <f t="shared" si="15"/>
        <v>0</v>
      </c>
      <c r="AB32" s="39">
        <f t="shared" si="15"/>
        <v>0</v>
      </c>
      <c r="AC32" s="39">
        <f t="shared" si="15"/>
        <v>0</v>
      </c>
      <c r="AD32" s="69">
        <f t="shared" si="15"/>
        <v>0.06</v>
      </c>
      <c r="AE32" s="39">
        <f t="shared" si="15"/>
        <v>0</v>
      </c>
      <c r="AF32" s="102" t="s">
        <v>59</v>
      </c>
      <c r="AG32" s="103"/>
      <c r="AH32" s="25"/>
    </row>
    <row r="33" spans="1:34" s="27" customFormat="1" ht="22.5" customHeight="1">
      <c r="A33" s="56" t="s">
        <v>24</v>
      </c>
      <c r="B33" s="6">
        <f>B34+B35+B36+B37</f>
        <v>2921.4</v>
      </c>
      <c r="C33" s="6">
        <f>C34+C35+C36+C37</f>
        <v>0</v>
      </c>
      <c r="D33" s="6">
        <f>D34+D35+D36+D37</f>
        <v>0</v>
      </c>
      <c r="E33" s="6">
        <f>E34+E35+E36+E37</f>
        <v>0</v>
      </c>
      <c r="F33" s="48">
        <f>E33/B33</f>
        <v>0</v>
      </c>
      <c r="G33" s="48">
        <v>0</v>
      </c>
      <c r="H33" s="6">
        <f aca="true" t="shared" si="16" ref="H33:AE33">H34+H35+H36+H37</f>
        <v>0</v>
      </c>
      <c r="I33" s="6">
        <f t="shared" si="16"/>
        <v>0</v>
      </c>
      <c r="J33" s="6">
        <f t="shared" si="16"/>
        <v>0</v>
      </c>
      <c r="K33" s="6">
        <f t="shared" si="16"/>
        <v>0</v>
      </c>
      <c r="L33" s="6">
        <f t="shared" si="16"/>
        <v>517.39</v>
      </c>
      <c r="M33" s="6">
        <f t="shared" si="16"/>
        <v>0</v>
      </c>
      <c r="N33" s="6">
        <f t="shared" si="16"/>
        <v>0</v>
      </c>
      <c r="O33" s="6">
        <f t="shared" si="16"/>
        <v>0</v>
      </c>
      <c r="P33" s="6">
        <f t="shared" si="16"/>
        <v>0</v>
      </c>
      <c r="Q33" s="6">
        <f t="shared" si="16"/>
        <v>0</v>
      </c>
      <c r="R33" s="6">
        <f t="shared" si="16"/>
        <v>0</v>
      </c>
      <c r="S33" s="6">
        <f t="shared" si="16"/>
        <v>0</v>
      </c>
      <c r="T33" s="6">
        <f t="shared" si="16"/>
        <v>1363</v>
      </c>
      <c r="U33" s="6">
        <f t="shared" si="16"/>
        <v>0</v>
      </c>
      <c r="V33" s="6">
        <f t="shared" si="16"/>
        <v>1040.95</v>
      </c>
      <c r="W33" s="6">
        <f t="shared" si="16"/>
        <v>0</v>
      </c>
      <c r="X33" s="6">
        <f t="shared" si="16"/>
        <v>0</v>
      </c>
      <c r="Y33" s="6">
        <f t="shared" si="16"/>
        <v>0</v>
      </c>
      <c r="Z33" s="6">
        <f t="shared" si="16"/>
        <v>0</v>
      </c>
      <c r="AA33" s="6">
        <f t="shared" si="16"/>
        <v>0</v>
      </c>
      <c r="AB33" s="6">
        <f t="shared" si="16"/>
        <v>0</v>
      </c>
      <c r="AC33" s="6">
        <f t="shared" si="16"/>
        <v>0</v>
      </c>
      <c r="AD33" s="70">
        <f t="shared" si="16"/>
        <v>0.06</v>
      </c>
      <c r="AE33" s="6">
        <f t="shared" si="16"/>
        <v>0</v>
      </c>
      <c r="AF33" s="104"/>
      <c r="AG33" s="105"/>
      <c r="AH33" s="25"/>
    </row>
    <row r="34" spans="1:34" s="27" customFormat="1" ht="22.5" customHeight="1">
      <c r="A34" s="29" t="s">
        <v>20</v>
      </c>
      <c r="B34" s="6">
        <f>H34+J34+L34+N34+P34+R34+T34+V34+X34+Z34+AB34+AD34</f>
        <v>0</v>
      </c>
      <c r="C34" s="6">
        <f>H34+J34+L34</f>
        <v>0</v>
      </c>
      <c r="D34" s="6">
        <f>E34</f>
        <v>0</v>
      </c>
      <c r="E34" s="6">
        <f>I34+K34+M34</f>
        <v>0</v>
      </c>
      <c r="F34" s="48">
        <v>0</v>
      </c>
      <c r="G34" s="48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71">
        <v>0</v>
      </c>
      <c r="AE34" s="6">
        <v>0</v>
      </c>
      <c r="AF34" s="104"/>
      <c r="AG34" s="105"/>
      <c r="AH34" s="25"/>
    </row>
    <row r="35" spans="1:34" s="27" customFormat="1" ht="22.5" customHeight="1">
      <c r="A35" s="29" t="s">
        <v>18</v>
      </c>
      <c r="B35" s="6">
        <f>H35+J35+L35+N35+P35+R35+T35+V35+X35+Z35+AB35+AD35</f>
        <v>0</v>
      </c>
      <c r="C35" s="6">
        <f>H35+J35+L35</f>
        <v>0</v>
      </c>
      <c r="D35" s="6">
        <f>E35</f>
        <v>0</v>
      </c>
      <c r="E35" s="6">
        <f>I35+K35+M35</f>
        <v>0</v>
      </c>
      <c r="F35" s="48">
        <v>0</v>
      </c>
      <c r="G35" s="48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71">
        <v>0</v>
      </c>
      <c r="AE35" s="6">
        <v>0</v>
      </c>
      <c r="AF35" s="104"/>
      <c r="AG35" s="105"/>
      <c r="AH35" s="25"/>
    </row>
    <row r="36" spans="1:34" s="27" customFormat="1" ht="22.5" customHeight="1">
      <c r="A36" s="29" t="s">
        <v>19</v>
      </c>
      <c r="B36" s="6">
        <f>H36+J36+L36+N36+P36+R36+T36+V36+X36+Z36+AB36+AD36</f>
        <v>2921.4</v>
      </c>
      <c r="C36" s="6">
        <f>H36</f>
        <v>0</v>
      </c>
      <c r="D36" s="6">
        <f>E36</f>
        <v>0</v>
      </c>
      <c r="E36" s="6">
        <f>I36</f>
        <v>0</v>
      </c>
      <c r="F36" s="48">
        <f>E36/B36</f>
        <v>0</v>
      </c>
      <c r="G36" s="48">
        <v>0</v>
      </c>
      <c r="H36" s="5">
        <v>0</v>
      </c>
      <c r="I36" s="5">
        <v>0</v>
      </c>
      <c r="J36" s="5">
        <v>0</v>
      </c>
      <c r="K36" s="5">
        <v>0</v>
      </c>
      <c r="L36" s="5">
        <v>517.39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1363</v>
      </c>
      <c r="U36" s="5">
        <v>0</v>
      </c>
      <c r="V36" s="5">
        <v>1040.95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71">
        <v>0.06</v>
      </c>
      <c r="AE36" s="6">
        <v>0</v>
      </c>
      <c r="AF36" s="104"/>
      <c r="AG36" s="105"/>
      <c r="AH36" s="25"/>
    </row>
    <row r="37" spans="1:34" s="27" customFormat="1" ht="22.5" customHeight="1">
      <c r="A37" s="41" t="s">
        <v>27</v>
      </c>
      <c r="B37" s="6">
        <f>H37+J37+L37+N37+P37+R37+T37+V37+X37+Z37+AB37+AD37</f>
        <v>0</v>
      </c>
      <c r="C37" s="6">
        <f>H37+J37+L37</f>
        <v>0</v>
      </c>
      <c r="D37" s="6">
        <f>E37</f>
        <v>0</v>
      </c>
      <c r="E37" s="6">
        <f>I37+K37+M37</f>
        <v>0</v>
      </c>
      <c r="F37" s="48">
        <v>0</v>
      </c>
      <c r="G37" s="48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71">
        <v>0</v>
      </c>
      <c r="AE37" s="6">
        <v>0</v>
      </c>
      <c r="AF37" s="106"/>
      <c r="AG37" s="107"/>
      <c r="AH37" s="25"/>
    </row>
    <row r="38" spans="1:34" s="27" customFormat="1" ht="60" customHeight="1">
      <c r="A38" s="38" t="s">
        <v>56</v>
      </c>
      <c r="B38" s="39">
        <f>B39</f>
        <v>5250</v>
      </c>
      <c r="C38" s="39">
        <f aca="true" t="shared" si="17" ref="C38:AE38">C39</f>
        <v>0</v>
      </c>
      <c r="D38" s="39">
        <f t="shared" si="17"/>
        <v>5250</v>
      </c>
      <c r="E38" s="39">
        <f t="shared" si="17"/>
        <v>0</v>
      </c>
      <c r="F38" s="49">
        <f>E38/B38</f>
        <v>0</v>
      </c>
      <c r="G38" s="49">
        <v>0</v>
      </c>
      <c r="H38" s="39">
        <f t="shared" si="17"/>
        <v>0</v>
      </c>
      <c r="I38" s="39">
        <f t="shared" si="17"/>
        <v>0</v>
      </c>
      <c r="J38" s="39">
        <f t="shared" si="17"/>
        <v>0</v>
      </c>
      <c r="K38" s="39">
        <f t="shared" si="17"/>
        <v>0</v>
      </c>
      <c r="L38" s="39">
        <f t="shared" si="17"/>
        <v>0</v>
      </c>
      <c r="M38" s="39">
        <f t="shared" si="17"/>
        <v>0</v>
      </c>
      <c r="N38" s="39">
        <f t="shared" si="17"/>
        <v>808.3</v>
      </c>
      <c r="O38" s="39">
        <f t="shared" si="17"/>
        <v>0</v>
      </c>
      <c r="P38" s="39">
        <f t="shared" si="17"/>
        <v>0</v>
      </c>
      <c r="Q38" s="39">
        <f t="shared" si="17"/>
        <v>0</v>
      </c>
      <c r="R38" s="39">
        <f t="shared" si="17"/>
        <v>0</v>
      </c>
      <c r="S38" s="39">
        <f t="shared" si="17"/>
        <v>0</v>
      </c>
      <c r="T38" s="39">
        <f t="shared" si="17"/>
        <v>0</v>
      </c>
      <c r="U38" s="39">
        <f t="shared" si="17"/>
        <v>0</v>
      </c>
      <c r="V38" s="39">
        <f t="shared" si="17"/>
        <v>4441.7</v>
      </c>
      <c r="W38" s="39">
        <f t="shared" si="17"/>
        <v>0</v>
      </c>
      <c r="X38" s="39">
        <f t="shared" si="17"/>
        <v>0</v>
      </c>
      <c r="Y38" s="39">
        <f t="shared" si="17"/>
        <v>0</v>
      </c>
      <c r="Z38" s="39">
        <f t="shared" si="17"/>
        <v>0</v>
      </c>
      <c r="AA38" s="39">
        <f t="shared" si="17"/>
        <v>0</v>
      </c>
      <c r="AB38" s="39">
        <f t="shared" si="17"/>
        <v>0</v>
      </c>
      <c r="AC38" s="39">
        <f t="shared" si="17"/>
        <v>0</v>
      </c>
      <c r="AD38" s="69">
        <f>AD39</f>
        <v>0</v>
      </c>
      <c r="AE38" s="39">
        <f t="shared" si="17"/>
        <v>0</v>
      </c>
      <c r="AF38" s="102" t="str">
        <f>'[2]2017 год '!$AF$30</f>
        <v>Контракт №16/29 от 15.09.2016, функции заказчика МУ "УКС г. Когалыма" переданы 20.09.2016, цена контракта 10 500,00 тыс. руб., срок окончания выполнения работ 31.03.2017. 
В 2016 году уплачен аванс 50% от цены контракта, ведется разработка проектно-сметно</v>
      </c>
      <c r="AG38" s="103"/>
      <c r="AH38" s="25"/>
    </row>
    <row r="39" spans="1:34" s="27" customFormat="1" ht="22.5" customHeight="1">
      <c r="A39" s="56" t="s">
        <v>24</v>
      </c>
      <c r="B39" s="6">
        <f>B40+B41+B42+B43</f>
        <v>5250</v>
      </c>
      <c r="C39" s="6">
        <f>C40+C41+C42+C43</f>
        <v>0</v>
      </c>
      <c r="D39" s="6">
        <f>D40+D41+D42+D43</f>
        <v>5250</v>
      </c>
      <c r="E39" s="6">
        <f>E40+E41+E42+E43</f>
        <v>0</v>
      </c>
      <c r="F39" s="48">
        <f>E39/B39</f>
        <v>0</v>
      </c>
      <c r="G39" s="48">
        <v>0</v>
      </c>
      <c r="H39" s="6">
        <f aca="true" t="shared" si="18" ref="H39:AE39">H40+H41+H42+H43</f>
        <v>0</v>
      </c>
      <c r="I39" s="6">
        <f t="shared" si="18"/>
        <v>0</v>
      </c>
      <c r="J39" s="6">
        <f t="shared" si="18"/>
        <v>0</v>
      </c>
      <c r="K39" s="6">
        <f t="shared" si="18"/>
        <v>0</v>
      </c>
      <c r="L39" s="6">
        <f t="shared" si="18"/>
        <v>0</v>
      </c>
      <c r="M39" s="6">
        <f t="shared" si="18"/>
        <v>0</v>
      </c>
      <c r="N39" s="6">
        <f t="shared" si="18"/>
        <v>808.3</v>
      </c>
      <c r="O39" s="6">
        <f t="shared" si="18"/>
        <v>0</v>
      </c>
      <c r="P39" s="6">
        <f t="shared" si="18"/>
        <v>0</v>
      </c>
      <c r="Q39" s="6">
        <f t="shared" si="18"/>
        <v>0</v>
      </c>
      <c r="R39" s="6">
        <f t="shared" si="18"/>
        <v>0</v>
      </c>
      <c r="S39" s="6">
        <f t="shared" si="18"/>
        <v>0</v>
      </c>
      <c r="T39" s="6">
        <f t="shared" si="18"/>
        <v>0</v>
      </c>
      <c r="U39" s="6">
        <f t="shared" si="18"/>
        <v>0</v>
      </c>
      <c r="V39" s="6">
        <f t="shared" si="18"/>
        <v>4441.7</v>
      </c>
      <c r="W39" s="6">
        <f t="shared" si="18"/>
        <v>0</v>
      </c>
      <c r="X39" s="6">
        <f t="shared" si="18"/>
        <v>0</v>
      </c>
      <c r="Y39" s="6">
        <f t="shared" si="18"/>
        <v>0</v>
      </c>
      <c r="Z39" s="6">
        <f t="shared" si="18"/>
        <v>0</v>
      </c>
      <c r="AA39" s="6">
        <f t="shared" si="18"/>
        <v>0</v>
      </c>
      <c r="AB39" s="6">
        <f t="shared" si="18"/>
        <v>0</v>
      </c>
      <c r="AC39" s="6">
        <f t="shared" si="18"/>
        <v>0</v>
      </c>
      <c r="AD39" s="70">
        <f>AD40+AD41+AD42+AD43</f>
        <v>0</v>
      </c>
      <c r="AE39" s="6">
        <f t="shared" si="18"/>
        <v>0</v>
      </c>
      <c r="AF39" s="104"/>
      <c r="AG39" s="105"/>
      <c r="AH39" s="25"/>
    </row>
    <row r="40" spans="1:34" s="27" customFormat="1" ht="22.5" customHeight="1">
      <c r="A40" s="29" t="s">
        <v>20</v>
      </c>
      <c r="B40" s="6">
        <f>H40+J40+L40+N40+P40+R40+T40+V40+X40+Z40+AB40+AD40</f>
        <v>0</v>
      </c>
      <c r="C40" s="6">
        <f>H40+J40+L40</f>
        <v>0</v>
      </c>
      <c r="D40" s="6">
        <f>E40</f>
        <v>0</v>
      </c>
      <c r="E40" s="6">
        <f>I40+K40+M40</f>
        <v>0</v>
      </c>
      <c r="F40" s="48">
        <v>0</v>
      </c>
      <c r="G40" s="48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71">
        <v>0</v>
      </c>
      <c r="AE40" s="6">
        <v>0</v>
      </c>
      <c r="AF40" s="104"/>
      <c r="AG40" s="105"/>
      <c r="AH40" s="25"/>
    </row>
    <row r="41" spans="1:34" s="27" customFormat="1" ht="22.5" customHeight="1">
      <c r="A41" s="29" t="s">
        <v>18</v>
      </c>
      <c r="B41" s="6">
        <f>H41+J41+L41+N41+P41+R41+T41+V41+X41+Z41+AB41+AD41</f>
        <v>0</v>
      </c>
      <c r="C41" s="6">
        <f>H41+J41+L41</f>
        <v>0</v>
      </c>
      <c r="D41" s="6">
        <f>E41</f>
        <v>0</v>
      </c>
      <c r="E41" s="6">
        <f>I41+K41+M41</f>
        <v>0</v>
      </c>
      <c r="F41" s="48">
        <v>0</v>
      </c>
      <c r="G41" s="48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71">
        <v>0</v>
      </c>
      <c r="AE41" s="6">
        <v>0</v>
      </c>
      <c r="AF41" s="104"/>
      <c r="AG41" s="105"/>
      <c r="AH41" s="25"/>
    </row>
    <row r="42" spans="1:34" s="27" customFormat="1" ht="22.5" customHeight="1">
      <c r="A42" s="29" t="s">
        <v>19</v>
      </c>
      <c r="B42" s="6">
        <f>H42+J42+L42+N42+P42+R42+T42+V42+X42+Z42+AB42+AD42</f>
        <v>0</v>
      </c>
      <c r="C42" s="6">
        <f>H42+J42+L42+N42+P42</f>
        <v>0</v>
      </c>
      <c r="D42" s="6">
        <f>E42</f>
        <v>0</v>
      </c>
      <c r="E42" s="6">
        <f>I42+K42+M42+O42+Q42</f>
        <v>0</v>
      </c>
      <c r="F42" s="48">
        <v>0</v>
      </c>
      <c r="G42" s="48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71">
        <v>0</v>
      </c>
      <c r="AE42" s="6">
        <v>0</v>
      </c>
      <c r="AF42" s="104"/>
      <c r="AG42" s="105"/>
      <c r="AH42" s="25"/>
    </row>
    <row r="43" spans="1:34" s="27" customFormat="1" ht="22.5" customHeight="1">
      <c r="A43" s="41" t="s">
        <v>27</v>
      </c>
      <c r="B43" s="6">
        <f>H43+J43+L43+N43+P43+R43+T43+V43+X43+Z43+AB43+AD43</f>
        <v>5250</v>
      </c>
      <c r="C43" s="6">
        <f>H43</f>
        <v>0</v>
      </c>
      <c r="D43" s="6">
        <v>5250</v>
      </c>
      <c r="E43" s="6">
        <f>I43</f>
        <v>0</v>
      </c>
      <c r="F43" s="48">
        <f>E43/B43</f>
        <v>0</v>
      </c>
      <c r="G43" s="48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808.3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4441.7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71">
        <v>0</v>
      </c>
      <c r="AE43" s="6">
        <v>0</v>
      </c>
      <c r="AF43" s="106"/>
      <c r="AG43" s="107"/>
      <c r="AH43" s="25"/>
    </row>
    <row r="44" spans="1:35" s="27" customFormat="1" ht="33.75" customHeight="1">
      <c r="A44" s="38" t="s">
        <v>38</v>
      </c>
      <c r="B44" s="39">
        <f>B45</f>
        <v>27243.899999999998</v>
      </c>
      <c r="C44" s="39">
        <f>C45</f>
        <v>0</v>
      </c>
      <c r="D44" s="39">
        <f>D45</f>
        <v>0</v>
      </c>
      <c r="E44" s="39">
        <f>E45</f>
        <v>0</v>
      </c>
      <c r="F44" s="49">
        <f>E44/B44</f>
        <v>0</v>
      </c>
      <c r="G44" s="49">
        <v>0</v>
      </c>
      <c r="H44" s="39">
        <f aca="true" t="shared" si="19" ref="H44:AE44">H45</f>
        <v>0</v>
      </c>
      <c r="I44" s="39">
        <f t="shared" si="19"/>
        <v>0</v>
      </c>
      <c r="J44" s="39">
        <f t="shared" si="19"/>
        <v>0</v>
      </c>
      <c r="K44" s="39">
        <f t="shared" si="19"/>
        <v>0</v>
      </c>
      <c r="L44" s="39">
        <f t="shared" si="19"/>
        <v>0</v>
      </c>
      <c r="M44" s="39">
        <f t="shared" si="19"/>
        <v>0</v>
      </c>
      <c r="N44" s="39">
        <f t="shared" si="19"/>
        <v>0</v>
      </c>
      <c r="O44" s="39">
        <f t="shared" si="19"/>
        <v>0</v>
      </c>
      <c r="P44" s="39">
        <f t="shared" si="19"/>
        <v>0</v>
      </c>
      <c r="Q44" s="39">
        <f t="shared" si="19"/>
        <v>0</v>
      </c>
      <c r="R44" s="39">
        <f t="shared" si="19"/>
        <v>0</v>
      </c>
      <c r="S44" s="39">
        <f t="shared" si="19"/>
        <v>0</v>
      </c>
      <c r="T44" s="39">
        <f t="shared" si="19"/>
        <v>0</v>
      </c>
      <c r="U44" s="39">
        <f t="shared" si="19"/>
        <v>0</v>
      </c>
      <c r="V44" s="39">
        <f t="shared" si="19"/>
        <v>0</v>
      </c>
      <c r="W44" s="39">
        <f t="shared" si="19"/>
        <v>0</v>
      </c>
      <c r="X44" s="39">
        <f t="shared" si="19"/>
        <v>0</v>
      </c>
      <c r="Y44" s="39">
        <f t="shared" si="19"/>
        <v>0</v>
      </c>
      <c r="Z44" s="39">
        <f t="shared" si="19"/>
        <v>0</v>
      </c>
      <c r="AA44" s="39">
        <f t="shared" si="19"/>
        <v>0</v>
      </c>
      <c r="AB44" s="39">
        <f t="shared" si="19"/>
        <v>0</v>
      </c>
      <c r="AC44" s="39">
        <f t="shared" si="19"/>
        <v>0</v>
      </c>
      <c r="AD44" s="69">
        <f t="shared" si="19"/>
        <v>27243.899999999998</v>
      </c>
      <c r="AE44" s="39">
        <f t="shared" si="19"/>
        <v>0</v>
      </c>
      <c r="AF44" s="102" t="s">
        <v>53</v>
      </c>
      <c r="AG44" s="103"/>
      <c r="AH44" s="25"/>
      <c r="AI44" s="26"/>
    </row>
    <row r="45" spans="1:35" s="27" customFormat="1" ht="23.25" customHeight="1">
      <c r="A45" s="38" t="s">
        <v>24</v>
      </c>
      <c r="B45" s="6">
        <f>B47+B48+B46+B49</f>
        <v>27243.899999999998</v>
      </c>
      <c r="C45" s="6">
        <f>C47+C48+C46+C49</f>
        <v>0</v>
      </c>
      <c r="D45" s="57">
        <f>D47+D48+D46+D49</f>
        <v>0</v>
      </c>
      <c r="E45" s="6">
        <f>E47+E48+E46+E49</f>
        <v>0</v>
      </c>
      <c r="F45" s="48">
        <f>E45/B45</f>
        <v>0</v>
      </c>
      <c r="G45" s="48">
        <v>0</v>
      </c>
      <c r="H45" s="6">
        <f aca="true" t="shared" si="20" ref="H45:AE45">H47+H48+H46+H49</f>
        <v>0</v>
      </c>
      <c r="I45" s="6">
        <f t="shared" si="20"/>
        <v>0</v>
      </c>
      <c r="J45" s="6">
        <f t="shared" si="20"/>
        <v>0</v>
      </c>
      <c r="K45" s="6">
        <f t="shared" si="20"/>
        <v>0</v>
      </c>
      <c r="L45" s="6">
        <f t="shared" si="20"/>
        <v>0</v>
      </c>
      <c r="M45" s="6">
        <f t="shared" si="20"/>
        <v>0</v>
      </c>
      <c r="N45" s="6">
        <f t="shared" si="20"/>
        <v>0</v>
      </c>
      <c r="O45" s="6">
        <f t="shared" si="20"/>
        <v>0</v>
      </c>
      <c r="P45" s="6">
        <f t="shared" si="20"/>
        <v>0</v>
      </c>
      <c r="Q45" s="6">
        <f t="shared" si="20"/>
        <v>0</v>
      </c>
      <c r="R45" s="6">
        <f t="shared" si="20"/>
        <v>0</v>
      </c>
      <c r="S45" s="6">
        <f t="shared" si="20"/>
        <v>0</v>
      </c>
      <c r="T45" s="6">
        <f t="shared" si="20"/>
        <v>0</v>
      </c>
      <c r="U45" s="6">
        <f t="shared" si="20"/>
        <v>0</v>
      </c>
      <c r="V45" s="6">
        <f t="shared" si="20"/>
        <v>0</v>
      </c>
      <c r="W45" s="6">
        <f t="shared" si="20"/>
        <v>0</v>
      </c>
      <c r="X45" s="6">
        <f t="shared" si="20"/>
        <v>0</v>
      </c>
      <c r="Y45" s="6">
        <f t="shared" si="20"/>
        <v>0</v>
      </c>
      <c r="Z45" s="6">
        <f t="shared" si="20"/>
        <v>0</v>
      </c>
      <c r="AA45" s="6">
        <f t="shared" si="20"/>
        <v>0</v>
      </c>
      <c r="AB45" s="6">
        <f t="shared" si="20"/>
        <v>0</v>
      </c>
      <c r="AC45" s="6">
        <f t="shared" si="20"/>
        <v>0</v>
      </c>
      <c r="AD45" s="70">
        <f t="shared" si="20"/>
        <v>27243.899999999998</v>
      </c>
      <c r="AE45" s="6">
        <f t="shared" si="20"/>
        <v>0</v>
      </c>
      <c r="AF45" s="104"/>
      <c r="AG45" s="105"/>
      <c r="AH45" s="25"/>
      <c r="AI45" s="26"/>
    </row>
    <row r="46" spans="1:35" s="27" customFormat="1" ht="23.25" customHeight="1">
      <c r="A46" s="55" t="s">
        <v>20</v>
      </c>
      <c r="B46" s="5">
        <f>H46+I46+J46+K46+L46+M46+N46+O46+P46+Q46+R46+S46</f>
        <v>0</v>
      </c>
      <c r="C46" s="5">
        <f>H46+J46+L46</f>
        <v>0</v>
      </c>
      <c r="D46" s="5">
        <f>E46</f>
        <v>0</v>
      </c>
      <c r="E46" s="5">
        <f>I46+K46+M46</f>
        <v>0</v>
      </c>
      <c r="F46" s="48">
        <v>0</v>
      </c>
      <c r="G46" s="48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70">
        <v>0</v>
      </c>
      <c r="AE46" s="6">
        <v>0</v>
      </c>
      <c r="AF46" s="104"/>
      <c r="AG46" s="105"/>
      <c r="AH46" s="25"/>
      <c r="AI46" s="26"/>
    </row>
    <row r="47" spans="1:35" s="27" customFormat="1" ht="23.25" customHeight="1">
      <c r="A47" s="41" t="s">
        <v>18</v>
      </c>
      <c r="B47" s="5">
        <f>H47+J47+L47+N47+P47+R47+T47+V47+X47+Z47+AB47+AD47</f>
        <v>24247.1</v>
      </c>
      <c r="C47" s="5">
        <f>H47</f>
        <v>0</v>
      </c>
      <c r="D47" s="5">
        <f>E47</f>
        <v>0</v>
      </c>
      <c r="E47" s="5">
        <f>I47</f>
        <v>0</v>
      </c>
      <c r="F47" s="48">
        <f>E47/B47</f>
        <v>0</v>
      </c>
      <c r="G47" s="48">
        <v>0</v>
      </c>
      <c r="H47" s="5">
        <v>0</v>
      </c>
      <c r="I47" s="6">
        <v>0</v>
      </c>
      <c r="J47" s="5">
        <v>0</v>
      </c>
      <c r="K47" s="6">
        <v>0</v>
      </c>
      <c r="L47" s="5">
        <v>0</v>
      </c>
      <c r="M47" s="6">
        <v>0</v>
      </c>
      <c r="N47" s="5">
        <v>0</v>
      </c>
      <c r="O47" s="6">
        <v>0</v>
      </c>
      <c r="P47" s="5">
        <v>0</v>
      </c>
      <c r="Q47" s="6">
        <v>0</v>
      </c>
      <c r="R47" s="5">
        <v>0</v>
      </c>
      <c r="S47" s="6">
        <v>0</v>
      </c>
      <c r="T47" s="5">
        <v>0</v>
      </c>
      <c r="U47" s="6">
        <v>0</v>
      </c>
      <c r="V47" s="5">
        <v>0</v>
      </c>
      <c r="W47" s="6">
        <v>0</v>
      </c>
      <c r="X47" s="5">
        <v>0</v>
      </c>
      <c r="Y47" s="6">
        <v>0</v>
      </c>
      <c r="Z47" s="5">
        <v>0</v>
      </c>
      <c r="AA47" s="6">
        <v>0</v>
      </c>
      <c r="AB47" s="5">
        <v>0</v>
      </c>
      <c r="AC47" s="6">
        <v>0</v>
      </c>
      <c r="AD47" s="71">
        <v>24247.1</v>
      </c>
      <c r="AE47" s="6">
        <v>0</v>
      </c>
      <c r="AF47" s="104"/>
      <c r="AG47" s="105"/>
      <c r="AH47" s="25"/>
      <c r="AI47" s="26"/>
    </row>
    <row r="48" spans="1:35" s="27" customFormat="1" ht="23.25" customHeight="1">
      <c r="A48" s="55" t="s">
        <v>19</v>
      </c>
      <c r="B48" s="5">
        <f>H48+J48+L48+N48+P48+R48+T48+V48+X48+Z48+AB48+AD48</f>
        <v>2996.8</v>
      </c>
      <c r="C48" s="5">
        <f>H48</f>
        <v>0</v>
      </c>
      <c r="D48" s="5">
        <f>C48</f>
        <v>0</v>
      </c>
      <c r="E48" s="5">
        <f>I48</f>
        <v>0</v>
      </c>
      <c r="F48" s="48">
        <f>E48/B48</f>
        <v>0</v>
      </c>
      <c r="G48" s="48">
        <v>0</v>
      </c>
      <c r="H48" s="5">
        <v>0</v>
      </c>
      <c r="I48" s="6">
        <v>0</v>
      </c>
      <c r="J48" s="5">
        <v>0</v>
      </c>
      <c r="K48" s="6">
        <v>0</v>
      </c>
      <c r="L48" s="5">
        <v>0</v>
      </c>
      <c r="M48" s="6">
        <v>0</v>
      </c>
      <c r="N48" s="5">
        <v>0</v>
      </c>
      <c r="O48" s="6">
        <v>0</v>
      </c>
      <c r="P48" s="5">
        <v>0</v>
      </c>
      <c r="Q48" s="6">
        <v>0</v>
      </c>
      <c r="R48" s="5">
        <v>0</v>
      </c>
      <c r="S48" s="6">
        <v>0</v>
      </c>
      <c r="T48" s="5">
        <v>0</v>
      </c>
      <c r="U48" s="6">
        <v>0</v>
      </c>
      <c r="V48" s="5">
        <v>0</v>
      </c>
      <c r="W48" s="6">
        <v>0</v>
      </c>
      <c r="X48" s="5">
        <v>0</v>
      </c>
      <c r="Y48" s="6">
        <v>0</v>
      </c>
      <c r="Z48" s="5">
        <v>0</v>
      </c>
      <c r="AA48" s="6">
        <v>0</v>
      </c>
      <c r="AB48" s="5">
        <v>0</v>
      </c>
      <c r="AC48" s="6">
        <v>0</v>
      </c>
      <c r="AD48" s="71">
        <v>2996.8</v>
      </c>
      <c r="AE48" s="6">
        <v>0</v>
      </c>
      <c r="AF48" s="104"/>
      <c r="AG48" s="105"/>
      <c r="AH48" s="25"/>
      <c r="AI48" s="26"/>
    </row>
    <row r="49" spans="1:35" s="27" customFormat="1" ht="26.25" customHeight="1">
      <c r="A49" s="41" t="s">
        <v>27</v>
      </c>
      <c r="B49" s="5">
        <f>H49+I49+J49+K49+L49+M49+N49+O49+P49+Q49+R49+S49</f>
        <v>0</v>
      </c>
      <c r="C49" s="5">
        <f>H49+J49</f>
        <v>0</v>
      </c>
      <c r="D49" s="5">
        <f>E49</f>
        <v>0</v>
      </c>
      <c r="E49" s="5">
        <f>I49+K49+M49</f>
        <v>0</v>
      </c>
      <c r="F49" s="48">
        <v>0</v>
      </c>
      <c r="G49" s="48">
        <v>0</v>
      </c>
      <c r="H49" s="5">
        <v>0</v>
      </c>
      <c r="I49" s="6">
        <v>0</v>
      </c>
      <c r="J49" s="5">
        <v>0</v>
      </c>
      <c r="K49" s="6">
        <v>0</v>
      </c>
      <c r="L49" s="5">
        <v>0</v>
      </c>
      <c r="M49" s="6">
        <v>0</v>
      </c>
      <c r="N49" s="5">
        <v>0</v>
      </c>
      <c r="O49" s="6">
        <v>0</v>
      </c>
      <c r="P49" s="5">
        <v>0</v>
      </c>
      <c r="Q49" s="6">
        <v>0</v>
      </c>
      <c r="R49" s="5">
        <v>0</v>
      </c>
      <c r="S49" s="6">
        <v>0</v>
      </c>
      <c r="T49" s="5">
        <v>0</v>
      </c>
      <c r="U49" s="6">
        <v>0</v>
      </c>
      <c r="V49" s="5">
        <v>0</v>
      </c>
      <c r="W49" s="6">
        <v>0</v>
      </c>
      <c r="X49" s="5">
        <v>0</v>
      </c>
      <c r="Y49" s="6">
        <v>0</v>
      </c>
      <c r="Z49" s="5">
        <v>0</v>
      </c>
      <c r="AA49" s="6">
        <v>0</v>
      </c>
      <c r="AB49" s="5">
        <v>0</v>
      </c>
      <c r="AC49" s="6">
        <v>0</v>
      </c>
      <c r="AD49" s="71">
        <v>0</v>
      </c>
      <c r="AE49" s="6">
        <v>0</v>
      </c>
      <c r="AF49" s="106"/>
      <c r="AG49" s="107"/>
      <c r="AH49" s="25"/>
      <c r="AI49" s="26"/>
    </row>
    <row r="50" spans="1:35" s="27" customFormat="1" ht="37.5" customHeight="1">
      <c r="A50" s="58" t="s">
        <v>54</v>
      </c>
      <c r="B50" s="59">
        <f>B51</f>
        <v>64544</v>
      </c>
      <c r="C50" s="59">
        <f aca="true" t="shared" si="21" ref="C50:AE50">C51</f>
        <v>0</v>
      </c>
      <c r="D50" s="59">
        <f t="shared" si="21"/>
        <v>64544</v>
      </c>
      <c r="E50" s="59">
        <f t="shared" si="21"/>
        <v>0</v>
      </c>
      <c r="F50" s="49">
        <f>E50/B50</f>
        <v>0</v>
      </c>
      <c r="G50" s="49">
        <v>0</v>
      </c>
      <c r="H50" s="59">
        <f t="shared" si="21"/>
        <v>0</v>
      </c>
      <c r="I50" s="59">
        <f t="shared" si="21"/>
        <v>0</v>
      </c>
      <c r="J50" s="59">
        <f t="shared" si="21"/>
        <v>0</v>
      </c>
      <c r="K50" s="59">
        <f t="shared" si="21"/>
        <v>0</v>
      </c>
      <c r="L50" s="59">
        <f t="shared" si="21"/>
        <v>0</v>
      </c>
      <c r="M50" s="59">
        <f t="shared" si="21"/>
        <v>0</v>
      </c>
      <c r="N50" s="59">
        <f t="shared" si="21"/>
        <v>1389</v>
      </c>
      <c r="O50" s="59">
        <f t="shared" si="21"/>
        <v>0</v>
      </c>
      <c r="P50" s="59">
        <f t="shared" si="21"/>
        <v>0</v>
      </c>
      <c r="Q50" s="59">
        <f t="shared" si="21"/>
        <v>0</v>
      </c>
      <c r="R50" s="59">
        <f t="shared" si="21"/>
        <v>0</v>
      </c>
      <c r="S50" s="59">
        <f t="shared" si="21"/>
        <v>0</v>
      </c>
      <c r="T50" s="59">
        <f t="shared" si="21"/>
        <v>31577.5</v>
      </c>
      <c r="U50" s="59">
        <f t="shared" si="21"/>
        <v>0</v>
      </c>
      <c r="V50" s="59">
        <f t="shared" si="21"/>
        <v>31577.5</v>
      </c>
      <c r="W50" s="59">
        <f t="shared" si="21"/>
        <v>0</v>
      </c>
      <c r="X50" s="59">
        <f t="shared" si="21"/>
        <v>0</v>
      </c>
      <c r="Y50" s="59">
        <f t="shared" si="21"/>
        <v>0</v>
      </c>
      <c r="Z50" s="59">
        <f t="shared" si="21"/>
        <v>0</v>
      </c>
      <c r="AA50" s="59">
        <f t="shared" si="21"/>
        <v>0</v>
      </c>
      <c r="AB50" s="59">
        <f t="shared" si="21"/>
        <v>0</v>
      </c>
      <c r="AC50" s="59">
        <f t="shared" si="21"/>
        <v>0</v>
      </c>
      <c r="AD50" s="72">
        <f t="shared" si="21"/>
        <v>0</v>
      </c>
      <c r="AE50" s="59">
        <f t="shared" si="21"/>
        <v>0</v>
      </c>
      <c r="AF50" s="102" t="s">
        <v>60</v>
      </c>
      <c r="AG50" s="103"/>
      <c r="AH50" s="25"/>
      <c r="AI50" s="26"/>
    </row>
    <row r="51" spans="1:35" s="27" customFormat="1" ht="26.25" customHeight="1">
      <c r="A51" s="56" t="s">
        <v>24</v>
      </c>
      <c r="B51" s="5">
        <f>B52+B53+B54+B55</f>
        <v>64544</v>
      </c>
      <c r="C51" s="5">
        <f aca="true" t="shared" si="22" ref="C51:AE51">C52+C53+C54+C55</f>
        <v>0</v>
      </c>
      <c r="D51" s="5">
        <f t="shared" si="22"/>
        <v>64544</v>
      </c>
      <c r="E51" s="5">
        <f t="shared" si="22"/>
        <v>0</v>
      </c>
      <c r="F51" s="48">
        <f>E51/B51</f>
        <v>0</v>
      </c>
      <c r="G51" s="48"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1389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31577.5</v>
      </c>
      <c r="U51" s="5">
        <f t="shared" si="22"/>
        <v>0</v>
      </c>
      <c r="V51" s="5">
        <f t="shared" si="22"/>
        <v>31577.5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71">
        <f t="shared" si="22"/>
        <v>0</v>
      </c>
      <c r="AE51" s="5">
        <f t="shared" si="22"/>
        <v>0</v>
      </c>
      <c r="AF51" s="104"/>
      <c r="AG51" s="105"/>
      <c r="AH51" s="25"/>
      <c r="AI51" s="26"/>
    </row>
    <row r="52" spans="1:35" s="27" customFormat="1" ht="26.25" customHeight="1">
      <c r="A52" s="29" t="s">
        <v>20</v>
      </c>
      <c r="B52" s="5">
        <f>H52+J52+L52+N52+P52+R52+T52+V52+X52+Z52+AB52+AD52</f>
        <v>0</v>
      </c>
      <c r="C52" s="5">
        <f>H52+J52+L52</f>
        <v>0</v>
      </c>
      <c r="D52" s="5">
        <f>E52</f>
        <v>0</v>
      </c>
      <c r="E52" s="5">
        <f>I52+K52+M52</f>
        <v>0</v>
      </c>
      <c r="F52" s="48">
        <v>0</v>
      </c>
      <c r="G52" s="48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71">
        <v>0</v>
      </c>
      <c r="AE52" s="5">
        <v>0</v>
      </c>
      <c r="AF52" s="104"/>
      <c r="AG52" s="105"/>
      <c r="AH52" s="25"/>
      <c r="AI52" s="26"/>
    </row>
    <row r="53" spans="1:35" s="27" customFormat="1" ht="26.25" customHeight="1">
      <c r="A53" s="51" t="s">
        <v>18</v>
      </c>
      <c r="B53" s="5">
        <f>H53+J53+L53+N53+P53+R53+T53+V53+X53+Z53+AB53+AD53</f>
        <v>0</v>
      </c>
      <c r="C53" s="5">
        <f>H53+J53+L53</f>
        <v>0</v>
      </c>
      <c r="D53" s="5">
        <f>E53</f>
        <v>0</v>
      </c>
      <c r="E53" s="5">
        <f>I53+K53+M53</f>
        <v>0</v>
      </c>
      <c r="F53" s="48">
        <v>0</v>
      </c>
      <c r="G53" s="48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71">
        <v>0</v>
      </c>
      <c r="AE53" s="5">
        <v>0</v>
      </c>
      <c r="AF53" s="104"/>
      <c r="AG53" s="105"/>
      <c r="AH53" s="25"/>
      <c r="AI53" s="26"/>
    </row>
    <row r="54" spans="1:35" s="27" customFormat="1" ht="26.25" customHeight="1">
      <c r="A54" s="29" t="s">
        <v>19</v>
      </c>
      <c r="B54" s="5">
        <f>H54+J54+L54+N54+P54+R54+T54+V54+X54+Z54+AB54+AD54</f>
        <v>0</v>
      </c>
      <c r="C54" s="5">
        <f>H54+J54+L54</f>
        <v>0</v>
      </c>
      <c r="D54" s="5">
        <f>E54</f>
        <v>0</v>
      </c>
      <c r="E54" s="5">
        <f>I54+K54+M54</f>
        <v>0</v>
      </c>
      <c r="F54" s="48">
        <v>0</v>
      </c>
      <c r="G54" s="48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71">
        <v>0</v>
      </c>
      <c r="AE54" s="6">
        <v>0</v>
      </c>
      <c r="AF54" s="104"/>
      <c r="AG54" s="105"/>
      <c r="AH54" s="25"/>
      <c r="AI54" s="26"/>
    </row>
    <row r="55" spans="1:35" s="27" customFormat="1" ht="26.25" customHeight="1">
      <c r="A55" s="51" t="s">
        <v>27</v>
      </c>
      <c r="B55" s="5">
        <f>H55+J55+L55+N55+P55+R55+T55+V55+X55+Z55+AB55+AD55</f>
        <v>64544</v>
      </c>
      <c r="C55" s="5">
        <f>H55</f>
        <v>0</v>
      </c>
      <c r="D55" s="5">
        <v>64544</v>
      </c>
      <c r="E55" s="5">
        <f>I55+K55+M55+O55+Q55+S55+U55+W55+Y55+AA55+AC55</f>
        <v>0</v>
      </c>
      <c r="F55" s="48">
        <f>E55/B55</f>
        <v>0</v>
      </c>
      <c r="G55" s="48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1389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31577.5</v>
      </c>
      <c r="U55" s="5">
        <v>0</v>
      </c>
      <c r="V55" s="5">
        <v>31577.5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71">
        <v>0</v>
      </c>
      <c r="AE55" s="5">
        <v>0</v>
      </c>
      <c r="AF55" s="106"/>
      <c r="AG55" s="107"/>
      <c r="AH55" s="25"/>
      <c r="AI55" s="26"/>
    </row>
    <row r="56" spans="1:33" s="35" customFormat="1" ht="51" customHeight="1">
      <c r="A56" s="36" t="s">
        <v>34</v>
      </c>
      <c r="B56" s="37">
        <f>B57+B63+B69+B75</f>
        <v>6881.599999999999</v>
      </c>
      <c r="C56" s="37">
        <f>C57+C63+C69+C75</f>
        <v>0</v>
      </c>
      <c r="D56" s="37">
        <f>D57+D63+D69+D75</f>
        <v>0</v>
      </c>
      <c r="E56" s="37">
        <f>E57+E63+E69+E75</f>
        <v>0</v>
      </c>
      <c r="F56" s="49">
        <f>E56/B56</f>
        <v>0</v>
      </c>
      <c r="G56" s="49">
        <v>0</v>
      </c>
      <c r="H56" s="37">
        <f aca="true" t="shared" si="23" ref="H56:AE56">H57+H63+H69+H75</f>
        <v>0</v>
      </c>
      <c r="I56" s="37">
        <f t="shared" si="23"/>
        <v>0</v>
      </c>
      <c r="J56" s="37">
        <f t="shared" si="23"/>
        <v>0</v>
      </c>
      <c r="K56" s="37">
        <f t="shared" si="23"/>
        <v>0</v>
      </c>
      <c r="L56" s="37">
        <f t="shared" si="23"/>
        <v>0</v>
      </c>
      <c r="M56" s="37">
        <f t="shared" si="23"/>
        <v>0</v>
      </c>
      <c r="N56" s="37">
        <f t="shared" si="23"/>
        <v>13.4</v>
      </c>
      <c r="O56" s="37">
        <f t="shared" si="23"/>
        <v>0</v>
      </c>
      <c r="P56" s="37">
        <f t="shared" si="23"/>
        <v>0</v>
      </c>
      <c r="Q56" s="37">
        <f t="shared" si="23"/>
        <v>0</v>
      </c>
      <c r="R56" s="37">
        <f t="shared" si="23"/>
        <v>0</v>
      </c>
      <c r="S56" s="37">
        <f t="shared" si="23"/>
        <v>0</v>
      </c>
      <c r="T56" s="37">
        <f t="shared" si="23"/>
        <v>0</v>
      </c>
      <c r="U56" s="37">
        <f t="shared" si="23"/>
        <v>0</v>
      </c>
      <c r="V56" s="37">
        <f t="shared" si="23"/>
        <v>0</v>
      </c>
      <c r="W56" s="37">
        <f t="shared" si="23"/>
        <v>0</v>
      </c>
      <c r="X56" s="37">
        <f t="shared" si="23"/>
        <v>0</v>
      </c>
      <c r="Y56" s="37">
        <f t="shared" si="23"/>
        <v>0</v>
      </c>
      <c r="Z56" s="37">
        <f t="shared" si="23"/>
        <v>0</v>
      </c>
      <c r="AA56" s="37">
        <f t="shared" si="23"/>
        <v>0</v>
      </c>
      <c r="AB56" s="37">
        <f t="shared" si="23"/>
        <v>2442.25</v>
      </c>
      <c r="AC56" s="37">
        <f t="shared" si="23"/>
        <v>0</v>
      </c>
      <c r="AD56" s="68">
        <f t="shared" si="23"/>
        <v>4425.95</v>
      </c>
      <c r="AE56" s="37">
        <f t="shared" si="23"/>
        <v>0</v>
      </c>
      <c r="AF56" s="101" t="s">
        <v>51</v>
      </c>
      <c r="AG56" s="101"/>
    </row>
    <row r="57" spans="1:33" s="27" customFormat="1" ht="57.75" customHeight="1">
      <c r="A57" s="58" t="s">
        <v>39</v>
      </c>
      <c r="B57" s="59">
        <f>B58</f>
        <v>3365.2</v>
      </c>
      <c r="C57" s="59">
        <f>C58</f>
        <v>0</v>
      </c>
      <c r="D57" s="59">
        <f>D58</f>
        <v>0</v>
      </c>
      <c r="E57" s="59">
        <f>E58</f>
        <v>0</v>
      </c>
      <c r="F57" s="49">
        <f>E57/B57</f>
        <v>0</v>
      </c>
      <c r="G57" s="49">
        <v>0</v>
      </c>
      <c r="H57" s="59">
        <f aca="true" t="shared" si="24" ref="H57:AE57">H58</f>
        <v>0</v>
      </c>
      <c r="I57" s="59">
        <f t="shared" si="24"/>
        <v>0</v>
      </c>
      <c r="J57" s="59">
        <f t="shared" si="24"/>
        <v>0</v>
      </c>
      <c r="K57" s="59">
        <f t="shared" si="24"/>
        <v>0</v>
      </c>
      <c r="L57" s="59">
        <f t="shared" si="24"/>
        <v>0</v>
      </c>
      <c r="M57" s="59">
        <f t="shared" si="24"/>
        <v>0</v>
      </c>
      <c r="N57" s="59">
        <f t="shared" si="24"/>
        <v>0</v>
      </c>
      <c r="O57" s="59">
        <f t="shared" si="24"/>
        <v>0</v>
      </c>
      <c r="P57" s="59">
        <f t="shared" si="24"/>
        <v>0</v>
      </c>
      <c r="Q57" s="59">
        <f t="shared" si="24"/>
        <v>0</v>
      </c>
      <c r="R57" s="59">
        <f t="shared" si="24"/>
        <v>0</v>
      </c>
      <c r="S57" s="59">
        <f t="shared" si="24"/>
        <v>0</v>
      </c>
      <c r="T57" s="59">
        <f t="shared" si="24"/>
        <v>0</v>
      </c>
      <c r="U57" s="59">
        <f t="shared" si="24"/>
        <v>0</v>
      </c>
      <c r="V57" s="59">
        <f t="shared" si="24"/>
        <v>0</v>
      </c>
      <c r="W57" s="59">
        <f t="shared" si="24"/>
        <v>0</v>
      </c>
      <c r="X57" s="59">
        <f t="shared" si="24"/>
        <v>0</v>
      </c>
      <c r="Y57" s="59">
        <f t="shared" si="24"/>
        <v>0</v>
      </c>
      <c r="Z57" s="59">
        <f t="shared" si="24"/>
        <v>0</v>
      </c>
      <c r="AA57" s="59">
        <f t="shared" si="24"/>
        <v>0</v>
      </c>
      <c r="AB57" s="59">
        <f t="shared" si="24"/>
        <v>1682.6</v>
      </c>
      <c r="AC57" s="59">
        <f t="shared" si="24"/>
        <v>0</v>
      </c>
      <c r="AD57" s="72">
        <f t="shared" si="24"/>
        <v>1682.6</v>
      </c>
      <c r="AE57" s="59">
        <f t="shared" si="24"/>
        <v>0</v>
      </c>
      <c r="AF57" s="101"/>
      <c r="AG57" s="101"/>
    </row>
    <row r="58" spans="1:33" s="27" customFormat="1" ht="24.75" customHeight="1">
      <c r="A58" s="60" t="s">
        <v>24</v>
      </c>
      <c r="B58" s="5">
        <f>B60+B61+B59+B62</f>
        <v>3365.2</v>
      </c>
      <c r="C58" s="5">
        <f>C60+C61+C59+C62</f>
        <v>0</v>
      </c>
      <c r="D58" s="5">
        <f aca="true" t="shared" si="25" ref="D58:AE58">D60+D61+D59+D62</f>
        <v>0</v>
      </c>
      <c r="E58" s="5">
        <f t="shared" si="25"/>
        <v>0</v>
      </c>
      <c r="F58" s="48">
        <f>E58/B58</f>
        <v>0</v>
      </c>
      <c r="G58" s="48">
        <v>0</v>
      </c>
      <c r="H58" s="5">
        <f t="shared" si="25"/>
        <v>0</v>
      </c>
      <c r="I58" s="5">
        <f t="shared" si="25"/>
        <v>0</v>
      </c>
      <c r="J58" s="5">
        <f t="shared" si="25"/>
        <v>0</v>
      </c>
      <c r="K58" s="5">
        <f t="shared" si="25"/>
        <v>0</v>
      </c>
      <c r="L58" s="5">
        <f t="shared" si="25"/>
        <v>0</v>
      </c>
      <c r="M58" s="5">
        <f t="shared" si="25"/>
        <v>0</v>
      </c>
      <c r="N58" s="5">
        <f t="shared" si="25"/>
        <v>0</v>
      </c>
      <c r="O58" s="5">
        <f t="shared" si="25"/>
        <v>0</v>
      </c>
      <c r="P58" s="5">
        <f t="shared" si="25"/>
        <v>0</v>
      </c>
      <c r="Q58" s="5">
        <f t="shared" si="25"/>
        <v>0</v>
      </c>
      <c r="R58" s="5">
        <f t="shared" si="25"/>
        <v>0</v>
      </c>
      <c r="S58" s="5">
        <f t="shared" si="25"/>
        <v>0</v>
      </c>
      <c r="T58" s="5">
        <f t="shared" si="25"/>
        <v>0</v>
      </c>
      <c r="U58" s="5">
        <f>U60+U61+U59+U62</f>
        <v>0</v>
      </c>
      <c r="V58" s="5">
        <f t="shared" si="25"/>
        <v>0</v>
      </c>
      <c r="W58" s="5">
        <f t="shared" si="25"/>
        <v>0</v>
      </c>
      <c r="X58" s="5">
        <f t="shared" si="25"/>
        <v>0</v>
      </c>
      <c r="Y58" s="5">
        <f t="shared" si="25"/>
        <v>0</v>
      </c>
      <c r="Z58" s="5">
        <f t="shared" si="25"/>
        <v>0</v>
      </c>
      <c r="AA58" s="5">
        <f t="shared" si="25"/>
        <v>0</v>
      </c>
      <c r="AB58" s="5">
        <f t="shared" si="25"/>
        <v>1682.6</v>
      </c>
      <c r="AC58" s="5">
        <f t="shared" si="25"/>
        <v>0</v>
      </c>
      <c r="AD58" s="71">
        <f t="shared" si="25"/>
        <v>1682.6</v>
      </c>
      <c r="AE58" s="5">
        <f t="shared" si="25"/>
        <v>0</v>
      </c>
      <c r="AF58" s="93" t="s">
        <v>62</v>
      </c>
      <c r="AG58" s="94"/>
    </row>
    <row r="59" spans="1:33" s="27" customFormat="1" ht="22.5" customHeight="1">
      <c r="A59" s="51" t="s">
        <v>20</v>
      </c>
      <c r="B59" s="5">
        <f>H59+I59+J59+K59+L59+M59+N59+O59+P59+Q59+R59+S59</f>
        <v>0</v>
      </c>
      <c r="C59" s="5">
        <f>H59+J59+L59+N59+P59+R59+T59+V59+X59+Z59+AB59</f>
        <v>0</v>
      </c>
      <c r="D59" s="5">
        <f>B59</f>
        <v>0</v>
      </c>
      <c r="E59" s="5">
        <f>I59+K59+M59+O59+Q59+S59+U59+W59+Y59+AA59+AC59</f>
        <v>0</v>
      </c>
      <c r="F59" s="48">
        <v>0</v>
      </c>
      <c r="G59" s="48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71">
        <v>0</v>
      </c>
      <c r="AE59" s="5">
        <v>0</v>
      </c>
      <c r="AF59" s="95"/>
      <c r="AG59" s="96"/>
    </row>
    <row r="60" spans="1:33" s="27" customFormat="1" ht="23.25" customHeight="1">
      <c r="A60" s="51" t="s">
        <v>18</v>
      </c>
      <c r="B60" s="5">
        <f>H60+J60+L60+N60+P60+R60+T60+V60+X60+Z60+AB60+AD60</f>
        <v>3178.2</v>
      </c>
      <c r="C60" s="5">
        <f>H60</f>
        <v>0</v>
      </c>
      <c r="D60" s="5">
        <f>E60</f>
        <v>0</v>
      </c>
      <c r="E60" s="5">
        <f>I60</f>
        <v>0</v>
      </c>
      <c r="F60" s="48">
        <v>0</v>
      </c>
      <c r="G60" s="48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1589.1</v>
      </c>
      <c r="AC60" s="5"/>
      <c r="AD60" s="71">
        <v>1589.1</v>
      </c>
      <c r="AE60" s="5">
        <v>0</v>
      </c>
      <c r="AF60" s="95"/>
      <c r="AG60" s="96"/>
    </row>
    <row r="61" spans="1:33" s="27" customFormat="1" ht="19.5" customHeight="1">
      <c r="A61" s="51" t="s">
        <v>19</v>
      </c>
      <c r="B61" s="5">
        <f>H61+J61+L61+N61+P61+R61+T61+V61+X61+Z61+AB61+AD61</f>
        <v>187</v>
      </c>
      <c r="C61" s="5">
        <f>H61</f>
        <v>0</v>
      </c>
      <c r="D61" s="5">
        <f>E61</f>
        <v>0</v>
      </c>
      <c r="E61" s="5">
        <f>I61</f>
        <v>0</v>
      </c>
      <c r="F61" s="48">
        <f>E61/B61</f>
        <v>0</v>
      </c>
      <c r="G61" s="48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93.5</v>
      </c>
      <c r="AC61" s="5">
        <v>0</v>
      </c>
      <c r="AD61" s="71">
        <v>93.5</v>
      </c>
      <c r="AE61" s="5">
        <v>0</v>
      </c>
      <c r="AF61" s="95"/>
      <c r="AG61" s="96"/>
    </row>
    <row r="62" spans="1:33" s="27" customFormat="1" ht="45.75" customHeight="1">
      <c r="A62" s="51" t="s">
        <v>27</v>
      </c>
      <c r="B62" s="5">
        <f>H62+I62+J62+K62+L62+M62+N62+O62+P62+Q62+R62+S62</f>
        <v>0</v>
      </c>
      <c r="C62" s="5">
        <f>H62+J62+L62</f>
        <v>0</v>
      </c>
      <c r="D62" s="5">
        <f>E62</f>
        <v>0</v>
      </c>
      <c r="E62" s="5">
        <f>I62+K62+M62</f>
        <v>0</v>
      </c>
      <c r="F62" s="48">
        <v>0</v>
      </c>
      <c r="G62" s="48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71">
        <v>0</v>
      </c>
      <c r="AE62" s="5">
        <v>0</v>
      </c>
      <c r="AF62" s="97"/>
      <c r="AG62" s="98"/>
    </row>
    <row r="63" spans="1:33" s="27" customFormat="1" ht="72" customHeight="1">
      <c r="A63" s="38" t="s">
        <v>40</v>
      </c>
      <c r="B63" s="59">
        <f>B64</f>
        <v>1519.3</v>
      </c>
      <c r="C63" s="59">
        <f>C64</f>
        <v>0</v>
      </c>
      <c r="D63" s="59">
        <f>D64</f>
        <v>0</v>
      </c>
      <c r="E63" s="59">
        <f>E64</f>
        <v>0</v>
      </c>
      <c r="F63" s="49">
        <f>E63/B63</f>
        <v>0</v>
      </c>
      <c r="G63" s="49">
        <v>0</v>
      </c>
      <c r="H63" s="59">
        <f aca="true" t="shared" si="26" ref="H63:AE63">H64</f>
        <v>0</v>
      </c>
      <c r="I63" s="59">
        <f t="shared" si="26"/>
        <v>0</v>
      </c>
      <c r="J63" s="59">
        <f t="shared" si="26"/>
        <v>0</v>
      </c>
      <c r="K63" s="59">
        <f t="shared" si="26"/>
        <v>0</v>
      </c>
      <c r="L63" s="59">
        <f t="shared" si="26"/>
        <v>0</v>
      </c>
      <c r="M63" s="59">
        <f t="shared" si="26"/>
        <v>0</v>
      </c>
      <c r="N63" s="59">
        <f t="shared" si="26"/>
        <v>0</v>
      </c>
      <c r="O63" s="59">
        <f t="shared" si="26"/>
        <v>0</v>
      </c>
      <c r="P63" s="59">
        <f t="shared" si="26"/>
        <v>0</v>
      </c>
      <c r="Q63" s="59">
        <f t="shared" si="26"/>
        <v>0</v>
      </c>
      <c r="R63" s="59">
        <f t="shared" si="26"/>
        <v>0</v>
      </c>
      <c r="S63" s="59">
        <f t="shared" si="26"/>
        <v>0</v>
      </c>
      <c r="T63" s="59">
        <f t="shared" si="26"/>
        <v>0</v>
      </c>
      <c r="U63" s="59">
        <f t="shared" si="26"/>
        <v>0</v>
      </c>
      <c r="V63" s="59">
        <f t="shared" si="26"/>
        <v>0</v>
      </c>
      <c r="W63" s="59">
        <f t="shared" si="26"/>
        <v>0</v>
      </c>
      <c r="X63" s="59">
        <f t="shared" si="26"/>
        <v>0</v>
      </c>
      <c r="Y63" s="59">
        <f t="shared" si="26"/>
        <v>0</v>
      </c>
      <c r="Z63" s="59">
        <f t="shared" si="26"/>
        <v>0</v>
      </c>
      <c r="AA63" s="59">
        <f t="shared" si="26"/>
        <v>0</v>
      </c>
      <c r="AB63" s="59">
        <f t="shared" si="26"/>
        <v>759.65</v>
      </c>
      <c r="AC63" s="59">
        <f t="shared" si="26"/>
        <v>0</v>
      </c>
      <c r="AD63" s="72">
        <f t="shared" si="26"/>
        <v>759.65</v>
      </c>
      <c r="AE63" s="59">
        <f t="shared" si="26"/>
        <v>0</v>
      </c>
      <c r="AF63" s="101"/>
      <c r="AG63" s="101"/>
    </row>
    <row r="64" spans="1:33" s="27" customFormat="1" ht="19.5" customHeight="1">
      <c r="A64" s="60" t="s">
        <v>24</v>
      </c>
      <c r="B64" s="5">
        <f>B66+B67+B65+B68</f>
        <v>1519.3</v>
      </c>
      <c r="C64" s="5">
        <f>C66+C67+C65+C68</f>
        <v>0</v>
      </c>
      <c r="D64" s="5">
        <f>D66+D67+D65+D68</f>
        <v>0</v>
      </c>
      <c r="E64" s="5">
        <f>E66+E67+E65+E68</f>
        <v>0</v>
      </c>
      <c r="F64" s="48">
        <f>E64/B64</f>
        <v>0</v>
      </c>
      <c r="G64" s="48">
        <v>0</v>
      </c>
      <c r="H64" s="5">
        <f aca="true" t="shared" si="27" ref="H64:AE64">H66+H67+H65+H68</f>
        <v>0</v>
      </c>
      <c r="I64" s="5">
        <f t="shared" si="27"/>
        <v>0</v>
      </c>
      <c r="J64" s="5">
        <f t="shared" si="27"/>
        <v>0</v>
      </c>
      <c r="K64" s="5">
        <f t="shared" si="27"/>
        <v>0</v>
      </c>
      <c r="L64" s="5">
        <f t="shared" si="27"/>
        <v>0</v>
      </c>
      <c r="M64" s="5">
        <f t="shared" si="27"/>
        <v>0</v>
      </c>
      <c r="N64" s="5">
        <f t="shared" si="27"/>
        <v>0</v>
      </c>
      <c r="O64" s="5">
        <f t="shared" si="27"/>
        <v>0</v>
      </c>
      <c r="P64" s="5">
        <f t="shared" si="27"/>
        <v>0</v>
      </c>
      <c r="Q64" s="5">
        <f t="shared" si="27"/>
        <v>0</v>
      </c>
      <c r="R64" s="5">
        <f t="shared" si="27"/>
        <v>0</v>
      </c>
      <c r="S64" s="5">
        <f t="shared" si="27"/>
        <v>0</v>
      </c>
      <c r="T64" s="5">
        <f t="shared" si="27"/>
        <v>0</v>
      </c>
      <c r="U64" s="5">
        <f t="shared" si="27"/>
        <v>0</v>
      </c>
      <c r="V64" s="5">
        <f t="shared" si="27"/>
        <v>0</v>
      </c>
      <c r="W64" s="5">
        <f t="shared" si="27"/>
        <v>0</v>
      </c>
      <c r="X64" s="5">
        <f t="shared" si="27"/>
        <v>0</v>
      </c>
      <c r="Y64" s="5">
        <f t="shared" si="27"/>
        <v>0</v>
      </c>
      <c r="Z64" s="5">
        <f t="shared" si="27"/>
        <v>0</v>
      </c>
      <c r="AA64" s="5">
        <f t="shared" si="27"/>
        <v>0</v>
      </c>
      <c r="AB64" s="5">
        <f>AB65</f>
        <v>759.65</v>
      </c>
      <c r="AC64" s="5">
        <f t="shared" si="27"/>
        <v>0</v>
      </c>
      <c r="AD64" s="71">
        <f t="shared" si="27"/>
        <v>759.65</v>
      </c>
      <c r="AE64" s="5">
        <f t="shared" si="27"/>
        <v>0</v>
      </c>
      <c r="AF64" s="102" t="s">
        <v>63</v>
      </c>
      <c r="AG64" s="103"/>
    </row>
    <row r="65" spans="1:33" s="27" customFormat="1" ht="21" customHeight="1">
      <c r="A65" s="51" t="s">
        <v>20</v>
      </c>
      <c r="B65" s="5">
        <f>H65+J65+L65+N65+P65+R65+T65+V65+X65+Z65+AB65+AD65</f>
        <v>1519.3</v>
      </c>
      <c r="C65" s="5">
        <f>H65</f>
        <v>0</v>
      </c>
      <c r="D65" s="5">
        <v>0</v>
      </c>
      <c r="E65" s="5">
        <f>I65</f>
        <v>0</v>
      </c>
      <c r="F65" s="48">
        <f>E65/B65</f>
        <v>0</v>
      </c>
      <c r="G65" s="48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759.65</v>
      </c>
      <c r="AC65" s="5">
        <v>0</v>
      </c>
      <c r="AD65" s="71">
        <v>759.65</v>
      </c>
      <c r="AE65" s="5">
        <v>0</v>
      </c>
      <c r="AF65" s="104"/>
      <c r="AG65" s="105"/>
    </row>
    <row r="66" spans="1:33" s="27" customFormat="1" ht="21" customHeight="1">
      <c r="A66" s="51" t="s">
        <v>18</v>
      </c>
      <c r="B66" s="5">
        <f>H66+I66+J66+K66+L66+M66+N66+O66+P66+Q66+R66+S66</f>
        <v>0</v>
      </c>
      <c r="C66" s="5">
        <f>H66+J66+L66</f>
        <v>0</v>
      </c>
      <c r="D66" s="5">
        <f>E66</f>
        <v>0</v>
      </c>
      <c r="E66" s="5">
        <f>I66+K66+M66</f>
        <v>0</v>
      </c>
      <c r="F66" s="48">
        <v>0</v>
      </c>
      <c r="G66" s="48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71">
        <v>0</v>
      </c>
      <c r="AE66" s="5">
        <v>0</v>
      </c>
      <c r="AF66" s="104"/>
      <c r="AG66" s="105"/>
    </row>
    <row r="67" spans="1:33" s="27" customFormat="1" ht="21" customHeight="1">
      <c r="A67" s="51" t="s">
        <v>19</v>
      </c>
      <c r="B67" s="5">
        <f>H67+I67+J67+K67+L67+M67+N67+O67+P67+Q67+R67+S67</f>
        <v>0</v>
      </c>
      <c r="C67" s="5">
        <f>H67+J67+L67</f>
        <v>0</v>
      </c>
      <c r="D67" s="5">
        <f>E67</f>
        <v>0</v>
      </c>
      <c r="E67" s="5">
        <f>I67+K67+M67</f>
        <v>0</v>
      </c>
      <c r="F67" s="48">
        <v>0</v>
      </c>
      <c r="G67" s="48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71">
        <v>0</v>
      </c>
      <c r="AE67" s="5">
        <v>0</v>
      </c>
      <c r="AF67" s="104"/>
      <c r="AG67" s="105"/>
    </row>
    <row r="68" spans="1:33" s="27" customFormat="1" ht="101.25" customHeight="1">
      <c r="A68" s="51" t="s">
        <v>27</v>
      </c>
      <c r="B68" s="5">
        <f>H68+I68+J68+K68+L68+M68+N68+O68+P68+Q68+R68+S68</f>
        <v>0</v>
      </c>
      <c r="C68" s="5">
        <f>H68+J68</f>
        <v>0</v>
      </c>
      <c r="D68" s="5">
        <f>E68</f>
        <v>0</v>
      </c>
      <c r="E68" s="5">
        <f>I68+K68+M68</f>
        <v>0</v>
      </c>
      <c r="F68" s="48">
        <v>0</v>
      </c>
      <c r="G68" s="48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71">
        <v>0</v>
      </c>
      <c r="AE68" s="5">
        <v>0</v>
      </c>
      <c r="AF68" s="106"/>
      <c r="AG68" s="107"/>
    </row>
    <row r="69" spans="1:33" s="27" customFormat="1" ht="39" customHeight="1">
      <c r="A69" s="38" t="s">
        <v>30</v>
      </c>
      <c r="B69" s="39">
        <f>B70</f>
        <v>13.4</v>
      </c>
      <c r="C69" s="39">
        <f>C70</f>
        <v>0</v>
      </c>
      <c r="D69" s="39">
        <f>D70</f>
        <v>0</v>
      </c>
      <c r="E69" s="39">
        <f>E70</f>
        <v>0</v>
      </c>
      <c r="F69" s="49">
        <f>E69/B69</f>
        <v>0</v>
      </c>
      <c r="G69" s="49">
        <v>0</v>
      </c>
      <c r="H69" s="39">
        <f aca="true" t="shared" si="28" ref="H69:AE69">H70</f>
        <v>0</v>
      </c>
      <c r="I69" s="39">
        <f t="shared" si="28"/>
        <v>0</v>
      </c>
      <c r="J69" s="39">
        <f t="shared" si="28"/>
        <v>0</v>
      </c>
      <c r="K69" s="39">
        <f t="shared" si="28"/>
        <v>0</v>
      </c>
      <c r="L69" s="39">
        <f t="shared" si="28"/>
        <v>0</v>
      </c>
      <c r="M69" s="39">
        <f t="shared" si="28"/>
        <v>0</v>
      </c>
      <c r="N69" s="39">
        <f t="shared" si="28"/>
        <v>13.4</v>
      </c>
      <c r="O69" s="39">
        <f t="shared" si="28"/>
        <v>0</v>
      </c>
      <c r="P69" s="39">
        <f t="shared" si="28"/>
        <v>0</v>
      </c>
      <c r="Q69" s="39">
        <f t="shared" si="28"/>
        <v>0</v>
      </c>
      <c r="R69" s="39">
        <f t="shared" si="28"/>
        <v>0</v>
      </c>
      <c r="S69" s="39">
        <f t="shared" si="28"/>
        <v>0</v>
      </c>
      <c r="T69" s="39">
        <f t="shared" si="28"/>
        <v>0</v>
      </c>
      <c r="U69" s="39">
        <f t="shared" si="28"/>
        <v>0</v>
      </c>
      <c r="V69" s="39">
        <f t="shared" si="28"/>
        <v>0</v>
      </c>
      <c r="W69" s="39">
        <f t="shared" si="28"/>
        <v>0</v>
      </c>
      <c r="X69" s="39">
        <f t="shared" si="28"/>
        <v>0</v>
      </c>
      <c r="Y69" s="39">
        <f t="shared" si="28"/>
        <v>0</v>
      </c>
      <c r="Z69" s="39">
        <f t="shared" si="28"/>
        <v>0</v>
      </c>
      <c r="AA69" s="39">
        <f t="shared" si="28"/>
        <v>0</v>
      </c>
      <c r="AB69" s="39">
        <f t="shared" si="28"/>
        <v>0</v>
      </c>
      <c r="AC69" s="39">
        <f t="shared" si="28"/>
        <v>0</v>
      </c>
      <c r="AD69" s="69">
        <f t="shared" si="28"/>
        <v>0</v>
      </c>
      <c r="AE69" s="39">
        <f t="shared" si="28"/>
        <v>0</v>
      </c>
      <c r="AF69" s="102" t="s">
        <v>64</v>
      </c>
      <c r="AG69" s="103"/>
    </row>
    <row r="70" spans="1:33" s="27" customFormat="1" ht="18.75" customHeight="1">
      <c r="A70" s="60" t="s">
        <v>24</v>
      </c>
      <c r="B70" s="6">
        <f>B72+B73+B71+B74</f>
        <v>13.4</v>
      </c>
      <c r="C70" s="6">
        <f>C72+C73+C71+C74</f>
        <v>0</v>
      </c>
      <c r="D70" s="6">
        <f>D72+D73+D71+D74</f>
        <v>0</v>
      </c>
      <c r="E70" s="6">
        <f>E72+E73+E71+E74</f>
        <v>0</v>
      </c>
      <c r="F70" s="48">
        <f>E70/B70</f>
        <v>0</v>
      </c>
      <c r="G70" s="48">
        <v>0</v>
      </c>
      <c r="H70" s="6">
        <f aca="true" t="shared" si="29" ref="H70:AE70">H72+H73+H71+H74</f>
        <v>0</v>
      </c>
      <c r="I70" s="6">
        <f t="shared" si="29"/>
        <v>0</v>
      </c>
      <c r="J70" s="6">
        <f t="shared" si="29"/>
        <v>0</v>
      </c>
      <c r="K70" s="6">
        <f t="shared" si="29"/>
        <v>0</v>
      </c>
      <c r="L70" s="6">
        <f t="shared" si="29"/>
        <v>0</v>
      </c>
      <c r="M70" s="6">
        <f t="shared" si="29"/>
        <v>0</v>
      </c>
      <c r="N70" s="6">
        <f t="shared" si="29"/>
        <v>13.4</v>
      </c>
      <c r="O70" s="6">
        <f t="shared" si="29"/>
        <v>0</v>
      </c>
      <c r="P70" s="6">
        <f t="shared" si="29"/>
        <v>0</v>
      </c>
      <c r="Q70" s="6">
        <f t="shared" si="29"/>
        <v>0</v>
      </c>
      <c r="R70" s="6">
        <f t="shared" si="29"/>
        <v>0</v>
      </c>
      <c r="S70" s="6">
        <f t="shared" si="29"/>
        <v>0</v>
      </c>
      <c r="T70" s="6">
        <f t="shared" si="29"/>
        <v>0</v>
      </c>
      <c r="U70" s="6">
        <f t="shared" si="29"/>
        <v>0</v>
      </c>
      <c r="V70" s="6">
        <f t="shared" si="29"/>
        <v>0</v>
      </c>
      <c r="W70" s="6">
        <f t="shared" si="29"/>
        <v>0</v>
      </c>
      <c r="X70" s="6">
        <f t="shared" si="29"/>
        <v>0</v>
      </c>
      <c r="Y70" s="6">
        <f t="shared" si="29"/>
        <v>0</v>
      </c>
      <c r="Z70" s="6">
        <f t="shared" si="29"/>
        <v>0</v>
      </c>
      <c r="AA70" s="6">
        <f t="shared" si="29"/>
        <v>0</v>
      </c>
      <c r="AB70" s="6">
        <f t="shared" si="29"/>
        <v>0</v>
      </c>
      <c r="AC70" s="6">
        <f t="shared" si="29"/>
        <v>0</v>
      </c>
      <c r="AD70" s="70">
        <f t="shared" si="29"/>
        <v>0</v>
      </c>
      <c r="AE70" s="6">
        <f t="shared" si="29"/>
        <v>0</v>
      </c>
      <c r="AF70" s="104"/>
      <c r="AG70" s="105"/>
    </row>
    <row r="71" spans="1:33" s="27" customFormat="1" ht="18.75" customHeight="1">
      <c r="A71" s="51" t="s">
        <v>20</v>
      </c>
      <c r="B71" s="6">
        <f>H71+I71+J71+K71+L71+M71+N71+O71+P71+Q71+R71+S71</f>
        <v>0</v>
      </c>
      <c r="C71" s="6">
        <f>H71+J71+L71</f>
        <v>0</v>
      </c>
      <c r="D71" s="6">
        <f>E71</f>
        <v>0</v>
      </c>
      <c r="E71" s="6">
        <f>I71+K71+M71</f>
        <v>0</v>
      </c>
      <c r="F71" s="48">
        <v>0</v>
      </c>
      <c r="G71" s="48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71">
        <v>0</v>
      </c>
      <c r="AE71" s="6">
        <v>0</v>
      </c>
      <c r="AF71" s="104"/>
      <c r="AG71" s="105"/>
    </row>
    <row r="72" spans="1:33" s="27" customFormat="1" ht="18.75" customHeight="1">
      <c r="A72" s="51" t="s">
        <v>18</v>
      </c>
      <c r="B72" s="6">
        <f>H72+J72+L72+N72+P72+R72+T72+V72+X72+Z72+AB72+AD72</f>
        <v>13.4</v>
      </c>
      <c r="C72" s="6">
        <f>H72</f>
        <v>0</v>
      </c>
      <c r="D72" s="6">
        <f>C72</f>
        <v>0</v>
      </c>
      <c r="E72" s="6">
        <f>I72</f>
        <v>0</v>
      </c>
      <c r="F72" s="48">
        <f>E72/B72</f>
        <v>0</v>
      </c>
      <c r="G72" s="48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13.4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71">
        <v>0</v>
      </c>
      <c r="AE72" s="6">
        <v>0</v>
      </c>
      <c r="AF72" s="104"/>
      <c r="AG72" s="105"/>
    </row>
    <row r="73" spans="1:33" s="27" customFormat="1" ht="18.75" customHeight="1">
      <c r="A73" s="51" t="s">
        <v>19</v>
      </c>
      <c r="B73" s="6">
        <f>H73+I73+J73+K73+L73+M73+N73+O73+P73+Q73+R73+S73</f>
        <v>0</v>
      </c>
      <c r="C73" s="6">
        <f>H73+J73+L73</f>
        <v>0</v>
      </c>
      <c r="D73" s="6">
        <f>E73</f>
        <v>0</v>
      </c>
      <c r="E73" s="6">
        <f>I73+K73+M73</f>
        <v>0</v>
      </c>
      <c r="F73" s="48">
        <v>0</v>
      </c>
      <c r="G73" s="48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71">
        <v>0</v>
      </c>
      <c r="AE73" s="6">
        <v>0</v>
      </c>
      <c r="AF73" s="104"/>
      <c r="AG73" s="105"/>
    </row>
    <row r="74" spans="1:33" s="27" customFormat="1" ht="18.75" customHeight="1">
      <c r="A74" s="51" t="s">
        <v>27</v>
      </c>
      <c r="B74" s="6">
        <f>H74+I74+J74+K74+L74+M74+N74+O74+P74+Q74+R74+S74</f>
        <v>0</v>
      </c>
      <c r="C74" s="6">
        <f>H74+J74</f>
        <v>0</v>
      </c>
      <c r="D74" s="6">
        <f>E74</f>
        <v>0</v>
      </c>
      <c r="E74" s="6">
        <f>I74+K74+M74</f>
        <v>0</v>
      </c>
      <c r="F74" s="48">
        <v>0</v>
      </c>
      <c r="G74" s="48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71">
        <v>0</v>
      </c>
      <c r="AE74" s="6">
        <v>0</v>
      </c>
      <c r="AF74" s="106"/>
      <c r="AG74" s="107"/>
    </row>
    <row r="75" spans="1:33" s="27" customFormat="1" ht="50.25" customHeight="1">
      <c r="A75" s="40" t="s">
        <v>48</v>
      </c>
      <c r="B75" s="6">
        <f>B76</f>
        <v>1983.7</v>
      </c>
      <c r="C75" s="6">
        <f>C76</f>
        <v>0</v>
      </c>
      <c r="D75" s="6">
        <f>D76</f>
        <v>0</v>
      </c>
      <c r="E75" s="6">
        <f>E76</f>
        <v>0</v>
      </c>
      <c r="F75" s="48">
        <v>0</v>
      </c>
      <c r="G75" s="48">
        <v>0</v>
      </c>
      <c r="H75" s="6">
        <f aca="true" t="shared" si="30" ref="H75:AE75">H76</f>
        <v>0</v>
      </c>
      <c r="I75" s="6">
        <f t="shared" si="30"/>
        <v>0</v>
      </c>
      <c r="J75" s="6">
        <f t="shared" si="30"/>
        <v>0</v>
      </c>
      <c r="K75" s="6">
        <f t="shared" si="30"/>
        <v>0</v>
      </c>
      <c r="L75" s="6">
        <f t="shared" si="30"/>
        <v>0</v>
      </c>
      <c r="M75" s="6">
        <f t="shared" si="30"/>
        <v>0</v>
      </c>
      <c r="N75" s="6">
        <f t="shared" si="30"/>
        <v>0</v>
      </c>
      <c r="O75" s="6">
        <f t="shared" si="30"/>
        <v>0</v>
      </c>
      <c r="P75" s="6">
        <f t="shared" si="30"/>
        <v>0</v>
      </c>
      <c r="Q75" s="6">
        <f t="shared" si="30"/>
        <v>0</v>
      </c>
      <c r="R75" s="6">
        <f t="shared" si="30"/>
        <v>0</v>
      </c>
      <c r="S75" s="6">
        <f t="shared" si="30"/>
        <v>0</v>
      </c>
      <c r="T75" s="6">
        <f t="shared" si="30"/>
        <v>0</v>
      </c>
      <c r="U75" s="6">
        <f t="shared" si="30"/>
        <v>0</v>
      </c>
      <c r="V75" s="6">
        <f t="shared" si="30"/>
        <v>0</v>
      </c>
      <c r="W75" s="6">
        <f t="shared" si="30"/>
        <v>0</v>
      </c>
      <c r="X75" s="6">
        <f t="shared" si="30"/>
        <v>0</v>
      </c>
      <c r="Y75" s="6">
        <f t="shared" si="30"/>
        <v>0</v>
      </c>
      <c r="Z75" s="6">
        <f t="shared" si="30"/>
        <v>0</v>
      </c>
      <c r="AA75" s="6">
        <f t="shared" si="30"/>
        <v>0</v>
      </c>
      <c r="AB75" s="6">
        <f t="shared" si="30"/>
        <v>0</v>
      </c>
      <c r="AC75" s="6">
        <f t="shared" si="30"/>
        <v>0</v>
      </c>
      <c r="AD75" s="70">
        <f t="shared" si="30"/>
        <v>1983.7</v>
      </c>
      <c r="AE75" s="6">
        <f t="shared" si="30"/>
        <v>0</v>
      </c>
      <c r="AF75" s="108" t="s">
        <v>65</v>
      </c>
      <c r="AG75" s="109"/>
    </row>
    <row r="76" spans="1:33" s="27" customFormat="1" ht="18.75" customHeight="1">
      <c r="A76" s="56" t="s">
        <v>24</v>
      </c>
      <c r="B76" s="6">
        <f>B77+B78+B79+B80</f>
        <v>1983.7</v>
      </c>
      <c r="C76" s="6">
        <f>C77+C78+C79+C80</f>
        <v>0</v>
      </c>
      <c r="D76" s="6">
        <f>D77+D78+D79+D80</f>
        <v>0</v>
      </c>
      <c r="E76" s="6">
        <f>E77+E78+E79+E80</f>
        <v>0</v>
      </c>
      <c r="F76" s="48">
        <v>0</v>
      </c>
      <c r="G76" s="48">
        <v>0</v>
      </c>
      <c r="H76" s="6">
        <f>H77+H78+H79+H80</f>
        <v>0</v>
      </c>
      <c r="I76" s="6">
        <f aca="true" t="shared" si="31" ref="I76:AE76">I77+I78+I79+I80</f>
        <v>0</v>
      </c>
      <c r="J76" s="6">
        <f t="shared" si="31"/>
        <v>0</v>
      </c>
      <c r="K76" s="6">
        <f t="shared" si="31"/>
        <v>0</v>
      </c>
      <c r="L76" s="6">
        <f t="shared" si="31"/>
        <v>0</v>
      </c>
      <c r="M76" s="6">
        <f t="shared" si="31"/>
        <v>0</v>
      </c>
      <c r="N76" s="6">
        <f t="shared" si="31"/>
        <v>0</v>
      </c>
      <c r="O76" s="6">
        <f t="shared" si="31"/>
        <v>0</v>
      </c>
      <c r="P76" s="6">
        <f t="shared" si="31"/>
        <v>0</v>
      </c>
      <c r="Q76" s="6">
        <f t="shared" si="31"/>
        <v>0</v>
      </c>
      <c r="R76" s="6">
        <f t="shared" si="31"/>
        <v>0</v>
      </c>
      <c r="S76" s="6">
        <f t="shared" si="31"/>
        <v>0</v>
      </c>
      <c r="T76" s="6">
        <f t="shared" si="31"/>
        <v>0</v>
      </c>
      <c r="U76" s="6">
        <f t="shared" si="31"/>
        <v>0</v>
      </c>
      <c r="V76" s="6">
        <f t="shared" si="31"/>
        <v>0</v>
      </c>
      <c r="W76" s="6">
        <f t="shared" si="31"/>
        <v>0</v>
      </c>
      <c r="X76" s="6">
        <f t="shared" si="31"/>
        <v>0</v>
      </c>
      <c r="Y76" s="6">
        <f t="shared" si="31"/>
        <v>0</v>
      </c>
      <c r="Z76" s="6">
        <f t="shared" si="31"/>
        <v>0</v>
      </c>
      <c r="AA76" s="6">
        <f t="shared" si="31"/>
        <v>0</v>
      </c>
      <c r="AB76" s="6">
        <f t="shared" si="31"/>
        <v>0</v>
      </c>
      <c r="AC76" s="6">
        <f t="shared" si="31"/>
        <v>0</v>
      </c>
      <c r="AD76" s="70">
        <f t="shared" si="31"/>
        <v>1983.7</v>
      </c>
      <c r="AE76" s="6">
        <f t="shared" si="31"/>
        <v>0</v>
      </c>
      <c r="AF76" s="110"/>
      <c r="AG76" s="111"/>
    </row>
    <row r="77" spans="1:33" s="27" customFormat="1" ht="18.75" customHeight="1">
      <c r="A77" s="29" t="s">
        <v>20</v>
      </c>
      <c r="B77" s="6">
        <f>H77+J77+L77+N77+P77+R77+T77+V77+X77+Z77+AB77+AD77</f>
        <v>1519.4</v>
      </c>
      <c r="C77" s="6">
        <f>H77</f>
        <v>0</v>
      </c>
      <c r="D77" s="6">
        <f>E77</f>
        <v>0</v>
      </c>
      <c r="E77" s="6">
        <f>I77</f>
        <v>0</v>
      </c>
      <c r="F77" s="48">
        <v>0</v>
      </c>
      <c r="G77" s="48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71">
        <v>1519.4</v>
      </c>
      <c r="AE77" s="5">
        <v>0</v>
      </c>
      <c r="AF77" s="110"/>
      <c r="AG77" s="111"/>
    </row>
    <row r="78" spans="1:33" s="27" customFormat="1" ht="18.75" customHeight="1">
      <c r="A78" s="29" t="s">
        <v>47</v>
      </c>
      <c r="B78" s="6">
        <f>H78+J78+L78+N78+P78+R78+T78+V78+X78+Z78+AB78+AD78</f>
        <v>464.3</v>
      </c>
      <c r="C78" s="6">
        <f>H78</f>
        <v>0</v>
      </c>
      <c r="D78" s="6">
        <f>E78</f>
        <v>0</v>
      </c>
      <c r="E78" s="6">
        <f>I78</f>
        <v>0</v>
      </c>
      <c r="F78" s="48">
        <v>0</v>
      </c>
      <c r="G78" s="48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70">
        <v>464.3</v>
      </c>
      <c r="AE78" s="6">
        <v>0</v>
      </c>
      <c r="AF78" s="110"/>
      <c r="AG78" s="111"/>
    </row>
    <row r="79" spans="1:33" s="27" customFormat="1" ht="18.75" customHeight="1">
      <c r="A79" s="29" t="s">
        <v>19</v>
      </c>
      <c r="B79" s="6">
        <f>H79+I79+J79+K79+L79+M79+N79+O79+P79+Q79+R79+S79</f>
        <v>0</v>
      </c>
      <c r="C79" s="6">
        <f>H79+J79+L79+N79+P79+R79+T79</f>
        <v>0</v>
      </c>
      <c r="D79" s="6">
        <f>E79</f>
        <v>0</v>
      </c>
      <c r="E79" s="6">
        <f>I79+K79+M79+O79+Q79+S79</f>
        <v>0</v>
      </c>
      <c r="F79" s="48">
        <v>0</v>
      </c>
      <c r="G79" s="48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70">
        <v>0</v>
      </c>
      <c r="AE79" s="6">
        <v>0</v>
      </c>
      <c r="AF79" s="110"/>
      <c r="AG79" s="111"/>
    </row>
    <row r="80" spans="1:33" s="27" customFormat="1" ht="18.75" customHeight="1">
      <c r="A80" s="29" t="s">
        <v>27</v>
      </c>
      <c r="B80" s="6">
        <f>H80+I80+J80+K80+L80+M80+N80+O80+P80+Q80+R80+S80</f>
        <v>0</v>
      </c>
      <c r="C80" s="6">
        <f>H80+J80+L80+N80+P80+R80+T80</f>
        <v>0</v>
      </c>
      <c r="D80" s="6">
        <f>E80</f>
        <v>0</v>
      </c>
      <c r="E80" s="6">
        <f>I80+K80+M80+O80+Q80+S80</f>
        <v>0</v>
      </c>
      <c r="F80" s="48">
        <v>0</v>
      </c>
      <c r="G80" s="48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70">
        <v>0</v>
      </c>
      <c r="AE80" s="6">
        <v>0</v>
      </c>
      <c r="AF80" s="112"/>
      <c r="AG80" s="113"/>
    </row>
    <row r="81" spans="1:33" s="35" customFormat="1" ht="66" customHeight="1">
      <c r="A81" s="36" t="s">
        <v>35</v>
      </c>
      <c r="B81" s="37">
        <f>B82+B85+B88</f>
        <v>51446.401</v>
      </c>
      <c r="C81" s="37">
        <f>C82+C85+C88</f>
        <v>8840.029999999999</v>
      </c>
      <c r="D81" s="37">
        <f>D82+D85+D88</f>
        <v>7712.788</v>
      </c>
      <c r="E81" s="37">
        <f>E82+E85+E88</f>
        <v>7712.788</v>
      </c>
      <c r="F81" s="49">
        <f>E81/B81</f>
        <v>0.14991890297632288</v>
      </c>
      <c r="G81" s="49">
        <f>E81/C81</f>
        <v>0.8724843693969365</v>
      </c>
      <c r="H81" s="37">
        <f aca="true" t="shared" si="32" ref="H81:AE81">H82+H85+H88</f>
        <v>8840.029999999999</v>
      </c>
      <c r="I81" s="37">
        <f t="shared" si="32"/>
        <v>7712.788</v>
      </c>
      <c r="J81" s="37">
        <f>J82+J85+J88</f>
        <v>4990.77</v>
      </c>
      <c r="K81" s="37">
        <f t="shared" si="32"/>
        <v>0</v>
      </c>
      <c r="L81" s="37">
        <f t="shared" si="32"/>
        <v>2465.25</v>
      </c>
      <c r="M81" s="37">
        <f t="shared" si="32"/>
        <v>0</v>
      </c>
      <c r="N81" s="37">
        <f t="shared" si="32"/>
        <v>4153.112</v>
      </c>
      <c r="O81" s="37">
        <f t="shared" si="32"/>
        <v>0</v>
      </c>
      <c r="P81" s="37">
        <f t="shared" si="32"/>
        <v>4393.819</v>
      </c>
      <c r="Q81" s="37">
        <f t="shared" si="32"/>
        <v>0</v>
      </c>
      <c r="R81" s="37">
        <f t="shared" si="32"/>
        <v>3326.337</v>
      </c>
      <c r="S81" s="37">
        <f>S82+S85+S88</f>
        <v>0</v>
      </c>
      <c r="T81" s="37">
        <f t="shared" si="32"/>
        <v>5035.024</v>
      </c>
      <c r="U81" s="37">
        <f t="shared" si="32"/>
        <v>0</v>
      </c>
      <c r="V81" s="37">
        <f t="shared" si="32"/>
        <v>3018.084</v>
      </c>
      <c r="W81" s="37">
        <f t="shared" si="32"/>
        <v>0</v>
      </c>
      <c r="X81" s="37">
        <f t="shared" si="32"/>
        <v>2024.473</v>
      </c>
      <c r="Y81" s="37">
        <f t="shared" si="32"/>
        <v>0</v>
      </c>
      <c r="Z81" s="37">
        <f t="shared" si="32"/>
        <v>3920.654</v>
      </c>
      <c r="AA81" s="37">
        <f t="shared" si="32"/>
        <v>0</v>
      </c>
      <c r="AB81" s="37">
        <f t="shared" si="32"/>
        <v>2324.757</v>
      </c>
      <c r="AC81" s="37">
        <f t="shared" si="32"/>
        <v>0</v>
      </c>
      <c r="AD81" s="68">
        <f t="shared" si="32"/>
        <v>6954.090999999999</v>
      </c>
      <c r="AE81" s="37">
        <f t="shared" si="32"/>
        <v>0</v>
      </c>
      <c r="AF81" s="101" t="s">
        <v>51</v>
      </c>
      <c r="AG81" s="101"/>
    </row>
    <row r="82" spans="1:33" s="27" customFormat="1" ht="57.75" customHeight="1">
      <c r="A82" s="38" t="s">
        <v>31</v>
      </c>
      <c r="B82" s="39">
        <f>B83</f>
        <v>13741.800000000001</v>
      </c>
      <c r="C82" s="39">
        <f aca="true" t="shared" si="33" ref="C82:R83">C83</f>
        <v>3012.152</v>
      </c>
      <c r="D82" s="39">
        <f t="shared" si="33"/>
        <v>2374.521</v>
      </c>
      <c r="E82" s="39">
        <f t="shared" si="33"/>
        <v>2374.521</v>
      </c>
      <c r="F82" s="49">
        <f aca="true" t="shared" si="34" ref="F82:F89">E82/B82</f>
        <v>0.17279548530760164</v>
      </c>
      <c r="G82" s="49">
        <f aca="true" t="shared" si="35" ref="G82:G92">E82/C82</f>
        <v>0.7883138035530743</v>
      </c>
      <c r="H82" s="59">
        <f t="shared" si="33"/>
        <v>3012.152</v>
      </c>
      <c r="I82" s="59">
        <f t="shared" si="33"/>
        <v>2374.521</v>
      </c>
      <c r="J82" s="59">
        <f t="shared" si="33"/>
        <v>1275.606</v>
      </c>
      <c r="K82" s="59">
        <f t="shared" si="33"/>
        <v>0</v>
      </c>
      <c r="L82" s="59">
        <f t="shared" si="33"/>
        <v>502.314</v>
      </c>
      <c r="M82" s="59">
        <f t="shared" si="33"/>
        <v>0</v>
      </c>
      <c r="N82" s="59">
        <f t="shared" si="33"/>
        <v>1161.179</v>
      </c>
      <c r="O82" s="59">
        <f t="shared" si="33"/>
        <v>0</v>
      </c>
      <c r="P82" s="59">
        <f t="shared" si="33"/>
        <v>1161.459</v>
      </c>
      <c r="Q82" s="59">
        <f t="shared" si="33"/>
        <v>0</v>
      </c>
      <c r="R82" s="59">
        <f t="shared" si="33"/>
        <v>1390.723</v>
      </c>
      <c r="S82" s="59">
        <f aca="true" t="shared" si="36" ref="S82:AE83">S83</f>
        <v>0</v>
      </c>
      <c r="T82" s="59">
        <f t="shared" si="36"/>
        <v>1305.715</v>
      </c>
      <c r="U82" s="59">
        <f t="shared" si="36"/>
        <v>0</v>
      </c>
      <c r="V82" s="59">
        <f t="shared" si="36"/>
        <v>773.21</v>
      </c>
      <c r="W82" s="59">
        <f t="shared" si="36"/>
        <v>0</v>
      </c>
      <c r="X82" s="59">
        <f t="shared" si="36"/>
        <v>427.958</v>
      </c>
      <c r="Y82" s="59">
        <f t="shared" si="36"/>
        <v>0</v>
      </c>
      <c r="Z82" s="59">
        <f t="shared" si="36"/>
        <v>1004.368</v>
      </c>
      <c r="AA82" s="59">
        <f t="shared" si="36"/>
        <v>0</v>
      </c>
      <c r="AB82" s="59">
        <f t="shared" si="36"/>
        <v>604.691</v>
      </c>
      <c r="AC82" s="59">
        <f t="shared" si="36"/>
        <v>0</v>
      </c>
      <c r="AD82" s="72">
        <f t="shared" si="36"/>
        <v>1122.425</v>
      </c>
      <c r="AE82" s="59">
        <f t="shared" si="36"/>
        <v>0</v>
      </c>
      <c r="AF82" s="102" t="s">
        <v>52</v>
      </c>
      <c r="AG82" s="103"/>
    </row>
    <row r="83" spans="1:33" s="27" customFormat="1" ht="15.75">
      <c r="A83" s="56" t="s">
        <v>24</v>
      </c>
      <c r="B83" s="6">
        <f>B84</f>
        <v>13741.800000000001</v>
      </c>
      <c r="C83" s="6">
        <f t="shared" si="33"/>
        <v>3012.152</v>
      </c>
      <c r="D83" s="6">
        <f>D84</f>
        <v>2374.521</v>
      </c>
      <c r="E83" s="6">
        <f t="shared" si="33"/>
        <v>2374.521</v>
      </c>
      <c r="F83" s="48">
        <f t="shared" si="34"/>
        <v>0.17279548530760164</v>
      </c>
      <c r="G83" s="48">
        <f t="shared" si="35"/>
        <v>0.7883138035530743</v>
      </c>
      <c r="H83" s="5">
        <f t="shared" si="33"/>
        <v>3012.152</v>
      </c>
      <c r="I83" s="5">
        <f t="shared" si="33"/>
        <v>2374.521</v>
      </c>
      <c r="J83" s="5">
        <f t="shared" si="33"/>
        <v>1275.606</v>
      </c>
      <c r="K83" s="5">
        <f t="shared" si="33"/>
        <v>0</v>
      </c>
      <c r="L83" s="5">
        <f t="shared" si="33"/>
        <v>502.314</v>
      </c>
      <c r="M83" s="5">
        <f t="shared" si="33"/>
        <v>0</v>
      </c>
      <c r="N83" s="5">
        <f t="shared" si="33"/>
        <v>1161.179</v>
      </c>
      <c r="O83" s="5">
        <f t="shared" si="33"/>
        <v>0</v>
      </c>
      <c r="P83" s="5">
        <f t="shared" si="33"/>
        <v>1161.459</v>
      </c>
      <c r="Q83" s="5">
        <f t="shared" si="33"/>
        <v>0</v>
      </c>
      <c r="R83" s="5">
        <f t="shared" si="33"/>
        <v>1390.723</v>
      </c>
      <c r="S83" s="5">
        <f t="shared" si="36"/>
        <v>0</v>
      </c>
      <c r="T83" s="5">
        <f t="shared" si="36"/>
        <v>1305.715</v>
      </c>
      <c r="U83" s="5">
        <f t="shared" si="36"/>
        <v>0</v>
      </c>
      <c r="V83" s="5">
        <f t="shared" si="36"/>
        <v>773.21</v>
      </c>
      <c r="W83" s="5">
        <f t="shared" si="36"/>
        <v>0</v>
      </c>
      <c r="X83" s="5">
        <f t="shared" si="36"/>
        <v>427.958</v>
      </c>
      <c r="Y83" s="5">
        <f t="shared" si="36"/>
        <v>0</v>
      </c>
      <c r="Z83" s="5">
        <f t="shared" si="36"/>
        <v>1004.368</v>
      </c>
      <c r="AA83" s="5">
        <f t="shared" si="36"/>
        <v>0</v>
      </c>
      <c r="AB83" s="5">
        <f t="shared" si="36"/>
        <v>604.691</v>
      </c>
      <c r="AC83" s="5">
        <f t="shared" si="36"/>
        <v>0</v>
      </c>
      <c r="AD83" s="71">
        <f t="shared" si="36"/>
        <v>1122.425</v>
      </c>
      <c r="AE83" s="5">
        <f t="shared" si="36"/>
        <v>0</v>
      </c>
      <c r="AF83" s="104"/>
      <c r="AG83" s="105"/>
    </row>
    <row r="84" spans="1:33" s="27" customFormat="1" ht="15.75">
      <c r="A84" s="29" t="s">
        <v>19</v>
      </c>
      <c r="B84" s="6">
        <f>H84+J84+L84+N84+P84+R84+T84+V84+X84+Z84+AB84+AD84</f>
        <v>13741.800000000001</v>
      </c>
      <c r="C84" s="6">
        <f>H84</f>
        <v>3012.152</v>
      </c>
      <c r="D84" s="6">
        <f>E84</f>
        <v>2374.521</v>
      </c>
      <c r="E84" s="6">
        <f>I84</f>
        <v>2374.521</v>
      </c>
      <c r="F84" s="48">
        <f t="shared" si="34"/>
        <v>0.17279548530760164</v>
      </c>
      <c r="G84" s="48">
        <f t="shared" si="35"/>
        <v>0.7883138035530743</v>
      </c>
      <c r="H84" s="5">
        <v>3012.152</v>
      </c>
      <c r="I84" s="5">
        <v>2374.521</v>
      </c>
      <c r="J84" s="5">
        <v>1275.606</v>
      </c>
      <c r="K84" s="5">
        <v>0</v>
      </c>
      <c r="L84" s="5">
        <v>502.314</v>
      </c>
      <c r="M84" s="5">
        <v>0</v>
      </c>
      <c r="N84" s="5">
        <v>1161.179</v>
      </c>
      <c r="O84" s="5">
        <v>0</v>
      </c>
      <c r="P84" s="5">
        <v>1161.459</v>
      </c>
      <c r="Q84" s="5">
        <v>0</v>
      </c>
      <c r="R84" s="5">
        <v>1390.723</v>
      </c>
      <c r="S84" s="5">
        <v>0</v>
      </c>
      <c r="T84" s="5">
        <v>1305.715</v>
      </c>
      <c r="U84" s="5">
        <v>0</v>
      </c>
      <c r="V84" s="5">
        <v>773.21</v>
      </c>
      <c r="W84" s="5">
        <v>0</v>
      </c>
      <c r="X84" s="5">
        <v>427.958</v>
      </c>
      <c r="Y84" s="5">
        <v>0</v>
      </c>
      <c r="Z84" s="5">
        <v>1004.368</v>
      </c>
      <c r="AA84" s="5">
        <v>0</v>
      </c>
      <c r="AB84" s="5">
        <v>604.691</v>
      </c>
      <c r="AC84" s="5">
        <v>0</v>
      </c>
      <c r="AD84" s="71">
        <v>1122.425</v>
      </c>
      <c r="AE84" s="5">
        <v>0</v>
      </c>
      <c r="AF84" s="106"/>
      <c r="AG84" s="107"/>
    </row>
    <row r="85" spans="1:33" s="27" customFormat="1" ht="45.75" customHeight="1">
      <c r="A85" s="38" t="s">
        <v>32</v>
      </c>
      <c r="B85" s="39">
        <f>B86</f>
        <v>6086.3009999999995</v>
      </c>
      <c r="C85" s="39">
        <f aca="true" t="shared" si="37" ref="C85:R86">C86</f>
        <v>1246.938</v>
      </c>
      <c r="D85" s="39">
        <f t="shared" si="37"/>
        <v>784.117</v>
      </c>
      <c r="E85" s="39">
        <f t="shared" si="37"/>
        <v>784.117</v>
      </c>
      <c r="F85" s="49">
        <f t="shared" si="34"/>
        <v>0.12883309583275623</v>
      </c>
      <c r="G85" s="49">
        <f t="shared" si="35"/>
        <v>0.6288339917461814</v>
      </c>
      <c r="H85" s="59">
        <f t="shared" si="37"/>
        <v>1246.938</v>
      </c>
      <c r="I85" s="59">
        <f t="shared" si="37"/>
        <v>784.117</v>
      </c>
      <c r="J85" s="59">
        <f t="shared" si="37"/>
        <v>686.784</v>
      </c>
      <c r="K85" s="59">
        <f t="shared" si="37"/>
        <v>0</v>
      </c>
      <c r="L85" s="59">
        <f t="shared" si="37"/>
        <v>258.886</v>
      </c>
      <c r="M85" s="59">
        <f t="shared" si="37"/>
        <v>0</v>
      </c>
      <c r="N85" s="59">
        <f t="shared" si="37"/>
        <v>605.473</v>
      </c>
      <c r="O85" s="59">
        <f t="shared" si="37"/>
        <v>0</v>
      </c>
      <c r="P85" s="59">
        <f t="shared" si="37"/>
        <v>557.27</v>
      </c>
      <c r="Q85" s="59">
        <f t="shared" si="37"/>
        <v>0</v>
      </c>
      <c r="R85" s="59">
        <f t="shared" si="37"/>
        <v>210.324</v>
      </c>
      <c r="S85" s="59">
        <f aca="true" t="shared" si="38" ref="S85:AE86">S86</f>
        <v>0</v>
      </c>
      <c r="T85" s="59">
        <f t="shared" si="38"/>
        <v>492.949</v>
      </c>
      <c r="U85" s="59">
        <f t="shared" si="38"/>
        <v>0</v>
      </c>
      <c r="V85" s="59">
        <f t="shared" si="38"/>
        <v>314.654</v>
      </c>
      <c r="W85" s="59">
        <f t="shared" si="38"/>
        <v>0</v>
      </c>
      <c r="X85" s="59">
        <f t="shared" si="38"/>
        <v>373.575</v>
      </c>
      <c r="Y85" s="59">
        <f t="shared" si="38"/>
        <v>0</v>
      </c>
      <c r="Z85" s="59">
        <f t="shared" si="38"/>
        <v>576.936</v>
      </c>
      <c r="AA85" s="59">
        <f t="shared" si="38"/>
        <v>0</v>
      </c>
      <c r="AB85" s="59">
        <f t="shared" si="38"/>
        <v>229.876</v>
      </c>
      <c r="AC85" s="59">
        <f t="shared" si="38"/>
        <v>0</v>
      </c>
      <c r="AD85" s="72">
        <f t="shared" si="38"/>
        <v>532.636</v>
      </c>
      <c r="AE85" s="59">
        <f t="shared" si="38"/>
        <v>0</v>
      </c>
      <c r="AF85" s="102" t="s">
        <v>51</v>
      </c>
      <c r="AG85" s="103"/>
    </row>
    <row r="86" spans="1:33" s="27" customFormat="1" ht="15.75">
      <c r="A86" s="56" t="s">
        <v>24</v>
      </c>
      <c r="B86" s="6">
        <f>B87</f>
        <v>6086.3009999999995</v>
      </c>
      <c r="C86" s="6">
        <f t="shared" si="37"/>
        <v>1246.938</v>
      </c>
      <c r="D86" s="6">
        <f t="shared" si="37"/>
        <v>784.117</v>
      </c>
      <c r="E86" s="6">
        <f t="shared" si="37"/>
        <v>784.117</v>
      </c>
      <c r="F86" s="48">
        <f t="shared" si="34"/>
        <v>0.12883309583275623</v>
      </c>
      <c r="G86" s="48">
        <f t="shared" si="35"/>
        <v>0.6288339917461814</v>
      </c>
      <c r="H86" s="5">
        <f t="shared" si="37"/>
        <v>1246.938</v>
      </c>
      <c r="I86" s="5">
        <f>I87</f>
        <v>784.117</v>
      </c>
      <c r="J86" s="5">
        <f>J87</f>
        <v>686.784</v>
      </c>
      <c r="K86" s="5">
        <f>K87</f>
        <v>0</v>
      </c>
      <c r="L86" s="5">
        <f>L87</f>
        <v>258.886</v>
      </c>
      <c r="M86" s="5">
        <f>M87</f>
        <v>0</v>
      </c>
      <c r="N86" s="5">
        <f t="shared" si="37"/>
        <v>605.473</v>
      </c>
      <c r="O86" s="5">
        <f t="shared" si="37"/>
        <v>0</v>
      </c>
      <c r="P86" s="5">
        <f t="shared" si="37"/>
        <v>557.27</v>
      </c>
      <c r="Q86" s="5">
        <f t="shared" si="37"/>
        <v>0</v>
      </c>
      <c r="R86" s="5">
        <f t="shared" si="37"/>
        <v>210.324</v>
      </c>
      <c r="S86" s="5">
        <f t="shared" si="38"/>
        <v>0</v>
      </c>
      <c r="T86" s="5">
        <f t="shared" si="38"/>
        <v>492.949</v>
      </c>
      <c r="U86" s="5">
        <f t="shared" si="38"/>
        <v>0</v>
      </c>
      <c r="V86" s="5">
        <f t="shared" si="38"/>
        <v>314.654</v>
      </c>
      <c r="W86" s="5">
        <f t="shared" si="38"/>
        <v>0</v>
      </c>
      <c r="X86" s="5">
        <f t="shared" si="38"/>
        <v>373.575</v>
      </c>
      <c r="Y86" s="5">
        <f t="shared" si="38"/>
        <v>0</v>
      </c>
      <c r="Z86" s="5">
        <f t="shared" si="38"/>
        <v>576.936</v>
      </c>
      <c r="AA86" s="5">
        <f t="shared" si="38"/>
        <v>0</v>
      </c>
      <c r="AB86" s="5">
        <f t="shared" si="38"/>
        <v>229.876</v>
      </c>
      <c r="AC86" s="5">
        <f t="shared" si="38"/>
        <v>0</v>
      </c>
      <c r="AD86" s="71">
        <f t="shared" si="38"/>
        <v>532.636</v>
      </c>
      <c r="AE86" s="5">
        <f t="shared" si="38"/>
        <v>0</v>
      </c>
      <c r="AF86" s="104"/>
      <c r="AG86" s="105"/>
    </row>
    <row r="87" spans="1:33" s="27" customFormat="1" ht="15.75">
      <c r="A87" s="29" t="s">
        <v>19</v>
      </c>
      <c r="B87" s="6">
        <f>H87+J87+L87+N87+P87+R87+T87+V87+X87+Z87+AB87+AD87</f>
        <v>6086.3009999999995</v>
      </c>
      <c r="C87" s="6">
        <f>H87</f>
        <v>1246.938</v>
      </c>
      <c r="D87" s="6">
        <f>E87</f>
        <v>784.117</v>
      </c>
      <c r="E87" s="6">
        <f>I87</f>
        <v>784.117</v>
      </c>
      <c r="F87" s="48">
        <f t="shared" si="34"/>
        <v>0.12883309583275623</v>
      </c>
      <c r="G87" s="48">
        <f t="shared" si="35"/>
        <v>0.6288339917461814</v>
      </c>
      <c r="H87" s="5">
        <v>1246.938</v>
      </c>
      <c r="I87" s="5">
        <v>784.117</v>
      </c>
      <c r="J87" s="5">
        <v>686.784</v>
      </c>
      <c r="K87" s="5">
        <v>0</v>
      </c>
      <c r="L87" s="5">
        <v>258.886</v>
      </c>
      <c r="M87" s="5">
        <v>0</v>
      </c>
      <c r="N87" s="5">
        <v>605.473</v>
      </c>
      <c r="O87" s="5">
        <v>0</v>
      </c>
      <c r="P87" s="5">
        <v>557.27</v>
      </c>
      <c r="Q87" s="5">
        <v>0</v>
      </c>
      <c r="R87" s="5">
        <v>210.324</v>
      </c>
      <c r="S87" s="5">
        <v>0</v>
      </c>
      <c r="T87" s="5">
        <v>492.949</v>
      </c>
      <c r="U87" s="5">
        <v>0</v>
      </c>
      <c r="V87" s="5">
        <v>314.654</v>
      </c>
      <c r="W87" s="5">
        <v>0</v>
      </c>
      <c r="X87" s="5">
        <v>373.575</v>
      </c>
      <c r="Y87" s="5">
        <v>0</v>
      </c>
      <c r="Z87" s="5">
        <v>576.936</v>
      </c>
      <c r="AA87" s="5">
        <v>0</v>
      </c>
      <c r="AB87" s="5">
        <v>229.876</v>
      </c>
      <c r="AC87" s="5">
        <v>0</v>
      </c>
      <c r="AD87" s="71">
        <v>532.636</v>
      </c>
      <c r="AE87" s="5">
        <v>0</v>
      </c>
      <c r="AF87" s="106"/>
      <c r="AG87" s="107"/>
    </row>
    <row r="88" spans="1:35" s="27" customFormat="1" ht="48.75" customHeight="1">
      <c r="A88" s="38" t="s">
        <v>33</v>
      </c>
      <c r="B88" s="39">
        <f>B89</f>
        <v>31618.299999999996</v>
      </c>
      <c r="C88" s="39">
        <f>C89</f>
        <v>4580.94</v>
      </c>
      <c r="D88" s="39">
        <f>D89</f>
        <v>4554.15</v>
      </c>
      <c r="E88" s="39">
        <f>E89</f>
        <v>4554.15</v>
      </c>
      <c r="F88" s="49">
        <f t="shared" si="34"/>
        <v>0.1440352580625777</v>
      </c>
      <c r="G88" s="49">
        <f t="shared" si="35"/>
        <v>0.9941518552960746</v>
      </c>
      <c r="H88" s="39">
        <f aca="true" t="shared" si="39" ref="H88:AE88">H89</f>
        <v>4580.94</v>
      </c>
      <c r="I88" s="39">
        <f t="shared" si="39"/>
        <v>4554.15</v>
      </c>
      <c r="J88" s="39">
        <f t="shared" si="39"/>
        <v>3028.38</v>
      </c>
      <c r="K88" s="39">
        <f t="shared" si="39"/>
        <v>0</v>
      </c>
      <c r="L88" s="39">
        <f t="shared" si="39"/>
        <v>1704.05</v>
      </c>
      <c r="M88" s="39">
        <f t="shared" si="39"/>
        <v>0</v>
      </c>
      <c r="N88" s="39">
        <f t="shared" si="39"/>
        <v>2386.46</v>
      </c>
      <c r="O88" s="39">
        <f t="shared" si="39"/>
        <v>0</v>
      </c>
      <c r="P88" s="39">
        <f t="shared" si="39"/>
        <v>2675.09</v>
      </c>
      <c r="Q88" s="39">
        <f t="shared" si="39"/>
        <v>0</v>
      </c>
      <c r="R88" s="39">
        <f t="shared" si="39"/>
        <v>1725.29</v>
      </c>
      <c r="S88" s="39">
        <f t="shared" si="39"/>
        <v>0</v>
      </c>
      <c r="T88" s="39">
        <f t="shared" si="39"/>
        <v>3236.36</v>
      </c>
      <c r="U88" s="39">
        <f t="shared" si="39"/>
        <v>0</v>
      </c>
      <c r="V88" s="39">
        <f t="shared" si="39"/>
        <v>1930.22</v>
      </c>
      <c r="W88" s="39">
        <f t="shared" si="39"/>
        <v>0</v>
      </c>
      <c r="X88" s="39">
        <f t="shared" si="39"/>
        <v>1222.94</v>
      </c>
      <c r="Y88" s="39">
        <f t="shared" si="39"/>
        <v>0</v>
      </c>
      <c r="Z88" s="39">
        <f t="shared" si="39"/>
        <v>2339.35</v>
      </c>
      <c r="AA88" s="39">
        <f t="shared" si="39"/>
        <v>0</v>
      </c>
      <c r="AB88" s="39">
        <f t="shared" si="39"/>
        <v>1490.19</v>
      </c>
      <c r="AC88" s="39">
        <f t="shared" si="39"/>
        <v>0</v>
      </c>
      <c r="AD88" s="69">
        <f t="shared" si="39"/>
        <v>5299.03</v>
      </c>
      <c r="AE88" s="39">
        <f t="shared" si="39"/>
        <v>0</v>
      </c>
      <c r="AF88" s="102" t="s">
        <v>61</v>
      </c>
      <c r="AG88" s="103"/>
      <c r="AH88" s="25"/>
      <c r="AI88" s="26"/>
    </row>
    <row r="89" spans="1:35" s="27" customFormat="1" ht="20.25" customHeight="1">
      <c r="A89" s="56" t="s">
        <v>24</v>
      </c>
      <c r="B89" s="6">
        <f>B90+B91+B92+B93</f>
        <v>31618.299999999996</v>
      </c>
      <c r="C89" s="6">
        <f>C90+C91+C92+C93</f>
        <v>4580.94</v>
      </c>
      <c r="D89" s="6">
        <f>D90+D91+D92+D93</f>
        <v>4554.15</v>
      </c>
      <c r="E89" s="6">
        <f>E90+E91+E92+E93</f>
        <v>4554.15</v>
      </c>
      <c r="F89" s="48">
        <f t="shared" si="34"/>
        <v>0.1440352580625777</v>
      </c>
      <c r="G89" s="48">
        <f t="shared" si="35"/>
        <v>0.9941518552960746</v>
      </c>
      <c r="H89" s="6">
        <f aca="true" t="shared" si="40" ref="H89:AE89">H90+H91+H92+H93</f>
        <v>4580.94</v>
      </c>
      <c r="I89" s="6">
        <f t="shared" si="40"/>
        <v>4554.15</v>
      </c>
      <c r="J89" s="6">
        <f t="shared" si="40"/>
        <v>3028.38</v>
      </c>
      <c r="K89" s="6">
        <f t="shared" si="40"/>
        <v>0</v>
      </c>
      <c r="L89" s="6">
        <f t="shared" si="40"/>
        <v>1704.05</v>
      </c>
      <c r="M89" s="6">
        <f t="shared" si="40"/>
        <v>0</v>
      </c>
      <c r="N89" s="6">
        <f t="shared" si="40"/>
        <v>2386.46</v>
      </c>
      <c r="O89" s="6">
        <f t="shared" si="40"/>
        <v>0</v>
      </c>
      <c r="P89" s="6">
        <f t="shared" si="40"/>
        <v>2675.09</v>
      </c>
      <c r="Q89" s="6">
        <f t="shared" si="40"/>
        <v>0</v>
      </c>
      <c r="R89" s="6">
        <f t="shared" si="40"/>
        <v>1725.29</v>
      </c>
      <c r="S89" s="6">
        <f t="shared" si="40"/>
        <v>0</v>
      </c>
      <c r="T89" s="6">
        <f t="shared" si="40"/>
        <v>3236.36</v>
      </c>
      <c r="U89" s="6">
        <f t="shared" si="40"/>
        <v>0</v>
      </c>
      <c r="V89" s="6">
        <f t="shared" si="40"/>
        <v>1930.22</v>
      </c>
      <c r="W89" s="6">
        <f t="shared" si="40"/>
        <v>0</v>
      </c>
      <c r="X89" s="6">
        <f t="shared" si="40"/>
        <v>1222.94</v>
      </c>
      <c r="Y89" s="6">
        <f t="shared" si="40"/>
        <v>0</v>
      </c>
      <c r="Z89" s="6">
        <f t="shared" si="40"/>
        <v>2339.35</v>
      </c>
      <c r="AA89" s="6">
        <f t="shared" si="40"/>
        <v>0</v>
      </c>
      <c r="AB89" s="6">
        <f t="shared" si="40"/>
        <v>1490.19</v>
      </c>
      <c r="AC89" s="6">
        <f t="shared" si="40"/>
        <v>0</v>
      </c>
      <c r="AD89" s="70">
        <f t="shared" si="40"/>
        <v>5299.03</v>
      </c>
      <c r="AE89" s="6">
        <f t="shared" si="40"/>
        <v>0</v>
      </c>
      <c r="AF89" s="104"/>
      <c r="AG89" s="105"/>
      <c r="AH89" s="25"/>
      <c r="AI89" s="26"/>
    </row>
    <row r="90" spans="1:35" s="27" customFormat="1" ht="20.25" customHeight="1">
      <c r="A90" s="29" t="s">
        <v>20</v>
      </c>
      <c r="B90" s="6">
        <f>H90+I90+J90+K90+L90+M90+N90+P90+Q90+R90+S90+O90</f>
        <v>0</v>
      </c>
      <c r="C90" s="6">
        <f>H90+J90+L90</f>
        <v>0</v>
      </c>
      <c r="D90" s="6">
        <f>E90</f>
        <v>0</v>
      </c>
      <c r="E90" s="6">
        <f>I90+K90+M90</f>
        <v>0</v>
      </c>
      <c r="F90" s="48">
        <v>0</v>
      </c>
      <c r="G90" s="48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71">
        <v>0</v>
      </c>
      <c r="AE90" s="6">
        <v>0</v>
      </c>
      <c r="AF90" s="104"/>
      <c r="AG90" s="105"/>
      <c r="AH90" s="25"/>
      <c r="AI90" s="26"/>
    </row>
    <row r="91" spans="1:35" s="27" customFormat="1" ht="20.25" customHeight="1">
      <c r="A91" s="29" t="s">
        <v>18</v>
      </c>
      <c r="B91" s="6">
        <f>H91+I91+J91+K91+L91+M91+N91+P91+Q91+R91+S91+O91</f>
        <v>0</v>
      </c>
      <c r="C91" s="6">
        <f>H91</f>
        <v>0</v>
      </c>
      <c r="D91" s="6">
        <f>E91</f>
        <v>0</v>
      </c>
      <c r="E91" s="6">
        <f>I91+K91+M91</f>
        <v>0</v>
      </c>
      <c r="F91" s="48">
        <v>0</v>
      </c>
      <c r="G91" s="48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71">
        <v>0</v>
      </c>
      <c r="AE91" s="6">
        <v>0</v>
      </c>
      <c r="AF91" s="104"/>
      <c r="AG91" s="105"/>
      <c r="AH91" s="25"/>
      <c r="AI91" s="26"/>
    </row>
    <row r="92" spans="1:35" s="27" customFormat="1" ht="20.25" customHeight="1">
      <c r="A92" s="29" t="s">
        <v>19</v>
      </c>
      <c r="B92" s="6">
        <f>H92+J92+L92+N92+P92+R92+T92+V92+X92+Z92+AB92+AD92</f>
        <v>31618.299999999996</v>
      </c>
      <c r="C92" s="6">
        <f>H92</f>
        <v>4580.94</v>
      </c>
      <c r="D92" s="6">
        <f>I92+K92+M92+O92+Q92+S92+U92+W92+Y92+AA92+AC92+AE92</f>
        <v>4554.15</v>
      </c>
      <c r="E92" s="6">
        <f>I92</f>
        <v>4554.15</v>
      </c>
      <c r="F92" s="48">
        <f>E92/B92</f>
        <v>0.1440352580625777</v>
      </c>
      <c r="G92" s="48">
        <f t="shared" si="35"/>
        <v>0.9941518552960746</v>
      </c>
      <c r="H92" s="5">
        <v>4580.94</v>
      </c>
      <c r="I92" s="5">
        <v>4554.15</v>
      </c>
      <c r="J92" s="5">
        <v>3028.38</v>
      </c>
      <c r="K92" s="5">
        <v>0</v>
      </c>
      <c r="L92" s="5">
        <v>1704.05</v>
      </c>
      <c r="M92" s="5">
        <v>0</v>
      </c>
      <c r="N92" s="5">
        <v>2386.46</v>
      </c>
      <c r="O92" s="5">
        <v>0</v>
      </c>
      <c r="P92" s="5">
        <v>2675.09</v>
      </c>
      <c r="Q92" s="5">
        <v>0</v>
      </c>
      <c r="R92" s="5">
        <v>1725.29</v>
      </c>
      <c r="S92" s="5">
        <v>0</v>
      </c>
      <c r="T92" s="5">
        <v>3236.36</v>
      </c>
      <c r="U92" s="5">
        <v>0</v>
      </c>
      <c r="V92" s="5">
        <v>1930.22</v>
      </c>
      <c r="W92" s="5">
        <v>0</v>
      </c>
      <c r="X92" s="5">
        <v>1222.94</v>
      </c>
      <c r="Y92" s="5">
        <v>0</v>
      </c>
      <c r="Z92" s="5">
        <v>2339.35</v>
      </c>
      <c r="AA92" s="5">
        <v>0</v>
      </c>
      <c r="AB92" s="5">
        <v>1490.19</v>
      </c>
      <c r="AC92" s="5">
        <v>0</v>
      </c>
      <c r="AD92" s="71">
        <v>5299.03</v>
      </c>
      <c r="AE92" s="6">
        <v>0</v>
      </c>
      <c r="AF92" s="104"/>
      <c r="AG92" s="105"/>
      <c r="AH92" s="25"/>
      <c r="AI92" s="26"/>
    </row>
    <row r="93" spans="1:35" s="27" customFormat="1" ht="20.25" customHeight="1">
      <c r="A93" s="29" t="s">
        <v>27</v>
      </c>
      <c r="B93" s="6">
        <f>H93+I93+J93+K93+L93+M93+N93+P93+Q93+R93+S93+O93</f>
        <v>0</v>
      </c>
      <c r="C93" s="6">
        <f>H93+J93</f>
        <v>0</v>
      </c>
      <c r="D93" s="6">
        <f>E93</f>
        <v>0</v>
      </c>
      <c r="E93" s="6">
        <f>I93+K93+M93</f>
        <v>0</v>
      </c>
      <c r="F93" s="48">
        <v>0</v>
      </c>
      <c r="G93" s="48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71">
        <v>0</v>
      </c>
      <c r="AE93" s="6">
        <v>0</v>
      </c>
      <c r="AF93" s="106"/>
      <c r="AG93" s="107"/>
      <c r="AH93" s="25"/>
      <c r="AI93" s="26"/>
    </row>
    <row r="94" spans="1:34" s="7" customFormat="1" ht="25.5" customHeight="1">
      <c r="A94" s="38" t="s">
        <v>29</v>
      </c>
      <c r="B94" s="39">
        <f>B81+B56+B7</f>
        <v>188849.001</v>
      </c>
      <c r="C94" s="39">
        <f>C81+C56+C7</f>
        <v>8840.029999999999</v>
      </c>
      <c r="D94" s="39">
        <f>D81+D56+D7</f>
        <v>77506.788</v>
      </c>
      <c r="E94" s="39">
        <f>E81+E62+E7</f>
        <v>7712.788</v>
      </c>
      <c r="F94" s="49">
        <f>E94/B94</f>
        <v>0.04084103150749524</v>
      </c>
      <c r="G94" s="49">
        <f>E94/C94</f>
        <v>0.8724843693969365</v>
      </c>
      <c r="H94" s="39">
        <f aca="true" t="shared" si="41" ref="H94:AE94">H81+H56+H7</f>
        <v>8840.029999999999</v>
      </c>
      <c r="I94" s="39">
        <f t="shared" si="41"/>
        <v>7712.788</v>
      </c>
      <c r="J94" s="39">
        <f t="shared" si="41"/>
        <v>4990.77</v>
      </c>
      <c r="K94" s="39">
        <f t="shared" si="41"/>
        <v>0</v>
      </c>
      <c r="L94" s="39">
        <f t="shared" si="41"/>
        <v>10126.490000000002</v>
      </c>
      <c r="M94" s="39">
        <f t="shared" si="41"/>
        <v>0</v>
      </c>
      <c r="N94" s="39">
        <f t="shared" si="41"/>
        <v>6363.812</v>
      </c>
      <c r="O94" s="39">
        <f t="shared" si="41"/>
        <v>0</v>
      </c>
      <c r="P94" s="39">
        <f t="shared" si="41"/>
        <v>4973.819</v>
      </c>
      <c r="Q94" s="39">
        <f t="shared" si="41"/>
        <v>0</v>
      </c>
      <c r="R94" s="39">
        <f t="shared" si="41"/>
        <v>11810.847</v>
      </c>
      <c r="S94" s="39">
        <f t="shared" si="41"/>
        <v>0</v>
      </c>
      <c r="T94" s="39">
        <f t="shared" si="41"/>
        <v>37975.524</v>
      </c>
      <c r="U94" s="39">
        <f t="shared" si="41"/>
        <v>0</v>
      </c>
      <c r="V94" s="39">
        <f t="shared" si="41"/>
        <v>44382.234000000004</v>
      </c>
      <c r="W94" s="39">
        <f t="shared" si="41"/>
        <v>0</v>
      </c>
      <c r="X94" s="39">
        <f t="shared" si="41"/>
        <v>12073.673</v>
      </c>
      <c r="Y94" s="39">
        <f t="shared" si="41"/>
        <v>0</v>
      </c>
      <c r="Z94" s="39">
        <f t="shared" si="41"/>
        <v>3920.654</v>
      </c>
      <c r="AA94" s="39">
        <f t="shared" si="41"/>
        <v>0</v>
      </c>
      <c r="AB94" s="39">
        <f t="shared" si="41"/>
        <v>4767.007</v>
      </c>
      <c r="AC94" s="39">
        <f t="shared" si="41"/>
        <v>0</v>
      </c>
      <c r="AD94" s="69">
        <f t="shared" si="41"/>
        <v>38624.140999999996</v>
      </c>
      <c r="AE94" s="39">
        <f t="shared" si="41"/>
        <v>0</v>
      </c>
      <c r="AF94" s="101" t="s">
        <v>51</v>
      </c>
      <c r="AG94" s="101"/>
      <c r="AH94" s="25"/>
    </row>
    <row r="95" spans="1:34" s="7" customFormat="1" ht="20.25" customHeight="1">
      <c r="A95" s="29" t="s">
        <v>20</v>
      </c>
      <c r="B95" s="6">
        <f>B10+B16+B46+B59+B65+B71+B90+B77</f>
        <v>3038.7</v>
      </c>
      <c r="C95" s="6">
        <f>C90+C77+C71+C65+C59+C52+C46+C10</f>
        <v>0</v>
      </c>
      <c r="D95" s="6">
        <f>D90+D77+D71+D65+D59+D52+D46+D16</f>
        <v>0</v>
      </c>
      <c r="E95" s="6">
        <f>E46+E65+E71+E77+E90+E59</f>
        <v>0</v>
      </c>
      <c r="F95" s="48">
        <f>E95/B95</f>
        <v>0</v>
      </c>
      <c r="G95" s="48">
        <v>0</v>
      </c>
      <c r="H95" s="6">
        <f>H46+H65+H71+H77+H90+H59</f>
        <v>0</v>
      </c>
      <c r="I95" s="6">
        <f>I46+I65+I71+I77+I90+I59+I16</f>
        <v>0</v>
      </c>
      <c r="J95" s="6">
        <f aca="true" t="shared" si="42" ref="J95:V95">J46+J65+J71+J77+J90+J59</f>
        <v>0</v>
      </c>
      <c r="K95" s="6">
        <f t="shared" si="42"/>
        <v>0</v>
      </c>
      <c r="L95" s="6">
        <f t="shared" si="42"/>
        <v>0</v>
      </c>
      <c r="M95" s="6">
        <f t="shared" si="42"/>
        <v>0</v>
      </c>
      <c r="N95" s="6">
        <f t="shared" si="42"/>
        <v>0</v>
      </c>
      <c r="O95" s="6">
        <f t="shared" si="42"/>
        <v>0</v>
      </c>
      <c r="P95" s="6">
        <f t="shared" si="42"/>
        <v>0</v>
      </c>
      <c r="Q95" s="6">
        <f t="shared" si="42"/>
        <v>0</v>
      </c>
      <c r="R95" s="6">
        <f t="shared" si="42"/>
        <v>0</v>
      </c>
      <c r="S95" s="6">
        <f t="shared" si="42"/>
        <v>0</v>
      </c>
      <c r="T95" s="6">
        <f t="shared" si="42"/>
        <v>0</v>
      </c>
      <c r="U95" s="6">
        <f t="shared" si="42"/>
        <v>0</v>
      </c>
      <c r="V95" s="6">
        <f t="shared" si="42"/>
        <v>0</v>
      </c>
      <c r="W95" s="6">
        <f>W4+W46+W65+W71+W77+W90+W59</f>
        <v>0</v>
      </c>
      <c r="X95" s="6">
        <f>X46+X65+X71+X77+X90+X59</f>
        <v>0</v>
      </c>
      <c r="Y95" s="6">
        <f>Y46+Y65+Y71+Y77+Y90+Y59</f>
        <v>0</v>
      </c>
      <c r="Z95" s="6">
        <f>Z46+Z65+Z71+Z77+Z90+Z59</f>
        <v>0</v>
      </c>
      <c r="AA95" s="6">
        <f>AA46+AA65+AA71+AA77+AA90+AA59</f>
        <v>0</v>
      </c>
      <c r="AB95" s="6">
        <f>AB46+AB65+AB71+AB77+AB90+AB59+AB17</f>
        <v>759.65</v>
      </c>
      <c r="AC95" s="6">
        <f>AC46+AC65+AC71+AC77+AC90+AC59</f>
        <v>0</v>
      </c>
      <c r="AD95" s="70">
        <f>AD46+AD65+AD71+AD77+AD90+AD59</f>
        <v>2279.05</v>
      </c>
      <c r="AE95" s="6">
        <f>AE46+AE65+AE71+AE77+AE90+AE59</f>
        <v>0</v>
      </c>
      <c r="AF95" s="101" t="s">
        <v>51</v>
      </c>
      <c r="AG95" s="101"/>
      <c r="AH95" s="25"/>
    </row>
    <row r="96" spans="1:34" s="27" customFormat="1" ht="20.25" customHeight="1">
      <c r="A96" s="29" t="s">
        <v>18</v>
      </c>
      <c r="B96" s="6">
        <f>B11+B47+B60+B66+B72+B91+B17+B78</f>
        <v>44035</v>
      </c>
      <c r="C96" s="6">
        <f>C17+C47+C66+C72+C78+C91+C5+C60</f>
        <v>0</v>
      </c>
      <c r="D96" s="6">
        <f>D47+D66+D72+D78+D91+D17</f>
        <v>0</v>
      </c>
      <c r="E96" s="6">
        <f>E47+E66+E72+E78+E91+E60+E17</f>
        <v>0</v>
      </c>
      <c r="F96" s="48">
        <f>E96/B96</f>
        <v>0</v>
      </c>
      <c r="G96" s="48">
        <v>0</v>
      </c>
      <c r="H96" s="6">
        <f>H47+H66+H72+H78+H91+H60+H17</f>
        <v>0</v>
      </c>
      <c r="I96" s="6">
        <f>I47+I66+I72+I78+I91+I60+I12</f>
        <v>0</v>
      </c>
      <c r="J96" s="6">
        <f>J47+J66+J72+J78+J91+J60+J17</f>
        <v>0</v>
      </c>
      <c r="K96" s="6">
        <f>K47+K66+K72+K78+K91+K60+K17</f>
        <v>0</v>
      </c>
      <c r="L96" s="6">
        <f>L47+L66+L72+L78+L91+L60+L17</f>
        <v>0</v>
      </c>
      <c r="M96" s="6">
        <f>M47+M66+M72+M78+M91+M60+M11</f>
        <v>0</v>
      </c>
      <c r="N96" s="6">
        <f aca="true" t="shared" si="43" ref="N96:W96">N47+N66+N72+N78+N91+N60+N17</f>
        <v>13.4</v>
      </c>
      <c r="O96" s="6">
        <f t="shared" si="43"/>
        <v>0</v>
      </c>
      <c r="P96" s="6">
        <f t="shared" si="43"/>
        <v>464</v>
      </c>
      <c r="Q96" s="6">
        <f t="shared" si="43"/>
        <v>0</v>
      </c>
      <c r="R96" s="6">
        <f t="shared" si="43"/>
        <v>4188.6</v>
      </c>
      <c r="S96" s="6">
        <f t="shared" si="43"/>
        <v>0</v>
      </c>
      <c r="T96" s="6">
        <f t="shared" si="43"/>
        <v>0</v>
      </c>
      <c r="U96" s="6">
        <f t="shared" si="43"/>
        <v>0</v>
      </c>
      <c r="V96" s="6">
        <f t="shared" si="43"/>
        <v>3443.2</v>
      </c>
      <c r="W96" s="6">
        <f t="shared" si="43"/>
        <v>0</v>
      </c>
      <c r="X96" s="6">
        <f>X47+X66+X72+X78+X91+X560+X17</f>
        <v>8036.2</v>
      </c>
      <c r="Y96" s="6">
        <f>Y47+Y66+Y72+Y78+Y91+Y60+Y17</f>
        <v>0</v>
      </c>
      <c r="Z96" s="6">
        <f>Z47+Z66+Z72+Z78+Z91+Z60+Z17</f>
        <v>0</v>
      </c>
      <c r="AA96" s="6">
        <f>AA47+AA66+AA72+AA78+AA91+AA60+AA17</f>
        <v>0</v>
      </c>
      <c r="AB96" s="6">
        <f>AB47+AB66+AB72+AB78+AB91+AB60+AB17</f>
        <v>1589.1</v>
      </c>
      <c r="AC96" s="6">
        <f>AC47+AC66+AC72+AC78+AC91+AC60+AC23</f>
        <v>0</v>
      </c>
      <c r="AD96" s="70">
        <f>AD47+AD66+AD72+AD78+AD91+AD60+AD23</f>
        <v>26300.499999999996</v>
      </c>
      <c r="AE96" s="6">
        <f>AE47+AE66+AE72+AE78+AE91+AE60+AE17</f>
        <v>0</v>
      </c>
      <c r="AF96" s="101" t="s">
        <v>51</v>
      </c>
      <c r="AG96" s="101"/>
      <c r="AH96" s="25"/>
    </row>
    <row r="97" spans="1:34" s="27" customFormat="1" ht="20.25" customHeight="1">
      <c r="A97" s="29" t="s">
        <v>19</v>
      </c>
      <c r="B97" s="6">
        <f>B12+B48+B61+B67+B73+B87+B92+B84+B18+B79</f>
        <v>71981.301</v>
      </c>
      <c r="C97" s="6">
        <f>C18+C48+C67+C73+C79+C87+C92+C84+C6+C61</f>
        <v>8843.029999999999</v>
      </c>
      <c r="D97" s="6">
        <f>D48+D67+D73+D79+D87+D92+D84+D6+D61+D18</f>
        <v>7716.7880000000005</v>
      </c>
      <c r="E97" s="6">
        <f>E48+E67+E73+E79+E87+E92+E84+E6+E61+E18</f>
        <v>7717.7880000000005</v>
      </c>
      <c r="F97" s="48">
        <f>E97/B97</f>
        <v>0.10721934575758779</v>
      </c>
      <c r="G97" s="48">
        <f>E97/C97</f>
        <v>0.8727537959274142</v>
      </c>
      <c r="H97" s="6">
        <f>H48+H67+H73+H79+H87+H92+H84+H61+H18</f>
        <v>8840.029999999999</v>
      </c>
      <c r="I97" s="6">
        <f>I48+I67+I73+I79+I87+I92+I84+I61+I18</f>
        <v>7712.7880000000005</v>
      </c>
      <c r="J97" s="6">
        <f>J48+J67+J73+J79+J87+J92+J84+J61+J18</f>
        <v>4990.77</v>
      </c>
      <c r="K97" s="6">
        <f>K48+K67+K73+K79+K87+K92+K84+K61+K18</f>
        <v>0</v>
      </c>
      <c r="L97" s="6">
        <f>L48+L67+L73+L79+L87+L92+L84+L61+L18</f>
        <v>10126.490000000002</v>
      </c>
      <c r="M97" s="6">
        <f>M48+M67+M73+M79+M87+M92+M84+M61+M12</f>
        <v>0</v>
      </c>
      <c r="N97" s="6">
        <f aca="true" t="shared" si="44" ref="N97:AE97">N48+N67+N73+N79+N87+N92+N84+N61+N18</f>
        <v>4153.112</v>
      </c>
      <c r="O97" s="6">
        <f t="shared" si="44"/>
        <v>0</v>
      </c>
      <c r="P97" s="6">
        <f t="shared" si="44"/>
        <v>4509.819</v>
      </c>
      <c r="Q97" s="6">
        <f t="shared" si="44"/>
        <v>0</v>
      </c>
      <c r="R97" s="6">
        <f t="shared" si="44"/>
        <v>7622.246999999999</v>
      </c>
      <c r="S97" s="6">
        <f t="shared" si="44"/>
        <v>0</v>
      </c>
      <c r="T97" s="6">
        <f t="shared" si="44"/>
        <v>6398.024</v>
      </c>
      <c r="U97" s="6">
        <f t="shared" si="44"/>
        <v>0</v>
      </c>
      <c r="V97" s="6">
        <f t="shared" si="44"/>
        <v>4919.834</v>
      </c>
      <c r="W97" s="6">
        <f t="shared" si="44"/>
        <v>0</v>
      </c>
      <c r="X97" s="6">
        <f t="shared" si="44"/>
        <v>4037.473</v>
      </c>
      <c r="Y97" s="6">
        <f t="shared" si="44"/>
        <v>0</v>
      </c>
      <c r="Z97" s="6">
        <f t="shared" si="44"/>
        <v>3920.654</v>
      </c>
      <c r="AA97" s="6">
        <f t="shared" si="44"/>
        <v>0</v>
      </c>
      <c r="AB97" s="6">
        <f t="shared" si="44"/>
        <v>2418.257</v>
      </c>
      <c r="AC97" s="6">
        <f t="shared" si="44"/>
        <v>0</v>
      </c>
      <c r="AD97" s="70">
        <f t="shared" si="44"/>
        <v>10044.591</v>
      </c>
      <c r="AE97" s="6">
        <f t="shared" si="44"/>
        <v>0</v>
      </c>
      <c r="AF97" s="101" t="s">
        <v>51</v>
      </c>
      <c r="AG97" s="101"/>
      <c r="AH97" s="25"/>
    </row>
    <row r="98" spans="1:34" s="7" customFormat="1" ht="20.25" customHeight="1">
      <c r="A98" s="29" t="s">
        <v>27</v>
      </c>
      <c r="B98" s="6">
        <f>B13+B49+B62+B68+B74+B93+B80+B55+B19</f>
        <v>69794</v>
      </c>
      <c r="C98" s="6">
        <f>C1+C49+C68+C74+C80+C93+C37+C55+C19</f>
        <v>0</v>
      </c>
      <c r="D98" s="6">
        <f>D49+D68+D74+D80+D93+D55+D19</f>
        <v>69794</v>
      </c>
      <c r="E98" s="6">
        <f>E49+E68+E74+E80+E93+E62+E55+E19</f>
        <v>0</v>
      </c>
      <c r="F98" s="48">
        <f>E98/B98</f>
        <v>0</v>
      </c>
      <c r="G98" s="48">
        <v>0</v>
      </c>
      <c r="H98" s="6">
        <f>H49+H68+H74+H80+H93+H62+H55+H19</f>
        <v>0</v>
      </c>
      <c r="I98" s="6">
        <f>I49+I68+I74+I80+I93+I62+I55+I19</f>
        <v>0</v>
      </c>
      <c r="J98" s="6">
        <f>J49+J68+J74+J80+J93+J62+J55+J19</f>
        <v>0</v>
      </c>
      <c r="K98" s="6">
        <f>K1+K7+K49+K68+K74+K80+K93+K61</f>
        <v>0</v>
      </c>
      <c r="L98" s="6">
        <f>L1+L7+L49+L68+L74+L80+L93+L61</f>
        <v>7661.240000000001</v>
      </c>
      <c r="M98" s="6">
        <f>M49+M68+M74+M80+M93+M62+M55+M19</f>
        <v>0</v>
      </c>
      <c r="N98" s="6">
        <f>N49+N68+N74+N80+N93+N62+N55+N19</f>
        <v>2197.3</v>
      </c>
      <c r="O98" s="6">
        <f>O49+O68+O74+O80+O93+O62+O55+O19</f>
        <v>0</v>
      </c>
      <c r="P98" s="6">
        <f>P49+P68+P74+P80+P93+P62+P55+P19</f>
        <v>0</v>
      </c>
      <c r="Q98" s="6">
        <f>Q49+Q68+Q74+Q80+Q93+Q62+Q55+Q19</f>
        <v>0</v>
      </c>
      <c r="R98" s="6">
        <f>R1+R7+R49+R68+R74+R80+R93+R61</f>
        <v>8484.51</v>
      </c>
      <c r="S98" s="6">
        <f aca="true" t="shared" si="45" ref="S98:AE98">S49+S68+S74+S80+S93+S62+S55+S19</f>
        <v>0</v>
      </c>
      <c r="T98" s="6">
        <f t="shared" si="45"/>
        <v>31577.5</v>
      </c>
      <c r="U98" s="6">
        <f t="shared" si="45"/>
        <v>0</v>
      </c>
      <c r="V98" s="6">
        <f t="shared" si="45"/>
        <v>36019.2</v>
      </c>
      <c r="W98" s="6">
        <f t="shared" si="45"/>
        <v>0</v>
      </c>
      <c r="X98" s="6">
        <f t="shared" si="45"/>
        <v>0</v>
      </c>
      <c r="Y98" s="6">
        <f t="shared" si="45"/>
        <v>0</v>
      </c>
      <c r="Z98" s="6">
        <f t="shared" si="45"/>
        <v>0</v>
      </c>
      <c r="AA98" s="6">
        <f t="shared" si="45"/>
        <v>0</v>
      </c>
      <c r="AB98" s="6">
        <f t="shared" si="45"/>
        <v>0</v>
      </c>
      <c r="AC98" s="6">
        <f t="shared" si="45"/>
        <v>0</v>
      </c>
      <c r="AD98" s="70">
        <f t="shared" si="45"/>
        <v>0</v>
      </c>
      <c r="AE98" s="6">
        <f t="shared" si="45"/>
        <v>0</v>
      </c>
      <c r="AF98" s="101" t="s">
        <v>51</v>
      </c>
      <c r="AG98" s="101"/>
      <c r="AH98" s="25"/>
    </row>
    <row r="99" spans="1:19" ht="18.75" customHeight="1">
      <c r="A99" s="19"/>
      <c r="B99" s="24"/>
      <c r="C99" s="24"/>
      <c r="D99" s="24"/>
      <c r="E99" s="24"/>
      <c r="F99" s="24"/>
      <c r="G99" s="24"/>
      <c r="H99" s="9"/>
      <c r="I99" s="9"/>
      <c r="J99" s="9"/>
      <c r="K99" s="9"/>
      <c r="L99" s="15"/>
      <c r="M99" s="15"/>
      <c r="N99" s="62"/>
      <c r="O99" s="62"/>
      <c r="P99" s="62"/>
      <c r="Q99" s="62"/>
      <c r="R99" s="62"/>
      <c r="S99" s="62"/>
    </row>
    <row r="100" spans="1:19" ht="18.7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6"/>
      <c r="M100" s="16"/>
      <c r="N100" s="63"/>
      <c r="O100" s="63"/>
      <c r="P100" s="63"/>
      <c r="Q100" s="63"/>
      <c r="R100" s="63"/>
      <c r="S100" s="63"/>
    </row>
    <row r="101" spans="1:31" ht="33" customHeight="1">
      <c r="A101" s="12"/>
      <c r="B101" s="82" t="s">
        <v>42</v>
      </c>
      <c r="C101" s="82"/>
      <c r="D101" s="82"/>
      <c r="E101" s="82"/>
      <c r="F101" s="82"/>
      <c r="G101" s="82"/>
      <c r="H101" s="82"/>
      <c r="I101" s="82"/>
      <c r="J101" s="82"/>
      <c r="K101" s="28"/>
      <c r="L101" s="28"/>
      <c r="M101" s="85" t="s">
        <v>43</v>
      </c>
      <c r="N101" s="85"/>
      <c r="O101" s="65"/>
      <c r="P101" s="65"/>
      <c r="Q101" s="65"/>
      <c r="R101" s="65"/>
      <c r="S101" s="65"/>
      <c r="T101" s="8"/>
      <c r="V101" s="8"/>
      <c r="W101" s="8"/>
      <c r="X101" s="8"/>
      <c r="Y101" s="8"/>
      <c r="Z101" s="8"/>
      <c r="AA101" s="8"/>
      <c r="AB101" s="8"/>
      <c r="AC101" s="8"/>
      <c r="AD101" s="3"/>
      <c r="AE101" s="92"/>
    </row>
    <row r="102" spans="1:31" ht="33" customHeight="1">
      <c r="A102" s="12"/>
      <c r="B102" s="23"/>
      <c r="C102" s="23"/>
      <c r="D102" s="23"/>
      <c r="E102" s="23"/>
      <c r="F102" s="23"/>
      <c r="G102" s="23"/>
      <c r="H102" s="11"/>
      <c r="I102" s="11"/>
      <c r="J102" s="11"/>
      <c r="K102" s="21"/>
      <c r="L102" s="21"/>
      <c r="M102" s="22"/>
      <c r="N102" s="64"/>
      <c r="O102" s="65"/>
      <c r="P102" s="65"/>
      <c r="Q102" s="65"/>
      <c r="R102" s="65"/>
      <c r="S102" s="65"/>
      <c r="T102" s="8"/>
      <c r="V102" s="8"/>
      <c r="W102" s="8"/>
      <c r="X102" s="8"/>
      <c r="Y102" s="8"/>
      <c r="Z102" s="8"/>
      <c r="AA102" s="8"/>
      <c r="AB102" s="8"/>
      <c r="AC102" s="8"/>
      <c r="AD102" s="3"/>
      <c r="AE102" s="92"/>
    </row>
    <row r="103" spans="1:31" ht="14.25" customHeight="1">
      <c r="A103" s="17" t="str">
        <f>'[1]Роспись_41'!C26</f>
        <v>исп. спец.-эксперт отдела по реализации 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21"/>
      <c r="L103" s="21"/>
      <c r="M103" s="22"/>
      <c r="N103" s="64"/>
      <c r="O103" s="65"/>
      <c r="P103" s="65"/>
      <c r="Q103" s="65"/>
      <c r="R103" s="65"/>
      <c r="S103" s="65"/>
      <c r="T103" s="8"/>
      <c r="V103" s="8"/>
      <c r="W103" s="8"/>
      <c r="X103" s="8"/>
      <c r="Y103" s="8"/>
      <c r="Z103" s="8"/>
      <c r="AA103" s="8"/>
      <c r="AB103" s="8"/>
      <c r="AC103" s="8"/>
      <c r="AD103" s="3"/>
      <c r="AE103" s="92"/>
    </row>
    <row r="104" spans="1:31" ht="18" customHeight="1">
      <c r="A104" s="17" t="str">
        <f>'[1]Роспись_41'!C27</f>
        <v>жилищных программ управления по 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21"/>
      <c r="L104" s="21"/>
      <c r="M104" s="22"/>
      <c r="N104" s="64"/>
      <c r="O104" s="65"/>
      <c r="P104" s="65"/>
      <c r="Q104" s="65"/>
      <c r="R104" s="65"/>
      <c r="S104" s="65"/>
      <c r="T104" s="8"/>
      <c r="V104" s="8"/>
      <c r="W104" s="8"/>
      <c r="X104" s="8"/>
      <c r="Y104" s="8"/>
      <c r="Z104" s="8"/>
      <c r="AA104" s="8"/>
      <c r="AB104" s="8"/>
      <c r="AC104" s="8"/>
      <c r="AD104" s="3"/>
      <c r="AE104" s="92"/>
    </row>
    <row r="105" spans="1:31" ht="12.75" customHeight="1">
      <c r="A105" s="17" t="str">
        <f>'[1]Роспись_41'!C28</f>
        <v>жилищной политике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21"/>
      <c r="L105" s="21"/>
      <c r="M105" s="22"/>
      <c r="N105" s="64"/>
      <c r="O105" s="65"/>
      <c r="P105" s="65"/>
      <c r="Q105" s="65"/>
      <c r="R105" s="65"/>
      <c r="S105" s="65"/>
      <c r="T105" s="8"/>
      <c r="V105" s="8"/>
      <c r="W105" s="8"/>
      <c r="X105" s="8"/>
      <c r="Y105" s="8"/>
      <c r="Z105" s="8"/>
      <c r="AA105" s="8"/>
      <c r="AB105" s="8"/>
      <c r="AC105" s="8"/>
      <c r="AD105" s="3"/>
      <c r="AE105" s="92"/>
    </row>
    <row r="106" spans="1:31" ht="20.25" customHeight="1">
      <c r="A106" s="17" t="str">
        <f>'[1]Роспись_41'!C29</f>
        <v>Деликанова Наталья Сабировна, т. 93776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22"/>
      <c r="L106" s="14"/>
      <c r="M106" s="22"/>
      <c r="N106" s="64"/>
      <c r="O106" s="65"/>
      <c r="P106" s="65"/>
      <c r="Q106" s="65"/>
      <c r="R106" s="65"/>
      <c r="S106" s="65"/>
      <c r="T106" s="8"/>
      <c r="V106" s="8"/>
      <c r="W106" s="8"/>
      <c r="X106" s="8"/>
      <c r="Y106" s="8"/>
      <c r="Z106" s="8"/>
      <c r="AA106" s="8"/>
      <c r="AB106" s="8"/>
      <c r="AC106" s="8"/>
      <c r="AD106" s="3"/>
      <c r="AE106" s="92"/>
    </row>
    <row r="107" spans="1:31" ht="9.75" customHeight="1">
      <c r="A107" s="12"/>
      <c r="B107" s="12"/>
      <c r="C107" s="12"/>
      <c r="D107" s="12"/>
      <c r="E107" s="12"/>
      <c r="F107" s="12"/>
      <c r="G107" s="12"/>
      <c r="H107" s="14"/>
      <c r="I107" s="14"/>
      <c r="J107" s="14"/>
      <c r="K107" s="14"/>
      <c r="L107" s="14"/>
      <c r="M107" s="14"/>
      <c r="N107" s="65"/>
      <c r="O107" s="65"/>
      <c r="P107" s="65"/>
      <c r="Q107" s="65"/>
      <c r="R107" s="65"/>
      <c r="S107" s="65"/>
      <c r="T107" s="8"/>
      <c r="V107" s="8"/>
      <c r="W107" s="8"/>
      <c r="X107" s="8"/>
      <c r="Y107" s="8"/>
      <c r="Z107" s="8"/>
      <c r="AA107" s="8"/>
      <c r="AB107" s="8"/>
      <c r="AC107" s="8"/>
      <c r="AD107" s="3"/>
      <c r="AE107" s="92"/>
    </row>
    <row r="108" spans="1:19" ht="29.25" customHeight="1">
      <c r="A108" s="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18"/>
      <c r="N108" s="66"/>
      <c r="O108" s="66"/>
      <c r="P108" s="66"/>
      <c r="Q108" s="31"/>
      <c r="R108" s="31"/>
      <c r="S108" s="31"/>
    </row>
    <row r="109" spans="2:7" ht="15">
      <c r="B109" s="13"/>
      <c r="C109" s="13"/>
      <c r="D109" s="13"/>
      <c r="E109" s="13"/>
      <c r="F109" s="13"/>
      <c r="G109" s="13"/>
    </row>
  </sheetData>
  <sheetProtection/>
  <mergeCells count="61">
    <mergeCell ref="AF96:AG96"/>
    <mergeCell ref="AF97:AG97"/>
    <mergeCell ref="AF98:AG98"/>
    <mergeCell ref="AF81:AG81"/>
    <mergeCell ref="AF75:AG80"/>
    <mergeCell ref="AF88:AG93"/>
    <mergeCell ref="AF94:AG94"/>
    <mergeCell ref="AF95:AG95"/>
    <mergeCell ref="AF85:AG87"/>
    <mergeCell ref="AF82:AG84"/>
    <mergeCell ref="AF57:AG57"/>
    <mergeCell ref="AF63:AG63"/>
    <mergeCell ref="AF64:AG68"/>
    <mergeCell ref="AF69:AG74"/>
    <mergeCell ref="AF50:AG55"/>
    <mergeCell ref="AF58:AG62"/>
    <mergeCell ref="AF56:AG56"/>
    <mergeCell ref="AF19:AG19"/>
    <mergeCell ref="AF20:AG25"/>
    <mergeCell ref="AF26:AG31"/>
    <mergeCell ref="AF44:AG49"/>
    <mergeCell ref="AF32:AG37"/>
    <mergeCell ref="AF38:AG43"/>
    <mergeCell ref="AF10:AG10"/>
    <mergeCell ref="AF11:AG11"/>
    <mergeCell ref="AF12:AG12"/>
    <mergeCell ref="AF13:AG13"/>
    <mergeCell ref="AF14:AG14"/>
    <mergeCell ref="AF18:AG18"/>
    <mergeCell ref="AF15:AG15"/>
    <mergeCell ref="AF16:AG16"/>
    <mergeCell ref="AF17:AG17"/>
    <mergeCell ref="AD4:AE4"/>
    <mergeCell ref="AF4:AG4"/>
    <mergeCell ref="AF5:AG5"/>
    <mergeCell ref="AF6:AG6"/>
    <mergeCell ref="AF7:AG7"/>
    <mergeCell ref="AF8:AG8"/>
    <mergeCell ref="AF9:AG9"/>
    <mergeCell ref="R4:S4"/>
    <mergeCell ref="T4:U4"/>
    <mergeCell ref="V4:W4"/>
    <mergeCell ref="X4:Y4"/>
    <mergeCell ref="Z4:AA4"/>
    <mergeCell ref="AB4:AC4"/>
    <mergeCell ref="F4:G4"/>
    <mergeCell ref="H4:I4"/>
    <mergeCell ref="J4:K4"/>
    <mergeCell ref="L4:M4"/>
    <mergeCell ref="N4:O4"/>
    <mergeCell ref="P4:Q4"/>
    <mergeCell ref="B1:O1"/>
    <mergeCell ref="B108:L108"/>
    <mergeCell ref="B101:J101"/>
    <mergeCell ref="A2:S2"/>
    <mergeCell ref="A4:A5"/>
    <mergeCell ref="M101:N101"/>
    <mergeCell ref="B4:B5"/>
    <mergeCell ref="C4:C5"/>
    <mergeCell ref="D4:D5"/>
    <mergeCell ref="E4:E5"/>
  </mergeCells>
  <printOptions horizontalCentered="1"/>
  <pageMargins left="0.2362204724409449" right="0.2362204724409449" top="0.1968503937007874" bottom="0.1968503937007874" header="0" footer="0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Деликанова Наталья Сабировна</cp:lastModifiedBy>
  <cp:lastPrinted>2017-02-27T05:36:43Z</cp:lastPrinted>
  <dcterms:created xsi:type="dcterms:W3CDTF">1996-10-08T23:32:33Z</dcterms:created>
  <dcterms:modified xsi:type="dcterms:W3CDTF">2017-02-27T05:39:25Z</dcterms:modified>
  <cp:category/>
  <cp:version/>
  <cp:contentType/>
  <cp:contentStatus/>
</cp:coreProperties>
</file>