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0" windowHeight="8490" tabRatio="583" activeTab="1"/>
  </bookViews>
  <sheets>
    <sheet name="Титульный лист" sheetId="1" r:id="rId1"/>
    <sheet name="2016" sheetId="2" r:id="rId2"/>
    <sheet name="2014 год " sheetId="3" r:id="rId3"/>
  </sheets>
  <definedNames>
    <definedName name="_xlnm.Print_Titles" localSheetId="2">'2014 год '!$A:$A</definedName>
    <definedName name="_xlnm.Print_Titles" localSheetId="1">'2016'!$A:$A,'2016'!$4:$6</definedName>
    <definedName name="_xlnm.Print_Area" localSheetId="2">'2014 год '!$A$1:$AE$57</definedName>
    <definedName name="_xlnm.Print_Area" localSheetId="1">'2016'!$A$1:$AG$109</definedName>
  </definedNames>
  <calcPr fullCalcOnLoad="1"/>
</workbook>
</file>

<file path=xl/sharedStrings.xml><?xml version="1.0" encoding="utf-8"?>
<sst xmlns="http://schemas.openxmlformats.org/spreadsheetml/2006/main" count="279" uniqueCount="102">
  <si>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</si>
  <si>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</si>
  <si>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</si>
  <si>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</si>
  <si>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</si>
  <si>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</si>
  <si>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</si>
  <si>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</si>
  <si>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</si>
  <si>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</si>
  <si>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</si>
  <si>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</si>
  <si>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</si>
  <si>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</si>
  <si>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</si>
  <si>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</si>
  <si>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</si>
  <si>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</si>
  <si>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</si>
  <si>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</si>
  <si>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</si>
  <si>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</si>
  <si>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Мероприятия:</t>
  </si>
  <si>
    <t>План на 2014 год</t>
  </si>
  <si>
    <t>бюджет автономного округа</t>
  </si>
  <si>
    <t>бюджет города Когалыма</t>
  </si>
  <si>
    <t>федеральный бюджет</t>
  </si>
  <si>
    <t>Согласовано</t>
  </si>
  <si>
    <t>АДМИНИСТРАЦИИ ГОРОДА КОГАЛЫМА</t>
  </si>
  <si>
    <t>по реализации мероприятий муниципальной программы</t>
  </si>
  <si>
    <t>г. Когалым</t>
  </si>
  <si>
    <t>Всего</t>
  </si>
  <si>
    <t>Итого по программе, в том числе</t>
  </si>
  <si>
    <t>Первый заместитель главы Администрации города Когалыма</t>
  </si>
  <si>
    <t>_____________________________________А.Е. Зубович</t>
  </si>
  <si>
    <t>Муниципальная программа "Обеспечение доступным и комфортным жильем жителей города Когалыма на 2014-2016 годы"</t>
  </si>
  <si>
    <t>Приобретение жилья</t>
  </si>
  <si>
    <t>Подпрограмма 2 "Содействие развитию жилищного строительства"</t>
  </si>
  <si>
    <t>Задача  2 "Строительство жилья и систем инженерной инфраструктуры с целью обеспечения инженерной подготовки земельных участков, предназначенных для жилищного строительства"</t>
  </si>
  <si>
    <t>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в т.ч.:</t>
  </si>
  <si>
    <t>Магистральные и внутриквартальные инженерные сети застройки жилыми домами поселка Пионерный города Когалыма. V очередь- сети канализации к жилым домам №1, №2, №62, №64, №65</t>
  </si>
  <si>
    <t>Магистральные и внутриквартальные инженерные сети застройки жилыми домами поселка Пионерный города Когалыма. VIII очередь- сети водоснабжения коттеджной застройки</t>
  </si>
  <si>
    <t>Подпрограмма 3 "Обеспечение мерами финансовой поддержки по улучшению жилищных условий отдельных категорий граждан"</t>
  </si>
  <si>
    <t>Задача  2 "Предоставление социальной выплаты, в виде субсидии, на приобретение жилья отдельным категориям граждан"</t>
  </si>
  <si>
    <t>Улучшение жилищных условий молодых семей в соответствии с Федеральной целевой программой "Жилище"</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</si>
  <si>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</si>
  <si>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Улучшение жилищных условий ветеранов Великой Отечественной войны</t>
  </si>
  <si>
    <t>Подпрограмма 4 "Организационное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t>
  </si>
  <si>
    <t>Задача  4 "Организационное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t>
  </si>
  <si>
    <t>Обеспечение деятельности управления по жилищной политике Администрации города Когалыма</t>
  </si>
  <si>
    <t>Обеспечение деятельности отдела архитектуры и градостроительства Администрации города Когалыма</t>
  </si>
  <si>
    <t>-</t>
  </si>
  <si>
    <t>УПРАВЛЕНИЕ ПО ЖИЛИЩНОЙ ПОЛИТИКЕ</t>
  </si>
  <si>
    <t>"Обеспечение доступным и комфортным жильем жителей города Когалыма"</t>
  </si>
  <si>
    <t>План на 2016 год</t>
  </si>
  <si>
    <t>привлеченные средства</t>
  </si>
  <si>
    <t>Подпрограмма 1: «Реализация полномочий в области строительства, градостроительной деятельности и жилищных отношений»</t>
  </si>
  <si>
    <t>1.2.3. Наименование подмероприятия:
"Магистральные инженерные сети застройки группы жилых домов по улице Комсомольской в городе Когалыме"</t>
  </si>
  <si>
    <t>Итого по программе, в том числе:</t>
  </si>
  <si>
    <t>2.3. Реализация полномочий по обеспечению жилыми помещениями отдельных категорий граждан</t>
  </si>
  <si>
    <t>тыс. рублей</t>
  </si>
  <si>
    <t>3.1. Обеспечение деятельности управления по жилищной политике Администрации города Когалыма</t>
  </si>
  <si>
    <t>3.2. Обеспечение деятельности отдела архитектуры и градостроительства Администрации города Когалыма</t>
  </si>
  <si>
    <t>3.3. Обеспечение деятельности "Муниципального казённого учреждения "Управление капитального строительства города Когалыма"</t>
  </si>
  <si>
    <t>Подпрограмма 2 "Обеспечение мерами финансовой поддержки по улучшению жилищных условий отдельных категорий граждан"</t>
  </si>
  <si>
    <t>2016 год</t>
  </si>
  <si>
    <t>Исполнение %</t>
  </si>
  <si>
    <t xml:space="preserve"> </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</si>
  <si>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</si>
  <si>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1.4. Строительство жилых домов на территории города Когалыма</t>
  </si>
  <si>
    <t xml:space="preserve">1.1. Реализация полномочий в области градостроительной деятельности </t>
  </si>
  <si>
    <t xml:space="preserve">1.2.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t>
  </si>
  <si>
    <t xml:space="preserve">1.3. Приобретение жилья </t>
  </si>
  <si>
    <t>2.1. Улучшение жилищных условий молодых семей в соответствии с Федеральной целевой программой "Жилище"</t>
  </si>
  <si>
    <t xml:space="preserve">2.2.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</si>
  <si>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 xml:space="preserve">                                           </t>
  </si>
  <si>
    <t xml:space="preserve">                                                                                                </t>
  </si>
  <si>
    <t>Контракт №0187300013715000126 заключен 01.07.2015 на выполнение инженерных изысканий и разработку ПСД на сумму 586,81 тыс. рублей. Работы выполнены и оплачены в полном объеме.</t>
  </si>
  <si>
    <t>1.2.5. Наименование подмероприятия: "Газопровод по улице Пионерной поселка Пионерный города Когалыма"</t>
  </si>
  <si>
    <t>Причины неисполнения:
1) в связи со снижением ежемесячного денежного поощрения сотрудника в размере 14% в декабре 2015 года. 
2) в связи со снижением ежемесячного денежного поощрения сотрудника в размере 10% в апреле 2016 года. 
3) принятие в конце 2015 года нового сотрудника в отдел (экономия по заработной плате, по денежному поощрению по результатам работы за 2015 год).</t>
  </si>
  <si>
    <t>1.2.4. Наименование подмероприятия: "Магистральные сети ливневой канализации с территории 11 микрорайона в городе Когалыме"</t>
  </si>
  <si>
    <t>Ситуация отклонения плана реализации денежных средств от факта сложилась ввиду того, что вновь принятые муниципальные служащие управления по жилищной политике Администрации города Когалыма не имеют  стажа на муниципальной службе, в связи с чем надбавки за выслугу лет, классный чин и за особые условия труда начисляются в минимальном размере.</t>
  </si>
  <si>
    <t>1.2.1. Наименование подмероприятия:
"Магистральные и внутриквартальные инженерные сети застройки жилыми домами поселка Пионерный города Когалыма"</t>
  </si>
  <si>
    <t>1.2.6. Наименование подмероприятия: "Магистральные и внутриквартальные инженерные сети застройки группы жилых домов по улице Комсомольской в городе Когалыме"</t>
  </si>
  <si>
    <t>Заключен контракт №01/16 от 28.07.2016, функции заказчика переданы 29.07.2016, цена контракта 64 544,00 тыс. руб., срок окончания выполнения работ 31.07.2017.
Произведена уплата аванса в размере 50% от цены контракта, ведутся работы.Заключен контракт №02/16 от 28.07.2016, функции заказчика переданы 29.07.2016, цена контракта 64 544,00 тыс. руб., срок окончания выполнения работ 31.07.2017.
Произведена уплата аванса в размере 50% от цены контракта, ведутся работы.</t>
  </si>
  <si>
    <t>Комплексный план (сетевой график) на 01.09.2016</t>
  </si>
  <si>
    <t xml:space="preserve">     Отчет о ходе реализации муниципальной программы города Когалыма «Обеспечение доступным и комфортным жильем жителей города Когалыма» на 01.10.2016</t>
  </si>
  <si>
    <t>План на 01.10.2016</t>
  </si>
  <si>
    <t>Профинансировано на 01.10.2016</t>
  </si>
  <si>
    <t>Кассовый расход на 01.10.2016</t>
  </si>
  <si>
    <t>В рамках утвержденных лимитов бюджетных обязательств на 2016-2017 годы в декабре 2015 года проведены опережающие торги, заключены муниципальные контракты на приобретение 31 жилого помещения в строящихся многоквартирных жилых домах. Общая сумма заключенных контрактов составляет 75 166,6 тыс. рублей. 
В июне 2016 года проведены торги на приобретение 15 квартир на общую сумму 50 741,4 тыс.руб., из них:
4 квартиры на сумму 14 272,66 тыс.руб. в домах сданных сданных в эксплуатацию; 
11 квартир на сумму 36 468,74 тыс.руб. в строящихся многоквартирных жилых домах. 
Оплата по контрактам произведена в полном объеме, запланированном к достижению по состоянию на 01.10.2016г.</t>
  </si>
  <si>
    <t>1) Муниципальный контракт №01/2016 от 14.03.2016 на корректировку проектно-сметной документации по объекту на сумму 97,00 тыс. руб. исполнен в полном объеме.
2) Муниципальный контракт №156 от 04.04.2016 на лабораторные исследования воды (VIII очередь-сети водоснабжения коттеджной застойки, 1 этап объекта) на сумму 38,22 тыс. руб. исполнен в полном объеме.
3) Муниципальный контракт №186 от 06.05.2016 на лабораторные исследования воды (VIII очередь-сети водоснабжения коттеджной застойки, 2,3 этапы объекта) на сумму 76,44 тыс. руб. исполнен в полном объеме.
4) Муниципальный контракт №10/2016 от 12.07.2016 на оказание услуг по оформлению технического плана и получение кадастрового паспорта с постановкой на государственный кадастровый учет (VIII очередь строительства-сети водоснабжения коттеджной застройки) на сумму 75,00 тыс. руб., исполнен в полном объеме.
5) Строительство XII очереди – сети тепло водоснабжения (к жилым домам по улице Олимпийская) на сумму 1 627,5 тыс. руб. по согласованию с главой города Когалыма выполняться не будет, из них 476,60 тыс. руб. - согласовано к перераспределению на другие потребности, 1 150,90 тыс. руб.- экономия.</t>
  </si>
  <si>
    <t xml:space="preserve">1) Строительство объекта I этап.
Контракт №0187300013714000194 заключен 16.09.2015 на сумму 41 164,03 тыс. руб. (в 2015 году исполнено - 4 287,83 тыс. руб.), срок окончания выполнения работ 24.12.2015. Работы ведутся с нарушением сроков выполнения работ подрядной организацией.
2) Технологическое присоединение объекта к сетям электроснабжения.
Контракт №КГ-919.15 заключен 28.12.2015 на сумму 6,99 тыс. руб., срок оказания услуг 4 месяца со дня заключения контракта (до 28.04.2016), в 2015 году произведен аванс в размере 3,15 тыс. руб. В связи со срывом строительства 1 этапа объекта, исполнение данного контракта не предоставляется возможным, контракт расторгли. В зачет аванса приняты фактически понесенные расходы на сумму 2,98 тыс. руб., остаток аванса возвращен в бюджет города Когалыма, как дебиторская задолженность прошлых лет.
Заключен новый контракт №КГ-592.16 от 16.09.2016 на сумму 6,99 тыс. руб., срок оказания услуг 4 месяца со дня заключения контракта, произведена уплата аванса на сумму 3,15 тыс. руб.
3) Стротельство сетей канализации от К25 до К21 (план - 359 м.п, факт - 316,64 м.п.) 
По результатам проведенного электронного аукциона заключен муниципальный контракт №0187300013715000358 от 25.01.2016 с ООО "Стройтэкс" г. Когалым на сумму 7 846,8 тыс. руб., срок выполнения работ с 25.01.2016 по 30.04.2016. 
Объем фактически выполненных работ составил 316,64 м.п. на сумму 7 115,4 тыс. руб.
В связи с отсутствием возможности предоставления точки подключения, контракт расторгнут по соглашению сторон. 
4) Строительство сетей теплоснабжения от узла трубопровода №3 до узла трубопровода №5. (протяженность - 276 м.п.)
По результатам проведенного электронного аукциона заключен муниципальный контракт №0187300013715000360 от 01.02.2016 с ООО "Премиум Трейдинг" г. Когалым на сумму 4 396,8 тыс. руб. Срок выполнения работ с 01.02.2016 по 30.04.2016.
Работы выполнены с нарушением сроков выполнения работ, оплата произведена в полном объеме. 
Выставлено претензий на сумму 110,4 тыс. руб. Неустойка списана на основании постановления Правительства РФ от 14.03.2016 №190.5) Строительство сети водопровода от пожарного гидранта 4 до пожарного гидранта 8 (протяженность - 319 м.п.)
По результатам проведенного электронного аукциона заключен муниципальный контракт №0187300013716000038 от 21.04.2016 с ООО "Навигатор" г. Сургут на сумму 4 028,4 тыс. руб. Срок выполнения работ с 21.04.2016 до 20.07.2016. 
Работы выполнены с нарушением сроков выполнения работ, оплата произведена в полном объеме. 
Выставлена претензия на сумму 19,2 тыс. руб. Неустойка списана на основании постановления Правительства РФ от 14.03.2016 №190.
6) Строительство сетей канализации от К9 до К19 (протяженность 250 м.п.) 
По результатам проведенного электронного аукциона заключен муниципальный контракт №0187300013716000074 от 29.06.2016 с ООО "Премиум Трейдинг" г. Сургут на сумму 4 652,6 тыс. руб. Срок выполнения работ с 29.06.2016 по 16.09.2016. Работы ведутся с нарушением сроков выполнения работ, выставлена претензия, на отчетную дату выполнено 1 403,9 тыс. руб.
7) Строительство сетей теплоснабжения от неподвижной опоры 1 до теплового узла 3 (протяженность 297,1 м.п.)
По результатам проведенного электронного аукциона заключен муниципальный контракт №0187300013716000103 от 24.08.2016 с ООО "Грета" п. Отрадный на сумму 3 725,0 тыс. руб. (258,8 тыс. руб. остаток по АИП). Срок выполнения работ с 24.08.2016 по 31.10.2016, ведутся подготовительные работы.
8) Строительство сетей напорной канализации. 1 этап.
Заключен контракт №11/2016 от 02.08.2016 на сумму 96,92 тыс. руб., работы выполнены, оплата произведена в полном объеме.
9) Строительство сетей самотечной канализации. 1 этап.
Заключен контракт №12/2016 от 02.08.2016 на сумму 99,98 тыс. руб., работы выполнены, оплата произведена в полном объеме.
10) Оформление технических планов и постановка объекта на кадастровый учет (300,00 тыс. руб.). 
Ведется подготовка аукционной документации на оформление технических планов.
Экономия по результатам проведения аукционов по данному объекту составила 971,40 тыс. руб., из них 779,00 тыс. руб. согласовано к перераспределению на другие потребности.
</t>
  </si>
  <si>
    <t>Контракт №16/29 от 15.09.2016, функции заказчика МУ "УКС г. Когалыма" переданы 20.09.2016, цена контракта 10 500,00 тыс. руб., срок окончания выполнения работ 31.03.2017. Произведен аванс 50% от цены контракта.</t>
  </si>
  <si>
    <t>Неисполненные статьи расходов:
1) заработная плата - частичное лишение 2 сотрудников денежного поощрения по результатам работы за 2015 год, полное лишение 2 сотрудников денежного поощрения по результатам работы за I квартал 2016 года, предоставление листов нетрудоспособности, отпусков без сохранения заработной платы, наличие вакансий;
2) страховые взносы - частичное лишение 2 сотрудников денежного поощрения по результатам работы за 2015 год, полное лишение 2 сотрудников денежного поощрения по результатам работы за I квартал 2016 года, предоставление листов нетрудоспособности, отпусков без сохранения заработной платы, наличие вакансий, а также в связи с возмещением ФСС расходов по листам временной нетрудоспособности и в связи с материнством и возвратом излишне уплаченных сраховых взносов на обязательное социальное страхование от несчастных случаев на производстве и профессиональных заболеваний (уменьшен размер взносов с 1,2% до 0,2%).
3) услуги связи, расходы произведены на основании актов оказанных услуг, согласно данным приборов учета телефонных соединений;
4) техническое обслуживание и ремонт АРМ, печатающей и копировальной техники - оплата за расходные материалы произведена согласно фактическому использованию.
5) канцелярские товары - отсутствие заявки материально ответственного лица.</t>
  </si>
  <si>
    <t>1) Муниципальный контракт №0187300013716000027 от 26.04.2016 на выполнение проектно-изыскательских работ на сумму 2 921,34 тыс. руб. Выполнение работ предусмотрено в 3 этапа, срок окончания выполнения работ 30.11.2016. Ведется выполнение I этапа работ с нарушением сроков (срок 30.06.2016).
2)Муниципальный контракт №55/2016 от 22.08.2016 на историко-культурные изыскания на сумму 93,48 тыс. руб., работы выполнены, оплата произведена в полном объеме.
3) Ведется процедура заключения контракта на оказание услуг по подготовке заключения по оценке воздействия на водные биологические ресурсы и среду их обитания при размещении объекта.</t>
  </si>
  <si>
    <t xml:space="preserve"> В связи с окончанием срока реализации мероприятия приём документов для признания участниками осуществлялся до 31.12.2004 г. В настоящее время приём документов по данному мероприятию не ведётся. В списке претендующих на получение меры государственной поддержки  по городу Когалыму состоит 24 человека.  В 2016 году в соответствии с условиями муниципальной программы  запланировано предоставление мер государственной поддрежки  2 гражданам, относящимся к категориям ветераны боевых действий, инвалиды и семьи, имеющие детей-инвалидов, вставшие на учёт в качестве нуждающихся в жилых помещениях, до 1 января 2005 года. В июле субсидия в размере 759,67 перечислена гражданину на приобретение жилого помещения. 15.09.2016 средства федерального бюджета в размере 759 672 рубля были возвращены в бюджет автономного округа в соответствии с письмом Департамента строительства ХМАО - Югры от 12.09.2016 №34-Исх-9925</t>
  </si>
  <si>
    <t>Начальник управления по жилищной политике Администрации города Когалыма</t>
  </si>
  <si>
    <t>А.В. Россолова</t>
  </si>
  <si>
    <t xml:space="preserve">Деликанова Наталья Сабировна, 93776; Рутковская Анна Николаевна, 93852; Ильин Андрей Александрович, 93806; Омельченко Валентина Николаевна, 93832; Асташкина Ольга Александровна, 93526. </t>
  </si>
  <si>
    <t xml:space="preserve">По состоянию на 01.10.2016 в списке молодых семей, претендующих на получение меры государственной поддержки  по городу Когалыму состоит 37 семей. В августе и сентябре 2016 года 2 молодым семьям были предоставлены меры государственной поддержки  в соответствии с условиями муниципальной программы, запланировано предоставление мер государственной поддрежки еще 3 молодым семьям. </t>
  </si>
  <si>
    <t xml:space="preserve">Денежные средства перечисляются в бюджет МО на основании получения Депстроем ХМАО - Югры на 1 августа утвержденного Сводного списка граждан – получателей государственных жилищных сертификатов в рамках реализации подпрограммы «Выполнение государственных  обязательств по обеспечению жильем категорий граждан, установленных федеральным законодательством» по городу Когалыму, изъявивших желание получить государственные жилищные сертификаты в 2017 году.                                              Экономия сложилась в результате торгов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</si>
</sst>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 numFmtId="189" formatCode="[$-FC19]d\ mmmm\ yyyy\ &quot;г.&quot;"/>
  </numFmts>
  <fonts count="60">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sz val="14"/>
      <name val="Times New Roman"/>
      <family val="1"/>
    </font>
    <font>
      <sz val="14"/>
      <name val="Times New Roman"/>
      <family val="1"/>
    </font>
    <font>
      <sz val="16"/>
      <name val="Times New Roman"/>
      <family val="1"/>
    </font>
    <font>
      <b/>
      <sz val="20"/>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i/>
      <sz val="14"/>
      <name val="Times New Roman"/>
      <family val="1"/>
    </font>
    <font>
      <sz val="12.5"/>
      <name val="Times New Roman"/>
      <family val="1"/>
    </font>
    <font>
      <b/>
      <sz val="12.5"/>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5"/>
      <color indexed="10"/>
      <name val="Times New Roman"/>
      <family val="1"/>
    </font>
    <font>
      <b/>
      <sz val="12.5"/>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5"/>
      <color rgb="FFFF0000"/>
      <name val="Times New Roman"/>
      <family val="1"/>
    </font>
    <font>
      <b/>
      <sz val="12.5"/>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39">
    <xf numFmtId="0" fontId="0" fillId="0" borderId="0" xfId="0" applyAlignment="1">
      <alignment/>
    </xf>
    <xf numFmtId="0" fontId="3" fillId="0" borderId="0" xfId="0" applyFont="1" applyFill="1" applyAlignment="1">
      <alignment vertical="center" wrapText="1"/>
    </xf>
    <xf numFmtId="0" fontId="6" fillId="0" borderId="10" xfId="0" applyFont="1" applyFill="1" applyBorder="1" applyAlignment="1">
      <alignment horizontal="justify" wrapText="1"/>
    </xf>
    <xf numFmtId="0" fontId="5"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9" fillId="0" borderId="0" xfId="0" applyFont="1" applyFill="1" applyAlignment="1">
      <alignment vertical="center" wrapText="1"/>
    </xf>
    <xf numFmtId="173"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174" fontId="6"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49" fontId="5" fillId="19" borderId="10" xfId="0" applyNumberFormat="1" applyFont="1" applyFill="1" applyBorder="1" applyAlignment="1" applyProtection="1">
      <alignment horizontal="left" vertical="center"/>
      <protection locked="0"/>
    </xf>
    <xf numFmtId="173" fontId="5" fillId="19" borderId="10" xfId="0" applyNumberFormat="1" applyFont="1" applyFill="1" applyBorder="1" applyAlignment="1" applyProtection="1">
      <alignment horizontal="right" vertical="center"/>
      <protection/>
    </xf>
    <xf numFmtId="0" fontId="3" fillId="0" borderId="0" xfId="0" applyFont="1" applyFill="1" applyAlignment="1">
      <alignment horizontal="center" vertical="center" wrapText="1"/>
    </xf>
    <xf numFmtId="0" fontId="6" fillId="0" borderId="0" xfId="0" applyFont="1" applyFill="1" applyAlignment="1">
      <alignment horizontal="left" vertical="center" wrapText="1"/>
    </xf>
    <xf numFmtId="0" fontId="10" fillId="0" borderId="0" xfId="0" applyFont="1" applyAlignment="1">
      <alignment/>
    </xf>
    <xf numFmtId="0" fontId="4" fillId="0" borderId="0" xfId="0" applyFont="1" applyFill="1" applyAlignment="1">
      <alignment horizontal="left" vertical="center" wrapText="1"/>
    </xf>
    <xf numFmtId="0" fontId="6" fillId="0" borderId="10" xfId="0"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4" fontId="16" fillId="33" borderId="10" xfId="0" applyNumberFormat="1" applyFont="1" applyFill="1" applyBorder="1" applyAlignment="1" applyProtection="1">
      <alignment horizontal="center" vertical="center" wrapText="1"/>
      <protection/>
    </xf>
    <xf numFmtId="4" fontId="16" fillId="33" borderId="10" xfId="0" applyNumberFormat="1" applyFont="1" applyFill="1" applyBorder="1" applyAlignment="1">
      <alignment horizontal="center" vertical="center" wrapText="1"/>
    </xf>
    <xf numFmtId="0" fontId="6" fillId="33" borderId="0" xfId="0" applyFont="1" applyFill="1" applyAlignment="1">
      <alignment vertical="center" wrapText="1"/>
    </xf>
    <xf numFmtId="0" fontId="3" fillId="33" borderId="0" xfId="0" applyFont="1" applyFill="1" applyAlignment="1">
      <alignment vertical="center" wrapText="1"/>
    </xf>
    <xf numFmtId="173" fontId="3" fillId="33" borderId="0" xfId="0" applyNumberFormat="1" applyFont="1" applyFill="1" applyAlignment="1">
      <alignment vertical="center" wrapText="1"/>
    </xf>
    <xf numFmtId="0" fontId="3" fillId="33" borderId="0" xfId="0" applyFont="1" applyFill="1" applyAlignment="1">
      <alignment horizontal="justify" vertical="center" wrapText="1"/>
    </xf>
    <xf numFmtId="0" fontId="7" fillId="33" borderId="0" xfId="0" applyFont="1" applyFill="1" applyAlignment="1">
      <alignment horizontal="justify" vertical="center" wrapText="1"/>
    </xf>
    <xf numFmtId="0" fontId="15" fillId="33" borderId="0" xfId="0" applyFont="1" applyFill="1" applyAlignment="1">
      <alignment horizontal="right" wrapText="1"/>
    </xf>
    <xf numFmtId="173" fontId="6" fillId="33" borderId="10" xfId="0" applyNumberFormat="1" applyFont="1" applyFill="1" applyBorder="1" applyAlignment="1">
      <alignment horizontal="center" vertical="center" wrapText="1"/>
    </xf>
    <xf numFmtId="174" fontId="6" fillId="33" borderId="10" xfId="0" applyNumberFormat="1" applyFont="1" applyFill="1" applyBorder="1" applyAlignment="1">
      <alignment horizontal="center" vertical="center" wrapText="1"/>
    </xf>
    <xf numFmtId="173" fontId="2" fillId="33" borderId="0" xfId="0" applyNumberFormat="1" applyFont="1" applyFill="1" applyAlignment="1">
      <alignment vertical="center" wrapText="1"/>
    </xf>
    <xf numFmtId="0" fontId="3" fillId="19" borderId="0" xfId="0" applyFont="1" applyFill="1" applyBorder="1" applyAlignment="1">
      <alignment vertical="center" wrapText="1"/>
    </xf>
    <xf numFmtId="0" fontId="16" fillId="0" borderId="10" xfId="0" applyFont="1" applyFill="1" applyBorder="1" applyAlignment="1">
      <alignment horizontal="justify" vertical="center" wrapText="1"/>
    </xf>
    <xf numFmtId="4" fontId="16" fillId="0" borderId="10" xfId="0" applyNumberFormat="1" applyFont="1" applyFill="1" applyBorder="1" applyAlignment="1" applyProtection="1">
      <alignment horizontal="center" vertical="center" wrapText="1"/>
      <protection/>
    </xf>
    <xf numFmtId="9"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0" fontId="16" fillId="0" borderId="10" xfId="0" applyFont="1" applyFill="1" applyBorder="1" applyAlignment="1">
      <alignment horizontal="justify"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4" fontId="17" fillId="0" borderId="10" xfId="0" applyNumberFormat="1" applyFont="1" applyFill="1" applyBorder="1" applyAlignment="1" applyProtection="1">
      <alignment horizontal="center" vertical="center" wrapText="1"/>
      <protection/>
    </xf>
    <xf numFmtId="9" fontId="17" fillId="0" borderId="10" xfId="0" applyNumberFormat="1" applyFont="1" applyFill="1" applyBorder="1" applyAlignment="1">
      <alignment horizontal="center" vertical="center" wrapText="1"/>
    </xf>
    <xf numFmtId="0" fontId="17" fillId="0" borderId="10" xfId="0" applyFont="1" applyFill="1" applyBorder="1" applyAlignment="1">
      <alignment horizontal="justify" wrapText="1"/>
    </xf>
    <xf numFmtId="0" fontId="16" fillId="0" borderId="10" xfId="0" applyFont="1" applyFill="1" applyBorder="1" applyAlignment="1">
      <alignment horizontal="left" vertical="top" wrapText="1"/>
    </xf>
    <xf numFmtId="0" fontId="17" fillId="0" borderId="10" xfId="0" applyFont="1" applyFill="1" applyBorder="1" applyAlignment="1">
      <alignment horizontal="justify" vertical="center" wrapText="1"/>
    </xf>
    <xf numFmtId="4" fontId="17"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top" wrapText="1"/>
    </xf>
    <xf numFmtId="174" fontId="17" fillId="0" borderId="10" xfId="0" applyNumberFormat="1" applyFont="1" applyFill="1" applyBorder="1" applyAlignment="1">
      <alignment horizontal="justify" vertical="center" wrapText="1"/>
    </xf>
    <xf numFmtId="176" fontId="17" fillId="0" borderId="10" xfId="0" applyNumberFormat="1" applyFont="1" applyFill="1" applyBorder="1" applyAlignment="1">
      <alignment horizontal="center" vertical="center" wrapText="1"/>
    </xf>
    <xf numFmtId="173" fontId="17"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10" fontId="17" fillId="0" borderId="10" xfId="0" applyNumberFormat="1" applyFont="1" applyFill="1" applyBorder="1" applyAlignment="1">
      <alignment horizontal="center" vertical="center" wrapText="1"/>
    </xf>
    <xf numFmtId="9" fontId="16" fillId="0" borderId="10" xfId="57" applyFont="1" applyFill="1" applyBorder="1" applyAlignment="1">
      <alignment horizontal="center" vertical="center" wrapText="1"/>
    </xf>
    <xf numFmtId="10" fontId="16" fillId="0" borderId="10" xfId="0" applyNumberFormat="1" applyFont="1" applyFill="1" applyBorder="1" applyAlignment="1">
      <alignment horizontal="center" vertical="center" wrapText="1"/>
    </xf>
    <xf numFmtId="0" fontId="3" fillId="0" borderId="0" xfId="0" applyFont="1" applyFill="1" applyBorder="1" applyAlignment="1">
      <alignment vertical="center" wrapText="1"/>
    </xf>
    <xf numFmtId="172" fontId="16" fillId="0" borderId="10" xfId="60" applyFont="1" applyFill="1" applyBorder="1" applyAlignment="1">
      <alignment horizontal="center" vertical="center" wrapText="1"/>
    </xf>
    <xf numFmtId="4" fontId="2" fillId="0" borderId="0" xfId="0" applyNumberFormat="1" applyFont="1" applyFill="1" applyBorder="1" applyAlignment="1">
      <alignment vertical="center" wrapText="1"/>
    </xf>
    <xf numFmtId="174" fontId="3" fillId="0"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2" fontId="2" fillId="0" borderId="0" xfId="0" applyNumberFormat="1" applyFont="1" applyFill="1" applyAlignment="1">
      <alignment vertical="center" wrapText="1"/>
    </xf>
    <xf numFmtId="0" fontId="16" fillId="0" borderId="0" xfId="0" applyFont="1" applyFill="1" applyBorder="1" applyAlignment="1">
      <alignment horizontal="center" vertical="center" wrapText="1"/>
    </xf>
    <xf numFmtId="174" fontId="16" fillId="0" borderId="10" xfId="0" applyNumberFormat="1" applyFont="1" applyFill="1" applyBorder="1" applyAlignment="1">
      <alignment horizontal="center" vertical="center" wrapText="1"/>
    </xf>
    <xf numFmtId="4" fontId="17" fillId="0" borderId="11" xfId="0" applyNumberFormat="1" applyFont="1" applyFill="1" applyBorder="1" applyAlignment="1">
      <alignment vertical="center" wrapText="1"/>
    </xf>
    <xf numFmtId="4" fontId="17" fillId="0" borderId="0" xfId="0" applyNumberFormat="1" applyFont="1" applyFill="1" applyBorder="1" applyAlignment="1">
      <alignment vertical="center" wrapText="1"/>
    </xf>
    <xf numFmtId="0" fontId="16" fillId="0" borderId="0" xfId="0" applyFont="1" applyFill="1" applyAlignment="1">
      <alignment horizontal="left" wrapText="1"/>
    </xf>
    <xf numFmtId="0" fontId="16" fillId="0" borderId="0" xfId="0" applyFont="1" applyFill="1" applyAlignment="1">
      <alignment horizontal="justify" vertical="center" wrapText="1"/>
    </xf>
    <xf numFmtId="14" fontId="10" fillId="0" borderId="0" xfId="0" applyNumberFormat="1" applyFont="1" applyFill="1" applyAlignment="1">
      <alignment horizontal="justify" vertical="center" wrapText="1"/>
    </xf>
    <xf numFmtId="173" fontId="16" fillId="0" borderId="0" xfId="0" applyNumberFormat="1" applyFont="1" applyFill="1" applyAlignment="1">
      <alignment vertical="center" wrapText="1"/>
    </xf>
    <xf numFmtId="173" fontId="16" fillId="0" borderId="10" xfId="0" applyNumberFormat="1"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6" fillId="0" borderId="0" xfId="0" applyFont="1" applyFill="1" applyAlignment="1">
      <alignment vertical="center" wrapText="1"/>
    </xf>
    <xf numFmtId="0" fontId="18" fillId="0" borderId="0" xfId="0" applyFont="1" applyFill="1" applyAlignment="1">
      <alignment vertical="center" wrapText="1"/>
    </xf>
    <xf numFmtId="0" fontId="16" fillId="0" borderId="0" xfId="0" applyFont="1" applyFill="1" applyBorder="1" applyAlignment="1">
      <alignment vertical="center" wrapText="1"/>
    </xf>
    <xf numFmtId="2" fontId="5" fillId="0" borderId="0" xfId="0" applyNumberFormat="1" applyFont="1" applyFill="1" applyAlignment="1">
      <alignment horizontal="center" vertical="center" wrapText="1"/>
    </xf>
    <xf numFmtId="9" fontId="17"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6" fillId="0" borderId="0" xfId="0" applyFont="1" applyFill="1" applyBorder="1" applyAlignment="1">
      <alignment horizontal="justify" wrapText="1"/>
    </xf>
    <xf numFmtId="4" fontId="58" fillId="0" borderId="11" xfId="0" applyNumberFormat="1" applyFont="1" applyFill="1" applyBorder="1" applyAlignment="1">
      <alignment vertical="center" wrapText="1"/>
    </xf>
    <xf numFmtId="4" fontId="59" fillId="0" borderId="11" xfId="0" applyNumberFormat="1" applyFont="1" applyFill="1" applyBorder="1" applyAlignment="1">
      <alignment vertical="center" wrapText="1"/>
    </xf>
    <xf numFmtId="4" fontId="58" fillId="0" borderId="0" xfId="0" applyNumberFormat="1" applyFont="1" applyFill="1" applyBorder="1" applyAlignment="1">
      <alignment horizontal="center" vertical="center" wrapText="1"/>
    </xf>
    <xf numFmtId="174" fontId="3" fillId="0" borderId="0" xfId="0" applyNumberFormat="1" applyFont="1" applyFill="1" applyBorder="1" applyAlignment="1">
      <alignment horizontal="center" vertical="center" wrapText="1"/>
    </xf>
    <xf numFmtId="0" fontId="17" fillId="0" borderId="0" xfId="0" applyFont="1" applyFill="1" applyBorder="1" applyAlignment="1">
      <alignment horizontal="justify" wrapText="1"/>
    </xf>
    <xf numFmtId="173" fontId="16" fillId="0" borderId="0" xfId="0" applyNumberFormat="1" applyFont="1" applyFill="1" applyAlignment="1">
      <alignment horizontal="right" wrapText="1"/>
    </xf>
    <xf numFmtId="173" fontId="16" fillId="0" borderId="0" xfId="0" applyNumberFormat="1" applyFont="1" applyFill="1" applyAlignment="1">
      <alignment horizontal="left" wrapText="1"/>
    </xf>
    <xf numFmtId="4" fontId="16" fillId="0" borderId="0" xfId="0" applyNumberFormat="1" applyFont="1" applyFill="1" applyAlignment="1">
      <alignment horizontal="left" wrapText="1"/>
    </xf>
    <xf numFmtId="4" fontId="59" fillId="0" borderId="0" xfId="0" applyNumberFormat="1" applyFont="1" applyFill="1" applyBorder="1" applyAlignment="1">
      <alignment vertical="center" wrapText="1"/>
    </xf>
    <xf numFmtId="0" fontId="13" fillId="0" borderId="0" xfId="0" applyFont="1" applyAlignment="1">
      <alignment horizontal="center"/>
    </xf>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vertical="top" wrapText="1"/>
    </xf>
    <xf numFmtId="174" fontId="3" fillId="33" borderId="13" xfId="0" applyNumberFormat="1" applyFont="1" applyFill="1" applyBorder="1" applyAlignment="1">
      <alignment horizontal="center" vertical="center" wrapText="1"/>
    </xf>
    <xf numFmtId="174" fontId="3" fillId="33" borderId="14" xfId="0" applyNumberFormat="1" applyFont="1" applyFill="1" applyBorder="1" applyAlignment="1">
      <alignment horizontal="center" vertical="center" wrapText="1"/>
    </xf>
    <xf numFmtId="174" fontId="3" fillId="33" borderId="15" xfId="0" applyNumberFormat="1" applyFont="1" applyFill="1" applyBorder="1" applyAlignment="1">
      <alignment horizontal="center" vertical="center" wrapText="1"/>
    </xf>
    <xf numFmtId="174" fontId="3" fillId="33" borderId="16" xfId="0" applyNumberFormat="1" applyFont="1" applyFill="1" applyBorder="1" applyAlignment="1">
      <alignment horizontal="center" vertical="center" wrapText="1"/>
    </xf>
    <xf numFmtId="174" fontId="3" fillId="33" borderId="17" xfId="0" applyNumberFormat="1" applyFont="1" applyFill="1" applyBorder="1" applyAlignment="1">
      <alignment horizontal="center" vertical="center" wrapText="1"/>
    </xf>
    <xf numFmtId="174" fontId="3" fillId="33" borderId="18"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174" fontId="10" fillId="0" borderId="10" xfId="0" applyNumberFormat="1" applyFont="1" applyFill="1" applyBorder="1" applyAlignment="1">
      <alignment horizontal="left" vertical="center" wrapText="1"/>
    </xf>
    <xf numFmtId="174" fontId="3" fillId="0" borderId="10" xfId="0" applyNumberFormat="1" applyFont="1" applyFill="1" applyBorder="1" applyAlignment="1">
      <alignment horizontal="center" vertical="center" wrapText="1"/>
    </xf>
    <xf numFmtId="174" fontId="10" fillId="0" borderId="13" xfId="0" applyNumberFormat="1" applyFont="1" applyFill="1" applyBorder="1" applyAlignment="1">
      <alignment horizontal="left" vertical="center" wrapText="1"/>
    </xf>
    <xf numFmtId="174" fontId="10" fillId="0" borderId="14" xfId="0" applyNumberFormat="1" applyFont="1" applyFill="1" applyBorder="1" applyAlignment="1">
      <alignment horizontal="left" vertical="center" wrapText="1"/>
    </xf>
    <xf numFmtId="174" fontId="10" fillId="0" borderId="15" xfId="0" applyNumberFormat="1" applyFont="1" applyFill="1" applyBorder="1" applyAlignment="1">
      <alignment horizontal="left" vertical="center" wrapText="1"/>
    </xf>
    <xf numFmtId="174" fontId="10" fillId="0" borderId="16" xfId="0" applyNumberFormat="1" applyFont="1" applyFill="1" applyBorder="1" applyAlignment="1">
      <alignment horizontal="left" vertical="center" wrapText="1"/>
    </xf>
    <xf numFmtId="174" fontId="10" fillId="0" borderId="17" xfId="0" applyNumberFormat="1" applyFont="1" applyFill="1" applyBorder="1" applyAlignment="1">
      <alignment horizontal="left" vertical="center" wrapText="1"/>
    </xf>
    <xf numFmtId="174" fontId="10" fillId="0" borderId="18" xfId="0" applyNumberFormat="1" applyFont="1" applyFill="1" applyBorder="1" applyAlignment="1">
      <alignment horizontal="left" vertical="center" wrapText="1"/>
    </xf>
    <xf numFmtId="174" fontId="2" fillId="0" borderId="19" xfId="0" applyNumberFormat="1" applyFont="1" applyFill="1" applyBorder="1" applyAlignment="1">
      <alignment horizontal="center" vertical="center" wrapText="1"/>
    </xf>
    <xf numFmtId="174" fontId="2" fillId="0" borderId="20" xfId="0" applyNumberFormat="1" applyFont="1" applyFill="1" applyBorder="1" applyAlignment="1">
      <alignment horizontal="center" vertical="center" wrapText="1"/>
    </xf>
    <xf numFmtId="174" fontId="3" fillId="0" borderId="19" xfId="0" applyNumberFormat="1" applyFont="1" applyFill="1" applyBorder="1" applyAlignment="1">
      <alignment horizontal="center" vertical="center" wrapText="1"/>
    </xf>
    <xf numFmtId="174" fontId="3" fillId="0" borderId="20"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wrapText="1"/>
    </xf>
    <xf numFmtId="173" fontId="17" fillId="0" borderId="19" xfId="0" applyNumberFormat="1" applyFont="1" applyFill="1" applyBorder="1" applyAlignment="1">
      <alignment horizontal="center" vertical="center" wrapText="1"/>
    </xf>
    <xf numFmtId="173" fontId="17" fillId="0" borderId="2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173" fontId="17" fillId="0" borderId="21" xfId="0" applyNumberFormat="1" applyFont="1" applyFill="1" applyBorder="1" applyAlignment="1">
      <alignment horizontal="center" vertical="center" wrapText="1"/>
    </xf>
    <xf numFmtId="173" fontId="17" fillId="0" borderId="12"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173" fontId="16" fillId="0" borderId="0" xfId="0" applyNumberFormat="1" applyFont="1" applyFill="1" applyAlignment="1">
      <alignment horizontal="left" wrapText="1"/>
    </xf>
    <xf numFmtId="173" fontId="16" fillId="0" borderId="0" xfId="0" applyNumberFormat="1" applyFont="1" applyFill="1" applyAlignment="1">
      <alignment horizontal="right" wrapText="1"/>
    </xf>
    <xf numFmtId="0" fontId="5" fillId="0" borderId="0" xfId="0" applyFont="1" applyFill="1" applyBorder="1" applyAlignment="1">
      <alignment horizontal="center" vertical="center" wrapText="1"/>
    </xf>
    <xf numFmtId="0" fontId="16" fillId="0" borderId="0" xfId="0" applyFont="1" applyFill="1" applyAlignment="1">
      <alignment horizontal="left" wrapText="1"/>
    </xf>
    <xf numFmtId="173" fontId="3" fillId="33" borderId="0" xfId="0" applyNumberFormat="1" applyFont="1" applyFill="1" applyAlignment="1">
      <alignment horizontal="center" vertical="center" wrapText="1"/>
    </xf>
    <xf numFmtId="0" fontId="6" fillId="0" borderId="0" xfId="0" applyFont="1" applyFill="1" applyAlignment="1">
      <alignment horizontal="left" vertical="center" wrapText="1"/>
    </xf>
    <xf numFmtId="173" fontId="5" fillId="33" borderId="10"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5" fillId="33" borderId="10" xfId="0" applyFont="1" applyFill="1" applyBorder="1" applyAlignment="1">
      <alignment horizontal="center" vertical="center" wrapText="1"/>
    </xf>
    <xf numFmtId="173" fontId="6" fillId="0" borderId="0" xfId="0" applyNumberFormat="1" applyFont="1" applyFill="1" applyAlignment="1">
      <alignment horizontal="left" vertical="center" wrapText="1"/>
    </xf>
    <xf numFmtId="173" fontId="6" fillId="33" borderId="0" xfId="0" applyNumberFormat="1" applyFont="1" applyFill="1" applyAlignment="1">
      <alignment horizontal="left" vertical="center" wrapText="1"/>
    </xf>
    <xf numFmtId="173" fontId="3" fillId="33" borderId="0" xfId="0" applyNumberFormat="1" applyFont="1" applyFill="1" applyAlignment="1">
      <alignment horizontal="left" vertical="center" wrapText="1"/>
    </xf>
    <xf numFmtId="173" fontId="5" fillId="0" borderId="10" xfId="0" applyNumberFormat="1" applyFont="1" applyFill="1" applyBorder="1" applyAlignment="1">
      <alignment horizontal="center" vertical="center" wrapText="1"/>
    </xf>
    <xf numFmtId="173" fontId="5" fillId="0" borderId="21" xfId="0" applyNumberFormat="1" applyFont="1" applyFill="1" applyBorder="1" applyAlignment="1">
      <alignment horizontal="center" vertical="center" wrapText="1"/>
    </xf>
    <xf numFmtId="173" fontId="5" fillId="0"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3" sqref="A13:I13"/>
    </sheetView>
  </sheetViews>
  <sheetFormatPr defaultColWidth="9.140625" defaultRowHeight="12.75"/>
  <cols>
    <col min="1" max="16384" width="9.140625" style="17" customWidth="1"/>
  </cols>
  <sheetData>
    <row r="1" spans="1:2" ht="18.75">
      <c r="A1" s="91"/>
      <c r="B1" s="91"/>
    </row>
    <row r="10" spans="1:9" ht="23.25">
      <c r="A10" s="92" t="s">
        <v>52</v>
      </c>
      <c r="B10" s="92"/>
      <c r="C10" s="92"/>
      <c r="D10" s="92"/>
      <c r="E10" s="92"/>
      <c r="F10" s="92"/>
      <c r="G10" s="92"/>
      <c r="H10" s="92"/>
      <c r="I10" s="92"/>
    </row>
    <row r="11" spans="1:9" ht="23.25">
      <c r="A11" s="92" t="s">
        <v>28</v>
      </c>
      <c r="B11" s="92"/>
      <c r="C11" s="92"/>
      <c r="D11" s="92"/>
      <c r="E11" s="92"/>
      <c r="F11" s="92"/>
      <c r="G11" s="92"/>
      <c r="H11" s="92"/>
      <c r="I11" s="92"/>
    </row>
    <row r="13" spans="1:9" ht="27" customHeight="1">
      <c r="A13" s="93" t="s">
        <v>85</v>
      </c>
      <c r="B13" s="93"/>
      <c r="C13" s="93"/>
      <c r="D13" s="93"/>
      <c r="E13" s="93"/>
      <c r="F13" s="93"/>
      <c r="G13" s="93"/>
      <c r="H13" s="93"/>
      <c r="I13" s="93"/>
    </row>
    <row r="14" spans="1:9" ht="27" customHeight="1">
      <c r="A14" s="93" t="s">
        <v>29</v>
      </c>
      <c r="B14" s="93"/>
      <c r="C14" s="93"/>
      <c r="D14" s="93"/>
      <c r="E14" s="93"/>
      <c r="F14" s="93"/>
      <c r="G14" s="93"/>
      <c r="H14" s="93"/>
      <c r="I14" s="93"/>
    </row>
    <row r="15" spans="1:9" ht="41.25" customHeight="1">
      <c r="A15" s="94" t="s">
        <v>53</v>
      </c>
      <c r="B15" s="94"/>
      <c r="C15" s="94"/>
      <c r="D15" s="94"/>
      <c r="E15" s="94"/>
      <c r="F15" s="94"/>
      <c r="G15" s="94"/>
      <c r="H15" s="94"/>
      <c r="I15" s="94"/>
    </row>
    <row r="46" spans="1:9" ht="16.5">
      <c r="A46" s="90" t="s">
        <v>30</v>
      </c>
      <c r="B46" s="90"/>
      <c r="C46" s="90"/>
      <c r="D46" s="90"/>
      <c r="E46" s="90"/>
      <c r="F46" s="90"/>
      <c r="G46" s="90"/>
      <c r="H46" s="90"/>
      <c r="I46" s="90"/>
    </row>
    <row r="47" spans="1:9" ht="16.5">
      <c r="A47" s="90" t="s">
        <v>65</v>
      </c>
      <c r="B47" s="90"/>
      <c r="C47" s="90"/>
      <c r="D47" s="90"/>
      <c r="E47" s="90"/>
      <c r="F47" s="90"/>
      <c r="G47" s="90"/>
      <c r="H47" s="90"/>
      <c r="I47" s="90"/>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109"/>
  <sheetViews>
    <sheetView showGridLines="0" tabSelected="1" zoomScale="75" zoomScaleNormal="75" zoomScaleSheetLayoutView="100" workbookViewId="0" topLeftCell="A4">
      <pane xSplit="7" ySplit="3" topLeftCell="P70" activePane="bottomRight" state="frozen"/>
      <selection pane="topLeft" activeCell="A4" sqref="A4"/>
      <selection pane="topRight" activeCell="H4" sqref="H4"/>
      <selection pane="bottomLeft" activeCell="A7" sqref="A7"/>
      <selection pane="bottomRight" activeCell="T75" sqref="T75"/>
    </sheetView>
  </sheetViews>
  <sheetFormatPr defaultColWidth="9.140625" defaultRowHeight="12.75"/>
  <cols>
    <col min="1" max="1" width="66.421875" style="4" customWidth="1"/>
    <col min="2" max="2" width="13.421875" style="4" customWidth="1"/>
    <col min="3" max="3" width="15.28125" style="4" customWidth="1"/>
    <col min="4" max="4" width="14.57421875" style="4" customWidth="1"/>
    <col min="5" max="5" width="14.28125" style="4" customWidth="1"/>
    <col min="6" max="6" width="10.421875" style="4" customWidth="1"/>
    <col min="7" max="7" width="12.140625" style="4" customWidth="1"/>
    <col min="8" max="8" width="11.57421875" style="1" customWidth="1"/>
    <col min="9" max="9" width="10.421875" style="1" customWidth="1"/>
    <col min="10" max="10" width="12.7109375" style="1" customWidth="1"/>
    <col min="11" max="11" width="11.140625" style="1" customWidth="1"/>
    <col min="12" max="13" width="12.00390625" style="1" customWidth="1"/>
    <col min="14" max="14" width="15.00390625" style="1" customWidth="1"/>
    <col min="15" max="15" width="11.7109375" style="1" customWidth="1"/>
    <col min="16" max="16" width="12.28125" style="1" customWidth="1"/>
    <col min="17" max="17" width="11.7109375" style="1" customWidth="1"/>
    <col min="18" max="18" width="11.00390625" style="1" customWidth="1"/>
    <col min="19" max="19" width="10.57421875" style="1" customWidth="1"/>
    <col min="20" max="20" width="13.140625" style="5" customWidth="1"/>
    <col min="21" max="21" width="12.7109375" style="5" customWidth="1"/>
    <col min="22" max="22" width="14.7109375" style="5" customWidth="1"/>
    <col min="23" max="23" width="12.140625" style="5" customWidth="1"/>
    <col min="24" max="24" width="12.7109375" style="5" customWidth="1"/>
    <col min="25" max="25" width="9.8515625" style="5" customWidth="1"/>
    <col min="26" max="26" width="12.28125" style="5" customWidth="1"/>
    <col min="27" max="27" width="9.8515625" style="5" customWidth="1"/>
    <col min="28" max="28" width="11.140625" style="5" customWidth="1"/>
    <col min="29" max="29" width="10.00390625" style="5" customWidth="1"/>
    <col min="30" max="30" width="13.8515625" style="5" customWidth="1"/>
    <col min="31" max="31" width="9.8515625" style="5" customWidth="1"/>
    <col min="32" max="32" width="11.57421875" style="5" customWidth="1"/>
    <col min="33" max="33" width="77.421875" style="5" customWidth="1"/>
    <col min="34" max="34" width="15.57421875" style="1" customWidth="1"/>
    <col min="35" max="35" width="18.00390625" style="61" customWidth="1"/>
    <col min="36" max="16384" width="9.140625" style="1" customWidth="1"/>
  </cols>
  <sheetData>
    <row r="1" spans="1:33" ht="19.5" customHeight="1">
      <c r="A1" s="62"/>
      <c r="B1" s="119" t="s">
        <v>75</v>
      </c>
      <c r="C1" s="119"/>
      <c r="D1" s="119"/>
      <c r="E1" s="119"/>
      <c r="F1" s="119"/>
      <c r="G1" s="119"/>
      <c r="H1" s="119"/>
      <c r="I1" s="119"/>
      <c r="J1" s="119"/>
      <c r="K1" s="119"/>
      <c r="L1" s="119"/>
      <c r="M1" s="119"/>
      <c r="N1" s="119"/>
      <c r="O1" s="119"/>
      <c r="P1" s="119"/>
      <c r="Q1" s="119"/>
      <c r="R1" s="119"/>
      <c r="S1" s="119"/>
      <c r="T1" s="119"/>
      <c r="U1" s="119"/>
      <c r="V1" s="119"/>
      <c r="W1" s="62"/>
      <c r="X1" s="69"/>
      <c r="Y1" s="69"/>
      <c r="Z1" s="69"/>
      <c r="AA1" s="69"/>
      <c r="AB1" s="69"/>
      <c r="AC1" s="69"/>
      <c r="AD1" s="69"/>
      <c r="AE1" s="69"/>
      <c r="AF1" s="69"/>
      <c r="AG1" s="69"/>
    </row>
    <row r="2" spans="1:33" ht="41.25" customHeight="1">
      <c r="A2" s="75" t="s">
        <v>76</v>
      </c>
      <c r="B2" s="125" t="s">
        <v>86</v>
      </c>
      <c r="C2" s="125"/>
      <c r="D2" s="125"/>
      <c r="E2" s="125"/>
      <c r="F2" s="125"/>
      <c r="G2" s="125"/>
      <c r="H2" s="125"/>
      <c r="I2" s="125"/>
      <c r="J2" s="125"/>
      <c r="K2" s="125"/>
      <c r="L2" s="125"/>
      <c r="M2" s="125"/>
      <c r="N2" s="125"/>
      <c r="O2" s="125"/>
      <c r="P2" s="125"/>
      <c r="Q2" s="125"/>
      <c r="R2" s="60"/>
      <c r="S2" s="60"/>
      <c r="T2" s="60"/>
      <c r="U2" s="60"/>
      <c r="V2" s="60"/>
      <c r="W2" s="60"/>
      <c r="X2" s="69"/>
      <c r="Y2" s="69"/>
      <c r="Z2" s="69"/>
      <c r="AA2" s="69"/>
      <c r="AB2" s="69"/>
      <c r="AC2" s="69"/>
      <c r="AD2" s="69"/>
      <c r="AE2" s="69"/>
      <c r="AF2" s="69"/>
      <c r="AG2" s="69"/>
    </row>
    <row r="3" spans="1:33" ht="13.5" customHeight="1">
      <c r="A3" s="62"/>
      <c r="B3" s="62"/>
      <c r="C3" s="62"/>
      <c r="D3" s="62"/>
      <c r="E3" s="62"/>
      <c r="F3" s="62"/>
      <c r="G3" s="62"/>
      <c r="H3" s="62"/>
      <c r="I3" s="62"/>
      <c r="J3" s="62"/>
      <c r="K3" s="62"/>
      <c r="L3" s="62"/>
      <c r="M3" s="62"/>
      <c r="N3" s="62"/>
      <c r="O3" s="62"/>
      <c r="P3" s="62"/>
      <c r="Q3" s="62"/>
      <c r="R3" s="62"/>
      <c r="S3" s="62"/>
      <c r="T3" s="69"/>
      <c r="U3" s="69"/>
      <c r="V3" s="69"/>
      <c r="W3" s="69"/>
      <c r="X3" s="69"/>
      <c r="Y3" s="69"/>
      <c r="Z3" s="69"/>
      <c r="AA3" s="69"/>
      <c r="AB3" s="69"/>
      <c r="AC3" s="69"/>
      <c r="AD3" s="69"/>
      <c r="AE3" s="69"/>
      <c r="AF3" s="69"/>
      <c r="AG3" s="69" t="s">
        <v>60</v>
      </c>
    </row>
    <row r="4" spans="1:35" s="8" customFormat="1" ht="30.75" customHeight="1">
      <c r="A4" s="122" t="s">
        <v>5</v>
      </c>
      <c r="B4" s="120" t="s">
        <v>54</v>
      </c>
      <c r="C4" s="120" t="s">
        <v>87</v>
      </c>
      <c r="D4" s="120" t="s">
        <v>88</v>
      </c>
      <c r="E4" s="120" t="s">
        <v>89</v>
      </c>
      <c r="F4" s="115" t="s">
        <v>66</v>
      </c>
      <c r="G4" s="116"/>
      <c r="H4" s="115" t="s">
        <v>0</v>
      </c>
      <c r="I4" s="116"/>
      <c r="J4" s="115" t="s">
        <v>1</v>
      </c>
      <c r="K4" s="116"/>
      <c r="L4" s="115" t="s">
        <v>2</v>
      </c>
      <c r="M4" s="116"/>
      <c r="N4" s="115" t="s">
        <v>3</v>
      </c>
      <c r="O4" s="116"/>
      <c r="P4" s="115" t="s">
        <v>4</v>
      </c>
      <c r="Q4" s="116"/>
      <c r="R4" s="115" t="s">
        <v>6</v>
      </c>
      <c r="S4" s="116"/>
      <c r="T4" s="115" t="s">
        <v>7</v>
      </c>
      <c r="U4" s="116"/>
      <c r="V4" s="115" t="s">
        <v>8</v>
      </c>
      <c r="W4" s="116"/>
      <c r="X4" s="115" t="s">
        <v>9</v>
      </c>
      <c r="Y4" s="116"/>
      <c r="Z4" s="115" t="s">
        <v>10</v>
      </c>
      <c r="AA4" s="116"/>
      <c r="AB4" s="115" t="s">
        <v>11</v>
      </c>
      <c r="AC4" s="116"/>
      <c r="AD4" s="115" t="s">
        <v>12</v>
      </c>
      <c r="AE4" s="116"/>
      <c r="AF4" s="118"/>
      <c r="AG4" s="118"/>
      <c r="AI4" s="76"/>
    </row>
    <row r="5" spans="1:35" s="9" customFormat="1" ht="55.5" customHeight="1">
      <c r="A5" s="122"/>
      <c r="B5" s="121"/>
      <c r="C5" s="121"/>
      <c r="D5" s="121"/>
      <c r="E5" s="121"/>
      <c r="F5" s="77" t="s">
        <v>17</v>
      </c>
      <c r="G5" s="77" t="s">
        <v>16</v>
      </c>
      <c r="H5" s="70" t="s">
        <v>13</v>
      </c>
      <c r="I5" s="78" t="s">
        <v>18</v>
      </c>
      <c r="J5" s="70" t="s">
        <v>13</v>
      </c>
      <c r="K5" s="78" t="s">
        <v>18</v>
      </c>
      <c r="L5" s="70" t="s">
        <v>13</v>
      </c>
      <c r="M5" s="78" t="s">
        <v>18</v>
      </c>
      <c r="N5" s="70" t="s">
        <v>13</v>
      </c>
      <c r="O5" s="78" t="s">
        <v>18</v>
      </c>
      <c r="P5" s="70" t="s">
        <v>13</v>
      </c>
      <c r="Q5" s="78" t="s">
        <v>18</v>
      </c>
      <c r="R5" s="70" t="s">
        <v>13</v>
      </c>
      <c r="S5" s="78" t="s">
        <v>18</v>
      </c>
      <c r="T5" s="70" t="s">
        <v>13</v>
      </c>
      <c r="U5" s="78" t="s">
        <v>18</v>
      </c>
      <c r="V5" s="70" t="s">
        <v>13</v>
      </c>
      <c r="W5" s="78" t="s">
        <v>18</v>
      </c>
      <c r="X5" s="70" t="s">
        <v>13</v>
      </c>
      <c r="Y5" s="78" t="s">
        <v>18</v>
      </c>
      <c r="Z5" s="70" t="s">
        <v>13</v>
      </c>
      <c r="AA5" s="78" t="s">
        <v>18</v>
      </c>
      <c r="AB5" s="70" t="s">
        <v>13</v>
      </c>
      <c r="AC5" s="78" t="s">
        <v>18</v>
      </c>
      <c r="AD5" s="70" t="s">
        <v>13</v>
      </c>
      <c r="AE5" s="78" t="s">
        <v>18</v>
      </c>
      <c r="AF5" s="117" t="s">
        <v>21</v>
      </c>
      <c r="AG5" s="117"/>
      <c r="AI5" s="79"/>
    </row>
    <row r="6" spans="1:35" s="11" customFormat="1" ht="15" customHeight="1">
      <c r="A6" s="63">
        <v>1</v>
      </c>
      <c r="B6" s="63">
        <v>2</v>
      </c>
      <c r="C6" s="63">
        <v>3</v>
      </c>
      <c r="D6" s="63">
        <v>4</v>
      </c>
      <c r="E6" s="63">
        <v>5</v>
      </c>
      <c r="F6" s="63">
        <v>6</v>
      </c>
      <c r="G6" s="63">
        <v>7</v>
      </c>
      <c r="H6" s="63">
        <v>8</v>
      </c>
      <c r="I6" s="63">
        <v>9</v>
      </c>
      <c r="J6" s="63">
        <v>10</v>
      </c>
      <c r="K6" s="63">
        <v>11</v>
      </c>
      <c r="L6" s="63">
        <v>12</v>
      </c>
      <c r="M6" s="63">
        <v>13</v>
      </c>
      <c r="N6" s="63">
        <v>14</v>
      </c>
      <c r="O6" s="63">
        <v>15</v>
      </c>
      <c r="P6" s="63">
        <v>16</v>
      </c>
      <c r="Q6" s="63">
        <v>17</v>
      </c>
      <c r="R6" s="63">
        <v>18</v>
      </c>
      <c r="S6" s="63">
        <v>19</v>
      </c>
      <c r="T6" s="63">
        <v>20</v>
      </c>
      <c r="U6" s="63">
        <v>21</v>
      </c>
      <c r="V6" s="63">
        <v>22</v>
      </c>
      <c r="W6" s="63">
        <v>23</v>
      </c>
      <c r="X6" s="63">
        <v>24</v>
      </c>
      <c r="Y6" s="63">
        <v>25</v>
      </c>
      <c r="Z6" s="63">
        <v>26</v>
      </c>
      <c r="AA6" s="63">
        <v>27</v>
      </c>
      <c r="AB6" s="63">
        <v>28</v>
      </c>
      <c r="AC6" s="63">
        <v>29</v>
      </c>
      <c r="AD6" s="63">
        <v>30</v>
      </c>
      <c r="AE6" s="59">
        <v>31</v>
      </c>
      <c r="AF6" s="103">
        <v>32</v>
      </c>
      <c r="AG6" s="103"/>
      <c r="AI6" s="61"/>
    </row>
    <row r="7" spans="1:35" s="11" customFormat="1" ht="51.75" customHeight="1">
      <c r="A7" s="49" t="s">
        <v>56</v>
      </c>
      <c r="B7" s="50">
        <f>H7+J7+L7+N7+P7+R7+T7+V7+X7+Z7+AB7+AD7</f>
        <v>457946.956</v>
      </c>
      <c r="C7" s="51">
        <f>H7+J7+L7+N7+P7+R7+T7+V7+X7</f>
        <v>228187.31600000002</v>
      </c>
      <c r="D7" s="50">
        <f>D8+D14+D50+D56</f>
        <v>241057.366</v>
      </c>
      <c r="E7" s="50">
        <f>I7+K7+M7+O7+Q7+S7+U7+W7+Y7</f>
        <v>220351.24000000002</v>
      </c>
      <c r="F7" s="43">
        <f>E7/B7</f>
        <v>0.48117197224038327</v>
      </c>
      <c r="G7" s="43">
        <f>E7/C7</f>
        <v>0.9656594584775255</v>
      </c>
      <c r="H7" s="50">
        <f>H8+H14+H50+H56</f>
        <v>1244.2</v>
      </c>
      <c r="I7" s="50">
        <f aca="true" t="shared" si="0" ref="I7:AE7">I8+I14+I50+I56</f>
        <v>0</v>
      </c>
      <c r="J7" s="50">
        <f t="shared" si="0"/>
        <v>13608.07</v>
      </c>
      <c r="K7" s="50">
        <f t="shared" si="0"/>
        <v>3486.8900000000003</v>
      </c>
      <c r="L7" s="50">
        <f t="shared" si="0"/>
        <v>7470.616</v>
      </c>
      <c r="M7" s="50">
        <f t="shared" si="0"/>
        <v>7763.05</v>
      </c>
      <c r="N7" s="50">
        <f t="shared" si="0"/>
        <v>39557.19</v>
      </c>
      <c r="O7" s="50">
        <f t="shared" si="0"/>
        <v>39928.8</v>
      </c>
      <c r="P7" s="50">
        <f>P8+P14+P50+P56</f>
        <v>46666.54</v>
      </c>
      <c r="Q7" s="50">
        <f t="shared" si="0"/>
        <v>33038.78</v>
      </c>
      <c r="R7" s="50">
        <f t="shared" si="0"/>
        <v>7.97</v>
      </c>
      <c r="S7" s="50">
        <f t="shared" si="0"/>
        <v>7.97</v>
      </c>
      <c r="T7" s="50">
        <f t="shared" si="0"/>
        <v>18100.1</v>
      </c>
      <c r="U7" s="50">
        <f t="shared" si="0"/>
        <v>31666.68</v>
      </c>
      <c r="V7" s="50">
        <f t="shared" si="0"/>
        <v>94588.36</v>
      </c>
      <c r="W7" s="50">
        <f t="shared" si="0"/>
        <v>97511.66</v>
      </c>
      <c r="X7" s="50">
        <f t="shared" si="0"/>
        <v>6944.27</v>
      </c>
      <c r="Y7" s="50">
        <f t="shared" si="0"/>
        <v>6947.41</v>
      </c>
      <c r="Z7" s="50">
        <f t="shared" si="0"/>
        <v>10334.939999999999</v>
      </c>
      <c r="AA7" s="50">
        <f t="shared" si="0"/>
        <v>0</v>
      </c>
      <c r="AB7" s="50">
        <f>AB8+AB14+AB50+AB56</f>
        <v>4361.4</v>
      </c>
      <c r="AC7" s="50">
        <f t="shared" si="0"/>
        <v>0</v>
      </c>
      <c r="AD7" s="50">
        <f t="shared" si="0"/>
        <v>215063.30000000002</v>
      </c>
      <c r="AE7" s="50">
        <f t="shared" si="0"/>
        <v>0</v>
      </c>
      <c r="AF7" s="103"/>
      <c r="AG7" s="103"/>
      <c r="AH7" s="58"/>
      <c r="AI7" s="61"/>
    </row>
    <row r="8" spans="1:35" s="12" customFormat="1" ht="33.75" customHeight="1">
      <c r="A8" s="46" t="s">
        <v>70</v>
      </c>
      <c r="B8" s="47">
        <f>B9</f>
        <v>0</v>
      </c>
      <c r="C8" s="47">
        <f>C9</f>
        <v>0</v>
      </c>
      <c r="D8" s="47">
        <f>D9</f>
        <v>0</v>
      </c>
      <c r="E8" s="47">
        <f>E9</f>
        <v>0</v>
      </c>
      <c r="F8" s="43">
        <v>0</v>
      </c>
      <c r="G8" s="43">
        <v>0</v>
      </c>
      <c r="H8" s="47">
        <f aca="true" t="shared" si="1" ref="H8:AE8">H9</f>
        <v>0</v>
      </c>
      <c r="I8" s="47">
        <f t="shared" si="1"/>
        <v>0</v>
      </c>
      <c r="J8" s="47">
        <f t="shared" si="1"/>
        <v>0</v>
      </c>
      <c r="K8" s="47">
        <f t="shared" si="1"/>
        <v>0</v>
      </c>
      <c r="L8" s="47">
        <f t="shared" si="1"/>
        <v>0</v>
      </c>
      <c r="M8" s="47">
        <f t="shared" si="1"/>
        <v>0</v>
      </c>
      <c r="N8" s="47">
        <f t="shared" si="1"/>
        <v>0</v>
      </c>
      <c r="O8" s="47">
        <f t="shared" si="1"/>
        <v>0</v>
      </c>
      <c r="P8" s="47">
        <f t="shared" si="1"/>
        <v>0</v>
      </c>
      <c r="Q8" s="47">
        <f t="shared" si="1"/>
        <v>0</v>
      </c>
      <c r="R8" s="47">
        <f t="shared" si="1"/>
        <v>0</v>
      </c>
      <c r="S8" s="47">
        <f t="shared" si="1"/>
        <v>0</v>
      </c>
      <c r="T8" s="47">
        <f t="shared" si="1"/>
        <v>0</v>
      </c>
      <c r="U8" s="47">
        <f t="shared" si="1"/>
        <v>0</v>
      </c>
      <c r="V8" s="47">
        <f t="shared" si="1"/>
        <v>0</v>
      </c>
      <c r="W8" s="47">
        <f t="shared" si="1"/>
        <v>0</v>
      </c>
      <c r="X8" s="47">
        <f t="shared" si="1"/>
        <v>0</v>
      </c>
      <c r="Y8" s="47">
        <f t="shared" si="1"/>
        <v>0</v>
      </c>
      <c r="Z8" s="47">
        <f t="shared" si="1"/>
        <v>0</v>
      </c>
      <c r="AA8" s="47">
        <f t="shared" si="1"/>
        <v>0</v>
      </c>
      <c r="AB8" s="47">
        <f>AB9</f>
        <v>0</v>
      </c>
      <c r="AC8" s="47">
        <f t="shared" si="1"/>
        <v>0</v>
      </c>
      <c r="AD8" s="47">
        <f t="shared" si="1"/>
        <v>0</v>
      </c>
      <c r="AE8" s="47">
        <f t="shared" si="1"/>
        <v>0</v>
      </c>
      <c r="AF8" s="103"/>
      <c r="AG8" s="103"/>
      <c r="AH8" s="58"/>
      <c r="AI8" s="61"/>
    </row>
    <row r="9" spans="1:35" s="12" customFormat="1" ht="20.25" customHeight="1">
      <c r="A9" s="52" t="s">
        <v>31</v>
      </c>
      <c r="B9" s="38">
        <f>B10+B11+B12+B13</f>
        <v>0</v>
      </c>
      <c r="C9" s="38">
        <f>C10+C11+C12+C13</f>
        <v>0</v>
      </c>
      <c r="D9" s="38">
        <f>D10+D11+D12+D13</f>
        <v>0</v>
      </c>
      <c r="E9" s="38">
        <f>E10+E11+E12+E13</f>
        <v>0</v>
      </c>
      <c r="F9" s="37">
        <v>0</v>
      </c>
      <c r="G9" s="37">
        <v>0</v>
      </c>
      <c r="H9" s="38">
        <f aca="true" t="shared" si="2" ref="H9:AE9">H10+H11+H12+H13</f>
        <v>0</v>
      </c>
      <c r="I9" s="38">
        <f t="shared" si="2"/>
        <v>0</v>
      </c>
      <c r="J9" s="38">
        <f t="shared" si="2"/>
        <v>0</v>
      </c>
      <c r="K9" s="38">
        <f t="shared" si="2"/>
        <v>0</v>
      </c>
      <c r="L9" s="38">
        <f t="shared" si="2"/>
        <v>0</v>
      </c>
      <c r="M9" s="38">
        <f t="shared" si="2"/>
        <v>0</v>
      </c>
      <c r="N9" s="38">
        <f t="shared" si="2"/>
        <v>0</v>
      </c>
      <c r="O9" s="38">
        <f t="shared" si="2"/>
        <v>0</v>
      </c>
      <c r="P9" s="38">
        <f t="shared" si="2"/>
        <v>0</v>
      </c>
      <c r="Q9" s="38">
        <f t="shared" si="2"/>
        <v>0</v>
      </c>
      <c r="R9" s="38">
        <f t="shared" si="2"/>
        <v>0</v>
      </c>
      <c r="S9" s="38">
        <f t="shared" si="2"/>
        <v>0</v>
      </c>
      <c r="T9" s="38">
        <f>T10+T11+T12+T13</f>
        <v>0</v>
      </c>
      <c r="U9" s="38">
        <f t="shared" si="2"/>
        <v>0</v>
      </c>
      <c r="V9" s="38">
        <f t="shared" si="2"/>
        <v>0</v>
      </c>
      <c r="W9" s="38">
        <f t="shared" si="2"/>
        <v>0</v>
      </c>
      <c r="X9" s="38">
        <f t="shared" si="2"/>
        <v>0</v>
      </c>
      <c r="Y9" s="38">
        <f t="shared" si="2"/>
        <v>0</v>
      </c>
      <c r="Z9" s="38">
        <f t="shared" si="2"/>
        <v>0</v>
      </c>
      <c r="AA9" s="38">
        <f t="shared" si="2"/>
        <v>0</v>
      </c>
      <c r="AB9" s="38">
        <f t="shared" si="2"/>
        <v>0</v>
      </c>
      <c r="AC9" s="38">
        <f t="shared" si="2"/>
        <v>0</v>
      </c>
      <c r="AD9" s="38">
        <f t="shared" si="2"/>
        <v>0</v>
      </c>
      <c r="AE9" s="38">
        <f t="shared" si="2"/>
        <v>0</v>
      </c>
      <c r="AF9" s="103"/>
      <c r="AG9" s="103"/>
      <c r="AH9" s="58"/>
      <c r="AI9" s="61"/>
    </row>
    <row r="10" spans="1:35" s="12" customFormat="1" ht="20.25" customHeight="1">
      <c r="A10" s="40" t="s">
        <v>26</v>
      </c>
      <c r="B10" s="38">
        <f>H10+J10+L10+N10+P10+R10+T10+V10+X10+Z10+AB10+AD10</f>
        <v>0</v>
      </c>
      <c r="C10" s="38">
        <f>H10+J10</f>
        <v>0</v>
      </c>
      <c r="D10" s="38">
        <f>E10</f>
        <v>0</v>
      </c>
      <c r="E10" s="38">
        <f>I10+K10+M10</f>
        <v>0</v>
      </c>
      <c r="F10" s="37">
        <v>0</v>
      </c>
      <c r="G10" s="37">
        <v>0</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103"/>
      <c r="AG10" s="103"/>
      <c r="AH10" s="58"/>
      <c r="AI10" s="61"/>
    </row>
    <row r="11" spans="1:35" s="12" customFormat="1" ht="20.25" customHeight="1">
      <c r="A11" s="40" t="s">
        <v>24</v>
      </c>
      <c r="B11" s="38">
        <f>H11+J11+L11+N11+P11+R11+T11+V11+X11+Z11+AB11+AD11</f>
        <v>0</v>
      </c>
      <c r="C11" s="38">
        <f>H11+J11</f>
        <v>0</v>
      </c>
      <c r="D11" s="38">
        <f>E11</f>
        <v>0</v>
      </c>
      <c r="E11" s="38">
        <f>I11+K11+M11</f>
        <v>0</v>
      </c>
      <c r="F11" s="37">
        <v>0</v>
      </c>
      <c r="G11" s="37">
        <v>0</v>
      </c>
      <c r="H11" s="36">
        <v>0</v>
      </c>
      <c r="I11" s="38">
        <v>0</v>
      </c>
      <c r="J11" s="36">
        <v>0</v>
      </c>
      <c r="K11" s="38">
        <v>0</v>
      </c>
      <c r="L11" s="36">
        <v>0</v>
      </c>
      <c r="M11" s="38">
        <v>0</v>
      </c>
      <c r="N11" s="36">
        <v>0</v>
      </c>
      <c r="O11" s="38">
        <v>0</v>
      </c>
      <c r="P11" s="36">
        <v>0</v>
      </c>
      <c r="Q11" s="38">
        <v>0</v>
      </c>
      <c r="R11" s="36">
        <v>0</v>
      </c>
      <c r="S11" s="38">
        <v>0</v>
      </c>
      <c r="T11" s="36">
        <v>0</v>
      </c>
      <c r="U11" s="38">
        <v>0</v>
      </c>
      <c r="V11" s="36">
        <v>0</v>
      </c>
      <c r="W11" s="38">
        <v>0</v>
      </c>
      <c r="X11" s="36">
        <v>0</v>
      </c>
      <c r="Y11" s="38">
        <v>0</v>
      </c>
      <c r="Z11" s="36">
        <v>0</v>
      </c>
      <c r="AA11" s="38">
        <v>0</v>
      </c>
      <c r="AB11" s="36">
        <v>0</v>
      </c>
      <c r="AC11" s="38">
        <v>0</v>
      </c>
      <c r="AD11" s="36">
        <v>0</v>
      </c>
      <c r="AE11" s="38">
        <v>0</v>
      </c>
      <c r="AF11" s="103"/>
      <c r="AG11" s="103"/>
      <c r="AH11" s="58"/>
      <c r="AI11" s="61"/>
    </row>
    <row r="12" spans="1:35" s="12" customFormat="1" ht="21" customHeight="1">
      <c r="A12" s="40" t="s">
        <v>25</v>
      </c>
      <c r="B12" s="38">
        <f>H12+J12+L12+N12+P12+R12+T12+V12+X12+Z12+AB12+AD12</f>
        <v>0</v>
      </c>
      <c r="C12" s="38">
        <f>H12+J12</f>
        <v>0</v>
      </c>
      <c r="D12" s="38">
        <f>E12</f>
        <v>0</v>
      </c>
      <c r="E12" s="38">
        <f>I12+K12+M12</f>
        <v>0</v>
      </c>
      <c r="F12" s="37">
        <v>0</v>
      </c>
      <c r="G12" s="37">
        <v>0</v>
      </c>
      <c r="H12" s="36">
        <v>0</v>
      </c>
      <c r="I12" s="38">
        <v>0</v>
      </c>
      <c r="J12" s="36">
        <v>0</v>
      </c>
      <c r="K12" s="38">
        <v>0</v>
      </c>
      <c r="L12" s="36">
        <v>0</v>
      </c>
      <c r="M12" s="38">
        <v>0</v>
      </c>
      <c r="N12" s="36">
        <v>0</v>
      </c>
      <c r="O12" s="38">
        <v>0</v>
      </c>
      <c r="P12" s="36">
        <v>0</v>
      </c>
      <c r="Q12" s="38">
        <v>0</v>
      </c>
      <c r="R12" s="36">
        <v>0</v>
      </c>
      <c r="S12" s="38">
        <v>0</v>
      </c>
      <c r="T12" s="36">
        <v>0</v>
      </c>
      <c r="U12" s="38">
        <v>0</v>
      </c>
      <c r="V12" s="36">
        <v>0</v>
      </c>
      <c r="W12" s="38">
        <v>0</v>
      </c>
      <c r="X12" s="36">
        <v>0</v>
      </c>
      <c r="Y12" s="38">
        <v>0</v>
      </c>
      <c r="Z12" s="36">
        <v>0</v>
      </c>
      <c r="AA12" s="38">
        <v>0</v>
      </c>
      <c r="AB12" s="36">
        <v>0</v>
      </c>
      <c r="AC12" s="38">
        <v>0</v>
      </c>
      <c r="AD12" s="36">
        <v>0</v>
      </c>
      <c r="AE12" s="38">
        <v>0</v>
      </c>
      <c r="AF12" s="103" t="s">
        <v>67</v>
      </c>
      <c r="AG12" s="103"/>
      <c r="AH12" s="58"/>
      <c r="AI12" s="61"/>
    </row>
    <row r="13" spans="1:35" s="12" customFormat="1" ht="16.5">
      <c r="A13" s="39" t="s">
        <v>55</v>
      </c>
      <c r="B13" s="38">
        <f>H13+J13+L13+N13+P13+R13+T13+V13+X13+Z13+AB13+AD13</f>
        <v>0</v>
      </c>
      <c r="C13" s="38">
        <f>H13+J13</f>
        <v>0</v>
      </c>
      <c r="D13" s="38">
        <f>E13</f>
        <v>0</v>
      </c>
      <c r="E13" s="38">
        <f>I13+K13+M13</f>
        <v>0</v>
      </c>
      <c r="F13" s="37">
        <v>0</v>
      </c>
      <c r="G13" s="37">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103" t="s">
        <v>67</v>
      </c>
      <c r="AG13" s="103"/>
      <c r="AH13" s="58"/>
      <c r="AI13" s="61"/>
    </row>
    <row r="14" spans="1:35" s="12" customFormat="1" ht="83.25" customHeight="1">
      <c r="A14" s="46" t="s">
        <v>71</v>
      </c>
      <c r="B14" s="47">
        <f>B26+B32+B38+B20+B44</f>
        <v>78196.29689999999</v>
      </c>
      <c r="C14" s="47">
        <f>C26+C32+C38+C20+C44</f>
        <v>60062.306</v>
      </c>
      <c r="D14" s="47">
        <f>D26+D32+D38+D20+D44</f>
        <v>57476.356</v>
      </c>
      <c r="E14" s="47">
        <f>E26+E32+E38+E20+E44</f>
        <v>52226.36</v>
      </c>
      <c r="F14" s="53">
        <f>E14/B14</f>
        <v>0.6678878932948551</v>
      </c>
      <c r="G14" s="53">
        <f>E14/C14</f>
        <v>0.8695363777741069</v>
      </c>
      <c r="H14" s="47">
        <f>H15</f>
        <v>0</v>
      </c>
      <c r="I14" s="47">
        <f aca="true" t="shared" si="3" ref="I14:AE14">I15</f>
        <v>0</v>
      </c>
      <c r="J14" s="47">
        <f t="shared" si="3"/>
        <v>2410.77</v>
      </c>
      <c r="K14" s="47">
        <f t="shared" si="3"/>
        <v>2118.34</v>
      </c>
      <c r="L14" s="47">
        <f t="shared" si="3"/>
        <v>7470.616</v>
      </c>
      <c r="M14" s="47">
        <f t="shared" si="3"/>
        <v>7763.05</v>
      </c>
      <c r="N14" s="47">
        <f t="shared" si="3"/>
        <v>18366.379999999997</v>
      </c>
      <c r="O14" s="47">
        <f t="shared" si="3"/>
        <v>7665.039999999999</v>
      </c>
      <c r="P14" s="47">
        <f t="shared" si="3"/>
        <v>20165.54</v>
      </c>
      <c r="Q14" s="47">
        <f t="shared" si="3"/>
        <v>6537.86</v>
      </c>
      <c r="R14" s="47">
        <f t="shared" si="3"/>
        <v>7.97</v>
      </c>
      <c r="S14" s="47">
        <f t="shared" si="3"/>
        <v>7.97</v>
      </c>
      <c r="T14" s="47">
        <f t="shared" si="3"/>
        <v>3827.5</v>
      </c>
      <c r="U14" s="47">
        <f t="shared" si="3"/>
        <v>17394.02</v>
      </c>
      <c r="V14" s="47">
        <f t="shared" si="3"/>
        <v>869.26</v>
      </c>
      <c r="W14" s="47">
        <f t="shared" si="3"/>
        <v>3792.67</v>
      </c>
      <c r="X14" s="47">
        <f t="shared" si="3"/>
        <v>6944.27</v>
      </c>
      <c r="Y14" s="47">
        <f t="shared" si="3"/>
        <v>6947.41</v>
      </c>
      <c r="Z14" s="47">
        <f t="shared" si="3"/>
        <v>4101.139999999999</v>
      </c>
      <c r="AA14" s="47">
        <f t="shared" si="3"/>
        <v>0</v>
      </c>
      <c r="AB14" s="47">
        <f t="shared" si="3"/>
        <v>4361.4</v>
      </c>
      <c r="AC14" s="47">
        <f t="shared" si="3"/>
        <v>0</v>
      </c>
      <c r="AD14" s="47">
        <f t="shared" si="3"/>
        <v>9671.45</v>
      </c>
      <c r="AE14" s="47">
        <f t="shared" si="3"/>
        <v>0</v>
      </c>
      <c r="AF14" s="103" t="s">
        <v>67</v>
      </c>
      <c r="AG14" s="103"/>
      <c r="AH14" s="58"/>
      <c r="AI14" s="61"/>
    </row>
    <row r="15" spans="1:35" s="12" customFormat="1" ht="19.5" customHeight="1">
      <c r="A15" s="52" t="s">
        <v>31</v>
      </c>
      <c r="B15" s="38">
        <f>B16+B17+B18+B19</f>
        <v>78196.29599999999</v>
      </c>
      <c r="C15" s="38">
        <f>C16+C17+C18+C19</f>
        <v>60062.30599999999</v>
      </c>
      <c r="D15" s="38">
        <f>D16+D17+D18+D19</f>
        <v>57476.356</v>
      </c>
      <c r="E15" s="38">
        <f>E16+E17+E18+E19</f>
        <v>52226.36</v>
      </c>
      <c r="F15" s="37">
        <f>E15/B15</f>
        <v>0.6678879009819085</v>
      </c>
      <c r="G15" s="37">
        <f>E15/C15</f>
        <v>0.869536377774107</v>
      </c>
      <c r="H15" s="38">
        <f aca="true" t="shared" si="4" ref="H15:AE15">H16+H17+H18+H19</f>
        <v>0</v>
      </c>
      <c r="I15" s="38">
        <f t="shared" si="4"/>
        <v>0</v>
      </c>
      <c r="J15" s="38">
        <f t="shared" si="4"/>
        <v>2410.77</v>
      </c>
      <c r="K15" s="38">
        <f t="shared" si="4"/>
        <v>2118.34</v>
      </c>
      <c r="L15" s="38">
        <f t="shared" si="4"/>
        <v>7470.616</v>
      </c>
      <c r="M15" s="38">
        <f t="shared" si="4"/>
        <v>7763.05</v>
      </c>
      <c r="N15" s="38">
        <f t="shared" si="4"/>
        <v>18366.379999999997</v>
      </c>
      <c r="O15" s="38">
        <f t="shared" si="4"/>
        <v>7665.039999999999</v>
      </c>
      <c r="P15" s="38">
        <f t="shared" si="4"/>
        <v>20165.54</v>
      </c>
      <c r="Q15" s="38">
        <f t="shared" si="4"/>
        <v>6537.86</v>
      </c>
      <c r="R15" s="38">
        <f t="shared" si="4"/>
        <v>7.97</v>
      </c>
      <c r="S15" s="38">
        <f t="shared" si="4"/>
        <v>7.97</v>
      </c>
      <c r="T15" s="38">
        <f t="shared" si="4"/>
        <v>3827.5</v>
      </c>
      <c r="U15" s="38">
        <f t="shared" si="4"/>
        <v>17394.02</v>
      </c>
      <c r="V15" s="38">
        <f t="shared" si="4"/>
        <v>869.26</v>
      </c>
      <c r="W15" s="38">
        <f t="shared" si="4"/>
        <v>3792.67</v>
      </c>
      <c r="X15" s="38">
        <f t="shared" si="4"/>
        <v>6944.27</v>
      </c>
      <c r="Y15" s="38">
        <f t="shared" si="4"/>
        <v>6947.41</v>
      </c>
      <c r="Z15" s="38">
        <f t="shared" si="4"/>
        <v>4101.139999999999</v>
      </c>
      <c r="AA15" s="38">
        <f t="shared" si="4"/>
        <v>0</v>
      </c>
      <c r="AB15" s="38">
        <f t="shared" si="4"/>
        <v>4361.4</v>
      </c>
      <c r="AC15" s="38">
        <f t="shared" si="4"/>
        <v>0</v>
      </c>
      <c r="AD15" s="38">
        <f t="shared" si="4"/>
        <v>9671.45</v>
      </c>
      <c r="AE15" s="38">
        <f t="shared" si="4"/>
        <v>0</v>
      </c>
      <c r="AF15" s="103" t="s">
        <v>67</v>
      </c>
      <c r="AG15" s="103"/>
      <c r="AH15" s="58"/>
      <c r="AI15" s="61"/>
    </row>
    <row r="16" spans="1:35" s="12" customFormat="1" ht="16.5">
      <c r="A16" s="39" t="s">
        <v>26</v>
      </c>
      <c r="B16" s="38">
        <f>H16+J16+L16+N16+P16+R16+T16+V16+X16+Z16+AB16+AD16</f>
        <v>0</v>
      </c>
      <c r="C16" s="38">
        <f>H16+J16</f>
        <v>0</v>
      </c>
      <c r="D16" s="38">
        <f>E16</f>
        <v>0</v>
      </c>
      <c r="E16" s="38">
        <f>I16+K16+M16</f>
        <v>0</v>
      </c>
      <c r="F16" s="37">
        <v>0</v>
      </c>
      <c r="G16" s="37">
        <v>0</v>
      </c>
      <c r="H16" s="36">
        <f>H28+H34+H40+H22</f>
        <v>0</v>
      </c>
      <c r="I16" s="36">
        <f aca="true" t="shared" si="5" ref="I16:AE16">I28+I34+I40+I22</f>
        <v>0</v>
      </c>
      <c r="J16" s="36">
        <f t="shared" si="5"/>
        <v>0</v>
      </c>
      <c r="K16" s="36">
        <f t="shared" si="5"/>
        <v>0</v>
      </c>
      <c r="L16" s="36">
        <f t="shared" si="5"/>
        <v>0</v>
      </c>
      <c r="M16" s="36">
        <f t="shared" si="5"/>
        <v>0</v>
      </c>
      <c r="N16" s="36">
        <f t="shared" si="5"/>
        <v>0</v>
      </c>
      <c r="O16" s="36">
        <f t="shared" si="5"/>
        <v>0</v>
      </c>
      <c r="P16" s="36">
        <f t="shared" si="5"/>
        <v>0</v>
      </c>
      <c r="Q16" s="36">
        <f t="shared" si="5"/>
        <v>0</v>
      </c>
      <c r="R16" s="36">
        <f t="shared" si="5"/>
        <v>0</v>
      </c>
      <c r="S16" s="36">
        <f t="shared" si="5"/>
        <v>0</v>
      </c>
      <c r="T16" s="36">
        <f t="shared" si="5"/>
        <v>0</v>
      </c>
      <c r="U16" s="36">
        <f t="shared" si="5"/>
        <v>0</v>
      </c>
      <c r="V16" s="36">
        <f t="shared" si="5"/>
        <v>0</v>
      </c>
      <c r="W16" s="36">
        <f t="shared" si="5"/>
        <v>0</v>
      </c>
      <c r="X16" s="36">
        <f t="shared" si="5"/>
        <v>0</v>
      </c>
      <c r="Y16" s="36">
        <f t="shared" si="5"/>
        <v>0</v>
      </c>
      <c r="Z16" s="36">
        <f t="shared" si="5"/>
        <v>0</v>
      </c>
      <c r="AA16" s="36">
        <f t="shared" si="5"/>
        <v>0</v>
      </c>
      <c r="AB16" s="36">
        <f t="shared" si="5"/>
        <v>0</v>
      </c>
      <c r="AC16" s="36">
        <f t="shared" si="5"/>
        <v>0</v>
      </c>
      <c r="AD16" s="36">
        <f t="shared" si="5"/>
        <v>0</v>
      </c>
      <c r="AE16" s="36">
        <f t="shared" si="5"/>
        <v>0</v>
      </c>
      <c r="AF16" s="103" t="s">
        <v>67</v>
      </c>
      <c r="AG16" s="103"/>
      <c r="AH16" s="58"/>
      <c r="AI16" s="61"/>
    </row>
    <row r="17" spans="1:35" s="12" customFormat="1" ht="16.5">
      <c r="A17" s="39" t="s">
        <v>24</v>
      </c>
      <c r="B17" s="38">
        <f>H17+J17+L17+N17+P17+R17+T17+V17+X17+Z17+AB17+AD17</f>
        <v>16361.595999999998</v>
      </c>
      <c r="C17" s="38">
        <f>C29</f>
        <v>13555.555999999999</v>
      </c>
      <c r="D17" s="38">
        <f>D29</f>
        <v>13555.555999999999</v>
      </c>
      <c r="E17" s="38">
        <f>E29</f>
        <v>13555.56</v>
      </c>
      <c r="F17" s="37">
        <f>E17/B17</f>
        <v>0.8284986379079401</v>
      </c>
      <c r="G17" s="37">
        <f>E17/C17</f>
        <v>1.0000002950819575</v>
      </c>
      <c r="H17" s="36">
        <f>H29</f>
        <v>0</v>
      </c>
      <c r="I17" s="36">
        <f aca="true" t="shared" si="6" ref="I17:U17">I29</f>
        <v>0</v>
      </c>
      <c r="J17" s="36">
        <f t="shared" si="6"/>
        <v>0</v>
      </c>
      <c r="K17" s="36">
        <f t="shared" si="6"/>
        <v>0</v>
      </c>
      <c r="L17" s="36">
        <f t="shared" si="6"/>
        <v>2061.786</v>
      </c>
      <c r="M17" s="36">
        <f t="shared" si="6"/>
        <v>2061.79</v>
      </c>
      <c r="N17" s="36">
        <f t="shared" si="6"/>
        <v>4497.11</v>
      </c>
      <c r="O17" s="36">
        <f t="shared" si="6"/>
        <v>4497.11</v>
      </c>
      <c r="P17" s="36">
        <f t="shared" si="6"/>
        <v>2169.76</v>
      </c>
      <c r="Q17" s="36">
        <f t="shared" si="6"/>
        <v>2169.76</v>
      </c>
      <c r="R17" s="36">
        <f t="shared" si="6"/>
        <v>6.38</v>
      </c>
      <c r="S17" s="36">
        <f t="shared" si="6"/>
        <v>6.38</v>
      </c>
      <c r="T17" s="36">
        <f t="shared" si="6"/>
        <v>3062</v>
      </c>
      <c r="U17" s="36">
        <f t="shared" si="6"/>
        <v>3062</v>
      </c>
      <c r="V17" s="36">
        <v>635.41</v>
      </c>
      <c r="W17" s="36">
        <v>635.41</v>
      </c>
      <c r="X17" s="36">
        <v>1123.11</v>
      </c>
      <c r="Y17" s="36">
        <f aca="true" t="shared" si="7" ref="Y17:AE17">Y29+Y35+Y41+Y23</f>
        <v>1123.11</v>
      </c>
      <c r="Z17" s="36">
        <f t="shared" si="7"/>
        <v>1507</v>
      </c>
      <c r="AA17" s="36">
        <f t="shared" si="7"/>
        <v>0</v>
      </c>
      <c r="AB17" s="36">
        <f t="shared" si="7"/>
        <v>1299.04</v>
      </c>
      <c r="AC17" s="36">
        <f t="shared" si="7"/>
        <v>0</v>
      </c>
      <c r="AD17" s="36">
        <f t="shared" si="7"/>
        <v>0</v>
      </c>
      <c r="AE17" s="36">
        <f t="shared" si="7"/>
        <v>0</v>
      </c>
      <c r="AF17" s="103" t="s">
        <v>67</v>
      </c>
      <c r="AG17" s="103"/>
      <c r="AH17" s="58"/>
      <c r="AI17" s="61"/>
    </row>
    <row r="18" spans="1:35" s="12" customFormat="1" ht="16.5">
      <c r="A18" s="45" t="s">
        <v>25</v>
      </c>
      <c r="B18" s="38">
        <f>H18+J18+L18+N18+P18+R18+T18+V18+X18+Z18+AB18+AD18</f>
        <v>51334.69999999999</v>
      </c>
      <c r="C18" s="38">
        <f>H18+J18+L18+N18+P18+R18+T18+V18+X18</f>
        <v>41256.74999999999</v>
      </c>
      <c r="D18" s="38">
        <f>E18</f>
        <v>33420.8</v>
      </c>
      <c r="E18" s="38">
        <f>I18+K18+M18+O18+Q18+S18+U18+W18+Y18</f>
        <v>33420.8</v>
      </c>
      <c r="F18" s="54">
        <f>E18/B18</f>
        <v>0.6510372126456375</v>
      </c>
      <c r="G18" s="37">
        <f>E18/C18</f>
        <v>0.8100686554321416</v>
      </c>
      <c r="H18" s="36">
        <f>H24+H30+H36+H42+H48</f>
        <v>0</v>
      </c>
      <c r="I18" s="36">
        <f aca="true" t="shared" si="8" ref="I18:AE18">I24+I30+I36+I42+I48</f>
        <v>0</v>
      </c>
      <c r="J18" s="36">
        <f t="shared" si="8"/>
        <v>2410.77</v>
      </c>
      <c r="K18" s="36">
        <f t="shared" si="8"/>
        <v>2118.34</v>
      </c>
      <c r="L18" s="36">
        <f t="shared" si="8"/>
        <v>5408.83</v>
      </c>
      <c r="M18" s="36">
        <f t="shared" si="8"/>
        <v>5701.26</v>
      </c>
      <c r="N18" s="36">
        <f t="shared" si="8"/>
        <v>13869.269999999999</v>
      </c>
      <c r="O18" s="36">
        <f t="shared" si="8"/>
        <v>3167.93</v>
      </c>
      <c r="P18" s="36">
        <f t="shared" si="8"/>
        <v>17995.78</v>
      </c>
      <c r="Q18" s="36">
        <f t="shared" si="8"/>
        <v>4368.099999999999</v>
      </c>
      <c r="R18" s="36">
        <f t="shared" si="8"/>
        <v>1.59</v>
      </c>
      <c r="S18" s="36">
        <f t="shared" si="8"/>
        <v>1.59</v>
      </c>
      <c r="T18" s="36">
        <f t="shared" si="8"/>
        <v>765.5</v>
      </c>
      <c r="U18" s="36">
        <f t="shared" si="8"/>
        <v>14332.02</v>
      </c>
      <c r="V18" s="36">
        <f t="shared" si="8"/>
        <v>233.85</v>
      </c>
      <c r="W18" s="36">
        <f t="shared" si="8"/>
        <v>3157.26</v>
      </c>
      <c r="X18" s="36">
        <f t="shared" si="8"/>
        <v>571.16</v>
      </c>
      <c r="Y18" s="36">
        <f t="shared" si="8"/>
        <v>574.3</v>
      </c>
      <c r="Z18" s="36">
        <f t="shared" si="8"/>
        <v>2594.14</v>
      </c>
      <c r="AA18" s="36">
        <f t="shared" si="8"/>
        <v>0</v>
      </c>
      <c r="AB18" s="36">
        <f t="shared" si="8"/>
        <v>3062.36</v>
      </c>
      <c r="AC18" s="36">
        <f t="shared" si="8"/>
        <v>0</v>
      </c>
      <c r="AD18" s="36">
        <f t="shared" si="8"/>
        <v>4421.45</v>
      </c>
      <c r="AE18" s="36">
        <f t="shared" si="8"/>
        <v>0</v>
      </c>
      <c r="AF18" s="103" t="s">
        <v>67</v>
      </c>
      <c r="AG18" s="103"/>
      <c r="AH18" s="58"/>
      <c r="AI18" s="61"/>
    </row>
    <row r="19" spans="1:35" s="12" customFormat="1" ht="18.75" customHeight="1">
      <c r="A19" s="40" t="s">
        <v>55</v>
      </c>
      <c r="B19" s="38">
        <f>H19+J19+L19+N19+P19+R19+T19+V19+X19+Z19+AB19+AD19</f>
        <v>10500</v>
      </c>
      <c r="C19" s="38">
        <f>C25+C31+C37+C43+C49</f>
        <v>5250</v>
      </c>
      <c r="D19" s="38">
        <f>D25+D31+D37+D43+D49</f>
        <v>10500</v>
      </c>
      <c r="E19" s="38">
        <f>E25+E31+E37+E43+E49</f>
        <v>5250</v>
      </c>
      <c r="F19" s="37">
        <f>E19/B19</f>
        <v>0.5</v>
      </c>
      <c r="G19" s="37">
        <f>E19/C19</f>
        <v>1</v>
      </c>
      <c r="H19" s="36">
        <f>H49</f>
        <v>0</v>
      </c>
      <c r="I19" s="36">
        <f aca="true" t="shared" si="9" ref="I19:R19">I49</f>
        <v>0</v>
      </c>
      <c r="J19" s="36">
        <f t="shared" si="9"/>
        <v>0</v>
      </c>
      <c r="K19" s="36">
        <f t="shared" si="9"/>
        <v>0</v>
      </c>
      <c r="L19" s="36">
        <f t="shared" si="9"/>
        <v>0</v>
      </c>
      <c r="M19" s="36">
        <f t="shared" si="9"/>
        <v>0</v>
      </c>
      <c r="N19" s="36">
        <f t="shared" si="9"/>
        <v>0</v>
      </c>
      <c r="O19" s="36">
        <f t="shared" si="9"/>
        <v>0</v>
      </c>
      <c r="P19" s="36">
        <f t="shared" si="9"/>
        <v>0</v>
      </c>
      <c r="Q19" s="36">
        <f t="shared" si="9"/>
        <v>0</v>
      </c>
      <c r="R19" s="36">
        <f t="shared" si="9"/>
        <v>0</v>
      </c>
      <c r="S19" s="36">
        <f aca="true" t="shared" si="10" ref="S19:AE19">S49</f>
        <v>0</v>
      </c>
      <c r="T19" s="36">
        <f t="shared" si="10"/>
        <v>0</v>
      </c>
      <c r="U19" s="36">
        <f t="shared" si="10"/>
        <v>0</v>
      </c>
      <c r="V19" s="36">
        <f t="shared" si="10"/>
        <v>0</v>
      </c>
      <c r="W19" s="36">
        <f t="shared" si="10"/>
        <v>0</v>
      </c>
      <c r="X19" s="36">
        <f t="shared" si="10"/>
        <v>5250</v>
      </c>
      <c r="Y19" s="36">
        <f t="shared" si="10"/>
        <v>5250</v>
      </c>
      <c r="Z19" s="36">
        <f t="shared" si="10"/>
        <v>0</v>
      </c>
      <c r="AA19" s="36">
        <f t="shared" si="10"/>
        <v>0</v>
      </c>
      <c r="AB19" s="36">
        <f t="shared" si="10"/>
        <v>0</v>
      </c>
      <c r="AC19" s="36">
        <f t="shared" si="10"/>
        <v>0</v>
      </c>
      <c r="AD19" s="36">
        <f t="shared" si="10"/>
        <v>5250</v>
      </c>
      <c r="AE19" s="36">
        <f t="shared" si="10"/>
        <v>0</v>
      </c>
      <c r="AF19" s="103" t="s">
        <v>67</v>
      </c>
      <c r="AG19" s="103"/>
      <c r="AH19" s="58"/>
      <c r="AI19" s="61"/>
    </row>
    <row r="20" spans="1:35" s="12" customFormat="1" ht="64.5" customHeight="1">
      <c r="A20" s="46" t="s">
        <v>82</v>
      </c>
      <c r="B20" s="47">
        <f>B21</f>
        <v>1914.1999999999998</v>
      </c>
      <c r="C20" s="47">
        <f>C21</f>
        <v>286.65999999999997</v>
      </c>
      <c r="D20" s="47">
        <f>D21</f>
        <v>286.65999999999997</v>
      </c>
      <c r="E20" s="47">
        <f>E21</f>
        <v>286.65999999999997</v>
      </c>
      <c r="F20" s="53">
        <f>E20/B20</f>
        <v>0.14975446661790826</v>
      </c>
      <c r="G20" s="53">
        <f>E20/C20</f>
        <v>1</v>
      </c>
      <c r="H20" s="47">
        <f aca="true" t="shared" si="11" ref="H20:AE20">H21</f>
        <v>0</v>
      </c>
      <c r="I20" s="47">
        <f t="shared" si="11"/>
        <v>0</v>
      </c>
      <c r="J20" s="47">
        <f t="shared" si="11"/>
        <v>0</v>
      </c>
      <c r="K20" s="47">
        <f t="shared" si="11"/>
        <v>0</v>
      </c>
      <c r="L20" s="47">
        <f t="shared" si="11"/>
        <v>97</v>
      </c>
      <c r="M20" s="47">
        <f t="shared" si="11"/>
        <v>97</v>
      </c>
      <c r="N20" s="47">
        <f t="shared" si="11"/>
        <v>38.22</v>
      </c>
      <c r="O20" s="47">
        <f t="shared" si="11"/>
        <v>38.22</v>
      </c>
      <c r="P20" s="47">
        <f t="shared" si="11"/>
        <v>76.44</v>
      </c>
      <c r="Q20" s="47">
        <f t="shared" si="11"/>
        <v>76.44</v>
      </c>
      <c r="R20" s="47">
        <f t="shared" si="11"/>
        <v>0</v>
      </c>
      <c r="S20" s="47">
        <f t="shared" si="11"/>
        <v>0</v>
      </c>
      <c r="T20" s="47">
        <f t="shared" si="11"/>
        <v>0</v>
      </c>
      <c r="U20" s="47">
        <f t="shared" si="11"/>
        <v>0</v>
      </c>
      <c r="V20" s="47">
        <v>75</v>
      </c>
      <c r="W20" s="47">
        <f t="shared" si="11"/>
        <v>75</v>
      </c>
      <c r="X20" s="47">
        <f t="shared" si="11"/>
        <v>0</v>
      </c>
      <c r="Y20" s="47">
        <f t="shared" si="11"/>
        <v>0</v>
      </c>
      <c r="Z20" s="47">
        <f t="shared" si="11"/>
        <v>0</v>
      </c>
      <c r="AA20" s="47">
        <f t="shared" si="11"/>
        <v>0</v>
      </c>
      <c r="AB20" s="47">
        <f t="shared" si="11"/>
        <v>0</v>
      </c>
      <c r="AC20" s="47">
        <f t="shared" si="11"/>
        <v>0</v>
      </c>
      <c r="AD20" s="47">
        <f t="shared" si="11"/>
        <v>1627.54</v>
      </c>
      <c r="AE20" s="47">
        <f t="shared" si="11"/>
        <v>0</v>
      </c>
      <c r="AF20" s="104" t="s">
        <v>91</v>
      </c>
      <c r="AG20" s="105"/>
      <c r="AH20" s="58"/>
      <c r="AI20" s="61"/>
    </row>
    <row r="21" spans="1:35" s="12" customFormat="1" ht="18.75" customHeight="1">
      <c r="A21" s="52" t="s">
        <v>31</v>
      </c>
      <c r="B21" s="38">
        <f>B22+B23+B24+B25</f>
        <v>1914.1999999999998</v>
      </c>
      <c r="C21" s="38">
        <f>C22+C23+C24+C25</f>
        <v>286.65999999999997</v>
      </c>
      <c r="D21" s="38">
        <f>D22+D23+D24+D25</f>
        <v>286.65999999999997</v>
      </c>
      <c r="E21" s="38">
        <f>E22+E23+E24+E25</f>
        <v>286.65999999999997</v>
      </c>
      <c r="F21" s="55">
        <f>E21/B21</f>
        <v>0.14975446661790826</v>
      </c>
      <c r="G21" s="55">
        <f>E21/C21</f>
        <v>1</v>
      </c>
      <c r="H21" s="38">
        <f aca="true" t="shared" si="12" ref="H21:AE21">H22+H23+H24+H25</f>
        <v>0</v>
      </c>
      <c r="I21" s="38">
        <f t="shared" si="12"/>
        <v>0</v>
      </c>
      <c r="J21" s="38">
        <f t="shared" si="12"/>
        <v>0</v>
      </c>
      <c r="K21" s="38">
        <f t="shared" si="12"/>
        <v>0</v>
      </c>
      <c r="L21" s="38">
        <f t="shared" si="12"/>
        <v>97</v>
      </c>
      <c r="M21" s="38">
        <f t="shared" si="12"/>
        <v>97</v>
      </c>
      <c r="N21" s="38">
        <f t="shared" si="12"/>
        <v>38.22</v>
      </c>
      <c r="O21" s="38">
        <f t="shared" si="12"/>
        <v>38.22</v>
      </c>
      <c r="P21" s="38">
        <f t="shared" si="12"/>
        <v>76.44</v>
      </c>
      <c r="Q21" s="38">
        <f t="shared" si="12"/>
        <v>76.44</v>
      </c>
      <c r="R21" s="38">
        <f t="shared" si="12"/>
        <v>0</v>
      </c>
      <c r="S21" s="38">
        <f t="shared" si="12"/>
        <v>0</v>
      </c>
      <c r="T21" s="38">
        <f t="shared" si="12"/>
        <v>0</v>
      </c>
      <c r="U21" s="38">
        <f t="shared" si="12"/>
        <v>0</v>
      </c>
      <c r="V21" s="38">
        <f t="shared" si="12"/>
        <v>75</v>
      </c>
      <c r="W21" s="38">
        <f t="shared" si="12"/>
        <v>75</v>
      </c>
      <c r="X21" s="38">
        <f t="shared" si="12"/>
        <v>0</v>
      </c>
      <c r="Y21" s="38">
        <f t="shared" si="12"/>
        <v>0</v>
      </c>
      <c r="Z21" s="38">
        <f t="shared" si="12"/>
        <v>0</v>
      </c>
      <c r="AA21" s="38">
        <f t="shared" si="12"/>
        <v>0</v>
      </c>
      <c r="AB21" s="38">
        <f t="shared" si="12"/>
        <v>0</v>
      </c>
      <c r="AC21" s="38">
        <f t="shared" si="12"/>
        <v>0</v>
      </c>
      <c r="AD21" s="38">
        <f t="shared" si="12"/>
        <v>1627.54</v>
      </c>
      <c r="AE21" s="38">
        <f t="shared" si="12"/>
        <v>0</v>
      </c>
      <c r="AF21" s="106"/>
      <c r="AG21" s="107"/>
      <c r="AH21" s="58"/>
      <c r="AI21" s="61"/>
    </row>
    <row r="22" spans="1:35" s="12" customFormat="1" ht="18.75" customHeight="1">
      <c r="A22" s="39" t="s">
        <v>26</v>
      </c>
      <c r="B22" s="38">
        <f>H22+J22+L22+N22+P22+R22+T22+V22+X22+Z22+AB22+AD22</f>
        <v>0</v>
      </c>
      <c r="C22" s="38">
        <f>H22+J22+L22</f>
        <v>0</v>
      </c>
      <c r="D22" s="38">
        <f>E22</f>
        <v>0</v>
      </c>
      <c r="E22" s="38">
        <f>I22+K22+M22+O22+Q22+S22+U22+W22+Y22</f>
        <v>0</v>
      </c>
      <c r="F22" s="55">
        <v>0</v>
      </c>
      <c r="G22" s="55">
        <v>0</v>
      </c>
      <c r="H22" s="36">
        <v>0</v>
      </c>
      <c r="I22" s="36">
        <v>0</v>
      </c>
      <c r="J22" s="36">
        <v>0</v>
      </c>
      <c r="K22" s="36">
        <v>0</v>
      </c>
      <c r="L22" s="36">
        <v>0</v>
      </c>
      <c r="M22" s="36">
        <v>0</v>
      </c>
      <c r="N22" s="36">
        <v>0</v>
      </c>
      <c r="O22" s="36">
        <v>0</v>
      </c>
      <c r="P22" s="36">
        <v>0</v>
      </c>
      <c r="Q22" s="36">
        <v>0</v>
      </c>
      <c r="R22" s="36">
        <v>0</v>
      </c>
      <c r="S22" s="36">
        <v>0</v>
      </c>
      <c r="T22" s="36">
        <v>0</v>
      </c>
      <c r="U22" s="36">
        <v>0</v>
      </c>
      <c r="V22" s="36">
        <v>0</v>
      </c>
      <c r="W22" s="36">
        <v>0</v>
      </c>
      <c r="X22" s="36">
        <v>0</v>
      </c>
      <c r="Y22" s="36">
        <v>0</v>
      </c>
      <c r="Z22" s="36">
        <v>0</v>
      </c>
      <c r="AA22" s="36">
        <v>0</v>
      </c>
      <c r="AB22" s="36">
        <v>0</v>
      </c>
      <c r="AC22" s="36">
        <v>0</v>
      </c>
      <c r="AD22" s="36">
        <v>0</v>
      </c>
      <c r="AE22" s="36">
        <v>0</v>
      </c>
      <c r="AF22" s="106"/>
      <c r="AG22" s="107"/>
      <c r="AH22" s="58"/>
      <c r="AI22" s="61"/>
    </row>
    <row r="23" spans="1:35" s="12" customFormat="1" ht="18.75" customHeight="1">
      <c r="A23" s="39" t="s">
        <v>24</v>
      </c>
      <c r="B23" s="38">
        <f>H23+J23+L23+N23+P23+R23+T23+V23+X23+Z23+AB23+AD23</f>
        <v>0</v>
      </c>
      <c r="C23" s="38">
        <f>H23+J23+L23</f>
        <v>0</v>
      </c>
      <c r="D23" s="38">
        <f>E23</f>
        <v>0</v>
      </c>
      <c r="E23" s="38">
        <f>I23+K23+M23+O23+Q23+S23+U23+W23+Y23</f>
        <v>0</v>
      </c>
      <c r="F23" s="55">
        <v>0</v>
      </c>
      <c r="G23" s="55">
        <v>0</v>
      </c>
      <c r="H23" s="36">
        <v>0</v>
      </c>
      <c r="I23" s="36">
        <v>0</v>
      </c>
      <c r="J23" s="36">
        <v>0</v>
      </c>
      <c r="K23" s="36">
        <v>0</v>
      </c>
      <c r="L23" s="36">
        <v>0</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106"/>
      <c r="AG23" s="107"/>
      <c r="AH23" s="58"/>
      <c r="AI23" s="61"/>
    </row>
    <row r="24" spans="1:35" s="12" customFormat="1" ht="18.75" customHeight="1">
      <c r="A24" s="45" t="s">
        <v>25</v>
      </c>
      <c r="B24" s="38">
        <f>H24+J24+L24+N24+P24+R24+T24+V24+X24+Z24+AB24+AD24</f>
        <v>1914.1999999999998</v>
      </c>
      <c r="C24" s="38">
        <f>H24+J24+L24+N24+P24+R24+T24+V24+X24</f>
        <v>286.65999999999997</v>
      </c>
      <c r="D24" s="38">
        <f>E24</f>
        <v>286.65999999999997</v>
      </c>
      <c r="E24" s="38">
        <f>I24+K24+M24+O24+Q24+S24+U24+W24+Y24</f>
        <v>286.65999999999997</v>
      </c>
      <c r="F24" s="55">
        <f>E24/B24</f>
        <v>0.14975446661790826</v>
      </c>
      <c r="G24" s="55">
        <f>E24/C24</f>
        <v>1</v>
      </c>
      <c r="H24" s="36">
        <v>0</v>
      </c>
      <c r="I24" s="36">
        <v>0</v>
      </c>
      <c r="J24" s="36">
        <v>0</v>
      </c>
      <c r="K24" s="36">
        <v>0</v>
      </c>
      <c r="L24" s="36">
        <v>97</v>
      </c>
      <c r="M24" s="36">
        <v>97</v>
      </c>
      <c r="N24" s="36">
        <v>38.22</v>
      </c>
      <c r="O24" s="36">
        <v>38.22</v>
      </c>
      <c r="P24" s="36">
        <v>76.44</v>
      </c>
      <c r="Q24" s="36">
        <v>76.44</v>
      </c>
      <c r="R24" s="36">
        <v>0</v>
      </c>
      <c r="S24" s="36">
        <v>0</v>
      </c>
      <c r="T24" s="36">
        <v>0</v>
      </c>
      <c r="U24" s="36">
        <v>0</v>
      </c>
      <c r="V24" s="36">
        <v>75</v>
      </c>
      <c r="W24" s="36">
        <v>75</v>
      </c>
      <c r="X24" s="36">
        <v>0</v>
      </c>
      <c r="Y24" s="36">
        <v>0</v>
      </c>
      <c r="Z24" s="36">
        <v>0</v>
      </c>
      <c r="AA24" s="36">
        <v>0</v>
      </c>
      <c r="AB24" s="36">
        <v>0</v>
      </c>
      <c r="AC24" s="36">
        <v>0</v>
      </c>
      <c r="AD24" s="36">
        <v>1627.54</v>
      </c>
      <c r="AE24" s="36">
        <v>0</v>
      </c>
      <c r="AF24" s="106"/>
      <c r="AG24" s="107"/>
      <c r="AH24" s="58"/>
      <c r="AI24" s="61"/>
    </row>
    <row r="25" spans="1:35" s="12" customFormat="1" ht="63.75" customHeight="1">
      <c r="A25" s="40" t="s">
        <v>55</v>
      </c>
      <c r="B25" s="38">
        <f>H25+J25+L25+N25+P25+R25+T25+V25+X25+Z25+AB25+AD25</f>
        <v>0</v>
      </c>
      <c r="C25" s="38">
        <f>H25+J25+L25+N25+P25+R25+T25+V25+X25</f>
        <v>0</v>
      </c>
      <c r="D25" s="38">
        <f>E25</f>
        <v>0</v>
      </c>
      <c r="E25" s="38">
        <f>I25+K25+M25+O25+Q25+S25+U25+W25+Y25</f>
        <v>0</v>
      </c>
      <c r="F25" s="55">
        <v>0</v>
      </c>
      <c r="G25" s="55">
        <v>0</v>
      </c>
      <c r="H25" s="36">
        <v>0</v>
      </c>
      <c r="I25" s="36">
        <v>0</v>
      </c>
      <c r="J25" s="36">
        <v>0</v>
      </c>
      <c r="K25" s="36">
        <v>0</v>
      </c>
      <c r="L25" s="36">
        <v>0</v>
      </c>
      <c r="M25" s="36">
        <v>0</v>
      </c>
      <c r="N25" s="36">
        <v>0</v>
      </c>
      <c r="O25" s="36">
        <v>0</v>
      </c>
      <c r="P25" s="36">
        <v>0</v>
      </c>
      <c r="Q25" s="36">
        <v>0</v>
      </c>
      <c r="R25" s="36">
        <v>0</v>
      </c>
      <c r="S25" s="36">
        <v>0</v>
      </c>
      <c r="T25" s="36">
        <v>0</v>
      </c>
      <c r="U25" s="36">
        <v>0</v>
      </c>
      <c r="V25" s="36">
        <v>0</v>
      </c>
      <c r="W25" s="36">
        <v>0</v>
      </c>
      <c r="X25" s="36">
        <v>0</v>
      </c>
      <c r="Y25" s="36">
        <v>0</v>
      </c>
      <c r="Z25" s="36">
        <v>0</v>
      </c>
      <c r="AA25" s="36">
        <v>0</v>
      </c>
      <c r="AB25" s="36">
        <v>0</v>
      </c>
      <c r="AC25" s="36">
        <v>0</v>
      </c>
      <c r="AD25" s="36">
        <v>0</v>
      </c>
      <c r="AE25" s="36">
        <v>0</v>
      </c>
      <c r="AF25" s="108"/>
      <c r="AG25" s="109"/>
      <c r="AH25" s="58"/>
      <c r="AI25" s="61"/>
    </row>
    <row r="26" spans="1:35" s="12" customFormat="1" ht="111.75" customHeight="1">
      <c r="A26" s="46" t="s">
        <v>57</v>
      </c>
      <c r="B26" s="47">
        <f>B27</f>
        <v>62269.696899999995</v>
      </c>
      <c r="C26" s="47">
        <f>C27</f>
        <v>54021.39599999999</v>
      </c>
      <c r="D26" s="47">
        <f>D27</f>
        <v>46185.445999999996</v>
      </c>
      <c r="E26" s="47">
        <f>E27</f>
        <v>46185.45</v>
      </c>
      <c r="F26" s="43">
        <f>E26/B26</f>
        <v>0.7417002538838438</v>
      </c>
      <c r="G26" s="43">
        <f>E26/C26</f>
        <v>0.8549473619674693</v>
      </c>
      <c r="H26" s="47">
        <f aca="true" t="shared" si="13" ref="H26:AE26">H27</f>
        <v>0</v>
      </c>
      <c r="I26" s="47">
        <f t="shared" si="13"/>
        <v>0</v>
      </c>
      <c r="J26" s="47">
        <f t="shared" si="13"/>
        <v>2000</v>
      </c>
      <c r="K26" s="47">
        <f t="shared" si="13"/>
        <v>1707.57</v>
      </c>
      <c r="L26" s="47">
        <f t="shared" si="13"/>
        <v>7373.616</v>
      </c>
      <c r="M26" s="47">
        <f t="shared" si="13"/>
        <v>7666.05</v>
      </c>
      <c r="N26" s="47">
        <f t="shared" si="13"/>
        <v>18328.16</v>
      </c>
      <c r="O26" s="47">
        <f t="shared" si="13"/>
        <v>7626.82</v>
      </c>
      <c r="P26" s="47">
        <f t="shared" si="13"/>
        <v>20089.1</v>
      </c>
      <c r="Q26" s="47">
        <f t="shared" si="13"/>
        <v>6461.42</v>
      </c>
      <c r="R26" s="47">
        <f t="shared" si="13"/>
        <v>7.97</v>
      </c>
      <c r="S26" s="47">
        <f t="shared" si="13"/>
        <v>7.97</v>
      </c>
      <c r="T26" s="47">
        <f t="shared" si="13"/>
        <v>3827.5</v>
      </c>
      <c r="U26" s="47">
        <f t="shared" si="13"/>
        <v>17394.02</v>
      </c>
      <c r="V26" s="47">
        <f t="shared" si="13"/>
        <v>794.26</v>
      </c>
      <c r="W26" s="47">
        <f t="shared" si="13"/>
        <v>3717.67</v>
      </c>
      <c r="X26" s="47">
        <f t="shared" si="13"/>
        <v>1600.79</v>
      </c>
      <c r="Y26" s="47">
        <f t="shared" si="13"/>
        <v>1603.9299999999998</v>
      </c>
      <c r="Z26" s="47">
        <f t="shared" si="13"/>
        <v>3583.75</v>
      </c>
      <c r="AA26" s="47">
        <f t="shared" si="13"/>
        <v>0</v>
      </c>
      <c r="AB26" s="47">
        <f t="shared" si="13"/>
        <v>4361.4</v>
      </c>
      <c r="AC26" s="47">
        <f t="shared" si="13"/>
        <v>0</v>
      </c>
      <c r="AD26" s="47">
        <f t="shared" si="13"/>
        <v>303.1509</v>
      </c>
      <c r="AE26" s="47">
        <f t="shared" si="13"/>
        <v>0</v>
      </c>
      <c r="AF26" s="104" t="s">
        <v>92</v>
      </c>
      <c r="AG26" s="105"/>
      <c r="AH26" s="58"/>
      <c r="AI26" s="61"/>
    </row>
    <row r="27" spans="1:35" s="56" customFormat="1" ht="111.75" customHeight="1">
      <c r="A27" s="46" t="s">
        <v>31</v>
      </c>
      <c r="B27" s="38">
        <f>B28+B29+B30+B31</f>
        <v>62269.696899999995</v>
      </c>
      <c r="C27" s="38">
        <f>C28+C29+C30+C31</f>
        <v>54021.39599999999</v>
      </c>
      <c r="D27" s="38">
        <f>D28+D29+D30+D31</f>
        <v>46185.445999999996</v>
      </c>
      <c r="E27" s="38">
        <f>E28+E29+E30+E31</f>
        <v>46185.45</v>
      </c>
      <c r="F27" s="37">
        <f>E27/B27</f>
        <v>0.7417002538838438</v>
      </c>
      <c r="G27" s="37">
        <f>E27/C27</f>
        <v>0.8549473619674693</v>
      </c>
      <c r="H27" s="38">
        <f aca="true" t="shared" si="14" ref="H27:AE27">H28+H29+H30+H31</f>
        <v>0</v>
      </c>
      <c r="I27" s="38">
        <f t="shared" si="14"/>
        <v>0</v>
      </c>
      <c r="J27" s="38">
        <f>J28+J29+J30+J31</f>
        <v>2000</v>
      </c>
      <c r="K27" s="38">
        <f t="shared" si="14"/>
        <v>1707.57</v>
      </c>
      <c r="L27" s="38">
        <f t="shared" si="14"/>
        <v>7373.616</v>
      </c>
      <c r="M27" s="38">
        <f t="shared" si="14"/>
        <v>7666.05</v>
      </c>
      <c r="N27" s="38">
        <f t="shared" si="14"/>
        <v>18328.16</v>
      </c>
      <c r="O27" s="38">
        <f t="shared" si="14"/>
        <v>7626.82</v>
      </c>
      <c r="P27" s="38">
        <f t="shared" si="14"/>
        <v>20089.1</v>
      </c>
      <c r="Q27" s="38">
        <f t="shared" si="14"/>
        <v>6461.42</v>
      </c>
      <c r="R27" s="38">
        <f t="shared" si="14"/>
        <v>7.97</v>
      </c>
      <c r="S27" s="38">
        <f t="shared" si="14"/>
        <v>7.97</v>
      </c>
      <c r="T27" s="38">
        <f t="shared" si="14"/>
        <v>3827.5</v>
      </c>
      <c r="U27" s="38">
        <f t="shared" si="14"/>
        <v>17394.02</v>
      </c>
      <c r="V27" s="38">
        <f t="shared" si="14"/>
        <v>794.26</v>
      </c>
      <c r="W27" s="38">
        <f t="shared" si="14"/>
        <v>3717.67</v>
      </c>
      <c r="X27" s="38">
        <f t="shared" si="14"/>
        <v>1600.79</v>
      </c>
      <c r="Y27" s="38">
        <f t="shared" si="14"/>
        <v>1603.9299999999998</v>
      </c>
      <c r="Z27" s="38">
        <f t="shared" si="14"/>
        <v>3583.75</v>
      </c>
      <c r="AA27" s="38">
        <f t="shared" si="14"/>
        <v>0</v>
      </c>
      <c r="AB27" s="38">
        <f t="shared" si="14"/>
        <v>4361.4</v>
      </c>
      <c r="AC27" s="38">
        <f t="shared" si="14"/>
        <v>0</v>
      </c>
      <c r="AD27" s="38">
        <f>AD28+AD29+AD30+AD31</f>
        <v>303.1509</v>
      </c>
      <c r="AE27" s="38">
        <f t="shared" si="14"/>
        <v>0</v>
      </c>
      <c r="AF27" s="106"/>
      <c r="AG27" s="107"/>
      <c r="AH27" s="58"/>
      <c r="AI27" s="61"/>
    </row>
    <row r="28" spans="1:35" s="12" customFormat="1" ht="111.75" customHeight="1">
      <c r="A28" s="35" t="s">
        <v>26</v>
      </c>
      <c r="B28" s="38">
        <f>H28+J28+L28+N28+P28+R28+T28+V28+Z28+AB28+AD28+X28</f>
        <v>0</v>
      </c>
      <c r="C28" s="38">
        <f>H28+J28</f>
        <v>0</v>
      </c>
      <c r="D28" s="38">
        <f>E28</f>
        <v>0</v>
      </c>
      <c r="E28" s="38">
        <f>I28+K28+M28</f>
        <v>0</v>
      </c>
      <c r="F28" s="37">
        <v>0</v>
      </c>
      <c r="G28" s="37">
        <v>0</v>
      </c>
      <c r="H28" s="36">
        <v>0</v>
      </c>
      <c r="I28" s="36">
        <v>0</v>
      </c>
      <c r="J28" s="36">
        <v>0</v>
      </c>
      <c r="K28" s="36">
        <v>0</v>
      </c>
      <c r="L28" s="36">
        <v>0</v>
      </c>
      <c r="M28" s="36">
        <v>0</v>
      </c>
      <c r="N28" s="36">
        <v>0</v>
      </c>
      <c r="O28" s="36">
        <v>0</v>
      </c>
      <c r="P28" s="36">
        <v>0</v>
      </c>
      <c r="Q28" s="36">
        <v>0</v>
      </c>
      <c r="R28" s="36">
        <v>0</v>
      </c>
      <c r="S28" s="36">
        <v>0</v>
      </c>
      <c r="T28" s="36">
        <v>0</v>
      </c>
      <c r="U28" s="36">
        <v>0</v>
      </c>
      <c r="V28" s="36">
        <v>0</v>
      </c>
      <c r="W28" s="36">
        <v>0</v>
      </c>
      <c r="X28" s="36">
        <v>0</v>
      </c>
      <c r="Y28" s="36">
        <v>0</v>
      </c>
      <c r="Z28" s="36">
        <v>0</v>
      </c>
      <c r="AA28" s="36">
        <v>0</v>
      </c>
      <c r="AB28" s="36">
        <v>0</v>
      </c>
      <c r="AC28" s="36">
        <v>0</v>
      </c>
      <c r="AD28" s="36">
        <v>0</v>
      </c>
      <c r="AE28" s="38">
        <v>0</v>
      </c>
      <c r="AF28" s="106"/>
      <c r="AG28" s="107"/>
      <c r="AH28" s="58"/>
      <c r="AI28" s="61"/>
    </row>
    <row r="29" spans="1:35" s="12" customFormat="1" ht="111.75" customHeight="1">
      <c r="A29" s="40" t="s">
        <v>24</v>
      </c>
      <c r="B29" s="38">
        <f>H29+J29+L29+N29+P29+R29+T29+V29+Z29+AB29+AD29+X29</f>
        <v>16361.595999999998</v>
      </c>
      <c r="C29" s="38">
        <f>H29+J29+L29+N29+P29+R29+T29+V29+X29</f>
        <v>13555.555999999999</v>
      </c>
      <c r="D29" s="38">
        <f>C29</f>
        <v>13555.555999999999</v>
      </c>
      <c r="E29" s="38">
        <f>I29+K29+M29+O29+Q29+S29+U29+W29+Y29</f>
        <v>13555.56</v>
      </c>
      <c r="F29" s="37">
        <f>E29/B29</f>
        <v>0.8284986379079401</v>
      </c>
      <c r="G29" s="37">
        <f>E29/C29</f>
        <v>1.0000002950819575</v>
      </c>
      <c r="H29" s="36">
        <v>0</v>
      </c>
      <c r="I29" s="36">
        <v>0</v>
      </c>
      <c r="J29" s="36">
        <v>0</v>
      </c>
      <c r="K29" s="36">
        <v>0</v>
      </c>
      <c r="L29" s="36">
        <v>2061.786</v>
      </c>
      <c r="M29" s="36">
        <v>2061.79</v>
      </c>
      <c r="N29" s="36">
        <v>4497.11</v>
      </c>
      <c r="O29" s="36">
        <v>4497.11</v>
      </c>
      <c r="P29" s="36">
        <v>2169.76</v>
      </c>
      <c r="Q29" s="36">
        <v>2169.76</v>
      </c>
      <c r="R29" s="36">
        <v>6.38</v>
      </c>
      <c r="S29" s="36">
        <v>6.38</v>
      </c>
      <c r="T29" s="36">
        <v>3062</v>
      </c>
      <c r="U29" s="36">
        <v>3062</v>
      </c>
      <c r="V29" s="36">
        <v>635.41</v>
      </c>
      <c r="W29" s="36">
        <v>635.41</v>
      </c>
      <c r="X29" s="36">
        <v>1123.11</v>
      </c>
      <c r="Y29" s="36">
        <v>1123.11</v>
      </c>
      <c r="Z29" s="36">
        <v>1507</v>
      </c>
      <c r="AA29" s="36">
        <v>0</v>
      </c>
      <c r="AB29" s="36">
        <v>1299.04</v>
      </c>
      <c r="AC29" s="36">
        <v>0</v>
      </c>
      <c r="AD29" s="36">
        <v>0</v>
      </c>
      <c r="AE29" s="38">
        <v>0</v>
      </c>
      <c r="AF29" s="106"/>
      <c r="AG29" s="107"/>
      <c r="AH29" s="58"/>
      <c r="AI29" s="61"/>
    </row>
    <row r="30" spans="1:35" s="12" customFormat="1" ht="111.75" customHeight="1">
      <c r="A30" s="40" t="s">
        <v>25</v>
      </c>
      <c r="B30" s="38">
        <f>H30+J30+L30+N30+P30+R30+T30+V30+Z30+AB30+AD30+X30</f>
        <v>45908.1</v>
      </c>
      <c r="C30" s="38">
        <f>H30+J30+L30+N30+P30+R30+T30+V30+X30</f>
        <v>40465.84</v>
      </c>
      <c r="D30" s="38">
        <f>E30</f>
        <v>32629.89</v>
      </c>
      <c r="E30" s="38">
        <f>I30+K30+M30+O30+Q30+S30+U30+W30+Y30</f>
        <v>32629.89</v>
      </c>
      <c r="F30" s="37">
        <f>E30/B30</f>
        <v>0.7107654204813529</v>
      </c>
      <c r="G30" s="37">
        <f>E30/C30</f>
        <v>0.8063564230966168</v>
      </c>
      <c r="H30" s="36">
        <v>0</v>
      </c>
      <c r="I30" s="36">
        <v>0</v>
      </c>
      <c r="J30" s="36">
        <v>2000</v>
      </c>
      <c r="K30" s="36">
        <v>1707.57</v>
      </c>
      <c r="L30" s="36">
        <v>5311.83</v>
      </c>
      <c r="M30" s="36">
        <v>5604.26</v>
      </c>
      <c r="N30" s="36">
        <v>13831.05</v>
      </c>
      <c r="O30" s="36">
        <v>3129.71</v>
      </c>
      <c r="P30" s="36">
        <v>17919.34</v>
      </c>
      <c r="Q30" s="36">
        <v>4291.66</v>
      </c>
      <c r="R30" s="36">
        <v>1.59</v>
      </c>
      <c r="S30" s="36">
        <v>1.59</v>
      </c>
      <c r="T30" s="36">
        <v>765.5</v>
      </c>
      <c r="U30" s="36">
        <v>14332.02</v>
      </c>
      <c r="V30" s="36">
        <v>158.85</v>
      </c>
      <c r="W30" s="36">
        <v>3082.26</v>
      </c>
      <c r="X30" s="36">
        <v>477.68</v>
      </c>
      <c r="Y30" s="36">
        <v>480.82</v>
      </c>
      <c r="Z30" s="36">
        <v>2076.75</v>
      </c>
      <c r="AA30" s="36">
        <v>0</v>
      </c>
      <c r="AB30" s="36">
        <v>3062.36</v>
      </c>
      <c r="AC30" s="36">
        <v>0</v>
      </c>
      <c r="AD30" s="36">
        <v>303.15</v>
      </c>
      <c r="AE30" s="38">
        <v>0</v>
      </c>
      <c r="AF30" s="106"/>
      <c r="AG30" s="107"/>
      <c r="AH30" s="58"/>
      <c r="AI30" s="61"/>
    </row>
    <row r="31" spans="1:35" s="12" customFormat="1" ht="127.5" customHeight="1">
      <c r="A31" s="35" t="s">
        <v>55</v>
      </c>
      <c r="B31" s="38">
        <f>H31+J31+L31+N31+P31+R31+T31+V31+Z31+AB31+AD31+X31</f>
        <v>0.0009</v>
      </c>
      <c r="C31" s="38">
        <f>H31+J31</f>
        <v>0</v>
      </c>
      <c r="D31" s="38">
        <f>E31</f>
        <v>0</v>
      </c>
      <c r="E31" s="38">
        <f>I31+K31+M31</f>
        <v>0</v>
      </c>
      <c r="F31" s="37">
        <v>0</v>
      </c>
      <c r="G31" s="37">
        <v>0</v>
      </c>
      <c r="H31" s="36">
        <v>0</v>
      </c>
      <c r="I31" s="36">
        <v>0</v>
      </c>
      <c r="J31" s="36">
        <v>0</v>
      </c>
      <c r="K31" s="36">
        <v>0</v>
      </c>
      <c r="L31" s="36">
        <v>0</v>
      </c>
      <c r="M31" s="36">
        <v>0</v>
      </c>
      <c r="N31" s="36">
        <v>0</v>
      </c>
      <c r="O31" s="36">
        <v>0</v>
      </c>
      <c r="P31" s="36">
        <v>0</v>
      </c>
      <c r="Q31" s="36">
        <v>0</v>
      </c>
      <c r="R31" s="36">
        <v>0</v>
      </c>
      <c r="S31" s="36">
        <v>0</v>
      </c>
      <c r="T31" s="36">
        <v>0</v>
      </c>
      <c r="U31" s="36">
        <v>0</v>
      </c>
      <c r="V31" s="36">
        <v>0</v>
      </c>
      <c r="W31" s="36">
        <v>0</v>
      </c>
      <c r="X31" s="36">
        <v>0</v>
      </c>
      <c r="Y31" s="36">
        <v>0</v>
      </c>
      <c r="Z31" s="36">
        <v>0</v>
      </c>
      <c r="AA31" s="36">
        <v>0</v>
      </c>
      <c r="AB31" s="36">
        <v>0</v>
      </c>
      <c r="AC31" s="36">
        <v>0</v>
      </c>
      <c r="AD31" s="36">
        <v>0.0009</v>
      </c>
      <c r="AE31" s="38">
        <v>0</v>
      </c>
      <c r="AF31" s="108"/>
      <c r="AG31" s="109"/>
      <c r="AH31" s="58"/>
      <c r="AI31" s="61"/>
    </row>
    <row r="32" spans="1:35" s="12" customFormat="1" ht="59.25" customHeight="1">
      <c r="A32" s="46" t="s">
        <v>80</v>
      </c>
      <c r="B32" s="47">
        <f>B33</f>
        <v>3101.6</v>
      </c>
      <c r="C32" s="47">
        <f>C33</f>
        <v>93.48</v>
      </c>
      <c r="D32" s="47">
        <f>D33</f>
        <v>93.48</v>
      </c>
      <c r="E32" s="47">
        <f>E33</f>
        <v>93.48</v>
      </c>
      <c r="F32" s="43">
        <f>E32/B32</f>
        <v>0.030139282950735105</v>
      </c>
      <c r="G32" s="43">
        <f>E32/C32</f>
        <v>1</v>
      </c>
      <c r="H32" s="47">
        <f aca="true" t="shared" si="15" ref="H32:AE32">H33</f>
        <v>0</v>
      </c>
      <c r="I32" s="47">
        <f t="shared" si="15"/>
        <v>0</v>
      </c>
      <c r="J32" s="47">
        <f t="shared" si="15"/>
        <v>0</v>
      </c>
      <c r="K32" s="47">
        <f t="shared" si="15"/>
        <v>0</v>
      </c>
      <c r="L32" s="47">
        <f t="shared" si="15"/>
        <v>0</v>
      </c>
      <c r="M32" s="47">
        <f t="shared" si="15"/>
        <v>0</v>
      </c>
      <c r="N32" s="47">
        <f t="shared" si="15"/>
        <v>0</v>
      </c>
      <c r="O32" s="47">
        <f t="shared" si="15"/>
        <v>0</v>
      </c>
      <c r="P32" s="47">
        <f t="shared" si="15"/>
        <v>0</v>
      </c>
      <c r="Q32" s="47">
        <f t="shared" si="15"/>
        <v>0</v>
      </c>
      <c r="R32" s="47">
        <f t="shared" si="15"/>
        <v>0</v>
      </c>
      <c r="S32" s="47">
        <f t="shared" si="15"/>
        <v>0</v>
      </c>
      <c r="T32" s="47">
        <f t="shared" si="15"/>
        <v>0</v>
      </c>
      <c r="U32" s="47">
        <f t="shared" si="15"/>
        <v>0</v>
      </c>
      <c r="V32" s="47">
        <f t="shared" si="15"/>
        <v>0</v>
      </c>
      <c r="W32" s="47">
        <f t="shared" si="15"/>
        <v>0</v>
      </c>
      <c r="X32" s="47">
        <f t="shared" si="15"/>
        <v>93.48</v>
      </c>
      <c r="Y32" s="47">
        <f t="shared" si="15"/>
        <v>93.48</v>
      </c>
      <c r="Z32" s="47">
        <f t="shared" si="15"/>
        <v>517.39</v>
      </c>
      <c r="AA32" s="47">
        <f t="shared" si="15"/>
        <v>0</v>
      </c>
      <c r="AB32" s="47">
        <f t="shared" si="15"/>
        <v>0</v>
      </c>
      <c r="AC32" s="47">
        <f t="shared" si="15"/>
        <v>0</v>
      </c>
      <c r="AD32" s="47">
        <f t="shared" si="15"/>
        <v>2490.73</v>
      </c>
      <c r="AE32" s="47">
        <f t="shared" si="15"/>
        <v>0</v>
      </c>
      <c r="AF32" s="114" t="s">
        <v>67</v>
      </c>
      <c r="AG32" s="114"/>
      <c r="AH32" s="58"/>
      <c r="AI32" s="61"/>
    </row>
    <row r="33" spans="1:35" s="56" customFormat="1" ht="19.5" customHeight="1">
      <c r="A33" s="44" t="s">
        <v>31</v>
      </c>
      <c r="B33" s="38">
        <f>B34+B35+B36+B37</f>
        <v>3101.6</v>
      </c>
      <c r="C33" s="38">
        <f>C34+C35+C36+C37</f>
        <v>93.48</v>
      </c>
      <c r="D33" s="38">
        <f>D34+D35+D36+D37</f>
        <v>93.48</v>
      </c>
      <c r="E33" s="38">
        <f>E34+E35+E36+E37</f>
        <v>93.48</v>
      </c>
      <c r="F33" s="37">
        <f>E33/B33</f>
        <v>0.030139282950735105</v>
      </c>
      <c r="G33" s="37">
        <f>E33/C33</f>
        <v>1</v>
      </c>
      <c r="H33" s="38">
        <f aca="true" t="shared" si="16" ref="H33:AE33">H34+H35+H36+H37</f>
        <v>0</v>
      </c>
      <c r="I33" s="38">
        <f t="shared" si="16"/>
        <v>0</v>
      </c>
      <c r="J33" s="38">
        <f t="shared" si="16"/>
        <v>0</v>
      </c>
      <c r="K33" s="38">
        <f t="shared" si="16"/>
        <v>0</v>
      </c>
      <c r="L33" s="38">
        <f t="shared" si="16"/>
        <v>0</v>
      </c>
      <c r="M33" s="38">
        <f t="shared" si="16"/>
        <v>0</v>
      </c>
      <c r="N33" s="38">
        <f t="shared" si="16"/>
        <v>0</v>
      </c>
      <c r="O33" s="38">
        <f t="shared" si="16"/>
        <v>0</v>
      </c>
      <c r="P33" s="38">
        <f t="shared" si="16"/>
        <v>0</v>
      </c>
      <c r="Q33" s="38">
        <f t="shared" si="16"/>
        <v>0</v>
      </c>
      <c r="R33" s="38">
        <f t="shared" si="16"/>
        <v>0</v>
      </c>
      <c r="S33" s="38">
        <f t="shared" si="16"/>
        <v>0</v>
      </c>
      <c r="T33" s="38">
        <f t="shared" si="16"/>
        <v>0</v>
      </c>
      <c r="U33" s="38">
        <f t="shared" si="16"/>
        <v>0</v>
      </c>
      <c r="V33" s="38">
        <f t="shared" si="16"/>
        <v>0</v>
      </c>
      <c r="W33" s="38">
        <f t="shared" si="16"/>
        <v>0</v>
      </c>
      <c r="X33" s="38">
        <f t="shared" si="16"/>
        <v>93.48</v>
      </c>
      <c r="Y33" s="38">
        <f t="shared" si="16"/>
        <v>93.48</v>
      </c>
      <c r="Z33" s="38">
        <f t="shared" si="16"/>
        <v>517.39</v>
      </c>
      <c r="AA33" s="38">
        <f t="shared" si="16"/>
        <v>0</v>
      </c>
      <c r="AB33" s="38">
        <f t="shared" si="16"/>
        <v>0</v>
      </c>
      <c r="AC33" s="38">
        <f t="shared" si="16"/>
        <v>0</v>
      </c>
      <c r="AD33" s="38">
        <f t="shared" si="16"/>
        <v>2490.73</v>
      </c>
      <c r="AE33" s="38">
        <f t="shared" si="16"/>
        <v>0</v>
      </c>
      <c r="AF33" s="102" t="s">
        <v>95</v>
      </c>
      <c r="AG33" s="102"/>
      <c r="AH33" s="58"/>
      <c r="AI33" s="61"/>
    </row>
    <row r="34" spans="1:35" s="12" customFormat="1" ht="19.5" customHeight="1">
      <c r="A34" s="39" t="s">
        <v>26</v>
      </c>
      <c r="B34" s="38">
        <f>H34+J34+L34+N34+P34+R34+T34+V34+X34+Z34+AB34+AD34</f>
        <v>0</v>
      </c>
      <c r="C34" s="38">
        <f>H34+J34+L34</f>
        <v>0</v>
      </c>
      <c r="D34" s="38">
        <f>E34</f>
        <v>0</v>
      </c>
      <c r="E34" s="38">
        <f>I34+K34+M34</f>
        <v>0</v>
      </c>
      <c r="F34" s="37">
        <v>0</v>
      </c>
      <c r="G34" s="37">
        <v>0</v>
      </c>
      <c r="H34" s="36">
        <v>0</v>
      </c>
      <c r="I34" s="36">
        <v>0</v>
      </c>
      <c r="J34" s="36">
        <v>0</v>
      </c>
      <c r="K34" s="36">
        <v>0</v>
      </c>
      <c r="L34" s="36">
        <v>0</v>
      </c>
      <c r="M34" s="36">
        <v>0</v>
      </c>
      <c r="N34" s="36">
        <v>0</v>
      </c>
      <c r="O34" s="36">
        <v>0</v>
      </c>
      <c r="P34" s="36">
        <v>0</v>
      </c>
      <c r="Q34" s="36">
        <v>0</v>
      </c>
      <c r="R34" s="36">
        <v>0</v>
      </c>
      <c r="S34" s="36">
        <v>0</v>
      </c>
      <c r="T34" s="36">
        <v>0</v>
      </c>
      <c r="U34" s="36">
        <v>0</v>
      </c>
      <c r="V34" s="36">
        <v>0</v>
      </c>
      <c r="W34" s="36">
        <v>0</v>
      </c>
      <c r="X34" s="36">
        <v>0</v>
      </c>
      <c r="Y34" s="36">
        <v>0</v>
      </c>
      <c r="Z34" s="36">
        <v>0</v>
      </c>
      <c r="AA34" s="36">
        <v>0</v>
      </c>
      <c r="AB34" s="36">
        <v>0</v>
      </c>
      <c r="AC34" s="36">
        <v>0</v>
      </c>
      <c r="AD34" s="36">
        <v>0</v>
      </c>
      <c r="AE34" s="38">
        <v>0</v>
      </c>
      <c r="AF34" s="102"/>
      <c r="AG34" s="102"/>
      <c r="AH34" s="58"/>
      <c r="AI34" s="61"/>
    </row>
    <row r="35" spans="1:35" s="12" customFormat="1" ht="19.5" customHeight="1">
      <c r="A35" s="39" t="s">
        <v>24</v>
      </c>
      <c r="B35" s="38">
        <f>H35+J35+L35+N35+P35+R35+T35+V35+X35+Z35+AB35+AD35</f>
        <v>0</v>
      </c>
      <c r="C35" s="38">
        <f>H35+J35+L35</f>
        <v>0</v>
      </c>
      <c r="D35" s="38">
        <f>E35</f>
        <v>0</v>
      </c>
      <c r="E35" s="38">
        <f>I35+K35+M35</f>
        <v>0</v>
      </c>
      <c r="F35" s="37">
        <v>0</v>
      </c>
      <c r="G35" s="37">
        <v>0</v>
      </c>
      <c r="H35" s="36">
        <v>0</v>
      </c>
      <c r="I35" s="36">
        <v>0</v>
      </c>
      <c r="J35" s="36">
        <v>0</v>
      </c>
      <c r="K35" s="36">
        <v>0</v>
      </c>
      <c r="L35" s="36">
        <v>0</v>
      </c>
      <c r="M35" s="36">
        <v>0</v>
      </c>
      <c r="N35" s="36">
        <v>0</v>
      </c>
      <c r="O35" s="36">
        <v>0</v>
      </c>
      <c r="P35" s="36">
        <v>0</v>
      </c>
      <c r="Q35" s="36">
        <v>0</v>
      </c>
      <c r="R35" s="36">
        <v>0</v>
      </c>
      <c r="S35" s="36">
        <v>0</v>
      </c>
      <c r="T35" s="36">
        <v>0</v>
      </c>
      <c r="U35" s="36">
        <v>0</v>
      </c>
      <c r="V35" s="36">
        <v>0</v>
      </c>
      <c r="W35" s="36">
        <v>0</v>
      </c>
      <c r="X35" s="36">
        <v>0</v>
      </c>
      <c r="Y35" s="36">
        <v>0</v>
      </c>
      <c r="Z35" s="36">
        <v>0</v>
      </c>
      <c r="AA35" s="36">
        <v>0</v>
      </c>
      <c r="AB35" s="36">
        <v>0</v>
      </c>
      <c r="AC35" s="36">
        <v>0</v>
      </c>
      <c r="AD35" s="36">
        <v>0</v>
      </c>
      <c r="AE35" s="38">
        <v>0</v>
      </c>
      <c r="AF35" s="102"/>
      <c r="AG35" s="102"/>
      <c r="AH35" s="58"/>
      <c r="AI35" s="61"/>
    </row>
    <row r="36" spans="1:35" s="12" customFormat="1" ht="19.5" customHeight="1">
      <c r="A36" s="39" t="s">
        <v>25</v>
      </c>
      <c r="B36" s="38">
        <f>H36+J36+L36+N36+P36+R36+T36+V36+X36+Z36+AB36+AD36</f>
        <v>3101.6</v>
      </c>
      <c r="C36" s="38">
        <f>H36+J36+L36+N36+P36+R36+T36+V36+X36</f>
        <v>93.48</v>
      </c>
      <c r="D36" s="38">
        <f>E36</f>
        <v>93.48</v>
      </c>
      <c r="E36" s="38">
        <f>I36+K36+M36+O36+Q36+S36+U36+W36+Y36</f>
        <v>93.48</v>
      </c>
      <c r="F36" s="37">
        <f>E36/B36</f>
        <v>0.030139282950735105</v>
      </c>
      <c r="G36" s="37">
        <f>E36/C36</f>
        <v>1</v>
      </c>
      <c r="H36" s="36">
        <v>0</v>
      </c>
      <c r="I36" s="36">
        <v>0</v>
      </c>
      <c r="J36" s="36">
        <v>0</v>
      </c>
      <c r="K36" s="36">
        <v>0</v>
      </c>
      <c r="L36" s="36">
        <v>0</v>
      </c>
      <c r="M36" s="36">
        <v>0</v>
      </c>
      <c r="N36" s="36">
        <v>0</v>
      </c>
      <c r="O36" s="36">
        <v>0</v>
      </c>
      <c r="P36" s="36">
        <v>0</v>
      </c>
      <c r="Q36" s="36">
        <v>0</v>
      </c>
      <c r="R36" s="36">
        <v>0</v>
      </c>
      <c r="S36" s="36">
        <v>0</v>
      </c>
      <c r="T36" s="36">
        <v>0</v>
      </c>
      <c r="U36" s="36">
        <v>0</v>
      </c>
      <c r="V36" s="36">
        <v>0</v>
      </c>
      <c r="W36" s="36">
        <v>0</v>
      </c>
      <c r="X36" s="36">
        <v>93.48</v>
      </c>
      <c r="Y36" s="36">
        <v>93.48</v>
      </c>
      <c r="Z36" s="36">
        <v>517.39</v>
      </c>
      <c r="AA36" s="36">
        <v>0</v>
      </c>
      <c r="AB36" s="36">
        <v>0</v>
      </c>
      <c r="AC36" s="36">
        <v>0</v>
      </c>
      <c r="AD36" s="36">
        <v>2490.73</v>
      </c>
      <c r="AE36" s="38">
        <v>0</v>
      </c>
      <c r="AF36" s="102"/>
      <c r="AG36" s="102"/>
      <c r="AH36" s="58"/>
      <c r="AI36" s="61"/>
    </row>
    <row r="37" spans="1:35" s="12" customFormat="1" ht="19.5" customHeight="1">
      <c r="A37" s="40" t="s">
        <v>55</v>
      </c>
      <c r="B37" s="38">
        <f>H37+J37+L37+N37+P37+R37+T37+V37+X37+Z37+AB37+AD37</f>
        <v>0</v>
      </c>
      <c r="C37" s="38">
        <f>H37+J37+L37</f>
        <v>0</v>
      </c>
      <c r="D37" s="38">
        <f>E37</f>
        <v>0</v>
      </c>
      <c r="E37" s="38">
        <f>I37+K37+M37</f>
        <v>0</v>
      </c>
      <c r="F37" s="37">
        <v>0</v>
      </c>
      <c r="G37" s="37">
        <v>0</v>
      </c>
      <c r="H37" s="36">
        <v>0</v>
      </c>
      <c r="I37" s="36">
        <v>0</v>
      </c>
      <c r="J37" s="36">
        <v>0</v>
      </c>
      <c r="K37" s="36">
        <v>0</v>
      </c>
      <c r="L37" s="36">
        <v>0</v>
      </c>
      <c r="M37" s="36">
        <v>0</v>
      </c>
      <c r="N37" s="36">
        <v>0</v>
      </c>
      <c r="O37" s="36">
        <v>0</v>
      </c>
      <c r="P37" s="36">
        <v>0</v>
      </c>
      <c r="Q37" s="36">
        <v>0</v>
      </c>
      <c r="R37" s="36">
        <v>0</v>
      </c>
      <c r="S37" s="36">
        <v>0</v>
      </c>
      <c r="T37" s="36">
        <v>0</v>
      </c>
      <c r="U37" s="36">
        <v>0</v>
      </c>
      <c r="V37" s="36">
        <v>0</v>
      </c>
      <c r="W37" s="36">
        <v>0</v>
      </c>
      <c r="X37" s="36">
        <v>0</v>
      </c>
      <c r="Y37" s="36">
        <v>0</v>
      </c>
      <c r="Z37" s="36">
        <v>0</v>
      </c>
      <c r="AA37" s="36">
        <v>0</v>
      </c>
      <c r="AB37" s="36">
        <v>0</v>
      </c>
      <c r="AC37" s="36">
        <v>0</v>
      </c>
      <c r="AD37" s="36">
        <v>0</v>
      </c>
      <c r="AE37" s="38">
        <v>0</v>
      </c>
      <c r="AF37" s="102"/>
      <c r="AG37" s="102"/>
      <c r="AH37" s="58"/>
      <c r="AI37" s="61"/>
    </row>
    <row r="38" spans="1:35" s="12" customFormat="1" ht="58.5" customHeight="1">
      <c r="A38" s="46" t="s">
        <v>78</v>
      </c>
      <c r="B38" s="47">
        <f>B39</f>
        <v>410.79999999999995</v>
      </c>
      <c r="C38" s="47">
        <f aca="true" t="shared" si="17" ref="C38:AE38">C39</f>
        <v>410.77</v>
      </c>
      <c r="D38" s="47">
        <f t="shared" si="17"/>
        <v>410.77</v>
      </c>
      <c r="E38" s="47">
        <f t="shared" si="17"/>
        <v>410.77</v>
      </c>
      <c r="F38" s="43">
        <f>E38/B38</f>
        <v>0.9999269717624149</v>
      </c>
      <c r="G38" s="43">
        <f>E38/C38</f>
        <v>1</v>
      </c>
      <c r="H38" s="47">
        <f t="shared" si="17"/>
        <v>0</v>
      </c>
      <c r="I38" s="47">
        <f t="shared" si="17"/>
        <v>0</v>
      </c>
      <c r="J38" s="47">
        <f t="shared" si="17"/>
        <v>410.77</v>
      </c>
      <c r="K38" s="47">
        <f t="shared" si="17"/>
        <v>410.77</v>
      </c>
      <c r="L38" s="47">
        <f t="shared" si="17"/>
        <v>0</v>
      </c>
      <c r="M38" s="47">
        <f t="shared" si="17"/>
        <v>0</v>
      </c>
      <c r="N38" s="47">
        <f t="shared" si="17"/>
        <v>0</v>
      </c>
      <c r="O38" s="47">
        <f t="shared" si="17"/>
        <v>0</v>
      </c>
      <c r="P38" s="47">
        <f t="shared" si="17"/>
        <v>0</v>
      </c>
      <c r="Q38" s="47">
        <f t="shared" si="17"/>
        <v>0</v>
      </c>
      <c r="R38" s="47">
        <f t="shared" si="17"/>
        <v>0</v>
      </c>
      <c r="S38" s="47">
        <f t="shared" si="17"/>
        <v>0</v>
      </c>
      <c r="T38" s="47">
        <f t="shared" si="17"/>
        <v>0</v>
      </c>
      <c r="U38" s="47">
        <f t="shared" si="17"/>
        <v>0</v>
      </c>
      <c r="V38" s="47">
        <f t="shared" si="17"/>
        <v>0</v>
      </c>
      <c r="W38" s="47">
        <f t="shared" si="17"/>
        <v>0</v>
      </c>
      <c r="X38" s="47">
        <f t="shared" si="17"/>
        <v>0</v>
      </c>
      <c r="Y38" s="47">
        <f t="shared" si="17"/>
        <v>0</v>
      </c>
      <c r="Z38" s="47">
        <f t="shared" si="17"/>
        <v>0</v>
      </c>
      <c r="AA38" s="47">
        <f t="shared" si="17"/>
        <v>0</v>
      </c>
      <c r="AB38" s="47">
        <f t="shared" si="17"/>
        <v>0</v>
      </c>
      <c r="AC38" s="47">
        <f t="shared" si="17"/>
        <v>0</v>
      </c>
      <c r="AD38" s="47">
        <f t="shared" si="17"/>
        <v>0.03</v>
      </c>
      <c r="AE38" s="47">
        <f t="shared" si="17"/>
        <v>0</v>
      </c>
      <c r="AF38" s="110"/>
      <c r="AG38" s="111"/>
      <c r="AH38" s="58"/>
      <c r="AI38" s="61"/>
    </row>
    <row r="39" spans="1:35" s="12" customFormat="1" ht="21" customHeight="1">
      <c r="A39" s="44" t="s">
        <v>31</v>
      </c>
      <c r="B39" s="38">
        <f>B40+B41+B42+B43</f>
        <v>410.79999999999995</v>
      </c>
      <c r="C39" s="38">
        <f aca="true" t="shared" si="18" ref="C39:AE39">C40+C41+C42+C43</f>
        <v>410.77</v>
      </c>
      <c r="D39" s="38">
        <f t="shared" si="18"/>
        <v>410.77</v>
      </c>
      <c r="E39" s="38">
        <f t="shared" si="18"/>
        <v>410.77</v>
      </c>
      <c r="F39" s="37">
        <f>E39/B39</f>
        <v>0.9999269717624149</v>
      </c>
      <c r="G39" s="37">
        <f>E39/C39</f>
        <v>1</v>
      </c>
      <c r="H39" s="38">
        <f t="shared" si="18"/>
        <v>0</v>
      </c>
      <c r="I39" s="38">
        <f t="shared" si="18"/>
        <v>0</v>
      </c>
      <c r="J39" s="38">
        <f t="shared" si="18"/>
        <v>410.77</v>
      </c>
      <c r="K39" s="38">
        <f t="shared" si="18"/>
        <v>410.77</v>
      </c>
      <c r="L39" s="38">
        <f t="shared" si="18"/>
        <v>0</v>
      </c>
      <c r="M39" s="38">
        <f t="shared" si="18"/>
        <v>0</v>
      </c>
      <c r="N39" s="38">
        <f t="shared" si="18"/>
        <v>0</v>
      </c>
      <c r="O39" s="38">
        <f t="shared" si="18"/>
        <v>0</v>
      </c>
      <c r="P39" s="38">
        <f t="shared" si="18"/>
        <v>0</v>
      </c>
      <c r="Q39" s="38">
        <f t="shared" si="18"/>
        <v>0</v>
      </c>
      <c r="R39" s="38">
        <f t="shared" si="18"/>
        <v>0</v>
      </c>
      <c r="S39" s="38">
        <f t="shared" si="18"/>
        <v>0</v>
      </c>
      <c r="T39" s="38">
        <f t="shared" si="18"/>
        <v>0</v>
      </c>
      <c r="U39" s="38">
        <f t="shared" si="18"/>
        <v>0</v>
      </c>
      <c r="V39" s="38">
        <f t="shared" si="18"/>
        <v>0</v>
      </c>
      <c r="W39" s="38">
        <f t="shared" si="18"/>
        <v>0</v>
      </c>
      <c r="X39" s="38">
        <f t="shared" si="18"/>
        <v>0</v>
      </c>
      <c r="Y39" s="38">
        <f t="shared" si="18"/>
        <v>0</v>
      </c>
      <c r="Z39" s="38">
        <f t="shared" si="18"/>
        <v>0</v>
      </c>
      <c r="AA39" s="38">
        <f t="shared" si="18"/>
        <v>0</v>
      </c>
      <c r="AB39" s="38">
        <f t="shared" si="18"/>
        <v>0</v>
      </c>
      <c r="AC39" s="38">
        <f t="shared" si="18"/>
        <v>0</v>
      </c>
      <c r="AD39" s="38">
        <f t="shared" si="18"/>
        <v>0.03</v>
      </c>
      <c r="AE39" s="38">
        <f t="shared" si="18"/>
        <v>0</v>
      </c>
      <c r="AF39" s="102" t="s">
        <v>77</v>
      </c>
      <c r="AG39" s="102"/>
      <c r="AH39" s="58"/>
      <c r="AI39" s="61"/>
    </row>
    <row r="40" spans="1:35" s="12" customFormat="1" ht="21" customHeight="1">
      <c r="A40" s="39" t="s">
        <v>26</v>
      </c>
      <c r="B40" s="38">
        <f>H40+J40+L40+N40+P40+R40+T40+V40+X40+Z40+AB40+AD40</f>
        <v>0</v>
      </c>
      <c r="C40" s="38">
        <f>H40+J40+L40</f>
        <v>0</v>
      </c>
      <c r="D40" s="38">
        <f>E40</f>
        <v>0</v>
      </c>
      <c r="E40" s="38">
        <f>I40+K40+M40</f>
        <v>0</v>
      </c>
      <c r="F40" s="37">
        <v>0</v>
      </c>
      <c r="G40" s="37">
        <v>0</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0</v>
      </c>
      <c r="AD40" s="36">
        <v>0</v>
      </c>
      <c r="AE40" s="38">
        <v>0</v>
      </c>
      <c r="AF40" s="102"/>
      <c r="AG40" s="102"/>
      <c r="AH40" s="58"/>
      <c r="AI40" s="61"/>
    </row>
    <row r="41" spans="1:35" s="12" customFormat="1" ht="21" customHeight="1">
      <c r="A41" s="39" t="s">
        <v>24</v>
      </c>
      <c r="B41" s="38">
        <f>H41+J41+L41+N41+P41+R41+T41+V41+X41+Z41+AB41+AD41</f>
        <v>0</v>
      </c>
      <c r="C41" s="38">
        <f>H41+J41+L41</f>
        <v>0</v>
      </c>
      <c r="D41" s="38">
        <f>E41</f>
        <v>0</v>
      </c>
      <c r="E41" s="38">
        <f>I41+K41+M41</f>
        <v>0</v>
      </c>
      <c r="F41" s="37">
        <v>0</v>
      </c>
      <c r="G41" s="37">
        <v>0</v>
      </c>
      <c r="H41" s="36">
        <v>0</v>
      </c>
      <c r="I41" s="36">
        <v>0</v>
      </c>
      <c r="J41" s="36">
        <v>0</v>
      </c>
      <c r="K41" s="36">
        <v>0</v>
      </c>
      <c r="L41" s="36">
        <v>0</v>
      </c>
      <c r="M41" s="36">
        <v>0</v>
      </c>
      <c r="N41" s="36">
        <v>0</v>
      </c>
      <c r="O41" s="36">
        <v>0</v>
      </c>
      <c r="P41" s="36">
        <v>0</v>
      </c>
      <c r="Q41" s="36">
        <v>0</v>
      </c>
      <c r="R41" s="36">
        <v>0</v>
      </c>
      <c r="S41" s="36">
        <v>0</v>
      </c>
      <c r="T41" s="36">
        <v>0</v>
      </c>
      <c r="U41" s="36">
        <v>0</v>
      </c>
      <c r="V41" s="36">
        <v>0</v>
      </c>
      <c r="W41" s="36">
        <v>0</v>
      </c>
      <c r="X41" s="36">
        <v>0</v>
      </c>
      <c r="Y41" s="36">
        <v>0</v>
      </c>
      <c r="Z41" s="36">
        <v>0</v>
      </c>
      <c r="AA41" s="36">
        <v>0</v>
      </c>
      <c r="AB41" s="36">
        <v>0</v>
      </c>
      <c r="AC41" s="36">
        <v>0</v>
      </c>
      <c r="AD41" s="36">
        <v>0</v>
      </c>
      <c r="AE41" s="38">
        <v>0</v>
      </c>
      <c r="AF41" s="102"/>
      <c r="AG41" s="102"/>
      <c r="AH41" s="58"/>
      <c r="AI41" s="61"/>
    </row>
    <row r="42" spans="1:35" s="12" customFormat="1" ht="21" customHeight="1">
      <c r="A42" s="39" t="s">
        <v>25</v>
      </c>
      <c r="B42" s="38">
        <f>H42+J42+L42+N42+P42+R42+T42+V42+X42+Z42+AB42+AD42</f>
        <v>410.79999999999995</v>
      </c>
      <c r="C42" s="38">
        <f>H42+J42+L42+N42+P42+R42+T42+V42+X42</f>
        <v>410.77</v>
      </c>
      <c r="D42" s="38">
        <f>E42</f>
        <v>410.77</v>
      </c>
      <c r="E42" s="38">
        <f>I42+K42+M42+O42+Q42+S42+U42+W42+Y42</f>
        <v>410.77</v>
      </c>
      <c r="F42" s="37">
        <f>E42/B42</f>
        <v>0.9999269717624149</v>
      </c>
      <c r="G42" s="37">
        <f>E42/C42</f>
        <v>1</v>
      </c>
      <c r="H42" s="36">
        <v>0</v>
      </c>
      <c r="I42" s="36">
        <v>0</v>
      </c>
      <c r="J42" s="36">
        <v>410.77</v>
      </c>
      <c r="K42" s="36">
        <v>410.77</v>
      </c>
      <c r="L42" s="36">
        <v>0</v>
      </c>
      <c r="M42" s="36">
        <v>0</v>
      </c>
      <c r="N42" s="36">
        <v>0</v>
      </c>
      <c r="O42" s="36">
        <v>0</v>
      </c>
      <c r="P42" s="36">
        <v>0</v>
      </c>
      <c r="Q42" s="36">
        <v>0</v>
      </c>
      <c r="R42" s="36">
        <v>0</v>
      </c>
      <c r="S42" s="36">
        <v>0</v>
      </c>
      <c r="T42" s="36">
        <v>0</v>
      </c>
      <c r="U42" s="36">
        <v>0</v>
      </c>
      <c r="V42" s="36">
        <v>0</v>
      </c>
      <c r="W42" s="36">
        <v>0</v>
      </c>
      <c r="X42" s="36">
        <v>0</v>
      </c>
      <c r="Y42" s="36">
        <v>0</v>
      </c>
      <c r="Z42" s="36">
        <v>0</v>
      </c>
      <c r="AA42" s="36">
        <v>0</v>
      </c>
      <c r="AB42" s="36">
        <v>0</v>
      </c>
      <c r="AC42" s="36">
        <v>0</v>
      </c>
      <c r="AD42" s="36">
        <v>0.03</v>
      </c>
      <c r="AE42" s="38">
        <v>0</v>
      </c>
      <c r="AF42" s="102"/>
      <c r="AG42" s="102"/>
      <c r="AH42" s="58"/>
      <c r="AI42" s="61"/>
    </row>
    <row r="43" spans="1:35" s="12" customFormat="1" ht="21" customHeight="1">
      <c r="A43" s="40" t="s">
        <v>55</v>
      </c>
      <c r="B43" s="38">
        <f>H43+J43+L43+N43+P43+R43+T43+V43+X43+Z43+AB43+AD43</f>
        <v>0</v>
      </c>
      <c r="C43" s="38">
        <f>H43+J43+L43</f>
        <v>0</v>
      </c>
      <c r="D43" s="38">
        <f>E43</f>
        <v>0</v>
      </c>
      <c r="E43" s="38">
        <f>I43+K43+M43</f>
        <v>0</v>
      </c>
      <c r="F43" s="37">
        <v>0</v>
      </c>
      <c r="G43" s="37">
        <v>0</v>
      </c>
      <c r="H43" s="36">
        <v>0</v>
      </c>
      <c r="I43" s="36">
        <v>0</v>
      </c>
      <c r="J43" s="36">
        <v>0</v>
      </c>
      <c r="K43" s="36">
        <v>0</v>
      </c>
      <c r="L43" s="36">
        <v>0</v>
      </c>
      <c r="M43" s="36">
        <v>0</v>
      </c>
      <c r="N43" s="36">
        <v>0</v>
      </c>
      <c r="O43" s="36">
        <v>0</v>
      </c>
      <c r="P43" s="36">
        <v>0</v>
      </c>
      <c r="Q43" s="36">
        <v>0</v>
      </c>
      <c r="R43" s="36">
        <v>0</v>
      </c>
      <c r="S43" s="36">
        <v>0</v>
      </c>
      <c r="T43" s="36">
        <v>0</v>
      </c>
      <c r="U43" s="36">
        <v>0</v>
      </c>
      <c r="V43" s="36">
        <v>0</v>
      </c>
      <c r="W43" s="36">
        <v>0</v>
      </c>
      <c r="X43" s="36">
        <v>0</v>
      </c>
      <c r="Y43" s="36">
        <v>0</v>
      </c>
      <c r="Z43" s="36">
        <v>0</v>
      </c>
      <c r="AA43" s="36">
        <v>0</v>
      </c>
      <c r="AB43" s="36">
        <v>0</v>
      </c>
      <c r="AC43" s="36">
        <v>0</v>
      </c>
      <c r="AD43" s="36">
        <v>0</v>
      </c>
      <c r="AE43" s="38">
        <v>0</v>
      </c>
      <c r="AF43" s="102"/>
      <c r="AG43" s="102"/>
      <c r="AH43" s="58"/>
      <c r="AI43" s="61"/>
    </row>
    <row r="44" spans="1:35" s="12" customFormat="1" ht="69" customHeight="1">
      <c r="A44" s="46" t="s">
        <v>83</v>
      </c>
      <c r="B44" s="47">
        <f>B45</f>
        <v>10500</v>
      </c>
      <c r="C44" s="47">
        <f aca="true" t="shared" si="19" ref="C44:AE44">C45</f>
        <v>5250</v>
      </c>
      <c r="D44" s="47">
        <f t="shared" si="19"/>
        <v>10500</v>
      </c>
      <c r="E44" s="47">
        <f t="shared" si="19"/>
        <v>5250</v>
      </c>
      <c r="F44" s="43">
        <f>E44/B44</f>
        <v>0.5</v>
      </c>
      <c r="G44" s="43">
        <f>E44/C44</f>
        <v>1</v>
      </c>
      <c r="H44" s="47">
        <f t="shared" si="19"/>
        <v>0</v>
      </c>
      <c r="I44" s="47">
        <f t="shared" si="19"/>
        <v>0</v>
      </c>
      <c r="J44" s="47">
        <f t="shared" si="19"/>
        <v>0</v>
      </c>
      <c r="K44" s="47">
        <f t="shared" si="19"/>
        <v>0</v>
      </c>
      <c r="L44" s="47">
        <f t="shared" si="19"/>
        <v>0</v>
      </c>
      <c r="M44" s="47">
        <f t="shared" si="19"/>
        <v>0</v>
      </c>
      <c r="N44" s="47">
        <f t="shared" si="19"/>
        <v>0</v>
      </c>
      <c r="O44" s="47">
        <f t="shared" si="19"/>
        <v>0</v>
      </c>
      <c r="P44" s="47">
        <f t="shared" si="19"/>
        <v>0</v>
      </c>
      <c r="Q44" s="47">
        <f t="shared" si="19"/>
        <v>0</v>
      </c>
      <c r="R44" s="47">
        <f t="shared" si="19"/>
        <v>0</v>
      </c>
      <c r="S44" s="47">
        <f t="shared" si="19"/>
        <v>0</v>
      </c>
      <c r="T44" s="47">
        <f t="shared" si="19"/>
        <v>0</v>
      </c>
      <c r="U44" s="47">
        <f t="shared" si="19"/>
        <v>0</v>
      </c>
      <c r="V44" s="47">
        <f t="shared" si="19"/>
        <v>0</v>
      </c>
      <c r="W44" s="47">
        <f t="shared" si="19"/>
        <v>0</v>
      </c>
      <c r="X44" s="47">
        <f t="shared" si="19"/>
        <v>5250</v>
      </c>
      <c r="Y44" s="47">
        <f t="shared" si="19"/>
        <v>5250</v>
      </c>
      <c r="Z44" s="47">
        <f t="shared" si="19"/>
        <v>0</v>
      </c>
      <c r="AA44" s="47">
        <f t="shared" si="19"/>
        <v>0</v>
      </c>
      <c r="AB44" s="47">
        <f t="shared" si="19"/>
        <v>0</v>
      </c>
      <c r="AC44" s="47">
        <f t="shared" si="19"/>
        <v>0</v>
      </c>
      <c r="AD44" s="47">
        <f>AD45</f>
        <v>5250</v>
      </c>
      <c r="AE44" s="47">
        <f t="shared" si="19"/>
        <v>0</v>
      </c>
      <c r="AF44" s="110"/>
      <c r="AG44" s="111"/>
      <c r="AH44" s="58"/>
      <c r="AI44" s="61"/>
    </row>
    <row r="45" spans="1:35" s="12" customFormat="1" ht="21" customHeight="1">
      <c r="A45" s="44" t="s">
        <v>31</v>
      </c>
      <c r="B45" s="38">
        <f>B46+B47+B48+B49</f>
        <v>10500</v>
      </c>
      <c r="C45" s="38">
        <f>C46+C47+C48+C49</f>
        <v>5250</v>
      </c>
      <c r="D45" s="38">
        <f>D46+D47+D48+D49</f>
        <v>10500</v>
      </c>
      <c r="E45" s="38">
        <f>E46+E47+E48+E49</f>
        <v>5250</v>
      </c>
      <c r="F45" s="37">
        <f>E45/B45</f>
        <v>0.5</v>
      </c>
      <c r="G45" s="37">
        <f>E45/C45</f>
        <v>1</v>
      </c>
      <c r="H45" s="38">
        <f aca="true" t="shared" si="20" ref="H45:AE45">H46+H47+H48+H49</f>
        <v>0</v>
      </c>
      <c r="I45" s="38">
        <f t="shared" si="20"/>
        <v>0</v>
      </c>
      <c r="J45" s="38">
        <f t="shared" si="20"/>
        <v>0</v>
      </c>
      <c r="K45" s="38">
        <f t="shared" si="20"/>
        <v>0</v>
      </c>
      <c r="L45" s="38">
        <f t="shared" si="20"/>
        <v>0</v>
      </c>
      <c r="M45" s="38">
        <f t="shared" si="20"/>
        <v>0</v>
      </c>
      <c r="N45" s="38">
        <f t="shared" si="20"/>
        <v>0</v>
      </c>
      <c r="O45" s="38">
        <f t="shared" si="20"/>
        <v>0</v>
      </c>
      <c r="P45" s="38">
        <f t="shared" si="20"/>
        <v>0</v>
      </c>
      <c r="Q45" s="38">
        <f t="shared" si="20"/>
        <v>0</v>
      </c>
      <c r="R45" s="38">
        <f t="shared" si="20"/>
        <v>0</v>
      </c>
      <c r="S45" s="38">
        <f t="shared" si="20"/>
        <v>0</v>
      </c>
      <c r="T45" s="38">
        <f t="shared" si="20"/>
        <v>0</v>
      </c>
      <c r="U45" s="38">
        <f t="shared" si="20"/>
        <v>0</v>
      </c>
      <c r="V45" s="38">
        <f t="shared" si="20"/>
        <v>0</v>
      </c>
      <c r="W45" s="38">
        <f t="shared" si="20"/>
        <v>0</v>
      </c>
      <c r="X45" s="38">
        <f t="shared" si="20"/>
        <v>5250</v>
      </c>
      <c r="Y45" s="38">
        <f t="shared" si="20"/>
        <v>5250</v>
      </c>
      <c r="Z45" s="38">
        <f t="shared" si="20"/>
        <v>0</v>
      </c>
      <c r="AA45" s="38">
        <f t="shared" si="20"/>
        <v>0</v>
      </c>
      <c r="AB45" s="38">
        <f t="shared" si="20"/>
        <v>0</v>
      </c>
      <c r="AC45" s="38">
        <f t="shared" si="20"/>
        <v>0</v>
      </c>
      <c r="AD45" s="38">
        <f>AD46+AD47+AD48+AD49</f>
        <v>5250</v>
      </c>
      <c r="AE45" s="38">
        <f t="shared" si="20"/>
        <v>0</v>
      </c>
      <c r="AF45" s="102" t="s">
        <v>93</v>
      </c>
      <c r="AG45" s="102"/>
      <c r="AH45" s="58"/>
      <c r="AI45" s="61"/>
    </row>
    <row r="46" spans="1:35" s="12" customFormat="1" ht="21" customHeight="1">
      <c r="A46" s="39" t="s">
        <v>26</v>
      </c>
      <c r="B46" s="38">
        <f>H46+J46+L46+N46+P46+R46+T46+V46+X46+Z46+AB46+AD46</f>
        <v>0</v>
      </c>
      <c r="C46" s="38">
        <f>H46+J46+L46</f>
        <v>0</v>
      </c>
      <c r="D46" s="38">
        <f>E46</f>
        <v>0</v>
      </c>
      <c r="E46" s="38">
        <f>I46+K46+M46</f>
        <v>0</v>
      </c>
      <c r="F46" s="37">
        <v>0</v>
      </c>
      <c r="G46" s="37">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0</v>
      </c>
      <c r="Y46" s="36">
        <v>0</v>
      </c>
      <c r="Z46" s="36">
        <v>0</v>
      </c>
      <c r="AA46" s="36">
        <v>0</v>
      </c>
      <c r="AB46" s="36">
        <v>0</v>
      </c>
      <c r="AC46" s="36">
        <v>0</v>
      </c>
      <c r="AD46" s="36">
        <v>0</v>
      </c>
      <c r="AE46" s="38">
        <v>0</v>
      </c>
      <c r="AF46" s="102"/>
      <c r="AG46" s="102"/>
      <c r="AH46" s="58"/>
      <c r="AI46" s="61"/>
    </row>
    <row r="47" spans="1:35" s="12" customFormat="1" ht="21" customHeight="1">
      <c r="A47" s="39" t="s">
        <v>24</v>
      </c>
      <c r="B47" s="38">
        <f>H47+J47+L47+N47+P47+R47+T47+V47+X47+Z47+AB47+AD47</f>
        <v>0</v>
      </c>
      <c r="C47" s="38">
        <f>H47+J47+L47</f>
        <v>0</v>
      </c>
      <c r="D47" s="38">
        <f>E47</f>
        <v>0</v>
      </c>
      <c r="E47" s="38">
        <f>I47+K47+M47</f>
        <v>0</v>
      </c>
      <c r="F47" s="37">
        <v>0</v>
      </c>
      <c r="G47" s="37">
        <v>0</v>
      </c>
      <c r="H47" s="36">
        <v>0</v>
      </c>
      <c r="I47" s="36">
        <v>0</v>
      </c>
      <c r="J47" s="36">
        <v>0</v>
      </c>
      <c r="K47" s="36">
        <v>0</v>
      </c>
      <c r="L47" s="36">
        <v>0</v>
      </c>
      <c r="M47" s="36">
        <v>0</v>
      </c>
      <c r="N47" s="36">
        <v>0</v>
      </c>
      <c r="O47" s="36">
        <v>0</v>
      </c>
      <c r="P47" s="36">
        <v>0</v>
      </c>
      <c r="Q47" s="36">
        <v>0</v>
      </c>
      <c r="R47" s="36">
        <v>0</v>
      </c>
      <c r="S47" s="36">
        <v>0</v>
      </c>
      <c r="T47" s="36">
        <v>0</v>
      </c>
      <c r="U47" s="36">
        <v>0</v>
      </c>
      <c r="V47" s="36">
        <v>0</v>
      </c>
      <c r="W47" s="36">
        <v>0</v>
      </c>
      <c r="X47" s="36">
        <v>0</v>
      </c>
      <c r="Y47" s="36">
        <v>0</v>
      </c>
      <c r="Z47" s="36">
        <v>0</v>
      </c>
      <c r="AA47" s="36">
        <v>0</v>
      </c>
      <c r="AB47" s="36">
        <v>0</v>
      </c>
      <c r="AC47" s="36">
        <v>0</v>
      </c>
      <c r="AD47" s="36">
        <v>0</v>
      </c>
      <c r="AE47" s="38">
        <v>0</v>
      </c>
      <c r="AF47" s="102"/>
      <c r="AG47" s="102"/>
      <c r="AH47" s="58"/>
      <c r="AI47" s="61"/>
    </row>
    <row r="48" spans="1:35" s="12" customFormat="1" ht="21" customHeight="1">
      <c r="A48" s="39" t="s">
        <v>25</v>
      </c>
      <c r="B48" s="38">
        <f>H48+J48+L48+N48+P48+R48+T48+V48+X48+Z48+AB48+AD48</f>
        <v>0</v>
      </c>
      <c r="C48" s="38">
        <f>H48+J48+L48+N48+P48</f>
        <v>0</v>
      </c>
      <c r="D48" s="38">
        <f>E48</f>
        <v>0</v>
      </c>
      <c r="E48" s="38">
        <f>I48+K48+M48+O48+Q48</f>
        <v>0</v>
      </c>
      <c r="F48" s="37">
        <v>0</v>
      </c>
      <c r="G48" s="37">
        <v>0</v>
      </c>
      <c r="H48" s="36">
        <v>0</v>
      </c>
      <c r="I48" s="36">
        <v>0</v>
      </c>
      <c r="J48" s="36">
        <v>0</v>
      </c>
      <c r="K48" s="36">
        <v>0</v>
      </c>
      <c r="L48" s="36">
        <v>0</v>
      </c>
      <c r="M48" s="36">
        <v>0</v>
      </c>
      <c r="N48" s="36">
        <v>0</v>
      </c>
      <c r="O48" s="36">
        <v>0</v>
      </c>
      <c r="P48" s="36">
        <v>0</v>
      </c>
      <c r="Q48" s="36">
        <v>0</v>
      </c>
      <c r="R48" s="36">
        <v>0</v>
      </c>
      <c r="S48" s="36">
        <v>0</v>
      </c>
      <c r="T48" s="36">
        <v>0</v>
      </c>
      <c r="U48" s="36">
        <v>0</v>
      </c>
      <c r="V48" s="36">
        <v>0</v>
      </c>
      <c r="W48" s="36">
        <v>0</v>
      </c>
      <c r="X48" s="36">
        <v>0</v>
      </c>
      <c r="Y48" s="36">
        <v>0</v>
      </c>
      <c r="Z48" s="36">
        <v>0</v>
      </c>
      <c r="AA48" s="36">
        <v>0</v>
      </c>
      <c r="AB48" s="36">
        <v>0</v>
      </c>
      <c r="AC48" s="36">
        <v>0</v>
      </c>
      <c r="AD48" s="36">
        <v>0</v>
      </c>
      <c r="AE48" s="38">
        <v>0</v>
      </c>
      <c r="AF48" s="102"/>
      <c r="AG48" s="102"/>
      <c r="AH48" s="58"/>
      <c r="AI48" s="61"/>
    </row>
    <row r="49" spans="1:35" s="12" customFormat="1" ht="21" customHeight="1">
      <c r="A49" s="40" t="s">
        <v>55</v>
      </c>
      <c r="B49" s="38">
        <f>H49+J49+L49+N49+P49+R49+T49+V49+X49+Z49+AB49+AD49</f>
        <v>10500</v>
      </c>
      <c r="C49" s="38">
        <f>H49+J49+L49+N49+P49+R49+T49+V49+X49</f>
        <v>5250</v>
      </c>
      <c r="D49" s="38">
        <v>10500</v>
      </c>
      <c r="E49" s="38">
        <f>I49+K49+M49+O49+Q49+S49+U49+W49+Y49</f>
        <v>5250</v>
      </c>
      <c r="F49" s="37">
        <f>E49/B49</f>
        <v>0.5</v>
      </c>
      <c r="G49" s="37">
        <f>E49/C49</f>
        <v>1</v>
      </c>
      <c r="H49" s="36">
        <v>0</v>
      </c>
      <c r="I49" s="36">
        <v>0</v>
      </c>
      <c r="J49" s="36">
        <v>0</v>
      </c>
      <c r="K49" s="36">
        <v>0</v>
      </c>
      <c r="L49" s="36">
        <v>0</v>
      </c>
      <c r="M49" s="36">
        <v>0</v>
      </c>
      <c r="N49" s="36">
        <v>0</v>
      </c>
      <c r="O49" s="36">
        <v>0</v>
      </c>
      <c r="P49" s="36">
        <v>0</v>
      </c>
      <c r="Q49" s="36">
        <v>0</v>
      </c>
      <c r="R49" s="36">
        <v>0</v>
      </c>
      <c r="S49" s="36">
        <v>0</v>
      </c>
      <c r="T49" s="36">
        <v>0</v>
      </c>
      <c r="U49" s="36">
        <v>0</v>
      </c>
      <c r="V49" s="36">
        <v>0</v>
      </c>
      <c r="W49" s="36">
        <v>0</v>
      </c>
      <c r="X49" s="36">
        <v>5250</v>
      </c>
      <c r="Y49" s="36">
        <v>5250</v>
      </c>
      <c r="Z49" s="36">
        <v>0</v>
      </c>
      <c r="AA49" s="36">
        <v>0</v>
      </c>
      <c r="AB49" s="36">
        <v>0</v>
      </c>
      <c r="AC49" s="36">
        <v>0</v>
      </c>
      <c r="AD49" s="36">
        <v>5250</v>
      </c>
      <c r="AE49" s="38">
        <v>0</v>
      </c>
      <c r="AF49" s="102"/>
      <c r="AG49" s="102"/>
      <c r="AH49" s="58"/>
      <c r="AI49" s="61"/>
    </row>
    <row r="50" spans="1:35" s="12" customFormat="1" ht="33.75" customHeight="1">
      <c r="A50" s="46" t="s">
        <v>72</v>
      </c>
      <c r="B50" s="47">
        <f>B51</f>
        <v>250662.66000000003</v>
      </c>
      <c r="C50" s="47">
        <f>C51</f>
        <v>103581.01000000001</v>
      </c>
      <c r="D50" s="47">
        <f>D51</f>
        <v>103581.01000000001</v>
      </c>
      <c r="E50" s="47">
        <f>E51</f>
        <v>103580.88</v>
      </c>
      <c r="F50" s="43">
        <f>E50/B50</f>
        <v>0.4132282008018266</v>
      </c>
      <c r="G50" s="43">
        <f>E50/C50</f>
        <v>0.9999987449436919</v>
      </c>
      <c r="H50" s="47">
        <f aca="true" t="shared" si="21" ref="H50:AE50">H51</f>
        <v>1244.2</v>
      </c>
      <c r="I50" s="47">
        <f t="shared" si="21"/>
        <v>0</v>
      </c>
      <c r="J50" s="47">
        <f t="shared" si="21"/>
        <v>11197.3</v>
      </c>
      <c r="K50" s="47">
        <f t="shared" si="21"/>
        <v>1368.55</v>
      </c>
      <c r="L50" s="47">
        <f t="shared" si="21"/>
        <v>0</v>
      </c>
      <c r="M50" s="47">
        <f t="shared" si="21"/>
        <v>0</v>
      </c>
      <c r="N50" s="47">
        <f t="shared" si="21"/>
        <v>21190.81</v>
      </c>
      <c r="O50" s="47">
        <f t="shared" si="21"/>
        <v>32263.760000000002</v>
      </c>
      <c r="P50" s="47">
        <f t="shared" si="21"/>
        <v>26501</v>
      </c>
      <c r="Q50" s="47">
        <f t="shared" si="21"/>
        <v>26500.92</v>
      </c>
      <c r="R50" s="47">
        <f t="shared" si="21"/>
        <v>0</v>
      </c>
      <c r="S50" s="47">
        <f t="shared" si="21"/>
        <v>0</v>
      </c>
      <c r="T50" s="47">
        <f t="shared" si="21"/>
        <v>14272.6</v>
      </c>
      <c r="U50" s="47">
        <f t="shared" si="21"/>
        <v>14272.66</v>
      </c>
      <c r="V50" s="47">
        <f t="shared" si="21"/>
        <v>29175.1</v>
      </c>
      <c r="W50" s="47">
        <f t="shared" si="21"/>
        <v>29174.99</v>
      </c>
      <c r="X50" s="47">
        <f t="shared" si="21"/>
        <v>0</v>
      </c>
      <c r="Y50" s="47">
        <f t="shared" si="21"/>
        <v>0</v>
      </c>
      <c r="Z50" s="47">
        <f t="shared" si="21"/>
        <v>6233.8</v>
      </c>
      <c r="AA50" s="47">
        <f t="shared" si="21"/>
        <v>0</v>
      </c>
      <c r="AB50" s="47">
        <f t="shared" si="21"/>
        <v>0</v>
      </c>
      <c r="AC50" s="47">
        <f t="shared" si="21"/>
        <v>0</v>
      </c>
      <c r="AD50" s="47">
        <f t="shared" si="21"/>
        <v>140847.85</v>
      </c>
      <c r="AE50" s="47">
        <f t="shared" si="21"/>
        <v>0</v>
      </c>
      <c r="AF50" s="103" t="s">
        <v>67</v>
      </c>
      <c r="AG50" s="103"/>
      <c r="AH50" s="58"/>
      <c r="AI50" s="61"/>
    </row>
    <row r="51" spans="1:35" s="12" customFormat="1" ht="23.25" customHeight="1">
      <c r="A51" s="46" t="s">
        <v>31</v>
      </c>
      <c r="B51" s="38">
        <f>B53+B54+B52+B55</f>
        <v>250662.66000000003</v>
      </c>
      <c r="C51" s="38">
        <f>C53+C54+C52+C55</f>
        <v>103581.01000000001</v>
      </c>
      <c r="D51" s="57">
        <f>D53+D54+D52+D55</f>
        <v>103581.01000000001</v>
      </c>
      <c r="E51" s="38">
        <f>E53+E54+E52+E55</f>
        <v>103580.88</v>
      </c>
      <c r="F51" s="37">
        <f>E51/B51</f>
        <v>0.4132282008018266</v>
      </c>
      <c r="G51" s="37">
        <f>E51/C51</f>
        <v>0.9999987449436919</v>
      </c>
      <c r="H51" s="38">
        <f aca="true" t="shared" si="22" ref="H51:AE51">H53+H54+H52+H55</f>
        <v>1244.2</v>
      </c>
      <c r="I51" s="38">
        <f t="shared" si="22"/>
        <v>0</v>
      </c>
      <c r="J51" s="38">
        <f t="shared" si="22"/>
        <v>11197.3</v>
      </c>
      <c r="K51" s="38">
        <f t="shared" si="22"/>
        <v>1368.55</v>
      </c>
      <c r="L51" s="38">
        <f t="shared" si="22"/>
        <v>0</v>
      </c>
      <c r="M51" s="38">
        <f t="shared" si="22"/>
        <v>0</v>
      </c>
      <c r="N51" s="38">
        <f t="shared" si="22"/>
        <v>21190.81</v>
      </c>
      <c r="O51" s="38">
        <f t="shared" si="22"/>
        <v>32263.760000000002</v>
      </c>
      <c r="P51" s="38">
        <f t="shared" si="22"/>
        <v>26501</v>
      </c>
      <c r="Q51" s="38">
        <f t="shared" si="22"/>
        <v>26500.92</v>
      </c>
      <c r="R51" s="38">
        <f t="shared" si="22"/>
        <v>0</v>
      </c>
      <c r="S51" s="38">
        <f t="shared" si="22"/>
        <v>0</v>
      </c>
      <c r="T51" s="38">
        <f t="shared" si="22"/>
        <v>14272.6</v>
      </c>
      <c r="U51" s="38">
        <f t="shared" si="22"/>
        <v>14272.66</v>
      </c>
      <c r="V51" s="38">
        <f t="shared" si="22"/>
        <v>29175.1</v>
      </c>
      <c r="W51" s="38">
        <f t="shared" si="22"/>
        <v>29174.99</v>
      </c>
      <c r="X51" s="38">
        <f t="shared" si="22"/>
        <v>0</v>
      </c>
      <c r="Y51" s="38">
        <f t="shared" si="22"/>
        <v>0</v>
      </c>
      <c r="Z51" s="38">
        <f t="shared" si="22"/>
        <v>6233.8</v>
      </c>
      <c r="AA51" s="38">
        <f t="shared" si="22"/>
        <v>0</v>
      </c>
      <c r="AB51" s="38">
        <f t="shared" si="22"/>
        <v>0</v>
      </c>
      <c r="AC51" s="38">
        <f t="shared" si="22"/>
        <v>0</v>
      </c>
      <c r="AD51" s="38">
        <f t="shared" si="22"/>
        <v>140847.85</v>
      </c>
      <c r="AE51" s="38">
        <f t="shared" si="22"/>
        <v>0</v>
      </c>
      <c r="AF51" s="102" t="s">
        <v>90</v>
      </c>
      <c r="AG51" s="102"/>
      <c r="AH51" s="58"/>
      <c r="AI51" s="61"/>
    </row>
    <row r="52" spans="1:35" s="12" customFormat="1" ht="23.25" customHeight="1">
      <c r="A52" s="35" t="s">
        <v>26</v>
      </c>
      <c r="B52" s="36">
        <f>H52+J52+L52+N52+P52+R52+T52+V52+X52+Z52+AB52+AD52</f>
        <v>0</v>
      </c>
      <c r="C52" s="36">
        <f>H52+J52+L52</f>
        <v>0</v>
      </c>
      <c r="D52" s="36">
        <f>E52</f>
        <v>0</v>
      </c>
      <c r="E52" s="36">
        <f>I52+K52+M52</f>
        <v>0</v>
      </c>
      <c r="F52" s="37">
        <v>0</v>
      </c>
      <c r="G52" s="37">
        <v>0</v>
      </c>
      <c r="H52" s="38">
        <v>0</v>
      </c>
      <c r="I52" s="38">
        <v>0</v>
      </c>
      <c r="J52" s="38">
        <v>0</v>
      </c>
      <c r="K52" s="38">
        <v>0</v>
      </c>
      <c r="L52" s="38">
        <v>0</v>
      </c>
      <c r="M52" s="38">
        <v>0</v>
      </c>
      <c r="N52" s="38">
        <v>0</v>
      </c>
      <c r="O52" s="38">
        <v>0</v>
      </c>
      <c r="P52" s="38">
        <v>0</v>
      </c>
      <c r="Q52" s="38">
        <v>0</v>
      </c>
      <c r="R52" s="38">
        <v>0</v>
      </c>
      <c r="S52" s="38">
        <v>0</v>
      </c>
      <c r="T52" s="38">
        <v>0</v>
      </c>
      <c r="U52" s="38">
        <v>0</v>
      </c>
      <c r="V52" s="38">
        <v>0</v>
      </c>
      <c r="W52" s="38">
        <v>0</v>
      </c>
      <c r="X52" s="38">
        <v>0</v>
      </c>
      <c r="Y52" s="38">
        <v>0</v>
      </c>
      <c r="Z52" s="38">
        <v>0</v>
      </c>
      <c r="AA52" s="38">
        <v>0</v>
      </c>
      <c r="AB52" s="38">
        <v>0</v>
      </c>
      <c r="AC52" s="38">
        <v>0</v>
      </c>
      <c r="AD52" s="38">
        <v>0</v>
      </c>
      <c r="AE52" s="38">
        <v>0</v>
      </c>
      <c r="AF52" s="102"/>
      <c r="AG52" s="102"/>
      <c r="AH52" s="58"/>
      <c r="AI52" s="61"/>
    </row>
    <row r="53" spans="1:35" s="12" customFormat="1" ht="23.25" customHeight="1">
      <c r="A53" s="40" t="s">
        <v>24</v>
      </c>
      <c r="B53" s="36">
        <f>H53+J53+L53+N53+P53+R53+T53+V53+X53+Z53+AB53+AD53</f>
        <v>223176.46000000002</v>
      </c>
      <c r="C53" s="36">
        <f>H53+J53+L53+N53+P53+R53+T53+V53+X53</f>
        <v>92187.06000000001</v>
      </c>
      <c r="D53" s="36">
        <f>C53</f>
        <v>92187.06000000001</v>
      </c>
      <c r="E53" s="36">
        <f>I53+K53+M53+O53+Q53+S53+U53+W53+Y53</f>
        <v>92186.98000000001</v>
      </c>
      <c r="F53" s="37">
        <f>E53/B53</f>
        <v>0.4130676685166527</v>
      </c>
      <c r="G53" s="37">
        <f>E53/C53</f>
        <v>0.9999991321992479</v>
      </c>
      <c r="H53" s="36">
        <v>0</v>
      </c>
      <c r="I53" s="38">
        <v>0</v>
      </c>
      <c r="J53" s="36">
        <v>11072.9</v>
      </c>
      <c r="K53" s="38">
        <v>0</v>
      </c>
      <c r="L53" s="36">
        <v>0</v>
      </c>
      <c r="M53" s="38">
        <v>0</v>
      </c>
      <c r="N53" s="36">
        <v>15944.76</v>
      </c>
      <c r="O53" s="38">
        <v>27017.66</v>
      </c>
      <c r="P53" s="36">
        <v>26501</v>
      </c>
      <c r="Q53" s="38">
        <v>26500.92</v>
      </c>
      <c r="R53" s="36">
        <v>0</v>
      </c>
      <c r="S53" s="38">
        <v>0</v>
      </c>
      <c r="T53" s="36">
        <v>12702.6</v>
      </c>
      <c r="U53" s="38">
        <v>12702.66</v>
      </c>
      <c r="V53" s="36">
        <v>25965.8</v>
      </c>
      <c r="W53" s="38">
        <v>25965.74</v>
      </c>
      <c r="X53" s="36">
        <v>0</v>
      </c>
      <c r="Y53" s="38">
        <v>0</v>
      </c>
      <c r="Z53" s="36">
        <v>5548.1</v>
      </c>
      <c r="AA53" s="38">
        <v>0</v>
      </c>
      <c r="AB53" s="36">
        <v>0</v>
      </c>
      <c r="AC53" s="38">
        <v>0</v>
      </c>
      <c r="AD53" s="36">
        <v>125441.3</v>
      </c>
      <c r="AE53" s="38">
        <v>0</v>
      </c>
      <c r="AF53" s="102"/>
      <c r="AG53" s="102"/>
      <c r="AH53" s="58"/>
      <c r="AI53" s="61"/>
    </row>
    <row r="54" spans="1:35" s="12" customFormat="1" ht="23.25" customHeight="1">
      <c r="A54" s="35" t="s">
        <v>25</v>
      </c>
      <c r="B54" s="36">
        <f>H54+J54+L54+N54+P54+R54+T54+V54+X54+Z54+AB54+AD54</f>
        <v>27486.2</v>
      </c>
      <c r="C54" s="36">
        <f>H54+J54+L54+N54+P54+R54+T54+V54+X54</f>
        <v>11393.95</v>
      </c>
      <c r="D54" s="36">
        <f>C54</f>
        <v>11393.95</v>
      </c>
      <c r="E54" s="36">
        <f>I54+K54+M54+O54+Q54+S54+U54+W54+Y54</f>
        <v>11393.900000000001</v>
      </c>
      <c r="F54" s="37">
        <f>E54/B54</f>
        <v>0.41453165588549895</v>
      </c>
      <c r="G54" s="37">
        <f>E54/C54</f>
        <v>0.9999956117062125</v>
      </c>
      <c r="H54" s="36">
        <v>1244.2</v>
      </c>
      <c r="I54" s="38">
        <v>0</v>
      </c>
      <c r="J54" s="36">
        <v>124.4</v>
      </c>
      <c r="K54" s="38">
        <v>1368.55</v>
      </c>
      <c r="L54" s="36">
        <v>0</v>
      </c>
      <c r="M54" s="38">
        <v>0</v>
      </c>
      <c r="N54" s="36">
        <v>5246.05</v>
      </c>
      <c r="O54" s="38">
        <v>5246.1</v>
      </c>
      <c r="P54" s="36">
        <v>0</v>
      </c>
      <c r="Q54" s="38">
        <v>0</v>
      </c>
      <c r="R54" s="36">
        <v>0</v>
      </c>
      <c r="S54" s="38">
        <v>0</v>
      </c>
      <c r="T54" s="36">
        <v>1570</v>
      </c>
      <c r="U54" s="38">
        <v>1570</v>
      </c>
      <c r="V54" s="36">
        <v>3209.3</v>
      </c>
      <c r="W54" s="38">
        <v>3209.25</v>
      </c>
      <c r="X54" s="36">
        <v>0</v>
      </c>
      <c r="Y54" s="38">
        <v>0</v>
      </c>
      <c r="Z54" s="36">
        <v>685.7</v>
      </c>
      <c r="AA54" s="38">
        <v>0</v>
      </c>
      <c r="AB54" s="36">
        <v>0</v>
      </c>
      <c r="AC54" s="38">
        <v>0</v>
      </c>
      <c r="AD54" s="36">
        <v>15406.55</v>
      </c>
      <c r="AE54" s="38">
        <v>0</v>
      </c>
      <c r="AF54" s="102"/>
      <c r="AG54" s="102"/>
      <c r="AH54" s="58"/>
      <c r="AI54" s="61"/>
    </row>
    <row r="55" spans="1:35" s="12" customFormat="1" ht="23.25" customHeight="1">
      <c r="A55" s="40" t="s">
        <v>55</v>
      </c>
      <c r="B55" s="36">
        <f>H55+J55+L55+N55+P55+R55+T55+V55+X55+Z55+AB55+AD55</f>
        <v>0</v>
      </c>
      <c r="C55" s="36">
        <f>H55+J55</f>
        <v>0</v>
      </c>
      <c r="D55" s="36">
        <f>E55</f>
        <v>0</v>
      </c>
      <c r="E55" s="36">
        <f>I55+K55+M55</f>
        <v>0</v>
      </c>
      <c r="F55" s="37">
        <v>0</v>
      </c>
      <c r="G55" s="37">
        <v>0</v>
      </c>
      <c r="H55" s="36">
        <v>0</v>
      </c>
      <c r="I55" s="38">
        <v>0</v>
      </c>
      <c r="J55" s="36">
        <v>0</v>
      </c>
      <c r="K55" s="38">
        <v>0</v>
      </c>
      <c r="L55" s="36">
        <v>0</v>
      </c>
      <c r="M55" s="38">
        <v>0</v>
      </c>
      <c r="N55" s="36">
        <v>0</v>
      </c>
      <c r="O55" s="38">
        <v>0</v>
      </c>
      <c r="P55" s="36">
        <v>0</v>
      </c>
      <c r="Q55" s="38">
        <v>0</v>
      </c>
      <c r="R55" s="36">
        <v>0</v>
      </c>
      <c r="S55" s="38">
        <v>0</v>
      </c>
      <c r="T55" s="36">
        <v>0</v>
      </c>
      <c r="U55" s="38">
        <v>0</v>
      </c>
      <c r="V55" s="36">
        <v>0</v>
      </c>
      <c r="W55" s="38">
        <v>0</v>
      </c>
      <c r="X55" s="36">
        <v>0</v>
      </c>
      <c r="Y55" s="38">
        <v>0</v>
      </c>
      <c r="Z55" s="36">
        <v>0</v>
      </c>
      <c r="AA55" s="38">
        <v>0</v>
      </c>
      <c r="AB55" s="36">
        <v>0</v>
      </c>
      <c r="AC55" s="38">
        <v>0</v>
      </c>
      <c r="AD55" s="36">
        <v>0</v>
      </c>
      <c r="AE55" s="38">
        <v>0</v>
      </c>
      <c r="AF55" s="102"/>
      <c r="AG55" s="102"/>
      <c r="AH55" s="58"/>
      <c r="AI55" s="61"/>
    </row>
    <row r="56" spans="1:35" s="12" customFormat="1" ht="32.25" customHeight="1">
      <c r="A56" s="41" t="s">
        <v>69</v>
      </c>
      <c r="B56" s="42">
        <f>B57</f>
        <v>129088</v>
      </c>
      <c r="C56" s="42">
        <f aca="true" t="shared" si="23" ref="C56:AE56">C57</f>
        <v>64544</v>
      </c>
      <c r="D56" s="42">
        <f t="shared" si="23"/>
        <v>80000</v>
      </c>
      <c r="E56" s="42">
        <f t="shared" si="23"/>
        <v>64544</v>
      </c>
      <c r="F56" s="43">
        <f>E56/B56</f>
        <v>0.5</v>
      </c>
      <c r="G56" s="43">
        <f>E56/C56</f>
        <v>1</v>
      </c>
      <c r="H56" s="42">
        <f t="shared" si="23"/>
        <v>0</v>
      </c>
      <c r="I56" s="42">
        <f t="shared" si="23"/>
        <v>0</v>
      </c>
      <c r="J56" s="42">
        <f t="shared" si="23"/>
        <v>0</v>
      </c>
      <c r="K56" s="42">
        <f t="shared" si="23"/>
        <v>0</v>
      </c>
      <c r="L56" s="42">
        <f t="shared" si="23"/>
        <v>0</v>
      </c>
      <c r="M56" s="42">
        <f t="shared" si="23"/>
        <v>0</v>
      </c>
      <c r="N56" s="42">
        <f t="shared" si="23"/>
        <v>0</v>
      </c>
      <c r="O56" s="42">
        <f t="shared" si="23"/>
        <v>0</v>
      </c>
      <c r="P56" s="42">
        <f t="shared" si="23"/>
        <v>0</v>
      </c>
      <c r="Q56" s="42">
        <f t="shared" si="23"/>
        <v>0</v>
      </c>
      <c r="R56" s="42">
        <f t="shared" si="23"/>
        <v>0</v>
      </c>
      <c r="S56" s="42">
        <f t="shared" si="23"/>
        <v>0</v>
      </c>
      <c r="T56" s="42">
        <f t="shared" si="23"/>
        <v>0</v>
      </c>
      <c r="U56" s="42">
        <f t="shared" si="23"/>
        <v>0</v>
      </c>
      <c r="V56" s="42">
        <f t="shared" si="23"/>
        <v>64544</v>
      </c>
      <c r="W56" s="42">
        <f t="shared" si="23"/>
        <v>64544</v>
      </c>
      <c r="X56" s="42">
        <f t="shared" si="23"/>
        <v>0</v>
      </c>
      <c r="Y56" s="42">
        <f t="shared" si="23"/>
        <v>0</v>
      </c>
      <c r="Z56" s="42">
        <f t="shared" si="23"/>
        <v>0</v>
      </c>
      <c r="AA56" s="42">
        <f t="shared" si="23"/>
        <v>0</v>
      </c>
      <c r="AB56" s="42">
        <f t="shared" si="23"/>
        <v>0</v>
      </c>
      <c r="AC56" s="42">
        <f t="shared" si="23"/>
        <v>0</v>
      </c>
      <c r="AD56" s="42">
        <f t="shared" si="23"/>
        <v>64544</v>
      </c>
      <c r="AE56" s="42">
        <f t="shared" si="23"/>
        <v>0</v>
      </c>
      <c r="AF56" s="112"/>
      <c r="AG56" s="113"/>
      <c r="AH56" s="58"/>
      <c r="AI56" s="61"/>
    </row>
    <row r="57" spans="1:35" s="12" customFormat="1" ht="18.75" customHeight="1">
      <c r="A57" s="44" t="s">
        <v>31</v>
      </c>
      <c r="B57" s="36">
        <f>B58+B59+B60+B61</f>
        <v>129088</v>
      </c>
      <c r="C57" s="36">
        <f aca="true" t="shared" si="24" ref="C57:AE57">C58+C59+C60+C61</f>
        <v>64544</v>
      </c>
      <c r="D57" s="36">
        <f t="shared" si="24"/>
        <v>80000</v>
      </c>
      <c r="E57" s="36">
        <f t="shared" si="24"/>
        <v>64544</v>
      </c>
      <c r="F57" s="37">
        <f>E57/B57</f>
        <v>0.5</v>
      </c>
      <c r="G57" s="37">
        <f>E57/C57</f>
        <v>1</v>
      </c>
      <c r="H57" s="36">
        <f t="shared" si="24"/>
        <v>0</v>
      </c>
      <c r="I57" s="36">
        <f t="shared" si="24"/>
        <v>0</v>
      </c>
      <c r="J57" s="36">
        <f t="shared" si="24"/>
        <v>0</v>
      </c>
      <c r="K57" s="36">
        <f t="shared" si="24"/>
        <v>0</v>
      </c>
      <c r="L57" s="36">
        <f t="shared" si="24"/>
        <v>0</v>
      </c>
      <c r="M57" s="36">
        <f t="shared" si="24"/>
        <v>0</v>
      </c>
      <c r="N57" s="36">
        <f t="shared" si="24"/>
        <v>0</v>
      </c>
      <c r="O57" s="36">
        <f t="shared" si="24"/>
        <v>0</v>
      </c>
      <c r="P57" s="36">
        <f t="shared" si="24"/>
        <v>0</v>
      </c>
      <c r="Q57" s="36">
        <f t="shared" si="24"/>
        <v>0</v>
      </c>
      <c r="R57" s="36">
        <f t="shared" si="24"/>
        <v>0</v>
      </c>
      <c r="S57" s="36">
        <f t="shared" si="24"/>
        <v>0</v>
      </c>
      <c r="T57" s="36">
        <f t="shared" si="24"/>
        <v>0</v>
      </c>
      <c r="U57" s="36">
        <f t="shared" si="24"/>
        <v>0</v>
      </c>
      <c r="V57" s="36">
        <f t="shared" si="24"/>
        <v>64544</v>
      </c>
      <c r="W57" s="36">
        <f t="shared" si="24"/>
        <v>64544</v>
      </c>
      <c r="X57" s="36">
        <f t="shared" si="24"/>
        <v>0</v>
      </c>
      <c r="Y57" s="36">
        <f t="shared" si="24"/>
        <v>0</v>
      </c>
      <c r="Z57" s="36">
        <f t="shared" si="24"/>
        <v>0</v>
      </c>
      <c r="AA57" s="36">
        <f t="shared" si="24"/>
        <v>0</v>
      </c>
      <c r="AB57" s="36">
        <f t="shared" si="24"/>
        <v>0</v>
      </c>
      <c r="AC57" s="36">
        <f t="shared" si="24"/>
        <v>0</v>
      </c>
      <c r="AD57" s="36">
        <f t="shared" si="24"/>
        <v>64544</v>
      </c>
      <c r="AE57" s="36">
        <f t="shared" si="24"/>
        <v>0</v>
      </c>
      <c r="AF57" s="102" t="s">
        <v>84</v>
      </c>
      <c r="AG57" s="102"/>
      <c r="AH57" s="58"/>
      <c r="AI57" s="61"/>
    </row>
    <row r="58" spans="1:35" s="12" customFormat="1" ht="18.75" customHeight="1">
      <c r="A58" s="39" t="s">
        <v>26</v>
      </c>
      <c r="B58" s="36">
        <f>H58+J58+L58+N58+P58+R58+T58+V58+X58+Z58+AB58+AD58</f>
        <v>0</v>
      </c>
      <c r="C58" s="36">
        <f>H58+J58+L58</f>
        <v>0</v>
      </c>
      <c r="D58" s="36">
        <f>E58</f>
        <v>0</v>
      </c>
      <c r="E58" s="36">
        <f>I58+K58+M58</f>
        <v>0</v>
      </c>
      <c r="F58" s="37">
        <v>0</v>
      </c>
      <c r="G58" s="37">
        <v>0</v>
      </c>
      <c r="H58" s="36">
        <v>0</v>
      </c>
      <c r="I58" s="36">
        <v>0</v>
      </c>
      <c r="J58" s="36">
        <v>0</v>
      </c>
      <c r="K58" s="36">
        <v>0</v>
      </c>
      <c r="L58" s="36">
        <v>0</v>
      </c>
      <c r="M58" s="36">
        <v>0</v>
      </c>
      <c r="N58" s="36">
        <v>0</v>
      </c>
      <c r="O58" s="36">
        <v>0</v>
      </c>
      <c r="P58" s="36">
        <v>0</v>
      </c>
      <c r="Q58" s="36">
        <v>0</v>
      </c>
      <c r="R58" s="36">
        <v>0</v>
      </c>
      <c r="S58" s="36">
        <v>0</v>
      </c>
      <c r="T58" s="36">
        <v>0</v>
      </c>
      <c r="U58" s="36">
        <v>0</v>
      </c>
      <c r="V58" s="36">
        <v>0</v>
      </c>
      <c r="W58" s="36">
        <v>0</v>
      </c>
      <c r="X58" s="36">
        <v>0</v>
      </c>
      <c r="Y58" s="36">
        <v>0</v>
      </c>
      <c r="Z58" s="36">
        <v>0</v>
      </c>
      <c r="AA58" s="36">
        <v>0</v>
      </c>
      <c r="AB58" s="36">
        <v>0</v>
      </c>
      <c r="AC58" s="36">
        <v>0</v>
      </c>
      <c r="AD58" s="36">
        <v>0</v>
      </c>
      <c r="AE58" s="36">
        <v>0</v>
      </c>
      <c r="AF58" s="102"/>
      <c r="AG58" s="102"/>
      <c r="AH58" s="58"/>
      <c r="AI58" s="61"/>
    </row>
    <row r="59" spans="1:35" s="12" customFormat="1" ht="18" customHeight="1">
      <c r="A59" s="45" t="s">
        <v>24</v>
      </c>
      <c r="B59" s="36">
        <f>H59+J59+L59+N59+P59+R59+T59+V59+X59+Z59+AB59+AD59</f>
        <v>0</v>
      </c>
      <c r="C59" s="36">
        <f>H59+J59+L59</f>
        <v>0</v>
      </c>
      <c r="D59" s="36">
        <f>E59</f>
        <v>0</v>
      </c>
      <c r="E59" s="36">
        <f>I59+K59+M59</f>
        <v>0</v>
      </c>
      <c r="F59" s="37">
        <v>0</v>
      </c>
      <c r="G59" s="37">
        <v>0</v>
      </c>
      <c r="H59" s="36">
        <v>0</v>
      </c>
      <c r="I59" s="36">
        <v>0</v>
      </c>
      <c r="J59" s="36">
        <v>0</v>
      </c>
      <c r="K59" s="36">
        <v>0</v>
      </c>
      <c r="L59" s="36">
        <v>0</v>
      </c>
      <c r="M59" s="36">
        <v>0</v>
      </c>
      <c r="N59" s="36">
        <v>0</v>
      </c>
      <c r="O59" s="36">
        <v>0</v>
      </c>
      <c r="P59" s="36">
        <v>0</v>
      </c>
      <c r="Q59" s="36">
        <v>0</v>
      </c>
      <c r="R59" s="36">
        <v>0</v>
      </c>
      <c r="S59" s="36">
        <v>0</v>
      </c>
      <c r="T59" s="36">
        <v>0</v>
      </c>
      <c r="U59" s="36">
        <v>0</v>
      </c>
      <c r="V59" s="36">
        <v>0</v>
      </c>
      <c r="W59" s="36">
        <v>0</v>
      </c>
      <c r="X59" s="36">
        <v>0</v>
      </c>
      <c r="Y59" s="36">
        <v>0</v>
      </c>
      <c r="Z59" s="36">
        <v>0</v>
      </c>
      <c r="AA59" s="36">
        <v>0</v>
      </c>
      <c r="AB59" s="36">
        <v>0</v>
      </c>
      <c r="AC59" s="36">
        <v>0</v>
      </c>
      <c r="AD59" s="36">
        <v>0</v>
      </c>
      <c r="AE59" s="36">
        <v>0</v>
      </c>
      <c r="AF59" s="102"/>
      <c r="AG59" s="102"/>
      <c r="AH59" s="58"/>
      <c r="AI59" s="61"/>
    </row>
    <row r="60" spans="1:35" s="12" customFormat="1" ht="18" customHeight="1">
      <c r="A60" s="39" t="s">
        <v>25</v>
      </c>
      <c r="B60" s="36">
        <f>H60+J60+L60+N60+P60+R60+T60+V60+X60+Z60+AB60+AD60</f>
        <v>0</v>
      </c>
      <c r="C60" s="36">
        <f>H60+J60+L60</f>
        <v>0</v>
      </c>
      <c r="D60" s="36">
        <f>E60</f>
        <v>0</v>
      </c>
      <c r="E60" s="36">
        <f>I60+K60+M60</f>
        <v>0</v>
      </c>
      <c r="F60" s="37">
        <v>0</v>
      </c>
      <c r="G60" s="37">
        <v>0</v>
      </c>
      <c r="H60" s="36">
        <v>0</v>
      </c>
      <c r="I60" s="36">
        <v>0</v>
      </c>
      <c r="J60" s="36">
        <v>0</v>
      </c>
      <c r="K60" s="36">
        <v>0</v>
      </c>
      <c r="L60" s="36">
        <v>0</v>
      </c>
      <c r="M60" s="36">
        <v>0</v>
      </c>
      <c r="N60" s="36">
        <v>0</v>
      </c>
      <c r="O60" s="36">
        <v>0</v>
      </c>
      <c r="P60" s="36">
        <v>0</v>
      </c>
      <c r="Q60" s="36">
        <v>0</v>
      </c>
      <c r="R60" s="36">
        <v>0</v>
      </c>
      <c r="S60" s="36">
        <v>0</v>
      </c>
      <c r="T60" s="36">
        <v>0</v>
      </c>
      <c r="U60" s="36">
        <v>0</v>
      </c>
      <c r="V60" s="36">
        <v>0</v>
      </c>
      <c r="W60" s="36">
        <v>0</v>
      </c>
      <c r="X60" s="36">
        <v>0</v>
      </c>
      <c r="Y60" s="36">
        <v>0</v>
      </c>
      <c r="Z60" s="36">
        <v>0</v>
      </c>
      <c r="AA60" s="36">
        <v>0</v>
      </c>
      <c r="AB60" s="36">
        <v>0</v>
      </c>
      <c r="AC60" s="36">
        <v>0</v>
      </c>
      <c r="AD60" s="36">
        <v>0</v>
      </c>
      <c r="AE60" s="38">
        <v>0</v>
      </c>
      <c r="AF60" s="102"/>
      <c r="AG60" s="102"/>
      <c r="AH60" s="58"/>
      <c r="AI60" s="61"/>
    </row>
    <row r="61" spans="1:35" s="12" customFormat="1" ht="18" customHeight="1">
      <c r="A61" s="45" t="s">
        <v>55</v>
      </c>
      <c r="B61" s="36">
        <f>H61+J61+L61+N61+P61+R61+T61+V61+X61+Z61+AB61+AD61</f>
        <v>129088</v>
      </c>
      <c r="C61" s="36">
        <f>H61+J61+L61+N61+P61+R61+T61+V61+X61</f>
        <v>64544</v>
      </c>
      <c r="D61" s="36">
        <v>80000</v>
      </c>
      <c r="E61" s="36">
        <f>I61+K61+M61+O61+Q61+S61+U61+W61+Y61</f>
        <v>64544</v>
      </c>
      <c r="F61" s="37">
        <f aca="true" t="shared" si="25" ref="F61:F67">E61/B61</f>
        <v>0.5</v>
      </c>
      <c r="G61" s="37">
        <f aca="true" t="shared" si="26" ref="G61:G67">E61/C61</f>
        <v>1</v>
      </c>
      <c r="H61" s="36">
        <v>0</v>
      </c>
      <c r="I61" s="36">
        <v>0</v>
      </c>
      <c r="J61" s="36">
        <v>0</v>
      </c>
      <c r="K61" s="36">
        <v>0</v>
      </c>
      <c r="L61" s="36">
        <v>0</v>
      </c>
      <c r="M61" s="36">
        <v>0</v>
      </c>
      <c r="N61" s="36">
        <v>0</v>
      </c>
      <c r="O61" s="36">
        <v>0</v>
      </c>
      <c r="P61" s="36">
        <v>0</v>
      </c>
      <c r="Q61" s="36">
        <v>0</v>
      </c>
      <c r="R61" s="36">
        <v>0</v>
      </c>
      <c r="S61" s="36">
        <v>0</v>
      </c>
      <c r="T61" s="36">
        <v>0</v>
      </c>
      <c r="U61" s="36">
        <v>0</v>
      </c>
      <c r="V61" s="36">
        <v>64544</v>
      </c>
      <c r="W61" s="36">
        <v>64544</v>
      </c>
      <c r="X61" s="36">
        <v>0</v>
      </c>
      <c r="Y61" s="36">
        <v>0</v>
      </c>
      <c r="Z61" s="36">
        <v>0</v>
      </c>
      <c r="AA61" s="36">
        <v>0</v>
      </c>
      <c r="AB61" s="36">
        <v>0</v>
      </c>
      <c r="AC61" s="36">
        <v>0</v>
      </c>
      <c r="AD61" s="36">
        <v>64544</v>
      </c>
      <c r="AE61" s="36">
        <v>0</v>
      </c>
      <c r="AF61" s="102"/>
      <c r="AG61" s="102"/>
      <c r="AH61" s="58"/>
      <c r="AI61" s="61"/>
    </row>
    <row r="62" spans="1:35" s="11" customFormat="1" ht="51" customHeight="1">
      <c r="A62" s="49" t="s">
        <v>64</v>
      </c>
      <c r="B62" s="50">
        <f>B63+B69+B75</f>
        <v>6710.5037999999995</v>
      </c>
      <c r="C62" s="50">
        <f>C63+C69+C75</f>
        <v>2963.83878</v>
      </c>
      <c r="D62" s="50">
        <f>D63+D69+D75</f>
        <v>6502.01128</v>
      </c>
      <c r="E62" s="50">
        <f>E63+E69+E75</f>
        <v>2958.7751399999997</v>
      </c>
      <c r="F62" s="43">
        <f t="shared" si="25"/>
        <v>0.440916990465008</v>
      </c>
      <c r="G62" s="43">
        <f t="shared" si="26"/>
        <v>0.9982915265046906</v>
      </c>
      <c r="H62" s="50">
        <f aca="true" t="shared" si="27" ref="H62:AE62">H63+H69+H75</f>
        <v>0</v>
      </c>
      <c r="I62" s="50">
        <f t="shared" si="27"/>
        <v>0</v>
      </c>
      <c r="J62" s="50">
        <f t="shared" si="27"/>
        <v>0</v>
      </c>
      <c r="K62" s="50">
        <f t="shared" si="27"/>
        <v>0</v>
      </c>
      <c r="L62" s="50">
        <f t="shared" si="27"/>
        <v>0</v>
      </c>
      <c r="M62" s="50">
        <f t="shared" si="27"/>
        <v>0</v>
      </c>
      <c r="N62" s="50">
        <f t="shared" si="27"/>
        <v>0</v>
      </c>
      <c r="O62" s="50">
        <f t="shared" si="27"/>
        <v>0</v>
      </c>
      <c r="P62" s="50">
        <f t="shared" si="27"/>
        <v>0</v>
      </c>
      <c r="Q62" s="50">
        <f t="shared" si="27"/>
        <v>0</v>
      </c>
      <c r="R62" s="50">
        <f t="shared" si="27"/>
        <v>5.134</v>
      </c>
      <c r="S62" s="50">
        <f t="shared" si="27"/>
        <v>0</v>
      </c>
      <c r="T62" s="50">
        <f t="shared" si="27"/>
        <v>1806.53526</v>
      </c>
      <c r="U62" s="50">
        <f t="shared" si="27"/>
        <v>1803.30474</v>
      </c>
      <c r="V62" s="50">
        <f t="shared" si="27"/>
        <v>620.4</v>
      </c>
      <c r="W62" s="50">
        <f t="shared" si="27"/>
        <v>623.7013999999999</v>
      </c>
      <c r="X62" s="50">
        <f t="shared" si="27"/>
        <v>531.76952</v>
      </c>
      <c r="Y62" s="50">
        <f t="shared" si="27"/>
        <v>531.769</v>
      </c>
      <c r="Z62" s="50">
        <f t="shared" si="27"/>
        <v>2529.78602</v>
      </c>
      <c r="AA62" s="50">
        <f t="shared" si="27"/>
        <v>0</v>
      </c>
      <c r="AB62" s="50">
        <f t="shared" si="27"/>
        <v>1159.466</v>
      </c>
      <c r="AC62" s="50">
        <f t="shared" si="27"/>
        <v>0</v>
      </c>
      <c r="AD62" s="50">
        <f t="shared" si="27"/>
        <v>57.413</v>
      </c>
      <c r="AE62" s="50">
        <f t="shared" si="27"/>
        <v>0</v>
      </c>
      <c r="AF62" s="103" t="s">
        <v>67</v>
      </c>
      <c r="AG62" s="103"/>
      <c r="AH62" s="58"/>
      <c r="AI62" s="61"/>
    </row>
    <row r="63" spans="1:35" s="12" customFormat="1" ht="57.75" customHeight="1">
      <c r="A63" s="41" t="s">
        <v>73</v>
      </c>
      <c r="B63" s="42">
        <f>B64</f>
        <v>5177.66254</v>
      </c>
      <c r="C63" s="42">
        <f>C64</f>
        <v>2190.66952</v>
      </c>
      <c r="D63" s="42">
        <f>D64</f>
        <v>4969.17002</v>
      </c>
      <c r="E63" s="42">
        <f>E64</f>
        <v>2190.6659999999997</v>
      </c>
      <c r="F63" s="43">
        <f t="shared" si="25"/>
        <v>0.4230994165950413</v>
      </c>
      <c r="G63" s="43">
        <f t="shared" si="26"/>
        <v>0.9999983931852943</v>
      </c>
      <c r="H63" s="42">
        <f aca="true" t="shared" si="28" ref="H63:AE63">H64</f>
        <v>0</v>
      </c>
      <c r="I63" s="42">
        <f t="shared" si="28"/>
        <v>0</v>
      </c>
      <c r="J63" s="42">
        <f t="shared" si="28"/>
        <v>0</v>
      </c>
      <c r="K63" s="42">
        <f t="shared" si="28"/>
        <v>0</v>
      </c>
      <c r="L63" s="42">
        <f t="shared" si="28"/>
        <v>0</v>
      </c>
      <c r="M63" s="42">
        <f t="shared" si="28"/>
        <v>0</v>
      </c>
      <c r="N63" s="42">
        <f t="shared" si="28"/>
        <v>0</v>
      </c>
      <c r="O63" s="42">
        <f t="shared" si="28"/>
        <v>0</v>
      </c>
      <c r="P63" s="42">
        <f t="shared" si="28"/>
        <v>0</v>
      </c>
      <c r="Q63" s="42">
        <f t="shared" si="28"/>
        <v>0</v>
      </c>
      <c r="R63" s="42">
        <f t="shared" si="28"/>
        <v>0</v>
      </c>
      <c r="S63" s="42">
        <f t="shared" si="28"/>
        <v>0</v>
      </c>
      <c r="T63" s="42">
        <f t="shared" si="28"/>
        <v>1038.5</v>
      </c>
      <c r="U63" s="42">
        <f t="shared" si="28"/>
        <v>1038.5</v>
      </c>
      <c r="V63" s="42">
        <f t="shared" si="28"/>
        <v>620.4</v>
      </c>
      <c r="W63" s="42">
        <f t="shared" si="28"/>
        <v>620.3969999999999</v>
      </c>
      <c r="X63" s="42">
        <f t="shared" si="28"/>
        <v>531.76952</v>
      </c>
      <c r="Y63" s="42">
        <f t="shared" si="28"/>
        <v>531.769</v>
      </c>
      <c r="Z63" s="42">
        <f t="shared" si="28"/>
        <v>1770.11402</v>
      </c>
      <c r="AA63" s="42">
        <f t="shared" si="28"/>
        <v>0</v>
      </c>
      <c r="AB63" s="42">
        <f t="shared" si="28"/>
        <v>1159.466</v>
      </c>
      <c r="AC63" s="42">
        <f t="shared" si="28"/>
        <v>0</v>
      </c>
      <c r="AD63" s="42">
        <f t="shared" si="28"/>
        <v>57.413</v>
      </c>
      <c r="AE63" s="42">
        <f t="shared" si="28"/>
        <v>0</v>
      </c>
      <c r="AF63" s="102"/>
      <c r="AG63" s="102"/>
      <c r="AH63" s="58"/>
      <c r="AI63" s="61"/>
    </row>
    <row r="64" spans="1:35" s="12" customFormat="1" ht="18.75" customHeight="1">
      <c r="A64" s="48" t="s">
        <v>31</v>
      </c>
      <c r="B64" s="36">
        <f>B66+B67+B65+B68</f>
        <v>5177.66254</v>
      </c>
      <c r="C64" s="36">
        <f>C66+C67+C65+C68</f>
        <v>2190.66952</v>
      </c>
      <c r="D64" s="36">
        <f aca="true" t="shared" si="29" ref="D64:AE64">D66+D67+D65+D68</f>
        <v>4969.17002</v>
      </c>
      <c r="E64" s="36">
        <f t="shared" si="29"/>
        <v>2190.6659999999997</v>
      </c>
      <c r="F64" s="37">
        <f t="shared" si="25"/>
        <v>0.4230994165950413</v>
      </c>
      <c r="G64" s="37">
        <f t="shared" si="26"/>
        <v>0.9999983931852943</v>
      </c>
      <c r="H64" s="36">
        <f t="shared" si="29"/>
        <v>0</v>
      </c>
      <c r="I64" s="36">
        <f t="shared" si="29"/>
        <v>0</v>
      </c>
      <c r="J64" s="36">
        <f t="shared" si="29"/>
        <v>0</v>
      </c>
      <c r="K64" s="36">
        <f t="shared" si="29"/>
        <v>0</v>
      </c>
      <c r="L64" s="36">
        <f t="shared" si="29"/>
        <v>0</v>
      </c>
      <c r="M64" s="36">
        <f t="shared" si="29"/>
        <v>0</v>
      </c>
      <c r="N64" s="36">
        <f t="shared" si="29"/>
        <v>0</v>
      </c>
      <c r="O64" s="36">
        <f t="shared" si="29"/>
        <v>0</v>
      </c>
      <c r="P64" s="36">
        <f t="shared" si="29"/>
        <v>0</v>
      </c>
      <c r="Q64" s="36">
        <f t="shared" si="29"/>
        <v>0</v>
      </c>
      <c r="R64" s="36">
        <f t="shared" si="29"/>
        <v>0</v>
      </c>
      <c r="S64" s="36">
        <f t="shared" si="29"/>
        <v>0</v>
      </c>
      <c r="T64" s="36">
        <f t="shared" si="29"/>
        <v>1038.5</v>
      </c>
      <c r="U64" s="36">
        <f>U66+U67+U65+U68</f>
        <v>1038.5</v>
      </c>
      <c r="V64" s="36">
        <f t="shared" si="29"/>
        <v>620.4</v>
      </c>
      <c r="W64" s="36">
        <f t="shared" si="29"/>
        <v>620.3969999999999</v>
      </c>
      <c r="X64" s="36">
        <f t="shared" si="29"/>
        <v>531.76952</v>
      </c>
      <c r="Y64" s="36">
        <f t="shared" si="29"/>
        <v>531.769</v>
      </c>
      <c r="Z64" s="36">
        <f t="shared" si="29"/>
        <v>1770.11402</v>
      </c>
      <c r="AA64" s="36">
        <f t="shared" si="29"/>
        <v>0</v>
      </c>
      <c r="AB64" s="36">
        <f t="shared" si="29"/>
        <v>1159.466</v>
      </c>
      <c r="AC64" s="36">
        <f t="shared" si="29"/>
        <v>0</v>
      </c>
      <c r="AD64" s="36">
        <f t="shared" si="29"/>
        <v>57.413</v>
      </c>
      <c r="AE64" s="36">
        <f t="shared" si="29"/>
        <v>0</v>
      </c>
      <c r="AF64" s="102" t="s">
        <v>100</v>
      </c>
      <c r="AG64" s="102"/>
      <c r="AH64" s="58"/>
      <c r="AI64" s="61"/>
    </row>
    <row r="65" spans="1:35" s="12" customFormat="1" ht="18.75" customHeight="1">
      <c r="A65" s="45" t="s">
        <v>26</v>
      </c>
      <c r="B65" s="36">
        <f>H65+J65+L65+N65+P65+R65+T65+V65+X65+Z65+AB65+AD65</f>
        <v>521.8420199999999</v>
      </c>
      <c r="C65" s="36">
        <f>H65+J65+L65+N65+P65+R65+T65+V65+X65</f>
        <v>147.476</v>
      </c>
      <c r="D65" s="36">
        <f>B65</f>
        <v>521.8420199999999</v>
      </c>
      <c r="E65" s="36">
        <f>I65+K65+M65+O65+Q65+S65+U65+W65+Y65</f>
        <v>147.477</v>
      </c>
      <c r="F65" s="37">
        <f t="shared" si="25"/>
        <v>0.2826085181871709</v>
      </c>
      <c r="G65" s="37">
        <f t="shared" si="26"/>
        <v>1.0000067807643278</v>
      </c>
      <c r="H65" s="36">
        <v>0</v>
      </c>
      <c r="I65" s="36">
        <v>0</v>
      </c>
      <c r="J65" s="36">
        <v>0</v>
      </c>
      <c r="K65" s="36">
        <v>0</v>
      </c>
      <c r="L65" s="36">
        <v>0</v>
      </c>
      <c r="M65" s="36">
        <v>0</v>
      </c>
      <c r="N65" s="36">
        <v>0</v>
      </c>
      <c r="O65" s="36">
        <v>0</v>
      </c>
      <c r="P65" s="36">
        <v>0</v>
      </c>
      <c r="Q65" s="36">
        <v>0</v>
      </c>
      <c r="R65" s="36">
        <v>0</v>
      </c>
      <c r="S65" s="36">
        <v>0</v>
      </c>
      <c r="T65" s="36">
        <v>0</v>
      </c>
      <c r="U65" s="36">
        <v>0</v>
      </c>
      <c r="V65" s="36">
        <v>79.41</v>
      </c>
      <c r="W65" s="36">
        <v>79.411</v>
      </c>
      <c r="X65" s="36">
        <v>68.066</v>
      </c>
      <c r="Y65" s="36">
        <v>68.066</v>
      </c>
      <c r="Z65" s="36">
        <v>174.04402</v>
      </c>
      <c r="AA65" s="36">
        <v>0</v>
      </c>
      <c r="AB65" s="36">
        <v>174</v>
      </c>
      <c r="AC65" s="36">
        <v>0</v>
      </c>
      <c r="AD65" s="36">
        <v>26.322</v>
      </c>
      <c r="AE65" s="36">
        <v>0</v>
      </c>
      <c r="AF65" s="102"/>
      <c r="AG65" s="102"/>
      <c r="AH65" s="58"/>
      <c r="AI65" s="61"/>
    </row>
    <row r="66" spans="1:35" s="12" customFormat="1" ht="18" customHeight="1">
      <c r="A66" s="45" t="s">
        <v>24</v>
      </c>
      <c r="B66" s="36">
        <f>H66+J66+L66+N66+P66+R66+T66+V66+X66+Z66+AB66+AD66</f>
        <v>3351.221</v>
      </c>
      <c r="C66" s="36">
        <f>H66+J66+L66+N66+P66+R66+T66+V66+X66</f>
        <v>947.085</v>
      </c>
      <c r="D66" s="36">
        <f>B66</f>
        <v>3351.221</v>
      </c>
      <c r="E66" s="36">
        <f>I66+K66+M66+O66+Q66+S66+U66+W66+Y66</f>
        <v>947.082</v>
      </c>
      <c r="F66" s="37">
        <f t="shared" si="25"/>
        <v>0.2826080404724129</v>
      </c>
      <c r="G66" s="37">
        <f t="shared" si="26"/>
        <v>0.9999968323856887</v>
      </c>
      <c r="H66" s="36">
        <v>0</v>
      </c>
      <c r="I66" s="36">
        <v>0</v>
      </c>
      <c r="J66" s="36">
        <v>0</v>
      </c>
      <c r="K66" s="36">
        <v>0</v>
      </c>
      <c r="L66" s="36">
        <v>0</v>
      </c>
      <c r="M66" s="36">
        <v>0</v>
      </c>
      <c r="N66" s="36">
        <v>0</v>
      </c>
      <c r="O66" s="36">
        <v>0</v>
      </c>
      <c r="P66" s="36">
        <v>0</v>
      </c>
      <c r="Q66" s="36">
        <v>0</v>
      </c>
      <c r="R66" s="36">
        <v>0</v>
      </c>
      <c r="S66" s="36">
        <v>0</v>
      </c>
      <c r="T66" s="36">
        <v>0</v>
      </c>
      <c r="U66" s="36">
        <v>0</v>
      </c>
      <c r="V66" s="36">
        <v>509.97</v>
      </c>
      <c r="W66" s="36">
        <v>509.967</v>
      </c>
      <c r="X66" s="36">
        <v>437.115</v>
      </c>
      <c r="Y66" s="36">
        <v>437.115</v>
      </c>
      <c r="Z66" s="36">
        <v>1507.37</v>
      </c>
      <c r="AA66" s="36">
        <v>0</v>
      </c>
      <c r="AB66" s="36">
        <v>896.766</v>
      </c>
      <c r="AC66" s="36">
        <v>0</v>
      </c>
      <c r="AD66" s="36">
        <v>0</v>
      </c>
      <c r="AE66" s="36">
        <v>0</v>
      </c>
      <c r="AF66" s="102"/>
      <c r="AG66" s="102"/>
      <c r="AH66" s="58"/>
      <c r="AI66" s="61"/>
    </row>
    <row r="67" spans="1:35" s="12" customFormat="1" ht="17.25" customHeight="1">
      <c r="A67" s="45" t="s">
        <v>25</v>
      </c>
      <c r="B67" s="36">
        <f>H67+J67+L67+N67+P67+R67+T67+V67+X67+Z67+AB67+AD67</f>
        <v>1304.59952</v>
      </c>
      <c r="C67" s="36">
        <f>H67+J67+L67+N67+P67+R67+T67+V67+X67</f>
        <v>1096.10852</v>
      </c>
      <c r="D67" s="36">
        <f>E67</f>
        <v>1096.107</v>
      </c>
      <c r="E67" s="36">
        <f>I67+K67+M67+O67+Q67+S67+U67+W67+Y67</f>
        <v>1096.107</v>
      </c>
      <c r="F67" s="37">
        <f t="shared" si="25"/>
        <v>0.8401865731178562</v>
      </c>
      <c r="G67" s="37">
        <f t="shared" si="26"/>
        <v>0.999998613275992</v>
      </c>
      <c r="H67" s="36">
        <v>0</v>
      </c>
      <c r="I67" s="36">
        <v>0</v>
      </c>
      <c r="J67" s="36">
        <v>0</v>
      </c>
      <c r="K67" s="36">
        <v>0</v>
      </c>
      <c r="L67" s="36">
        <v>0</v>
      </c>
      <c r="M67" s="36">
        <v>0</v>
      </c>
      <c r="N67" s="36">
        <v>0</v>
      </c>
      <c r="O67" s="36">
        <v>0</v>
      </c>
      <c r="P67" s="36">
        <v>0</v>
      </c>
      <c r="Q67" s="36">
        <v>0</v>
      </c>
      <c r="R67" s="36">
        <v>0</v>
      </c>
      <c r="S67" s="36">
        <v>0</v>
      </c>
      <c r="T67" s="36">
        <v>1038.5</v>
      </c>
      <c r="U67" s="36">
        <v>1038.5</v>
      </c>
      <c r="V67" s="36">
        <v>31.02</v>
      </c>
      <c r="W67" s="36">
        <v>31.019</v>
      </c>
      <c r="X67" s="36">
        <v>26.58852</v>
      </c>
      <c r="Y67" s="36">
        <v>26.588</v>
      </c>
      <c r="Z67" s="36">
        <v>88.7</v>
      </c>
      <c r="AA67" s="36">
        <v>0</v>
      </c>
      <c r="AB67" s="36">
        <v>88.7</v>
      </c>
      <c r="AC67" s="36">
        <v>0</v>
      </c>
      <c r="AD67" s="36">
        <v>31.091</v>
      </c>
      <c r="AE67" s="36">
        <v>0</v>
      </c>
      <c r="AF67" s="102"/>
      <c r="AG67" s="102"/>
      <c r="AH67" s="58"/>
      <c r="AI67" s="61"/>
    </row>
    <row r="68" spans="1:35" s="12" customFormat="1" ht="18.75" customHeight="1">
      <c r="A68" s="45" t="s">
        <v>55</v>
      </c>
      <c r="B68" s="36">
        <f>H68+J68+L68+N68+P68+R68+T68+V68+X68+Z68+AB68+AD68</f>
        <v>0</v>
      </c>
      <c r="C68" s="36">
        <f>H68+J68+L68</f>
        <v>0</v>
      </c>
      <c r="D68" s="36">
        <f>E68</f>
        <v>0</v>
      </c>
      <c r="E68" s="36">
        <f>I68+K68+M68</f>
        <v>0</v>
      </c>
      <c r="F68" s="37">
        <v>0</v>
      </c>
      <c r="G68" s="37">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0</v>
      </c>
      <c r="Z68" s="36">
        <v>0</v>
      </c>
      <c r="AA68" s="36">
        <v>0</v>
      </c>
      <c r="AB68" s="36">
        <v>0</v>
      </c>
      <c r="AC68" s="36">
        <v>0</v>
      </c>
      <c r="AD68" s="36">
        <v>0</v>
      </c>
      <c r="AE68" s="36">
        <v>0</v>
      </c>
      <c r="AF68" s="102"/>
      <c r="AG68" s="102"/>
      <c r="AH68" s="58"/>
      <c r="AI68" s="61"/>
    </row>
    <row r="69" spans="1:35" s="12" customFormat="1" ht="72" customHeight="1">
      <c r="A69" s="46" t="s">
        <v>74</v>
      </c>
      <c r="B69" s="42">
        <f>B70</f>
        <v>1519.342</v>
      </c>
      <c r="C69" s="42">
        <f>C70</f>
        <v>759.67</v>
      </c>
      <c r="D69" s="42">
        <f>D70</f>
        <v>1519.342</v>
      </c>
      <c r="E69" s="42">
        <f>E70</f>
        <v>759.67</v>
      </c>
      <c r="F69" s="43">
        <f>E69/B69</f>
        <v>0.4999993418203406</v>
      </c>
      <c r="G69" s="43">
        <f>E69/C69</f>
        <v>1</v>
      </c>
      <c r="H69" s="42">
        <f aca="true" t="shared" si="30" ref="H69:AE69">H70</f>
        <v>0</v>
      </c>
      <c r="I69" s="42">
        <f t="shared" si="30"/>
        <v>0</v>
      </c>
      <c r="J69" s="42">
        <f t="shared" si="30"/>
        <v>0</v>
      </c>
      <c r="K69" s="42">
        <f t="shared" si="30"/>
        <v>0</v>
      </c>
      <c r="L69" s="42">
        <f t="shared" si="30"/>
        <v>0</v>
      </c>
      <c r="M69" s="42">
        <f t="shared" si="30"/>
        <v>0</v>
      </c>
      <c r="N69" s="42">
        <f t="shared" si="30"/>
        <v>0</v>
      </c>
      <c r="O69" s="42">
        <f t="shared" si="30"/>
        <v>0</v>
      </c>
      <c r="P69" s="42">
        <f t="shared" si="30"/>
        <v>0</v>
      </c>
      <c r="Q69" s="42">
        <f t="shared" si="30"/>
        <v>0</v>
      </c>
      <c r="R69" s="42">
        <f t="shared" si="30"/>
        <v>0</v>
      </c>
      <c r="S69" s="42">
        <f t="shared" si="30"/>
        <v>0</v>
      </c>
      <c r="T69" s="42">
        <f t="shared" si="30"/>
        <v>759.67</v>
      </c>
      <c r="U69" s="42">
        <f t="shared" si="30"/>
        <v>759.67</v>
      </c>
      <c r="V69" s="42">
        <f t="shared" si="30"/>
        <v>0</v>
      </c>
      <c r="W69" s="42">
        <f t="shared" si="30"/>
        <v>0</v>
      </c>
      <c r="X69" s="42">
        <f t="shared" si="30"/>
        <v>0</v>
      </c>
      <c r="Y69" s="42">
        <f t="shared" si="30"/>
        <v>0</v>
      </c>
      <c r="Z69" s="42">
        <f t="shared" si="30"/>
        <v>759.672</v>
      </c>
      <c r="AA69" s="42">
        <f t="shared" si="30"/>
        <v>0</v>
      </c>
      <c r="AB69" s="42">
        <f t="shared" si="30"/>
        <v>0</v>
      </c>
      <c r="AC69" s="42">
        <f t="shared" si="30"/>
        <v>0</v>
      </c>
      <c r="AD69" s="42">
        <f t="shared" si="30"/>
        <v>0</v>
      </c>
      <c r="AE69" s="42">
        <f t="shared" si="30"/>
        <v>0</v>
      </c>
      <c r="AF69" s="102"/>
      <c r="AG69" s="102"/>
      <c r="AH69" s="58"/>
      <c r="AI69" s="61"/>
    </row>
    <row r="70" spans="1:35" s="12" customFormat="1" ht="19.5" customHeight="1">
      <c r="A70" s="48" t="s">
        <v>31</v>
      </c>
      <c r="B70" s="36">
        <f>B72+B73+B71+B74</f>
        <v>1519.342</v>
      </c>
      <c r="C70" s="36">
        <f>C72+C73+C71+C74</f>
        <v>759.67</v>
      </c>
      <c r="D70" s="36">
        <f>D72+D73+D71+D74</f>
        <v>1519.342</v>
      </c>
      <c r="E70" s="36">
        <f>E72+E73+E71+E74</f>
        <v>759.67</v>
      </c>
      <c r="F70" s="37">
        <f>E70/B70</f>
        <v>0.4999993418203406</v>
      </c>
      <c r="G70" s="37">
        <f>E70/C70</f>
        <v>1</v>
      </c>
      <c r="H70" s="36">
        <f aca="true" t="shared" si="31" ref="H70:AE70">H72+H73+H71+H74</f>
        <v>0</v>
      </c>
      <c r="I70" s="36">
        <f t="shared" si="31"/>
        <v>0</v>
      </c>
      <c r="J70" s="36">
        <f t="shared" si="31"/>
        <v>0</v>
      </c>
      <c r="K70" s="36">
        <f t="shared" si="31"/>
        <v>0</v>
      </c>
      <c r="L70" s="36">
        <f t="shared" si="31"/>
        <v>0</v>
      </c>
      <c r="M70" s="36">
        <f t="shared" si="31"/>
        <v>0</v>
      </c>
      <c r="N70" s="36">
        <f t="shared" si="31"/>
        <v>0</v>
      </c>
      <c r="O70" s="36">
        <f t="shared" si="31"/>
        <v>0</v>
      </c>
      <c r="P70" s="36">
        <f t="shared" si="31"/>
        <v>0</v>
      </c>
      <c r="Q70" s="36">
        <f t="shared" si="31"/>
        <v>0</v>
      </c>
      <c r="R70" s="36">
        <f t="shared" si="31"/>
        <v>0</v>
      </c>
      <c r="S70" s="36">
        <f t="shared" si="31"/>
        <v>0</v>
      </c>
      <c r="T70" s="36">
        <f t="shared" si="31"/>
        <v>759.67</v>
      </c>
      <c r="U70" s="36">
        <f t="shared" si="31"/>
        <v>759.67</v>
      </c>
      <c r="V70" s="36">
        <f t="shared" si="31"/>
        <v>0</v>
      </c>
      <c r="W70" s="36">
        <f t="shared" si="31"/>
        <v>0</v>
      </c>
      <c r="X70" s="36">
        <f t="shared" si="31"/>
        <v>0</v>
      </c>
      <c r="Y70" s="36">
        <f t="shared" si="31"/>
        <v>0</v>
      </c>
      <c r="Z70" s="36">
        <f t="shared" si="31"/>
        <v>759.672</v>
      </c>
      <c r="AA70" s="36">
        <f t="shared" si="31"/>
        <v>0</v>
      </c>
      <c r="AB70" s="36">
        <v>0</v>
      </c>
      <c r="AC70" s="36">
        <f t="shared" si="31"/>
        <v>0</v>
      </c>
      <c r="AD70" s="36">
        <f t="shared" si="31"/>
        <v>0</v>
      </c>
      <c r="AE70" s="36">
        <f t="shared" si="31"/>
        <v>0</v>
      </c>
      <c r="AF70" s="102" t="s">
        <v>96</v>
      </c>
      <c r="AG70" s="102"/>
      <c r="AH70" s="58"/>
      <c r="AI70" s="61"/>
    </row>
    <row r="71" spans="1:35" s="12" customFormat="1" ht="27" customHeight="1">
      <c r="A71" s="45" t="s">
        <v>26</v>
      </c>
      <c r="B71" s="36">
        <f>H71+J71+L71+N71+P71+R71+T71+V71+X71+Z71+AB71+AD71</f>
        <v>1519.342</v>
      </c>
      <c r="C71" s="36">
        <f>H71+J71+L71+N71+P71+R71+T71+V71+X71</f>
        <v>759.67</v>
      </c>
      <c r="D71" s="36">
        <f>B71</f>
        <v>1519.342</v>
      </c>
      <c r="E71" s="36">
        <f>I71+K71+M71+O71+Q71+S71+U71+W71+Y71</f>
        <v>759.67</v>
      </c>
      <c r="F71" s="37">
        <f>E71/B71</f>
        <v>0.4999993418203406</v>
      </c>
      <c r="G71" s="37">
        <f>E71/C71</f>
        <v>1</v>
      </c>
      <c r="H71" s="36">
        <v>0</v>
      </c>
      <c r="I71" s="36">
        <v>0</v>
      </c>
      <c r="J71" s="36">
        <v>0</v>
      </c>
      <c r="K71" s="36">
        <v>0</v>
      </c>
      <c r="L71" s="36">
        <v>0</v>
      </c>
      <c r="M71" s="36">
        <v>0</v>
      </c>
      <c r="N71" s="36">
        <v>0</v>
      </c>
      <c r="O71" s="36">
        <v>0</v>
      </c>
      <c r="P71" s="36">
        <v>0</v>
      </c>
      <c r="Q71" s="36">
        <v>0</v>
      </c>
      <c r="R71" s="36">
        <v>0</v>
      </c>
      <c r="S71" s="36">
        <v>0</v>
      </c>
      <c r="T71" s="36">
        <v>759.67</v>
      </c>
      <c r="U71" s="36">
        <v>759.67</v>
      </c>
      <c r="V71" s="36">
        <v>0</v>
      </c>
      <c r="W71" s="36">
        <v>0</v>
      </c>
      <c r="X71" s="36">
        <v>0</v>
      </c>
      <c r="Y71" s="36">
        <v>0</v>
      </c>
      <c r="Z71" s="36">
        <v>759.672</v>
      </c>
      <c r="AA71" s="36">
        <v>0</v>
      </c>
      <c r="AB71" s="36">
        <v>0</v>
      </c>
      <c r="AC71" s="36">
        <v>0</v>
      </c>
      <c r="AD71" s="36">
        <v>0</v>
      </c>
      <c r="AE71" s="36">
        <v>0</v>
      </c>
      <c r="AF71" s="102"/>
      <c r="AG71" s="102"/>
      <c r="AH71" s="58"/>
      <c r="AI71" s="61"/>
    </row>
    <row r="72" spans="1:35" s="12" customFormat="1" ht="27" customHeight="1">
      <c r="A72" s="45" t="s">
        <v>24</v>
      </c>
      <c r="B72" s="36">
        <f>H72+J72+L72+N72+P72+R72+T72+V72+X72+Z72+AB72+AD72</f>
        <v>0</v>
      </c>
      <c r="C72" s="36">
        <f>H72+J72+L72</f>
        <v>0</v>
      </c>
      <c r="D72" s="36">
        <f>E72</f>
        <v>0</v>
      </c>
      <c r="E72" s="36">
        <f>I72+K72+M72</f>
        <v>0</v>
      </c>
      <c r="F72" s="37">
        <v>0</v>
      </c>
      <c r="G72" s="37">
        <v>0</v>
      </c>
      <c r="H72" s="36">
        <v>0</v>
      </c>
      <c r="I72" s="36">
        <v>0</v>
      </c>
      <c r="J72" s="36">
        <v>0</v>
      </c>
      <c r="K72" s="36">
        <v>0</v>
      </c>
      <c r="L72" s="36">
        <v>0</v>
      </c>
      <c r="M72" s="36">
        <v>0</v>
      </c>
      <c r="N72" s="36">
        <v>0</v>
      </c>
      <c r="O72" s="36">
        <v>0</v>
      </c>
      <c r="P72" s="36">
        <v>0</v>
      </c>
      <c r="Q72" s="36">
        <v>0</v>
      </c>
      <c r="R72" s="36">
        <v>0</v>
      </c>
      <c r="S72" s="36">
        <v>0</v>
      </c>
      <c r="T72" s="36">
        <v>0</v>
      </c>
      <c r="U72" s="36">
        <v>0</v>
      </c>
      <c r="V72" s="36">
        <v>0</v>
      </c>
      <c r="W72" s="36">
        <v>0</v>
      </c>
      <c r="X72" s="36">
        <v>0</v>
      </c>
      <c r="Y72" s="36">
        <v>0</v>
      </c>
      <c r="Z72" s="36">
        <v>0</v>
      </c>
      <c r="AA72" s="36">
        <v>0</v>
      </c>
      <c r="AB72" s="36">
        <v>0</v>
      </c>
      <c r="AC72" s="36">
        <v>0</v>
      </c>
      <c r="AD72" s="36">
        <v>0</v>
      </c>
      <c r="AE72" s="36">
        <v>0</v>
      </c>
      <c r="AF72" s="102"/>
      <c r="AG72" s="102"/>
      <c r="AH72" s="58"/>
      <c r="AI72" s="61"/>
    </row>
    <row r="73" spans="1:35" s="12" customFormat="1" ht="27" customHeight="1">
      <c r="A73" s="45" t="s">
        <v>25</v>
      </c>
      <c r="B73" s="36">
        <f>H73+J73+L73+N73+P73+R73+T73+V73+X73+Z73+AB73+AD73</f>
        <v>0</v>
      </c>
      <c r="C73" s="36">
        <f>H73+J73+L73</f>
        <v>0</v>
      </c>
      <c r="D73" s="36">
        <f>E73</f>
        <v>0</v>
      </c>
      <c r="E73" s="36">
        <f>I73+K73+M73</f>
        <v>0</v>
      </c>
      <c r="F73" s="37">
        <v>0</v>
      </c>
      <c r="G73" s="37">
        <v>0</v>
      </c>
      <c r="H73" s="36">
        <v>0</v>
      </c>
      <c r="I73" s="36">
        <v>0</v>
      </c>
      <c r="J73" s="36">
        <v>0</v>
      </c>
      <c r="K73" s="36">
        <v>0</v>
      </c>
      <c r="L73" s="36">
        <v>0</v>
      </c>
      <c r="M73" s="36">
        <v>0</v>
      </c>
      <c r="N73" s="36">
        <v>0</v>
      </c>
      <c r="O73" s="36">
        <v>0</v>
      </c>
      <c r="P73" s="36">
        <v>0</v>
      </c>
      <c r="Q73" s="36">
        <v>0</v>
      </c>
      <c r="R73" s="36">
        <v>0</v>
      </c>
      <c r="S73" s="36">
        <v>0</v>
      </c>
      <c r="T73" s="36">
        <v>0</v>
      </c>
      <c r="U73" s="36">
        <v>0</v>
      </c>
      <c r="V73" s="36">
        <v>0</v>
      </c>
      <c r="W73" s="36">
        <v>0</v>
      </c>
      <c r="X73" s="36">
        <v>0</v>
      </c>
      <c r="Y73" s="36">
        <v>0</v>
      </c>
      <c r="Z73" s="36">
        <v>0</v>
      </c>
      <c r="AA73" s="36">
        <v>0</v>
      </c>
      <c r="AB73" s="36">
        <v>0</v>
      </c>
      <c r="AC73" s="36">
        <v>0</v>
      </c>
      <c r="AD73" s="36">
        <v>0</v>
      </c>
      <c r="AE73" s="36">
        <v>0</v>
      </c>
      <c r="AF73" s="102"/>
      <c r="AG73" s="102"/>
      <c r="AH73" s="58"/>
      <c r="AI73" s="61"/>
    </row>
    <row r="74" spans="1:35" s="12" customFormat="1" ht="27" customHeight="1">
      <c r="A74" s="45" t="s">
        <v>55</v>
      </c>
      <c r="B74" s="36">
        <f>H74+J74+L74+N74+P74+R74+T74+V74+X74+Z74+AB74+AD74</f>
        <v>0</v>
      </c>
      <c r="C74" s="36">
        <f>H74+J74</f>
        <v>0</v>
      </c>
      <c r="D74" s="36">
        <f>E74</f>
        <v>0</v>
      </c>
      <c r="E74" s="36">
        <f>I74+K74+M74</f>
        <v>0</v>
      </c>
      <c r="F74" s="37">
        <v>0</v>
      </c>
      <c r="G74" s="37">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102"/>
      <c r="AG74" s="102"/>
      <c r="AH74" s="58"/>
      <c r="AI74" s="61"/>
    </row>
    <row r="75" spans="1:35" s="12" customFormat="1" ht="130.5" customHeight="1">
      <c r="A75" s="46" t="s">
        <v>59</v>
      </c>
      <c r="B75" s="47">
        <f>B76</f>
        <v>13.49926</v>
      </c>
      <c r="C75" s="47">
        <f>C76</f>
        <v>13.49926</v>
      </c>
      <c r="D75" s="47">
        <f>D76</f>
        <v>13.49926</v>
      </c>
      <c r="E75" s="47">
        <f>E76</f>
        <v>8.43914</v>
      </c>
      <c r="F75" s="43">
        <f>E75/B75</f>
        <v>0.6251557492781086</v>
      </c>
      <c r="G75" s="43">
        <v>0</v>
      </c>
      <c r="H75" s="47">
        <f aca="true" t="shared" si="32" ref="H75:AE75">H76</f>
        <v>0</v>
      </c>
      <c r="I75" s="47">
        <f t="shared" si="32"/>
        <v>0</v>
      </c>
      <c r="J75" s="47">
        <f t="shared" si="32"/>
        <v>0</v>
      </c>
      <c r="K75" s="47">
        <f t="shared" si="32"/>
        <v>0</v>
      </c>
      <c r="L75" s="47">
        <f t="shared" si="32"/>
        <v>0</v>
      </c>
      <c r="M75" s="47">
        <f t="shared" si="32"/>
        <v>0</v>
      </c>
      <c r="N75" s="47">
        <f t="shared" si="32"/>
        <v>0</v>
      </c>
      <c r="O75" s="47">
        <f t="shared" si="32"/>
        <v>0</v>
      </c>
      <c r="P75" s="47">
        <f t="shared" si="32"/>
        <v>0</v>
      </c>
      <c r="Q75" s="47">
        <f t="shared" si="32"/>
        <v>0</v>
      </c>
      <c r="R75" s="47">
        <f t="shared" si="32"/>
        <v>5.134</v>
      </c>
      <c r="S75" s="47">
        <f t="shared" si="32"/>
        <v>0</v>
      </c>
      <c r="T75" s="47">
        <f t="shared" si="32"/>
        <v>8.36526</v>
      </c>
      <c r="U75" s="47">
        <f t="shared" si="32"/>
        <v>5.13474</v>
      </c>
      <c r="V75" s="47">
        <f t="shared" si="32"/>
        <v>0</v>
      </c>
      <c r="W75" s="47">
        <f t="shared" si="32"/>
        <v>3.3044</v>
      </c>
      <c r="X75" s="47">
        <f t="shared" si="32"/>
        <v>0</v>
      </c>
      <c r="Y75" s="47">
        <f t="shared" si="32"/>
        <v>0</v>
      </c>
      <c r="Z75" s="47">
        <f t="shared" si="32"/>
        <v>0</v>
      </c>
      <c r="AA75" s="47">
        <f t="shared" si="32"/>
        <v>0</v>
      </c>
      <c r="AB75" s="47">
        <f t="shared" si="32"/>
        <v>0</v>
      </c>
      <c r="AC75" s="47">
        <f t="shared" si="32"/>
        <v>0</v>
      </c>
      <c r="AD75" s="47">
        <f t="shared" si="32"/>
        <v>0</v>
      </c>
      <c r="AE75" s="47">
        <f t="shared" si="32"/>
        <v>0</v>
      </c>
      <c r="AF75" s="95" t="s">
        <v>101</v>
      </c>
      <c r="AG75" s="96"/>
      <c r="AH75" s="58"/>
      <c r="AI75" s="61"/>
    </row>
    <row r="76" spans="1:35" s="12" customFormat="1" ht="18.75" customHeight="1">
      <c r="A76" s="48" t="s">
        <v>31</v>
      </c>
      <c r="B76" s="38">
        <f>B78+B79+B77+B80</f>
        <v>13.49926</v>
      </c>
      <c r="C76" s="38">
        <f>C78+C79+C77+C80</f>
        <v>13.49926</v>
      </c>
      <c r="D76" s="38">
        <f>D78+D79+D77+D80</f>
        <v>13.49926</v>
      </c>
      <c r="E76" s="38">
        <f>E78+E79+E77+E80</f>
        <v>8.43914</v>
      </c>
      <c r="F76" s="37">
        <f>E76/B76</f>
        <v>0.6251557492781086</v>
      </c>
      <c r="G76" s="37">
        <f>E76/C76</f>
        <v>0.6251557492781086</v>
      </c>
      <c r="H76" s="38">
        <f aca="true" t="shared" si="33" ref="H76:AE76">H78+H79+H77+H80</f>
        <v>0</v>
      </c>
      <c r="I76" s="38">
        <f t="shared" si="33"/>
        <v>0</v>
      </c>
      <c r="J76" s="38">
        <f t="shared" si="33"/>
        <v>0</v>
      </c>
      <c r="K76" s="38">
        <f t="shared" si="33"/>
        <v>0</v>
      </c>
      <c r="L76" s="38">
        <f t="shared" si="33"/>
        <v>0</v>
      </c>
      <c r="M76" s="38">
        <f t="shared" si="33"/>
        <v>0</v>
      </c>
      <c r="N76" s="38">
        <f t="shared" si="33"/>
        <v>0</v>
      </c>
      <c r="O76" s="38">
        <f t="shared" si="33"/>
        <v>0</v>
      </c>
      <c r="P76" s="38">
        <f t="shared" si="33"/>
        <v>0</v>
      </c>
      <c r="Q76" s="38">
        <f t="shared" si="33"/>
        <v>0</v>
      </c>
      <c r="R76" s="38">
        <f t="shared" si="33"/>
        <v>5.134</v>
      </c>
      <c r="S76" s="38">
        <f t="shared" si="33"/>
        <v>0</v>
      </c>
      <c r="T76" s="38">
        <f t="shared" si="33"/>
        <v>8.36526</v>
      </c>
      <c r="U76" s="38">
        <f t="shared" si="33"/>
        <v>5.13474</v>
      </c>
      <c r="V76" s="38">
        <f t="shared" si="33"/>
        <v>0</v>
      </c>
      <c r="W76" s="38">
        <f t="shared" si="33"/>
        <v>3.3044</v>
      </c>
      <c r="X76" s="38">
        <f t="shared" si="33"/>
        <v>0</v>
      </c>
      <c r="Y76" s="38">
        <f t="shared" si="33"/>
        <v>0</v>
      </c>
      <c r="Z76" s="38">
        <f t="shared" si="33"/>
        <v>0</v>
      </c>
      <c r="AA76" s="38">
        <f t="shared" si="33"/>
        <v>0</v>
      </c>
      <c r="AB76" s="38">
        <f t="shared" si="33"/>
        <v>0</v>
      </c>
      <c r="AC76" s="38">
        <f t="shared" si="33"/>
        <v>0</v>
      </c>
      <c r="AD76" s="38">
        <f t="shared" si="33"/>
        <v>0</v>
      </c>
      <c r="AE76" s="38">
        <f t="shared" si="33"/>
        <v>0</v>
      </c>
      <c r="AF76" s="97"/>
      <c r="AG76" s="98"/>
      <c r="AH76" s="58"/>
      <c r="AI76" s="61"/>
    </row>
    <row r="77" spans="1:35" s="12" customFormat="1" ht="18.75" customHeight="1">
      <c r="A77" s="45" t="s">
        <v>26</v>
      </c>
      <c r="B77" s="38">
        <f>H77+J77+L77+N77+P77+R77+T77+V77+X77+Z77+AB77+AD77</f>
        <v>0</v>
      </c>
      <c r="C77" s="38">
        <f>H77+J77+L77</f>
        <v>0</v>
      </c>
      <c r="D77" s="38">
        <f>E77</f>
        <v>0</v>
      </c>
      <c r="E77" s="38">
        <f>I77+K77+M77</f>
        <v>0</v>
      </c>
      <c r="F77" s="37">
        <v>0</v>
      </c>
      <c r="G77" s="37">
        <v>0</v>
      </c>
      <c r="H77" s="36">
        <v>0</v>
      </c>
      <c r="I77" s="36">
        <v>0</v>
      </c>
      <c r="J77" s="36">
        <v>0</v>
      </c>
      <c r="K77" s="36">
        <v>0</v>
      </c>
      <c r="L77" s="36">
        <v>0</v>
      </c>
      <c r="M77" s="36">
        <v>0</v>
      </c>
      <c r="N77" s="36">
        <v>0</v>
      </c>
      <c r="O77" s="36">
        <v>0</v>
      </c>
      <c r="P77" s="36">
        <v>0</v>
      </c>
      <c r="Q77" s="36">
        <v>0</v>
      </c>
      <c r="R77" s="36">
        <v>0</v>
      </c>
      <c r="S77" s="36">
        <v>0</v>
      </c>
      <c r="T77" s="36">
        <v>0</v>
      </c>
      <c r="U77" s="36">
        <v>0</v>
      </c>
      <c r="V77" s="36">
        <v>0</v>
      </c>
      <c r="W77" s="36">
        <v>0</v>
      </c>
      <c r="X77" s="36">
        <v>0</v>
      </c>
      <c r="Y77" s="36">
        <v>0</v>
      </c>
      <c r="Z77" s="36">
        <v>0</v>
      </c>
      <c r="AA77" s="36">
        <v>0</v>
      </c>
      <c r="AB77" s="36">
        <v>0</v>
      </c>
      <c r="AC77" s="36">
        <v>0</v>
      </c>
      <c r="AD77" s="36">
        <v>0</v>
      </c>
      <c r="AE77" s="38">
        <v>0</v>
      </c>
      <c r="AF77" s="97"/>
      <c r="AG77" s="98"/>
      <c r="AH77" s="58"/>
      <c r="AI77" s="61"/>
    </row>
    <row r="78" spans="1:35" s="12" customFormat="1" ht="18.75" customHeight="1">
      <c r="A78" s="45" t="s">
        <v>24</v>
      </c>
      <c r="B78" s="38">
        <f>H78+J78+L78+N78+P78+R78+T78+V78+X78+Z78+AB78+AD78</f>
        <v>13.49926</v>
      </c>
      <c r="C78" s="38">
        <f>H78+J78+L78+N78+P78+R78+T78+V78+X78</f>
        <v>13.49926</v>
      </c>
      <c r="D78" s="38">
        <f>C78</f>
        <v>13.49926</v>
      </c>
      <c r="E78" s="38">
        <f>I78+K78+M78+O78+Q78+S78+U78+W78+Y78</f>
        <v>8.43914</v>
      </c>
      <c r="F78" s="37">
        <f>E78/B78</f>
        <v>0.6251557492781086</v>
      </c>
      <c r="G78" s="37">
        <f>E78/C78</f>
        <v>0.6251557492781086</v>
      </c>
      <c r="H78" s="36">
        <v>0</v>
      </c>
      <c r="I78" s="36">
        <v>0</v>
      </c>
      <c r="J78" s="36">
        <v>0</v>
      </c>
      <c r="K78" s="36">
        <v>0</v>
      </c>
      <c r="L78" s="36">
        <v>0</v>
      </c>
      <c r="M78" s="36">
        <v>0</v>
      </c>
      <c r="N78" s="36">
        <v>0</v>
      </c>
      <c r="O78" s="36">
        <v>0</v>
      </c>
      <c r="P78" s="36">
        <v>0</v>
      </c>
      <c r="Q78" s="36">
        <v>0</v>
      </c>
      <c r="R78" s="36">
        <v>5.134</v>
      </c>
      <c r="S78" s="36">
        <v>0</v>
      </c>
      <c r="T78" s="36">
        <v>8.36526</v>
      </c>
      <c r="U78" s="23">
        <v>5.13474</v>
      </c>
      <c r="V78" s="23">
        <v>0</v>
      </c>
      <c r="W78" s="23">
        <v>3.3044</v>
      </c>
      <c r="X78" s="36">
        <v>0</v>
      </c>
      <c r="Y78" s="36">
        <v>0</v>
      </c>
      <c r="Z78" s="36">
        <v>0</v>
      </c>
      <c r="AA78" s="36">
        <v>0</v>
      </c>
      <c r="AB78" s="36">
        <v>0</v>
      </c>
      <c r="AC78" s="36">
        <v>0</v>
      </c>
      <c r="AD78" s="36">
        <v>0</v>
      </c>
      <c r="AE78" s="38">
        <v>0</v>
      </c>
      <c r="AF78" s="97"/>
      <c r="AG78" s="98"/>
      <c r="AH78" s="58"/>
      <c r="AI78" s="61"/>
    </row>
    <row r="79" spans="1:35" s="12" customFormat="1" ht="18.75" customHeight="1">
      <c r="A79" s="45" t="s">
        <v>25</v>
      </c>
      <c r="B79" s="38">
        <f>H79+J79+L79+N79+P79+R79+T79+V79+X79+Z79+AB79+AD79</f>
        <v>0</v>
      </c>
      <c r="C79" s="38">
        <f>H79+J79+L79</f>
        <v>0</v>
      </c>
      <c r="D79" s="38">
        <f>E79</f>
        <v>0</v>
      </c>
      <c r="E79" s="38">
        <f>I79+K79+M79</f>
        <v>0</v>
      </c>
      <c r="F79" s="37">
        <v>0</v>
      </c>
      <c r="G79" s="37">
        <v>0</v>
      </c>
      <c r="H79" s="36">
        <v>0</v>
      </c>
      <c r="I79" s="36">
        <v>0</v>
      </c>
      <c r="J79" s="36">
        <v>0</v>
      </c>
      <c r="K79" s="36">
        <v>0</v>
      </c>
      <c r="L79" s="36">
        <v>0</v>
      </c>
      <c r="M79" s="36">
        <v>0</v>
      </c>
      <c r="N79" s="36">
        <v>0</v>
      </c>
      <c r="O79" s="36">
        <v>0</v>
      </c>
      <c r="P79" s="36">
        <v>0</v>
      </c>
      <c r="Q79" s="36">
        <v>0</v>
      </c>
      <c r="R79" s="36">
        <v>0</v>
      </c>
      <c r="S79" s="36">
        <v>0</v>
      </c>
      <c r="T79" s="36">
        <v>0</v>
      </c>
      <c r="U79" s="36">
        <v>0</v>
      </c>
      <c r="V79" s="36">
        <v>0</v>
      </c>
      <c r="W79" s="36">
        <v>0</v>
      </c>
      <c r="X79" s="36">
        <v>0</v>
      </c>
      <c r="Y79" s="36">
        <v>0</v>
      </c>
      <c r="Z79" s="36">
        <v>0</v>
      </c>
      <c r="AA79" s="36">
        <v>0</v>
      </c>
      <c r="AB79" s="36">
        <v>0</v>
      </c>
      <c r="AC79" s="36">
        <v>0</v>
      </c>
      <c r="AD79" s="36">
        <v>0</v>
      </c>
      <c r="AE79" s="38">
        <v>0</v>
      </c>
      <c r="AF79" s="97"/>
      <c r="AG79" s="98"/>
      <c r="AH79" s="58"/>
      <c r="AI79" s="61"/>
    </row>
    <row r="80" spans="1:35" s="12" customFormat="1" ht="18.75" customHeight="1">
      <c r="A80" s="45" t="s">
        <v>55</v>
      </c>
      <c r="B80" s="38">
        <f>H80+J80+L80+N80+P80+R80+T80+V80+X80+Z80+AB80+AD80</f>
        <v>0</v>
      </c>
      <c r="C80" s="38">
        <f>H80+J80</f>
        <v>0</v>
      </c>
      <c r="D80" s="38">
        <f>E80</f>
        <v>0</v>
      </c>
      <c r="E80" s="38">
        <f>I80+K80+M80</f>
        <v>0</v>
      </c>
      <c r="F80" s="37">
        <v>0</v>
      </c>
      <c r="G80" s="37">
        <v>0</v>
      </c>
      <c r="H80" s="36">
        <v>0</v>
      </c>
      <c r="I80" s="36">
        <v>0</v>
      </c>
      <c r="J80" s="36">
        <v>0</v>
      </c>
      <c r="K80" s="36">
        <v>0</v>
      </c>
      <c r="L80" s="36">
        <v>0</v>
      </c>
      <c r="M80" s="36">
        <v>0</v>
      </c>
      <c r="N80" s="36">
        <v>0</v>
      </c>
      <c r="O80" s="36">
        <v>0</v>
      </c>
      <c r="P80" s="36">
        <v>0</v>
      </c>
      <c r="Q80" s="36">
        <v>0</v>
      </c>
      <c r="R80" s="36">
        <v>0</v>
      </c>
      <c r="S80" s="36">
        <v>0</v>
      </c>
      <c r="T80" s="36">
        <v>0</v>
      </c>
      <c r="U80" s="36">
        <v>0</v>
      </c>
      <c r="V80" s="36">
        <v>0</v>
      </c>
      <c r="W80" s="36">
        <v>0</v>
      </c>
      <c r="X80" s="36">
        <v>0</v>
      </c>
      <c r="Y80" s="36">
        <v>0</v>
      </c>
      <c r="Z80" s="36">
        <v>0</v>
      </c>
      <c r="AA80" s="36">
        <v>0</v>
      </c>
      <c r="AB80" s="36">
        <v>0</v>
      </c>
      <c r="AC80" s="36">
        <v>0</v>
      </c>
      <c r="AD80" s="36">
        <v>0</v>
      </c>
      <c r="AE80" s="38">
        <v>0</v>
      </c>
      <c r="AF80" s="99"/>
      <c r="AG80" s="100"/>
      <c r="AH80" s="58"/>
      <c r="AI80" s="61"/>
    </row>
    <row r="81" spans="1:35" s="11" customFormat="1" ht="66" customHeight="1">
      <c r="A81" s="49" t="s">
        <v>68</v>
      </c>
      <c r="B81" s="50">
        <f>B82+B85+B88</f>
        <v>46933.204</v>
      </c>
      <c r="C81" s="50">
        <f>C82+C85+C88</f>
        <v>36968.804</v>
      </c>
      <c r="D81" s="50">
        <f>D82+D85+D88</f>
        <v>34588.613</v>
      </c>
      <c r="E81" s="50">
        <f>E82+E85+E88</f>
        <v>34588.613</v>
      </c>
      <c r="F81" s="43">
        <f aca="true" t="shared" si="34" ref="F81:F89">E81/B81</f>
        <v>0.7369753192217603</v>
      </c>
      <c r="G81" s="43">
        <f aca="true" t="shared" si="35" ref="G81:G92">E81/C81</f>
        <v>0.9356162292942991</v>
      </c>
      <c r="H81" s="50">
        <f aca="true" t="shared" si="36" ref="H81:AE81">H82+H85+H88</f>
        <v>9535.68</v>
      </c>
      <c r="I81" s="50">
        <f t="shared" si="36"/>
        <v>8353.83</v>
      </c>
      <c r="J81" s="50">
        <f>J82+J85+J88</f>
        <v>5327.76</v>
      </c>
      <c r="K81" s="50">
        <f t="shared" si="36"/>
        <v>5010.21</v>
      </c>
      <c r="L81" s="50">
        <f t="shared" si="36"/>
        <v>2576.14</v>
      </c>
      <c r="M81" s="50">
        <f t="shared" si="36"/>
        <v>2794.94</v>
      </c>
      <c r="N81" s="50">
        <f t="shared" si="36"/>
        <v>4035.903</v>
      </c>
      <c r="O81" s="50">
        <f t="shared" si="36"/>
        <v>4033.1940000000004</v>
      </c>
      <c r="P81" s="50">
        <f t="shared" si="36"/>
        <v>4002.4</v>
      </c>
      <c r="Q81" s="50">
        <f t="shared" si="36"/>
        <v>3489.4889999999996</v>
      </c>
      <c r="R81" s="50">
        <f t="shared" si="36"/>
        <v>2733.3109999999997</v>
      </c>
      <c r="S81" s="50">
        <f>S82+S85+S88</f>
        <v>2785.37</v>
      </c>
      <c r="T81" s="50">
        <f t="shared" si="36"/>
        <v>4633.29</v>
      </c>
      <c r="U81" s="50">
        <f t="shared" si="36"/>
        <v>4496.51</v>
      </c>
      <c r="V81" s="50">
        <f t="shared" si="36"/>
        <v>2313.33</v>
      </c>
      <c r="W81" s="50">
        <f t="shared" si="36"/>
        <v>1849.307</v>
      </c>
      <c r="X81" s="50">
        <f t="shared" si="36"/>
        <v>1810.9899999999998</v>
      </c>
      <c r="Y81" s="50">
        <f t="shared" si="36"/>
        <v>1775.7630000000001</v>
      </c>
      <c r="Z81" s="50">
        <f t="shared" si="36"/>
        <v>3723.04</v>
      </c>
      <c r="AA81" s="50">
        <f t="shared" si="36"/>
        <v>0</v>
      </c>
      <c r="AB81" s="50">
        <f t="shared" si="36"/>
        <v>1812.67</v>
      </c>
      <c r="AC81" s="50">
        <f t="shared" si="36"/>
        <v>0</v>
      </c>
      <c r="AD81" s="50">
        <f t="shared" si="36"/>
        <v>4428.6900000000005</v>
      </c>
      <c r="AE81" s="50">
        <f t="shared" si="36"/>
        <v>0</v>
      </c>
      <c r="AF81" s="103" t="s">
        <v>67</v>
      </c>
      <c r="AG81" s="103"/>
      <c r="AH81" s="58"/>
      <c r="AI81" s="61"/>
    </row>
    <row r="82" spans="1:35" s="12" customFormat="1" ht="105.75" customHeight="1">
      <c r="A82" s="46" t="s">
        <v>61</v>
      </c>
      <c r="B82" s="47">
        <f aca="true" t="shared" si="37" ref="B82:H83">B83</f>
        <v>13617.904</v>
      </c>
      <c r="C82" s="47">
        <f t="shared" si="37"/>
        <v>11035.514</v>
      </c>
      <c r="D82" s="47">
        <f t="shared" si="37"/>
        <v>10232.717999999999</v>
      </c>
      <c r="E82" s="47">
        <f t="shared" si="37"/>
        <v>10232.717999999999</v>
      </c>
      <c r="F82" s="43">
        <f t="shared" si="34"/>
        <v>0.7514165175492498</v>
      </c>
      <c r="G82" s="43">
        <f t="shared" si="35"/>
        <v>0.9272534111233967</v>
      </c>
      <c r="H82" s="42">
        <f t="shared" si="37"/>
        <v>2927.34</v>
      </c>
      <c r="I82" s="42">
        <f aca="true" t="shared" si="38" ref="I82:AE82">I83</f>
        <v>2295.94</v>
      </c>
      <c r="J82" s="42">
        <f t="shared" si="38"/>
        <v>1518.35</v>
      </c>
      <c r="K82" s="42">
        <f t="shared" si="38"/>
        <v>1260.26</v>
      </c>
      <c r="L82" s="42">
        <f t="shared" si="38"/>
        <v>586.03</v>
      </c>
      <c r="M82" s="42">
        <f t="shared" si="38"/>
        <v>717.72</v>
      </c>
      <c r="N82" s="42">
        <f t="shared" si="38"/>
        <v>1299.703</v>
      </c>
      <c r="O82" s="42">
        <f t="shared" si="38"/>
        <v>1288.275</v>
      </c>
      <c r="P82" s="42">
        <f t="shared" si="38"/>
        <v>1350.33</v>
      </c>
      <c r="Q82" s="42">
        <f t="shared" si="38"/>
        <v>1250.5</v>
      </c>
      <c r="R82" s="42">
        <f t="shared" si="38"/>
        <v>803.851</v>
      </c>
      <c r="S82" s="42">
        <f t="shared" si="38"/>
        <v>776.62</v>
      </c>
      <c r="T82" s="42">
        <f t="shared" si="38"/>
        <v>1192.38</v>
      </c>
      <c r="U82" s="42">
        <f t="shared" si="38"/>
        <v>1531.95</v>
      </c>
      <c r="V82" s="42">
        <f t="shared" si="38"/>
        <v>805.47</v>
      </c>
      <c r="W82" s="42">
        <f t="shared" si="38"/>
        <v>696.275</v>
      </c>
      <c r="X82" s="42">
        <f t="shared" si="38"/>
        <v>552.06</v>
      </c>
      <c r="Y82" s="42">
        <f t="shared" si="38"/>
        <v>415.178</v>
      </c>
      <c r="Z82" s="42">
        <f t="shared" si="38"/>
        <v>1097.03</v>
      </c>
      <c r="AA82" s="42">
        <f t="shared" si="38"/>
        <v>0</v>
      </c>
      <c r="AB82" s="42">
        <f t="shared" si="38"/>
        <v>513.77</v>
      </c>
      <c r="AC82" s="42">
        <f t="shared" si="38"/>
        <v>0</v>
      </c>
      <c r="AD82" s="42">
        <f t="shared" si="38"/>
        <v>971.59</v>
      </c>
      <c r="AE82" s="42">
        <f t="shared" si="38"/>
        <v>0</v>
      </c>
      <c r="AF82" s="102" t="s">
        <v>81</v>
      </c>
      <c r="AG82" s="102"/>
      <c r="AH82" s="58"/>
      <c r="AI82" s="61"/>
    </row>
    <row r="83" spans="1:35" s="12" customFormat="1" ht="16.5">
      <c r="A83" s="44" t="s">
        <v>31</v>
      </c>
      <c r="B83" s="38">
        <f t="shared" si="37"/>
        <v>13617.904</v>
      </c>
      <c r="C83" s="38">
        <f t="shared" si="37"/>
        <v>11035.514</v>
      </c>
      <c r="D83" s="38">
        <f>D84</f>
        <v>10232.717999999999</v>
      </c>
      <c r="E83" s="38">
        <f t="shared" si="37"/>
        <v>10232.717999999999</v>
      </c>
      <c r="F83" s="37">
        <f t="shared" si="34"/>
        <v>0.7514165175492498</v>
      </c>
      <c r="G83" s="37">
        <f t="shared" si="35"/>
        <v>0.9272534111233967</v>
      </c>
      <c r="H83" s="36">
        <f t="shared" si="37"/>
        <v>2927.34</v>
      </c>
      <c r="I83" s="36">
        <f aca="true" t="shared" si="39" ref="I83:AE83">I84</f>
        <v>2295.94</v>
      </c>
      <c r="J83" s="36">
        <f t="shared" si="39"/>
        <v>1518.35</v>
      </c>
      <c r="K83" s="36">
        <f t="shared" si="39"/>
        <v>1260.26</v>
      </c>
      <c r="L83" s="36">
        <f t="shared" si="39"/>
        <v>586.03</v>
      </c>
      <c r="M83" s="36">
        <f t="shared" si="39"/>
        <v>717.72</v>
      </c>
      <c r="N83" s="36">
        <f t="shared" si="39"/>
        <v>1299.703</v>
      </c>
      <c r="O83" s="36">
        <f t="shared" si="39"/>
        <v>1288.275</v>
      </c>
      <c r="P83" s="36">
        <f t="shared" si="39"/>
        <v>1350.33</v>
      </c>
      <c r="Q83" s="36">
        <f t="shared" si="39"/>
        <v>1250.5</v>
      </c>
      <c r="R83" s="36">
        <f t="shared" si="39"/>
        <v>803.851</v>
      </c>
      <c r="S83" s="36">
        <f t="shared" si="39"/>
        <v>776.62</v>
      </c>
      <c r="T83" s="36">
        <f t="shared" si="39"/>
        <v>1192.38</v>
      </c>
      <c r="U83" s="36">
        <f t="shared" si="39"/>
        <v>1531.95</v>
      </c>
      <c r="V83" s="36">
        <f t="shared" si="39"/>
        <v>805.47</v>
      </c>
      <c r="W83" s="36">
        <f t="shared" si="39"/>
        <v>696.275</v>
      </c>
      <c r="X83" s="36">
        <f t="shared" si="39"/>
        <v>552.06</v>
      </c>
      <c r="Y83" s="36">
        <f t="shared" si="39"/>
        <v>415.178</v>
      </c>
      <c r="Z83" s="36">
        <f t="shared" si="39"/>
        <v>1097.03</v>
      </c>
      <c r="AA83" s="36">
        <f t="shared" si="39"/>
        <v>0</v>
      </c>
      <c r="AB83" s="36">
        <f t="shared" si="39"/>
        <v>513.77</v>
      </c>
      <c r="AC83" s="36">
        <f t="shared" si="39"/>
        <v>0</v>
      </c>
      <c r="AD83" s="36">
        <f t="shared" si="39"/>
        <v>971.59</v>
      </c>
      <c r="AE83" s="36">
        <f t="shared" si="39"/>
        <v>0</v>
      </c>
      <c r="AF83" s="103" t="s">
        <v>67</v>
      </c>
      <c r="AG83" s="103"/>
      <c r="AH83" s="58"/>
      <c r="AI83" s="61"/>
    </row>
    <row r="84" spans="1:35" s="12" customFormat="1" ht="16.5">
      <c r="A84" s="39" t="s">
        <v>25</v>
      </c>
      <c r="B84" s="38">
        <f>H84+J84+L84+N84+P84+R84+T84+V84+X84+Z84+AB84+AD84</f>
        <v>13617.904</v>
      </c>
      <c r="C84" s="38">
        <f>H84+J84+L84+N84+P84+R84+T84+V84+X84</f>
        <v>11035.514</v>
      </c>
      <c r="D84" s="38">
        <f>E84</f>
        <v>10232.717999999999</v>
      </c>
      <c r="E84" s="38">
        <f>I84+K84+M84+O84+Q84+S84+U84+W84+Y84</f>
        <v>10232.717999999999</v>
      </c>
      <c r="F84" s="37">
        <f t="shared" si="34"/>
        <v>0.7514165175492498</v>
      </c>
      <c r="G84" s="37">
        <f t="shared" si="35"/>
        <v>0.9272534111233967</v>
      </c>
      <c r="H84" s="36">
        <v>2927.34</v>
      </c>
      <c r="I84" s="36">
        <v>2295.94</v>
      </c>
      <c r="J84" s="36">
        <v>1518.35</v>
      </c>
      <c r="K84" s="36">
        <v>1260.26</v>
      </c>
      <c r="L84" s="36">
        <v>586.03</v>
      </c>
      <c r="M84" s="36">
        <v>717.72</v>
      </c>
      <c r="N84" s="36">
        <v>1299.703</v>
      </c>
      <c r="O84" s="36">
        <v>1288.275</v>
      </c>
      <c r="P84" s="36">
        <v>1350.33</v>
      </c>
      <c r="Q84" s="36">
        <v>1250.5</v>
      </c>
      <c r="R84" s="36">
        <v>803.851</v>
      </c>
      <c r="S84" s="36">
        <v>776.62</v>
      </c>
      <c r="T84" s="36">
        <v>1192.38</v>
      </c>
      <c r="U84" s="36">
        <v>1531.95</v>
      </c>
      <c r="V84" s="36">
        <v>805.47</v>
      </c>
      <c r="W84" s="36">
        <v>696.275</v>
      </c>
      <c r="X84" s="36">
        <v>552.06</v>
      </c>
      <c r="Y84" s="36">
        <v>415.178</v>
      </c>
      <c r="Z84" s="36">
        <v>1097.03</v>
      </c>
      <c r="AA84" s="36">
        <v>0</v>
      </c>
      <c r="AB84" s="36">
        <v>513.77</v>
      </c>
      <c r="AC84" s="36">
        <v>0</v>
      </c>
      <c r="AD84" s="36">
        <v>971.59</v>
      </c>
      <c r="AE84" s="36">
        <v>0</v>
      </c>
      <c r="AF84" s="103" t="s">
        <v>67</v>
      </c>
      <c r="AG84" s="103"/>
      <c r="AH84" s="58"/>
      <c r="AI84" s="61"/>
    </row>
    <row r="85" spans="1:35" s="12" customFormat="1" ht="96" customHeight="1">
      <c r="A85" s="46" t="s">
        <v>62</v>
      </c>
      <c r="B85" s="47">
        <f aca="true" t="shared" si="40" ref="B85:H86">B86</f>
        <v>6039.999999999999</v>
      </c>
      <c r="C85" s="47">
        <f t="shared" si="40"/>
        <v>4841.42</v>
      </c>
      <c r="D85" s="47">
        <f t="shared" si="40"/>
        <v>4465.115</v>
      </c>
      <c r="E85" s="47">
        <f t="shared" si="40"/>
        <v>4465.115</v>
      </c>
      <c r="F85" s="43">
        <f t="shared" si="34"/>
        <v>0.7392574503311259</v>
      </c>
      <c r="G85" s="43">
        <f t="shared" si="35"/>
        <v>0.9222738370147601</v>
      </c>
      <c r="H85" s="42">
        <f t="shared" si="40"/>
        <v>1489.46</v>
      </c>
      <c r="I85" s="42">
        <f aca="true" t="shared" si="41" ref="I85:AE85">I86</f>
        <v>1196.93</v>
      </c>
      <c r="J85" s="42">
        <f t="shared" si="41"/>
        <v>749.39</v>
      </c>
      <c r="K85" s="42">
        <f t="shared" si="41"/>
        <v>564.23</v>
      </c>
      <c r="L85" s="42">
        <f t="shared" si="41"/>
        <v>317.49</v>
      </c>
      <c r="M85" s="42">
        <f t="shared" si="41"/>
        <v>482.85</v>
      </c>
      <c r="N85" s="42">
        <f t="shared" si="41"/>
        <v>485.39</v>
      </c>
      <c r="O85" s="42">
        <f t="shared" si="41"/>
        <v>435.889</v>
      </c>
      <c r="P85" s="42">
        <f t="shared" si="41"/>
        <v>547.29</v>
      </c>
      <c r="Q85" s="42">
        <f t="shared" si="41"/>
        <v>490.169</v>
      </c>
      <c r="R85" s="42">
        <f t="shared" si="41"/>
        <v>366.49</v>
      </c>
      <c r="S85" s="42">
        <f t="shared" si="41"/>
        <v>371.4</v>
      </c>
      <c r="T85" s="42">
        <f t="shared" si="41"/>
        <v>475.07</v>
      </c>
      <c r="U85" s="42">
        <f t="shared" si="41"/>
        <v>468.22</v>
      </c>
      <c r="V85" s="42">
        <f t="shared" si="41"/>
        <v>298</v>
      </c>
      <c r="W85" s="42">
        <f t="shared" si="41"/>
        <v>268.982</v>
      </c>
      <c r="X85" s="42">
        <f t="shared" si="41"/>
        <v>112.84</v>
      </c>
      <c r="Y85" s="42">
        <f t="shared" si="41"/>
        <v>186.445</v>
      </c>
      <c r="Z85" s="42">
        <f t="shared" si="41"/>
        <v>528.06</v>
      </c>
      <c r="AA85" s="42">
        <f t="shared" si="41"/>
        <v>0</v>
      </c>
      <c r="AB85" s="42">
        <f t="shared" si="41"/>
        <v>246.7</v>
      </c>
      <c r="AC85" s="42">
        <f t="shared" si="41"/>
        <v>0</v>
      </c>
      <c r="AD85" s="42">
        <f t="shared" si="41"/>
        <v>423.82</v>
      </c>
      <c r="AE85" s="42">
        <f t="shared" si="41"/>
        <v>0</v>
      </c>
      <c r="AF85" s="102" t="s">
        <v>79</v>
      </c>
      <c r="AG85" s="102"/>
      <c r="AH85" s="58"/>
      <c r="AI85" s="61"/>
    </row>
    <row r="86" spans="1:35" s="12" customFormat="1" ht="16.5">
      <c r="A86" s="44" t="s">
        <v>31</v>
      </c>
      <c r="B86" s="38">
        <f t="shared" si="40"/>
        <v>6039.999999999999</v>
      </c>
      <c r="C86" s="38">
        <f t="shared" si="40"/>
        <v>4841.42</v>
      </c>
      <c r="D86" s="38">
        <f t="shared" si="40"/>
        <v>4465.115</v>
      </c>
      <c r="E86" s="38">
        <f t="shared" si="40"/>
        <v>4465.115</v>
      </c>
      <c r="F86" s="37">
        <f t="shared" si="34"/>
        <v>0.7392574503311259</v>
      </c>
      <c r="G86" s="37">
        <f t="shared" si="35"/>
        <v>0.9222738370147601</v>
      </c>
      <c r="H86" s="36">
        <f t="shared" si="40"/>
        <v>1489.46</v>
      </c>
      <c r="I86" s="36">
        <f>I87</f>
        <v>1196.93</v>
      </c>
      <c r="J86" s="36">
        <f>J87</f>
        <v>749.39</v>
      </c>
      <c r="K86" s="36">
        <f>K87</f>
        <v>564.23</v>
      </c>
      <c r="L86" s="36">
        <f>L87</f>
        <v>317.49</v>
      </c>
      <c r="M86" s="36">
        <f>M87</f>
        <v>482.85</v>
      </c>
      <c r="N86" s="36">
        <f aca="true" t="shared" si="42" ref="N86:Y86">N87</f>
        <v>485.39</v>
      </c>
      <c r="O86" s="36">
        <f t="shared" si="42"/>
        <v>435.889</v>
      </c>
      <c r="P86" s="36">
        <f t="shared" si="42"/>
        <v>547.29</v>
      </c>
      <c r="Q86" s="36">
        <f t="shared" si="42"/>
        <v>490.169</v>
      </c>
      <c r="R86" s="36">
        <f t="shared" si="42"/>
        <v>366.49</v>
      </c>
      <c r="S86" s="36">
        <f t="shared" si="42"/>
        <v>371.4</v>
      </c>
      <c r="T86" s="36">
        <f t="shared" si="42"/>
        <v>475.07</v>
      </c>
      <c r="U86" s="36">
        <f t="shared" si="42"/>
        <v>468.22</v>
      </c>
      <c r="V86" s="36">
        <f t="shared" si="42"/>
        <v>298</v>
      </c>
      <c r="W86" s="36">
        <f t="shared" si="42"/>
        <v>268.982</v>
      </c>
      <c r="X86" s="36">
        <f t="shared" si="42"/>
        <v>112.84</v>
      </c>
      <c r="Y86" s="36">
        <f t="shared" si="42"/>
        <v>186.445</v>
      </c>
      <c r="Z86" s="36">
        <f aca="true" t="shared" si="43" ref="Z86:AE86">Z87</f>
        <v>528.06</v>
      </c>
      <c r="AA86" s="36">
        <f t="shared" si="43"/>
        <v>0</v>
      </c>
      <c r="AB86" s="36">
        <f t="shared" si="43"/>
        <v>246.7</v>
      </c>
      <c r="AC86" s="36">
        <f t="shared" si="43"/>
        <v>0</v>
      </c>
      <c r="AD86" s="36">
        <f t="shared" si="43"/>
        <v>423.82</v>
      </c>
      <c r="AE86" s="36">
        <f t="shared" si="43"/>
        <v>0</v>
      </c>
      <c r="AF86" s="103" t="s">
        <v>67</v>
      </c>
      <c r="AG86" s="103"/>
      <c r="AH86" s="58"/>
      <c r="AI86" s="61"/>
    </row>
    <row r="87" spans="1:35" s="12" customFormat="1" ht="16.5">
      <c r="A87" s="39" t="s">
        <v>25</v>
      </c>
      <c r="B87" s="38">
        <f>H87+J87+L87+N87+P87+R87+T87+V87+X87+Z87+AB87+AD87</f>
        <v>6039.999999999999</v>
      </c>
      <c r="C87" s="38">
        <f>H87+J87+L87+N87+P87+R87+T87+V87+X87</f>
        <v>4841.42</v>
      </c>
      <c r="D87" s="38">
        <f>E87</f>
        <v>4465.115</v>
      </c>
      <c r="E87" s="38">
        <f>I87+K87+M87+O87+Q87+S87+U87+W87+Y87</f>
        <v>4465.115</v>
      </c>
      <c r="F87" s="37">
        <f t="shared" si="34"/>
        <v>0.7392574503311259</v>
      </c>
      <c r="G87" s="37">
        <f t="shared" si="35"/>
        <v>0.9222738370147601</v>
      </c>
      <c r="H87" s="36">
        <v>1489.46</v>
      </c>
      <c r="I87" s="36">
        <v>1196.93</v>
      </c>
      <c r="J87" s="36">
        <v>749.39</v>
      </c>
      <c r="K87" s="36">
        <v>564.23</v>
      </c>
      <c r="L87" s="36">
        <v>317.49</v>
      </c>
      <c r="M87" s="36">
        <v>482.85</v>
      </c>
      <c r="N87" s="36">
        <v>485.39</v>
      </c>
      <c r="O87" s="36">
        <v>435.889</v>
      </c>
      <c r="P87" s="36">
        <v>547.29</v>
      </c>
      <c r="Q87" s="36">
        <v>490.169</v>
      </c>
      <c r="R87" s="36">
        <v>366.49</v>
      </c>
      <c r="S87" s="36">
        <v>371.4</v>
      </c>
      <c r="T87" s="36">
        <v>475.07</v>
      </c>
      <c r="U87" s="36">
        <v>468.22</v>
      </c>
      <c r="V87" s="36">
        <v>298</v>
      </c>
      <c r="W87" s="36">
        <v>268.982</v>
      </c>
      <c r="X87" s="36">
        <v>112.84</v>
      </c>
      <c r="Y87" s="36">
        <v>186.445</v>
      </c>
      <c r="Z87" s="36">
        <v>528.06</v>
      </c>
      <c r="AA87" s="36">
        <v>0</v>
      </c>
      <c r="AB87" s="36">
        <v>246.7</v>
      </c>
      <c r="AC87" s="36">
        <v>0</v>
      </c>
      <c r="AD87" s="36">
        <v>423.82</v>
      </c>
      <c r="AE87" s="36">
        <v>0</v>
      </c>
      <c r="AF87" s="103" t="s">
        <v>67</v>
      </c>
      <c r="AG87" s="103"/>
      <c r="AH87" s="58"/>
      <c r="AI87" s="61"/>
    </row>
    <row r="88" spans="1:35" s="12" customFormat="1" ht="48.75" customHeight="1">
      <c r="A88" s="46" t="s">
        <v>63</v>
      </c>
      <c r="B88" s="47">
        <f>B89</f>
        <v>27275.3</v>
      </c>
      <c r="C88" s="47">
        <f>C89</f>
        <v>21091.87</v>
      </c>
      <c r="D88" s="47">
        <f>D89</f>
        <v>19890.78</v>
      </c>
      <c r="E88" s="47">
        <f>E89</f>
        <v>19890.78</v>
      </c>
      <c r="F88" s="43">
        <f t="shared" si="34"/>
        <v>0.7292598064915876</v>
      </c>
      <c r="G88" s="43">
        <f t="shared" si="35"/>
        <v>0.9430543617042965</v>
      </c>
      <c r="H88" s="47">
        <f aca="true" t="shared" si="44" ref="H88:AE88">H89</f>
        <v>5118.88</v>
      </c>
      <c r="I88" s="47">
        <f t="shared" si="44"/>
        <v>4860.96</v>
      </c>
      <c r="J88" s="47">
        <f t="shared" si="44"/>
        <v>3060.02</v>
      </c>
      <c r="K88" s="47">
        <f t="shared" si="44"/>
        <v>3185.72</v>
      </c>
      <c r="L88" s="47">
        <f t="shared" si="44"/>
        <v>1672.62</v>
      </c>
      <c r="M88" s="47">
        <f t="shared" si="44"/>
        <v>1594.37</v>
      </c>
      <c r="N88" s="47">
        <f t="shared" si="44"/>
        <v>2250.81</v>
      </c>
      <c r="O88" s="47">
        <f t="shared" si="44"/>
        <v>2309.03</v>
      </c>
      <c r="P88" s="47">
        <f t="shared" si="44"/>
        <v>2104.78</v>
      </c>
      <c r="Q88" s="47">
        <f t="shared" si="44"/>
        <v>1748.82</v>
      </c>
      <c r="R88" s="47">
        <f t="shared" si="44"/>
        <v>1562.97</v>
      </c>
      <c r="S88" s="47">
        <f t="shared" si="44"/>
        <v>1637.35</v>
      </c>
      <c r="T88" s="47">
        <f t="shared" si="44"/>
        <v>2965.84</v>
      </c>
      <c r="U88" s="47">
        <f t="shared" si="44"/>
        <v>2496.34</v>
      </c>
      <c r="V88" s="47">
        <f t="shared" si="44"/>
        <v>1209.86</v>
      </c>
      <c r="W88" s="47">
        <f t="shared" si="44"/>
        <v>884.05</v>
      </c>
      <c r="X88" s="47">
        <f t="shared" si="44"/>
        <v>1146.09</v>
      </c>
      <c r="Y88" s="47">
        <f t="shared" si="44"/>
        <v>1174.14</v>
      </c>
      <c r="Z88" s="47">
        <f t="shared" si="44"/>
        <v>2097.95</v>
      </c>
      <c r="AA88" s="47">
        <f t="shared" si="44"/>
        <v>0</v>
      </c>
      <c r="AB88" s="47">
        <f t="shared" si="44"/>
        <v>1052.2</v>
      </c>
      <c r="AC88" s="47">
        <f t="shared" si="44"/>
        <v>0</v>
      </c>
      <c r="AD88" s="47">
        <f t="shared" si="44"/>
        <v>3033.28</v>
      </c>
      <c r="AE88" s="47">
        <f t="shared" si="44"/>
        <v>0</v>
      </c>
      <c r="AF88" s="104" t="s">
        <v>94</v>
      </c>
      <c r="AG88" s="105"/>
      <c r="AH88" s="58"/>
      <c r="AI88" s="61"/>
    </row>
    <row r="89" spans="1:35" s="12" customFormat="1" ht="37.5" customHeight="1">
      <c r="A89" s="44" t="s">
        <v>31</v>
      </c>
      <c r="B89" s="38">
        <f>B90+B91+B92+B93</f>
        <v>27275.3</v>
      </c>
      <c r="C89" s="38">
        <f>C90+C91+C92+C93</f>
        <v>21091.87</v>
      </c>
      <c r="D89" s="38">
        <f>D90+D91+D92+D93</f>
        <v>19890.78</v>
      </c>
      <c r="E89" s="38">
        <f>E90+E91+E92+E93</f>
        <v>19890.78</v>
      </c>
      <c r="F89" s="37">
        <f t="shared" si="34"/>
        <v>0.7292598064915876</v>
      </c>
      <c r="G89" s="37">
        <f t="shared" si="35"/>
        <v>0.9430543617042965</v>
      </c>
      <c r="H89" s="38">
        <f aca="true" t="shared" si="45" ref="H89:AE89">H90+H91+H92+H93</f>
        <v>5118.88</v>
      </c>
      <c r="I89" s="38">
        <f t="shared" si="45"/>
        <v>4860.96</v>
      </c>
      <c r="J89" s="38">
        <f t="shared" si="45"/>
        <v>3060.02</v>
      </c>
      <c r="K89" s="38">
        <f t="shared" si="45"/>
        <v>3185.72</v>
      </c>
      <c r="L89" s="38">
        <f t="shared" si="45"/>
        <v>1672.62</v>
      </c>
      <c r="M89" s="38">
        <f t="shared" si="45"/>
        <v>1594.37</v>
      </c>
      <c r="N89" s="38">
        <f t="shared" si="45"/>
        <v>2250.81</v>
      </c>
      <c r="O89" s="38">
        <f t="shared" si="45"/>
        <v>2309.03</v>
      </c>
      <c r="P89" s="38">
        <f t="shared" si="45"/>
        <v>2104.78</v>
      </c>
      <c r="Q89" s="38">
        <f t="shared" si="45"/>
        <v>1748.82</v>
      </c>
      <c r="R89" s="38">
        <f t="shared" si="45"/>
        <v>1562.97</v>
      </c>
      <c r="S89" s="38">
        <f t="shared" si="45"/>
        <v>1637.35</v>
      </c>
      <c r="T89" s="38">
        <f t="shared" si="45"/>
        <v>2965.84</v>
      </c>
      <c r="U89" s="38">
        <f t="shared" si="45"/>
        <v>2496.34</v>
      </c>
      <c r="V89" s="38">
        <f t="shared" si="45"/>
        <v>1209.86</v>
      </c>
      <c r="W89" s="38">
        <f t="shared" si="45"/>
        <v>884.05</v>
      </c>
      <c r="X89" s="38">
        <f t="shared" si="45"/>
        <v>1146.09</v>
      </c>
      <c r="Y89" s="38">
        <f t="shared" si="45"/>
        <v>1174.14</v>
      </c>
      <c r="Z89" s="38">
        <f t="shared" si="45"/>
        <v>2097.95</v>
      </c>
      <c r="AA89" s="38">
        <f t="shared" si="45"/>
        <v>0</v>
      </c>
      <c r="AB89" s="38">
        <f t="shared" si="45"/>
        <v>1052.2</v>
      </c>
      <c r="AC89" s="38">
        <f t="shared" si="45"/>
        <v>0</v>
      </c>
      <c r="AD89" s="38">
        <f t="shared" si="45"/>
        <v>3033.28</v>
      </c>
      <c r="AE89" s="38">
        <f t="shared" si="45"/>
        <v>0</v>
      </c>
      <c r="AF89" s="106"/>
      <c r="AG89" s="107"/>
      <c r="AH89" s="58"/>
      <c r="AI89" s="61"/>
    </row>
    <row r="90" spans="1:35" s="12" customFormat="1" ht="37.5" customHeight="1">
      <c r="A90" s="39" t="s">
        <v>26</v>
      </c>
      <c r="B90" s="38">
        <f>H90+J90+L90+N90+P90+R90+T90+X90+Z90+AB90+AD90+V90</f>
        <v>0</v>
      </c>
      <c r="C90" s="38">
        <f>H90+J90+L90</f>
        <v>0</v>
      </c>
      <c r="D90" s="38">
        <f>E90</f>
        <v>0</v>
      </c>
      <c r="E90" s="38">
        <f>I90+K90+M90</f>
        <v>0</v>
      </c>
      <c r="F90" s="37">
        <v>0</v>
      </c>
      <c r="G90" s="37">
        <v>0</v>
      </c>
      <c r="H90" s="36">
        <v>0</v>
      </c>
      <c r="I90" s="36">
        <v>0</v>
      </c>
      <c r="J90" s="36">
        <v>0</v>
      </c>
      <c r="K90" s="36">
        <v>0</v>
      </c>
      <c r="L90" s="36">
        <v>0</v>
      </c>
      <c r="M90" s="36">
        <v>0</v>
      </c>
      <c r="N90" s="36">
        <v>0</v>
      </c>
      <c r="O90" s="36">
        <v>0</v>
      </c>
      <c r="P90" s="36">
        <v>0</v>
      </c>
      <c r="Q90" s="36">
        <v>0</v>
      </c>
      <c r="R90" s="36">
        <v>0</v>
      </c>
      <c r="S90" s="36">
        <v>0</v>
      </c>
      <c r="T90" s="36">
        <v>0</v>
      </c>
      <c r="U90" s="36">
        <v>0</v>
      </c>
      <c r="V90" s="36">
        <v>0</v>
      </c>
      <c r="W90" s="36">
        <v>0</v>
      </c>
      <c r="X90" s="36">
        <v>0</v>
      </c>
      <c r="Y90" s="36">
        <v>0</v>
      </c>
      <c r="Z90" s="36">
        <v>0</v>
      </c>
      <c r="AA90" s="36">
        <v>0</v>
      </c>
      <c r="AB90" s="36">
        <v>0</v>
      </c>
      <c r="AC90" s="36">
        <v>0</v>
      </c>
      <c r="AD90" s="36">
        <v>0</v>
      </c>
      <c r="AE90" s="38">
        <v>0</v>
      </c>
      <c r="AF90" s="106"/>
      <c r="AG90" s="107"/>
      <c r="AH90" s="58"/>
      <c r="AI90" s="61"/>
    </row>
    <row r="91" spans="1:35" s="12" customFormat="1" ht="37.5" customHeight="1">
      <c r="A91" s="39" t="s">
        <v>24</v>
      </c>
      <c r="B91" s="38">
        <f>H91+J91+L91+N91+P91+R91+T91+X91+Z91+AB91+AD91+V91</f>
        <v>0</v>
      </c>
      <c r="C91" s="38">
        <f>H91+J91+L91</f>
        <v>0</v>
      </c>
      <c r="D91" s="38">
        <f>E91</f>
        <v>0</v>
      </c>
      <c r="E91" s="38">
        <f>I91+K91+M91</f>
        <v>0</v>
      </c>
      <c r="F91" s="37">
        <v>0</v>
      </c>
      <c r="G91" s="37">
        <v>0</v>
      </c>
      <c r="H91" s="36">
        <v>0</v>
      </c>
      <c r="I91" s="36">
        <v>0</v>
      </c>
      <c r="J91" s="36">
        <v>0</v>
      </c>
      <c r="K91" s="36">
        <v>0</v>
      </c>
      <c r="L91" s="36">
        <v>0</v>
      </c>
      <c r="M91" s="36">
        <v>0</v>
      </c>
      <c r="N91" s="36">
        <v>0</v>
      </c>
      <c r="O91" s="36">
        <v>0</v>
      </c>
      <c r="P91" s="36">
        <v>0</v>
      </c>
      <c r="Q91" s="36">
        <v>0</v>
      </c>
      <c r="R91" s="36">
        <v>0</v>
      </c>
      <c r="S91" s="36">
        <v>0</v>
      </c>
      <c r="T91" s="36">
        <v>0</v>
      </c>
      <c r="U91" s="36">
        <v>0</v>
      </c>
      <c r="V91" s="36">
        <v>0</v>
      </c>
      <c r="W91" s="36">
        <v>0</v>
      </c>
      <c r="X91" s="36">
        <v>0</v>
      </c>
      <c r="Y91" s="36">
        <v>0</v>
      </c>
      <c r="Z91" s="36">
        <v>0</v>
      </c>
      <c r="AA91" s="36">
        <v>0</v>
      </c>
      <c r="AB91" s="36">
        <v>0</v>
      </c>
      <c r="AC91" s="36">
        <v>0</v>
      </c>
      <c r="AD91" s="36">
        <v>0</v>
      </c>
      <c r="AE91" s="38">
        <v>0</v>
      </c>
      <c r="AF91" s="106"/>
      <c r="AG91" s="107"/>
      <c r="AH91" s="58"/>
      <c r="AI91" s="61"/>
    </row>
    <row r="92" spans="1:35" s="12" customFormat="1" ht="37.5" customHeight="1">
      <c r="A92" s="39" t="s">
        <v>25</v>
      </c>
      <c r="B92" s="38">
        <f>H92+J92+L92+N92+P92+R92+T92+X92+Z92+AB92+AD92+V92</f>
        <v>27275.3</v>
      </c>
      <c r="C92" s="38">
        <f>H92+J92+L92+N92+P92+R92+T92+V92+X92</f>
        <v>21091.87</v>
      </c>
      <c r="D92" s="38">
        <f>I92+K92+M92+O92+Q92+S92+U92+W92+Y92+AA92+AC92+AE92</f>
        <v>19890.78</v>
      </c>
      <c r="E92" s="38">
        <f>I92+K92+M92+O92+Q92+S92+U92+W92+Y92</f>
        <v>19890.78</v>
      </c>
      <c r="F92" s="37">
        <f>E92/B92</f>
        <v>0.7292598064915876</v>
      </c>
      <c r="G92" s="37">
        <f t="shared" si="35"/>
        <v>0.9430543617042965</v>
      </c>
      <c r="H92" s="36">
        <v>5118.88</v>
      </c>
      <c r="I92" s="36">
        <v>4860.96</v>
      </c>
      <c r="J92" s="36">
        <v>3060.02</v>
      </c>
      <c r="K92" s="36">
        <v>3185.72</v>
      </c>
      <c r="L92" s="36">
        <v>1672.62</v>
      </c>
      <c r="M92" s="36">
        <v>1594.37</v>
      </c>
      <c r="N92" s="36">
        <v>2250.81</v>
      </c>
      <c r="O92" s="36">
        <v>2309.03</v>
      </c>
      <c r="P92" s="36">
        <v>2104.78</v>
      </c>
      <c r="Q92" s="36">
        <v>1748.82</v>
      </c>
      <c r="R92" s="36">
        <v>1562.97</v>
      </c>
      <c r="S92" s="36">
        <v>1637.35</v>
      </c>
      <c r="T92" s="36">
        <v>2965.84</v>
      </c>
      <c r="U92" s="36">
        <v>2496.34</v>
      </c>
      <c r="V92" s="36">
        <v>1209.86</v>
      </c>
      <c r="W92" s="36">
        <v>884.05</v>
      </c>
      <c r="X92" s="36">
        <v>1146.09</v>
      </c>
      <c r="Y92" s="36">
        <v>1174.14</v>
      </c>
      <c r="Z92" s="36">
        <v>2097.95</v>
      </c>
      <c r="AA92" s="36">
        <v>0</v>
      </c>
      <c r="AB92" s="36">
        <v>1052.2</v>
      </c>
      <c r="AC92" s="36">
        <v>0</v>
      </c>
      <c r="AD92" s="36">
        <v>3033.28</v>
      </c>
      <c r="AE92" s="38">
        <v>0</v>
      </c>
      <c r="AF92" s="106"/>
      <c r="AG92" s="107"/>
      <c r="AH92" s="58"/>
      <c r="AI92" s="61"/>
    </row>
    <row r="93" spans="1:35" s="12" customFormat="1" ht="37.5" customHeight="1">
      <c r="A93" s="39" t="s">
        <v>55</v>
      </c>
      <c r="B93" s="38">
        <f>H93+J93+L93+N93+P93+R93+T93+X93+Z93+AB93+AD93+V93</f>
        <v>0</v>
      </c>
      <c r="C93" s="38">
        <f>H93+J93</f>
        <v>0</v>
      </c>
      <c r="D93" s="38">
        <f>E93</f>
        <v>0</v>
      </c>
      <c r="E93" s="38">
        <f>I93+K93+M93</f>
        <v>0</v>
      </c>
      <c r="F93" s="37">
        <v>0</v>
      </c>
      <c r="G93" s="37">
        <v>0</v>
      </c>
      <c r="H93" s="36">
        <v>0</v>
      </c>
      <c r="I93" s="36">
        <v>0</v>
      </c>
      <c r="J93" s="36">
        <v>0</v>
      </c>
      <c r="K93" s="36">
        <v>0</v>
      </c>
      <c r="L93" s="36">
        <v>0</v>
      </c>
      <c r="M93" s="36">
        <v>0</v>
      </c>
      <c r="N93" s="36">
        <v>0</v>
      </c>
      <c r="O93" s="36">
        <v>0</v>
      </c>
      <c r="P93" s="36">
        <v>0</v>
      </c>
      <c r="Q93" s="36">
        <v>0</v>
      </c>
      <c r="R93" s="36">
        <v>0</v>
      </c>
      <c r="S93" s="36">
        <v>0</v>
      </c>
      <c r="T93" s="36">
        <v>0</v>
      </c>
      <c r="U93" s="36">
        <v>0</v>
      </c>
      <c r="V93" s="36">
        <v>0</v>
      </c>
      <c r="W93" s="36">
        <v>0</v>
      </c>
      <c r="X93" s="36">
        <v>0</v>
      </c>
      <c r="Y93" s="36">
        <v>0</v>
      </c>
      <c r="Z93" s="36">
        <v>0</v>
      </c>
      <c r="AA93" s="36">
        <v>0</v>
      </c>
      <c r="AB93" s="36">
        <v>0</v>
      </c>
      <c r="AC93" s="36">
        <v>0</v>
      </c>
      <c r="AD93" s="36">
        <v>0</v>
      </c>
      <c r="AE93" s="38">
        <v>0</v>
      </c>
      <c r="AF93" s="108"/>
      <c r="AG93" s="109"/>
      <c r="AH93" s="58"/>
      <c r="AI93" s="61"/>
    </row>
    <row r="94" spans="1:34" ht="25.5" customHeight="1">
      <c r="A94" s="46" t="s">
        <v>58</v>
      </c>
      <c r="B94" s="47">
        <f>B81+B62+B7</f>
        <v>511590.6638</v>
      </c>
      <c r="C94" s="47">
        <f>C81+C62+C7</f>
        <v>268119.95878</v>
      </c>
      <c r="D94" s="47">
        <f>D81+D62+D7</f>
        <v>282147.99028</v>
      </c>
      <c r="E94" s="47">
        <f>E81+E62+E7</f>
        <v>257898.62814000002</v>
      </c>
      <c r="F94" s="43">
        <f>E94/B94</f>
        <v>0.5041112873803778</v>
      </c>
      <c r="G94" s="43">
        <f>E94/C94</f>
        <v>0.961877770358801</v>
      </c>
      <c r="H94" s="47">
        <f>H81+H62+H7</f>
        <v>10779.880000000001</v>
      </c>
      <c r="I94" s="47">
        <f aca="true" t="shared" si="46" ref="I94:AE94">I81+I62+I7</f>
        <v>8353.83</v>
      </c>
      <c r="J94" s="47">
        <f t="shared" si="46"/>
        <v>18935.83</v>
      </c>
      <c r="K94" s="47">
        <f t="shared" si="46"/>
        <v>8497.1</v>
      </c>
      <c r="L94" s="47">
        <f t="shared" si="46"/>
        <v>10046.756</v>
      </c>
      <c r="M94" s="47">
        <f t="shared" si="46"/>
        <v>10557.99</v>
      </c>
      <c r="N94" s="47">
        <f t="shared" si="46"/>
        <v>43593.093</v>
      </c>
      <c r="O94" s="47">
        <f t="shared" si="46"/>
        <v>43961.994000000006</v>
      </c>
      <c r="P94" s="47">
        <f t="shared" si="46"/>
        <v>50668.94</v>
      </c>
      <c r="Q94" s="47">
        <f t="shared" si="46"/>
        <v>36528.269</v>
      </c>
      <c r="R94" s="47">
        <f t="shared" si="46"/>
        <v>2746.4149999999995</v>
      </c>
      <c r="S94" s="47">
        <f t="shared" si="46"/>
        <v>2793.3399999999997</v>
      </c>
      <c r="T94" s="47">
        <f t="shared" si="46"/>
        <v>24539.925259999996</v>
      </c>
      <c r="U94" s="47">
        <f t="shared" si="46"/>
        <v>37966.49474</v>
      </c>
      <c r="V94" s="47">
        <f t="shared" si="46"/>
        <v>97522.09</v>
      </c>
      <c r="W94" s="47">
        <f t="shared" si="46"/>
        <v>99984.66840000001</v>
      </c>
      <c r="X94" s="47">
        <f t="shared" si="46"/>
        <v>9287.02952</v>
      </c>
      <c r="Y94" s="47">
        <f t="shared" si="46"/>
        <v>9254.942</v>
      </c>
      <c r="Z94" s="47">
        <f t="shared" si="46"/>
        <v>16587.76602</v>
      </c>
      <c r="AA94" s="47">
        <f t="shared" si="46"/>
        <v>0</v>
      </c>
      <c r="AB94" s="47">
        <f t="shared" si="46"/>
        <v>7333.536</v>
      </c>
      <c r="AC94" s="47">
        <f t="shared" si="46"/>
        <v>0</v>
      </c>
      <c r="AD94" s="47">
        <f t="shared" si="46"/>
        <v>219549.40300000002</v>
      </c>
      <c r="AE94" s="47">
        <f t="shared" si="46"/>
        <v>0</v>
      </c>
      <c r="AF94" s="103" t="s">
        <v>67</v>
      </c>
      <c r="AG94" s="103"/>
      <c r="AH94" s="58"/>
    </row>
    <row r="95" spans="1:34" ht="20.25" customHeight="1">
      <c r="A95" s="39" t="s">
        <v>26</v>
      </c>
      <c r="B95" s="38">
        <f>B10+B16+B52+B65+B71+B77+B90+B58</f>
        <v>2041.1840200000001</v>
      </c>
      <c r="C95" s="38">
        <f>C10+C16+C52+C65+C71+C77+C90+C58</f>
        <v>907.146</v>
      </c>
      <c r="D95" s="38">
        <f>D10+D16+D52+D65+D71+D77+D90+D58</f>
        <v>2041.1840200000001</v>
      </c>
      <c r="E95" s="38">
        <f aca="true" t="shared" si="47" ref="E95:AE95">E10+E16+E52+E65+E71+E77+E90+E58</f>
        <v>907.1469999999999</v>
      </c>
      <c r="F95" s="37">
        <f>E95/B95</f>
        <v>0.44442195858460615</v>
      </c>
      <c r="G95" s="37">
        <f>E95/C95</f>
        <v>1.0000011023583855</v>
      </c>
      <c r="H95" s="38">
        <f t="shared" si="47"/>
        <v>0</v>
      </c>
      <c r="I95" s="38">
        <f t="shared" si="47"/>
        <v>0</v>
      </c>
      <c r="J95" s="38">
        <f t="shared" si="47"/>
        <v>0</v>
      </c>
      <c r="K95" s="38">
        <f t="shared" si="47"/>
        <v>0</v>
      </c>
      <c r="L95" s="38">
        <f t="shared" si="47"/>
        <v>0</v>
      </c>
      <c r="M95" s="38">
        <f t="shared" si="47"/>
        <v>0</v>
      </c>
      <c r="N95" s="38">
        <f t="shared" si="47"/>
        <v>0</v>
      </c>
      <c r="O95" s="38">
        <f t="shared" si="47"/>
        <v>0</v>
      </c>
      <c r="P95" s="38">
        <f t="shared" si="47"/>
        <v>0</v>
      </c>
      <c r="Q95" s="38">
        <f t="shared" si="47"/>
        <v>0</v>
      </c>
      <c r="R95" s="38">
        <f t="shared" si="47"/>
        <v>0</v>
      </c>
      <c r="S95" s="38">
        <f t="shared" si="47"/>
        <v>0</v>
      </c>
      <c r="T95" s="38">
        <f t="shared" si="47"/>
        <v>759.67</v>
      </c>
      <c r="U95" s="38">
        <f t="shared" si="47"/>
        <v>759.67</v>
      </c>
      <c r="V95" s="38">
        <f t="shared" si="47"/>
        <v>79.41</v>
      </c>
      <c r="W95" s="38">
        <f t="shared" si="47"/>
        <v>79.411</v>
      </c>
      <c r="X95" s="38">
        <f t="shared" si="47"/>
        <v>68.066</v>
      </c>
      <c r="Y95" s="38">
        <f t="shared" si="47"/>
        <v>68.066</v>
      </c>
      <c r="Z95" s="38">
        <f t="shared" si="47"/>
        <v>933.7160200000001</v>
      </c>
      <c r="AA95" s="38">
        <f t="shared" si="47"/>
        <v>0</v>
      </c>
      <c r="AB95" s="38">
        <f t="shared" si="47"/>
        <v>174</v>
      </c>
      <c r="AC95" s="38">
        <f t="shared" si="47"/>
        <v>0</v>
      </c>
      <c r="AD95" s="38">
        <f t="shared" si="47"/>
        <v>26.322</v>
      </c>
      <c r="AE95" s="38">
        <f t="shared" si="47"/>
        <v>0</v>
      </c>
      <c r="AF95" s="103" t="s">
        <v>67</v>
      </c>
      <c r="AG95" s="103"/>
      <c r="AH95" s="58"/>
    </row>
    <row r="96" spans="1:35" s="12" customFormat="1" ht="20.25" customHeight="1">
      <c r="A96" s="39" t="s">
        <v>24</v>
      </c>
      <c r="B96" s="38">
        <f>B11+B53+B66+B72+B78+B91+B17+B59</f>
        <v>242902.77626</v>
      </c>
      <c r="C96" s="38">
        <f>C11+C53+C66+C72+C78+C91+C17+C59</f>
        <v>106703.20026000001</v>
      </c>
      <c r="D96" s="38">
        <f>D11+D53+D66+D72+D78+D91+D17+D59</f>
        <v>109107.33626000001</v>
      </c>
      <c r="E96" s="38">
        <f>E11+E53+E66+E72+E78+E91+E17+E59</f>
        <v>106698.06114</v>
      </c>
      <c r="F96" s="37">
        <f>E96/B96</f>
        <v>0.43926241923967047</v>
      </c>
      <c r="G96" s="37">
        <f>E96/C96</f>
        <v>0.9999518372458607</v>
      </c>
      <c r="H96" s="38">
        <f aca="true" t="shared" si="48" ref="H96:AE96">H11+H53+H66+H72+H78+H91+H17+H59</f>
        <v>0</v>
      </c>
      <c r="I96" s="38">
        <f t="shared" si="48"/>
        <v>0</v>
      </c>
      <c r="J96" s="38">
        <f t="shared" si="48"/>
        <v>11072.9</v>
      </c>
      <c r="K96" s="38">
        <f t="shared" si="48"/>
        <v>0</v>
      </c>
      <c r="L96" s="38">
        <f t="shared" si="48"/>
        <v>2061.786</v>
      </c>
      <c r="M96" s="38">
        <f t="shared" si="48"/>
        <v>2061.79</v>
      </c>
      <c r="N96" s="38">
        <f t="shared" si="48"/>
        <v>20441.87</v>
      </c>
      <c r="O96" s="38">
        <f t="shared" si="48"/>
        <v>31514.77</v>
      </c>
      <c r="P96" s="38">
        <f t="shared" si="48"/>
        <v>28670.760000000002</v>
      </c>
      <c r="Q96" s="38">
        <f t="shared" si="48"/>
        <v>28670.68</v>
      </c>
      <c r="R96" s="38">
        <f t="shared" si="48"/>
        <v>11.514</v>
      </c>
      <c r="S96" s="38">
        <f t="shared" si="48"/>
        <v>6.38</v>
      </c>
      <c r="T96" s="38">
        <f t="shared" si="48"/>
        <v>15772.96526</v>
      </c>
      <c r="U96" s="38">
        <f t="shared" si="48"/>
        <v>15769.79474</v>
      </c>
      <c r="V96" s="38">
        <f t="shared" si="48"/>
        <v>27111.18</v>
      </c>
      <c r="W96" s="38">
        <f t="shared" si="48"/>
        <v>27114.421400000003</v>
      </c>
      <c r="X96" s="38">
        <f t="shared" si="48"/>
        <v>1560.225</v>
      </c>
      <c r="Y96" s="38">
        <f t="shared" si="48"/>
        <v>1560.225</v>
      </c>
      <c r="Z96" s="38">
        <f t="shared" si="48"/>
        <v>8562.470000000001</v>
      </c>
      <c r="AA96" s="38">
        <f t="shared" si="48"/>
        <v>0</v>
      </c>
      <c r="AB96" s="38">
        <f t="shared" si="48"/>
        <v>2195.806</v>
      </c>
      <c r="AC96" s="38">
        <f t="shared" si="48"/>
        <v>0</v>
      </c>
      <c r="AD96" s="38">
        <f t="shared" si="48"/>
        <v>125441.3</v>
      </c>
      <c r="AE96" s="38">
        <f t="shared" si="48"/>
        <v>0</v>
      </c>
      <c r="AF96" s="103" t="s">
        <v>67</v>
      </c>
      <c r="AG96" s="103"/>
      <c r="AH96" s="58"/>
      <c r="AI96" s="61"/>
    </row>
    <row r="97" spans="1:35" s="12" customFormat="1" ht="20.25" customHeight="1">
      <c r="A97" s="39" t="s">
        <v>25</v>
      </c>
      <c r="B97" s="38">
        <f>B12+B54+B67+B73+B79+B87+B92+B84+B18+B60</f>
        <v>127058.70351999998</v>
      </c>
      <c r="C97" s="38">
        <f>C12+C54+C67+C73+C79+C87+C92+C84+C18+C60</f>
        <v>90715.61252</v>
      </c>
      <c r="D97" s="38">
        <f>D12+D54+D67+D73+D79+D87+D92+D84+D18+D60</f>
        <v>80499.47</v>
      </c>
      <c r="E97" s="38">
        <f>E12+E54+E67+E73+E79+E87+E92+E84+E18+E60</f>
        <v>80499.42000000001</v>
      </c>
      <c r="F97" s="37">
        <f>E97/B97</f>
        <v>0.6335608484099541</v>
      </c>
      <c r="G97" s="37">
        <f>E97/C97</f>
        <v>0.8873822020686062</v>
      </c>
      <c r="H97" s="38">
        <f aca="true" t="shared" si="49" ref="H97:AE97">H12+H54+H67+H73+H79+H87+H92+H84+H18+H60</f>
        <v>10779.880000000001</v>
      </c>
      <c r="I97" s="38">
        <f t="shared" si="49"/>
        <v>8353.83</v>
      </c>
      <c r="J97" s="38">
        <f t="shared" si="49"/>
        <v>7862.93</v>
      </c>
      <c r="K97" s="38">
        <f t="shared" si="49"/>
        <v>8497.1</v>
      </c>
      <c r="L97" s="38">
        <f t="shared" si="49"/>
        <v>7984.969999999999</v>
      </c>
      <c r="M97" s="38">
        <f t="shared" si="49"/>
        <v>8496.2</v>
      </c>
      <c r="N97" s="38">
        <f t="shared" si="49"/>
        <v>23151.222999999998</v>
      </c>
      <c r="O97" s="38">
        <f t="shared" si="49"/>
        <v>12447.224</v>
      </c>
      <c r="P97" s="38">
        <f t="shared" si="49"/>
        <v>21998.18</v>
      </c>
      <c r="Q97" s="38">
        <f t="shared" si="49"/>
        <v>7857.589</v>
      </c>
      <c r="R97" s="38">
        <f t="shared" si="49"/>
        <v>2734.9010000000003</v>
      </c>
      <c r="S97" s="38">
        <f t="shared" si="49"/>
        <v>2786.96</v>
      </c>
      <c r="T97" s="38">
        <f t="shared" si="49"/>
        <v>8007.29</v>
      </c>
      <c r="U97" s="38">
        <f t="shared" si="49"/>
        <v>21437.03</v>
      </c>
      <c r="V97" s="38">
        <f t="shared" si="49"/>
        <v>5787.500000000001</v>
      </c>
      <c r="W97" s="38">
        <f t="shared" si="49"/>
        <v>8246.836</v>
      </c>
      <c r="X97" s="38">
        <f t="shared" si="49"/>
        <v>2408.73852</v>
      </c>
      <c r="Y97" s="38">
        <f t="shared" si="49"/>
        <v>2376.651</v>
      </c>
      <c r="Z97" s="38">
        <f t="shared" si="49"/>
        <v>7091.58</v>
      </c>
      <c r="AA97" s="38">
        <f t="shared" si="49"/>
        <v>0</v>
      </c>
      <c r="AB97" s="38">
        <f t="shared" si="49"/>
        <v>4963.73</v>
      </c>
      <c r="AC97" s="38">
        <f t="shared" si="49"/>
        <v>0</v>
      </c>
      <c r="AD97" s="38">
        <f t="shared" si="49"/>
        <v>24287.781</v>
      </c>
      <c r="AE97" s="38">
        <f t="shared" si="49"/>
        <v>0</v>
      </c>
      <c r="AF97" s="103" t="s">
        <v>67</v>
      </c>
      <c r="AG97" s="103"/>
      <c r="AH97" s="58"/>
      <c r="AI97" s="61"/>
    </row>
    <row r="98" spans="1:34" ht="20.25" customHeight="1">
      <c r="A98" s="39" t="s">
        <v>55</v>
      </c>
      <c r="B98" s="38">
        <f>B13+B55+B68+B74+B80+B93+B61+B49</f>
        <v>139588</v>
      </c>
      <c r="C98" s="38">
        <f>C13+C55+C68+C74+C80+C93+C61+C49</f>
        <v>69794</v>
      </c>
      <c r="D98" s="38">
        <f>D13+D55+D68+D74+D80+D93+D61+D49</f>
        <v>90500</v>
      </c>
      <c r="E98" s="38">
        <f>E13+E55+E68+E74+E80+E93+E61+E49</f>
        <v>69794</v>
      </c>
      <c r="F98" s="37">
        <f>E98/B98</f>
        <v>0.5</v>
      </c>
      <c r="G98" s="37">
        <f>E98/C98</f>
        <v>1</v>
      </c>
      <c r="H98" s="38">
        <f aca="true" t="shared" si="50" ref="H98:AE98">H13+H19+H55+H68+H74+H80+H93+H61</f>
        <v>0</v>
      </c>
      <c r="I98" s="38">
        <f t="shared" si="50"/>
        <v>0</v>
      </c>
      <c r="J98" s="38">
        <f t="shared" si="50"/>
        <v>0</v>
      </c>
      <c r="K98" s="38">
        <f t="shared" si="50"/>
        <v>0</v>
      </c>
      <c r="L98" s="38">
        <f t="shared" si="50"/>
        <v>0</v>
      </c>
      <c r="M98" s="38">
        <f t="shared" si="50"/>
        <v>0</v>
      </c>
      <c r="N98" s="38">
        <f t="shared" si="50"/>
        <v>0</v>
      </c>
      <c r="O98" s="38">
        <f t="shared" si="50"/>
        <v>0</v>
      </c>
      <c r="P98" s="38">
        <f t="shared" si="50"/>
        <v>0</v>
      </c>
      <c r="Q98" s="38">
        <f t="shared" si="50"/>
        <v>0</v>
      </c>
      <c r="R98" s="38">
        <f t="shared" si="50"/>
        <v>0</v>
      </c>
      <c r="S98" s="38">
        <f t="shared" si="50"/>
        <v>0</v>
      </c>
      <c r="T98" s="38">
        <f t="shared" si="50"/>
        <v>0</v>
      </c>
      <c r="U98" s="38">
        <f t="shared" si="50"/>
        <v>0</v>
      </c>
      <c r="V98" s="38">
        <f t="shared" si="50"/>
        <v>64544</v>
      </c>
      <c r="W98" s="38">
        <f t="shared" si="50"/>
        <v>64544</v>
      </c>
      <c r="X98" s="38">
        <f t="shared" si="50"/>
        <v>5250</v>
      </c>
      <c r="Y98" s="38">
        <f t="shared" si="50"/>
        <v>5250</v>
      </c>
      <c r="Z98" s="38">
        <f t="shared" si="50"/>
        <v>0</v>
      </c>
      <c r="AA98" s="38">
        <f t="shared" si="50"/>
        <v>0</v>
      </c>
      <c r="AB98" s="38">
        <f t="shared" si="50"/>
        <v>0</v>
      </c>
      <c r="AC98" s="38">
        <f t="shared" si="50"/>
        <v>0</v>
      </c>
      <c r="AD98" s="38">
        <f t="shared" si="50"/>
        <v>69794</v>
      </c>
      <c r="AE98" s="38">
        <f t="shared" si="50"/>
        <v>0</v>
      </c>
      <c r="AF98" s="103" t="s">
        <v>67</v>
      </c>
      <c r="AG98" s="103"/>
      <c r="AH98" s="58"/>
    </row>
    <row r="99" spans="1:33" ht="18.75" customHeight="1">
      <c r="A99" s="80"/>
      <c r="B99" s="81"/>
      <c r="C99" s="64"/>
      <c r="D99" s="64"/>
      <c r="E99" s="64"/>
      <c r="F99" s="64"/>
      <c r="G99" s="64"/>
      <c r="H99" s="64"/>
      <c r="I99" s="64"/>
      <c r="J99" s="64"/>
      <c r="K99" s="64"/>
      <c r="L99" s="82"/>
      <c r="M99" s="64"/>
      <c r="N99" s="82"/>
      <c r="O99" s="71"/>
      <c r="P99" s="83"/>
      <c r="Q99" s="71"/>
      <c r="R99" s="71"/>
      <c r="S99" s="71"/>
      <c r="T99" s="71"/>
      <c r="U99" s="71"/>
      <c r="V99" s="71"/>
      <c r="W99" s="71"/>
      <c r="X99" s="71"/>
      <c r="Y99" s="71"/>
      <c r="Z99" s="71"/>
      <c r="AA99" s="71"/>
      <c r="AB99" s="71"/>
      <c r="AC99" s="71"/>
      <c r="AD99" s="71"/>
      <c r="AE99" s="71"/>
      <c r="AF99" s="84"/>
      <c r="AG99" s="84"/>
    </row>
    <row r="100" spans="1:33" ht="18.75" customHeight="1">
      <c r="A100" s="85"/>
      <c r="B100" s="89"/>
      <c r="C100" s="65"/>
      <c r="D100" s="65"/>
      <c r="E100" s="65"/>
      <c r="F100" s="65"/>
      <c r="G100" s="65"/>
      <c r="H100" s="65"/>
      <c r="I100" s="65"/>
      <c r="J100" s="65"/>
      <c r="K100" s="65"/>
      <c r="L100" s="65"/>
      <c r="M100" s="65"/>
      <c r="N100" s="65"/>
      <c r="O100" s="72"/>
      <c r="P100" s="72"/>
      <c r="Q100" s="72"/>
      <c r="R100" s="72"/>
      <c r="S100" s="72"/>
      <c r="T100" s="72"/>
      <c r="U100" s="72"/>
      <c r="V100" s="72"/>
      <c r="W100" s="72"/>
      <c r="X100" s="72"/>
      <c r="Y100" s="72"/>
      <c r="Z100" s="72"/>
      <c r="AA100" s="72"/>
      <c r="AB100" s="72"/>
      <c r="AC100" s="72"/>
      <c r="AD100" s="72"/>
      <c r="AE100" s="72"/>
      <c r="AF100" s="72"/>
      <c r="AG100" s="72"/>
    </row>
    <row r="101" spans="1:45" ht="33" customHeight="1">
      <c r="A101" s="67"/>
      <c r="B101" s="126" t="s">
        <v>97</v>
      </c>
      <c r="C101" s="126"/>
      <c r="D101" s="126"/>
      <c r="E101" s="126"/>
      <c r="F101" s="126"/>
      <c r="G101" s="126"/>
      <c r="H101" s="126"/>
      <c r="I101" s="126"/>
      <c r="J101" s="126"/>
      <c r="K101" s="126"/>
      <c r="L101" s="126"/>
      <c r="M101" s="66"/>
      <c r="N101" s="124" t="s">
        <v>98</v>
      </c>
      <c r="O101" s="124"/>
      <c r="P101" s="124"/>
      <c r="Q101" s="69"/>
      <c r="R101" s="123"/>
      <c r="S101" s="123"/>
      <c r="T101" s="123"/>
      <c r="U101" s="87"/>
      <c r="V101" s="73"/>
      <c r="W101" s="73"/>
      <c r="X101" s="73"/>
      <c r="Y101" s="73"/>
      <c r="Z101" s="73"/>
      <c r="AA101" s="73"/>
      <c r="AB101" s="73"/>
      <c r="AC101" s="73"/>
      <c r="AD101" s="73"/>
      <c r="AE101" s="73"/>
      <c r="AF101" s="73"/>
      <c r="AG101" s="73"/>
      <c r="AH101" s="5"/>
      <c r="AJ101" s="5"/>
      <c r="AK101" s="5"/>
      <c r="AL101" s="5"/>
      <c r="AM101" s="5"/>
      <c r="AN101" s="5"/>
      <c r="AO101" s="5"/>
      <c r="AP101" s="5"/>
      <c r="AQ101" s="5"/>
      <c r="AR101" s="5"/>
      <c r="AS101" s="4"/>
    </row>
    <row r="102" spans="1:45" ht="33" customHeight="1">
      <c r="A102" s="67"/>
      <c r="B102" s="88"/>
      <c r="C102" s="66"/>
      <c r="D102" s="66"/>
      <c r="E102" s="66"/>
      <c r="F102" s="66"/>
      <c r="G102" s="66"/>
      <c r="H102" s="66"/>
      <c r="I102" s="66"/>
      <c r="J102" s="66"/>
      <c r="K102" s="66"/>
      <c r="L102" s="66"/>
      <c r="M102" s="66"/>
      <c r="N102" s="86"/>
      <c r="O102" s="86"/>
      <c r="P102" s="86"/>
      <c r="Q102" s="69"/>
      <c r="R102" s="87"/>
      <c r="S102" s="87"/>
      <c r="T102" s="87"/>
      <c r="U102" s="87"/>
      <c r="V102" s="73"/>
      <c r="W102" s="73"/>
      <c r="X102" s="73"/>
      <c r="Y102" s="73"/>
      <c r="Z102" s="73"/>
      <c r="AA102" s="73"/>
      <c r="AB102" s="73"/>
      <c r="AC102" s="73"/>
      <c r="AD102" s="73"/>
      <c r="AE102" s="73"/>
      <c r="AF102" s="73"/>
      <c r="AG102" s="73"/>
      <c r="AH102" s="5"/>
      <c r="AJ102" s="5"/>
      <c r="AK102" s="5"/>
      <c r="AL102" s="5"/>
      <c r="AM102" s="5"/>
      <c r="AN102" s="5"/>
      <c r="AO102" s="5"/>
      <c r="AP102" s="5"/>
      <c r="AQ102" s="5"/>
      <c r="AR102" s="5"/>
      <c r="AS102" s="4"/>
    </row>
    <row r="103" spans="1:45" ht="33" customHeight="1">
      <c r="A103" s="67"/>
      <c r="B103" s="66"/>
      <c r="C103" s="66"/>
      <c r="D103" s="66"/>
      <c r="E103" s="66"/>
      <c r="F103" s="66"/>
      <c r="G103" s="66"/>
      <c r="H103" s="66"/>
      <c r="I103" s="66"/>
      <c r="J103" s="66"/>
      <c r="K103" s="66"/>
      <c r="L103" s="66"/>
      <c r="M103" s="66"/>
      <c r="N103" s="86"/>
      <c r="O103" s="86"/>
      <c r="P103" s="86"/>
      <c r="Q103" s="69"/>
      <c r="R103" s="87"/>
      <c r="S103" s="87"/>
      <c r="T103" s="87"/>
      <c r="U103" s="87"/>
      <c r="V103" s="73"/>
      <c r="W103" s="73"/>
      <c r="X103" s="73"/>
      <c r="Y103" s="73"/>
      <c r="Z103" s="73"/>
      <c r="AA103" s="73"/>
      <c r="AB103" s="73"/>
      <c r="AC103" s="73"/>
      <c r="AD103" s="73"/>
      <c r="AE103" s="73"/>
      <c r="AF103" s="73"/>
      <c r="AG103" s="73"/>
      <c r="AH103" s="5"/>
      <c r="AJ103" s="5"/>
      <c r="AK103" s="5"/>
      <c r="AL103" s="5"/>
      <c r="AM103" s="5"/>
      <c r="AN103" s="5"/>
      <c r="AO103" s="5"/>
      <c r="AP103" s="5"/>
      <c r="AQ103" s="5"/>
      <c r="AR103" s="5"/>
      <c r="AS103" s="4"/>
    </row>
    <row r="104" spans="1:45" ht="33" customHeight="1">
      <c r="A104" s="67"/>
      <c r="B104" s="66"/>
      <c r="C104" s="66"/>
      <c r="D104" s="66"/>
      <c r="E104" s="66"/>
      <c r="F104" s="66"/>
      <c r="G104" s="66"/>
      <c r="H104" s="66"/>
      <c r="I104" s="66"/>
      <c r="J104" s="66"/>
      <c r="K104" s="66"/>
      <c r="L104" s="66"/>
      <c r="M104" s="66"/>
      <c r="N104" s="86"/>
      <c r="O104" s="86"/>
      <c r="P104" s="86"/>
      <c r="Q104" s="69"/>
      <c r="R104" s="87"/>
      <c r="S104" s="87"/>
      <c r="T104" s="87"/>
      <c r="U104" s="87"/>
      <c r="V104" s="73"/>
      <c r="W104" s="73"/>
      <c r="X104" s="73"/>
      <c r="Y104" s="73"/>
      <c r="Z104" s="73"/>
      <c r="AA104" s="73"/>
      <c r="AB104" s="73"/>
      <c r="AC104" s="73"/>
      <c r="AD104" s="73"/>
      <c r="AE104" s="73"/>
      <c r="AF104" s="73"/>
      <c r="AG104" s="73"/>
      <c r="AH104" s="5"/>
      <c r="AJ104" s="5"/>
      <c r="AK104" s="5"/>
      <c r="AL104" s="5"/>
      <c r="AM104" s="5"/>
      <c r="AN104" s="5"/>
      <c r="AO104" s="5"/>
      <c r="AP104" s="5"/>
      <c r="AQ104" s="5"/>
      <c r="AR104" s="5"/>
      <c r="AS104" s="4"/>
    </row>
    <row r="105" spans="1:45" ht="33" customHeight="1">
      <c r="A105" s="67"/>
      <c r="B105" s="66"/>
      <c r="C105" s="66"/>
      <c r="D105" s="66"/>
      <c r="E105" s="66"/>
      <c r="F105" s="66"/>
      <c r="G105" s="66"/>
      <c r="H105" s="66"/>
      <c r="I105" s="66"/>
      <c r="J105" s="66"/>
      <c r="K105" s="66"/>
      <c r="L105" s="66"/>
      <c r="M105" s="66"/>
      <c r="N105" s="86"/>
      <c r="O105" s="86"/>
      <c r="P105" s="86"/>
      <c r="Q105" s="69"/>
      <c r="R105" s="87"/>
      <c r="S105" s="87"/>
      <c r="T105" s="87"/>
      <c r="U105" s="87"/>
      <c r="V105" s="73"/>
      <c r="W105" s="73"/>
      <c r="X105" s="73"/>
      <c r="Y105" s="73"/>
      <c r="Z105" s="73"/>
      <c r="AA105" s="73"/>
      <c r="AB105" s="73"/>
      <c r="AC105" s="73"/>
      <c r="AD105" s="73"/>
      <c r="AE105" s="73"/>
      <c r="AF105" s="73"/>
      <c r="AG105" s="73"/>
      <c r="AH105" s="5"/>
      <c r="AJ105" s="5"/>
      <c r="AK105" s="5"/>
      <c r="AL105" s="5"/>
      <c r="AM105" s="5"/>
      <c r="AN105" s="5"/>
      <c r="AO105" s="5"/>
      <c r="AP105" s="5"/>
      <c r="AQ105" s="5"/>
      <c r="AR105" s="5"/>
      <c r="AS105" s="4"/>
    </row>
    <row r="106" spans="1:45" ht="15.75" customHeight="1">
      <c r="A106" s="67"/>
      <c r="B106" s="66"/>
      <c r="C106" s="66"/>
      <c r="D106" s="66"/>
      <c r="E106" s="66"/>
      <c r="F106" s="66"/>
      <c r="G106" s="66"/>
      <c r="H106" s="66"/>
      <c r="I106" s="66"/>
      <c r="J106" s="66"/>
      <c r="K106" s="66"/>
      <c r="L106" s="66"/>
      <c r="M106" s="66"/>
      <c r="N106" s="87"/>
      <c r="O106" s="87"/>
      <c r="P106" s="69"/>
      <c r="Q106" s="69"/>
      <c r="R106" s="87"/>
      <c r="S106" s="87"/>
      <c r="T106" s="87"/>
      <c r="U106" s="87"/>
      <c r="V106" s="73"/>
      <c r="W106" s="73"/>
      <c r="X106" s="73"/>
      <c r="Y106" s="73"/>
      <c r="Z106" s="73"/>
      <c r="AA106" s="73"/>
      <c r="AB106" s="73"/>
      <c r="AC106" s="73"/>
      <c r="AD106" s="73"/>
      <c r="AE106" s="73"/>
      <c r="AF106" s="73"/>
      <c r="AG106" s="73"/>
      <c r="AH106" s="5"/>
      <c r="AJ106" s="5"/>
      <c r="AK106" s="5"/>
      <c r="AL106" s="5"/>
      <c r="AM106" s="5"/>
      <c r="AN106" s="5"/>
      <c r="AO106" s="5"/>
      <c r="AP106" s="5"/>
      <c r="AQ106" s="5"/>
      <c r="AR106" s="5"/>
      <c r="AS106" s="4"/>
    </row>
    <row r="107" spans="1:45" ht="9.75" customHeight="1">
      <c r="A107" s="67"/>
      <c r="B107" s="67"/>
      <c r="C107" s="67"/>
      <c r="D107" s="67"/>
      <c r="E107" s="67"/>
      <c r="F107" s="67"/>
      <c r="G107" s="67"/>
      <c r="H107" s="69"/>
      <c r="I107" s="69"/>
      <c r="J107" s="69"/>
      <c r="K107" s="69"/>
      <c r="L107" s="69"/>
      <c r="M107" s="69"/>
      <c r="N107" s="69"/>
      <c r="O107" s="69"/>
      <c r="P107" s="69"/>
      <c r="Q107" s="69"/>
      <c r="R107" s="69"/>
      <c r="S107" s="69"/>
      <c r="T107" s="73"/>
      <c r="U107" s="73"/>
      <c r="V107" s="73"/>
      <c r="W107" s="73"/>
      <c r="X107" s="73"/>
      <c r="Y107" s="73"/>
      <c r="Z107" s="73"/>
      <c r="AA107" s="73"/>
      <c r="AB107" s="73"/>
      <c r="AC107" s="73"/>
      <c r="AD107" s="73"/>
      <c r="AE107" s="73"/>
      <c r="AF107" s="73"/>
      <c r="AG107" s="73"/>
      <c r="AH107" s="5"/>
      <c r="AJ107" s="5"/>
      <c r="AK107" s="5"/>
      <c r="AL107" s="5"/>
      <c r="AM107" s="5"/>
      <c r="AN107" s="5"/>
      <c r="AO107" s="5"/>
      <c r="AP107" s="5"/>
      <c r="AQ107" s="5"/>
      <c r="AR107" s="5"/>
      <c r="AS107" s="4"/>
    </row>
    <row r="108" spans="1:33" ht="29.25" customHeight="1">
      <c r="A108" s="1"/>
      <c r="B108" s="101" t="s">
        <v>99</v>
      </c>
      <c r="C108" s="101"/>
      <c r="D108" s="101"/>
      <c r="E108" s="101"/>
      <c r="F108" s="101"/>
      <c r="G108" s="101"/>
      <c r="H108" s="101"/>
      <c r="I108" s="101"/>
      <c r="J108" s="101"/>
      <c r="K108" s="101"/>
      <c r="L108" s="101"/>
      <c r="M108" s="101"/>
      <c r="N108" s="101"/>
      <c r="O108" s="101"/>
      <c r="P108" s="101"/>
      <c r="Q108" s="74"/>
      <c r="R108" s="74"/>
      <c r="S108" s="74"/>
      <c r="T108" s="74"/>
      <c r="U108" s="74"/>
      <c r="V108" s="74"/>
      <c r="W108" s="74"/>
      <c r="X108" s="74"/>
      <c r="Y108" s="69"/>
      <c r="Z108" s="69"/>
      <c r="AA108" s="69"/>
      <c r="AB108" s="69"/>
      <c r="AC108" s="69"/>
      <c r="AD108" s="69"/>
      <c r="AE108" s="69"/>
      <c r="AF108" s="69"/>
      <c r="AG108" s="69"/>
    </row>
    <row r="109" spans="2:7" ht="15.75">
      <c r="B109" s="68"/>
      <c r="C109" s="68"/>
      <c r="D109" s="68"/>
      <c r="E109" s="68"/>
      <c r="F109" s="68"/>
      <c r="G109" s="68"/>
    </row>
  </sheetData>
  <sheetProtection/>
  <mergeCells count="71">
    <mergeCell ref="P4:Q4"/>
    <mergeCell ref="B2:Q2"/>
    <mergeCell ref="B101:L101"/>
    <mergeCell ref="AF70:AG74"/>
    <mergeCell ref="AF64:AG68"/>
    <mergeCell ref="AF51:AG55"/>
    <mergeCell ref="AF26:AG31"/>
    <mergeCell ref="X4:Y4"/>
    <mergeCell ref="Z4:AA4"/>
    <mergeCell ref="A4:A5"/>
    <mergeCell ref="R101:T101"/>
    <mergeCell ref="N101:P101"/>
    <mergeCell ref="D4:D5"/>
    <mergeCell ref="E4:E5"/>
    <mergeCell ref="R4:S4"/>
    <mergeCell ref="T4:U4"/>
    <mergeCell ref="B4:B5"/>
    <mergeCell ref="B1:V1"/>
    <mergeCell ref="H4:I4"/>
    <mergeCell ref="J4:K4"/>
    <mergeCell ref="L4:M4"/>
    <mergeCell ref="N4:O4"/>
    <mergeCell ref="AF11:AG11"/>
    <mergeCell ref="AB4:AC4"/>
    <mergeCell ref="AD4:AE4"/>
    <mergeCell ref="F4:G4"/>
    <mergeCell ref="C4:C5"/>
    <mergeCell ref="V4:W4"/>
    <mergeCell ref="AF44:AG44"/>
    <mergeCell ref="AF45:AG49"/>
    <mergeCell ref="AF5:AG5"/>
    <mergeCell ref="AF4:AG4"/>
    <mergeCell ref="AF6:AG6"/>
    <mergeCell ref="AF12:AG12"/>
    <mergeCell ref="AF7:AG7"/>
    <mergeCell ref="AF8:AG8"/>
    <mergeCell ref="AF9:AG9"/>
    <mergeCell ref="AF10:AG10"/>
    <mergeCell ref="AF13:AG13"/>
    <mergeCell ref="AF14:AG14"/>
    <mergeCell ref="AF15:AG15"/>
    <mergeCell ref="AF16:AG16"/>
    <mergeCell ref="AF17:AG17"/>
    <mergeCell ref="AF18:AG18"/>
    <mergeCell ref="AF81:AG81"/>
    <mergeCell ref="AF82:AG82"/>
    <mergeCell ref="AF19:AG19"/>
    <mergeCell ref="AF39:AG43"/>
    <mergeCell ref="AF57:AG61"/>
    <mergeCell ref="AF32:AG32"/>
    <mergeCell ref="AF50:AG50"/>
    <mergeCell ref="AF62:AG62"/>
    <mergeCell ref="AF33:AG37"/>
    <mergeCell ref="AF83:AG83"/>
    <mergeCell ref="AF84:AG84"/>
    <mergeCell ref="AF88:AG93"/>
    <mergeCell ref="AF20:AG25"/>
    <mergeCell ref="AF38:AG38"/>
    <mergeCell ref="AF56:AG56"/>
    <mergeCell ref="AF63:AG63"/>
    <mergeCell ref="AF69:AG69"/>
    <mergeCell ref="AF75:AG80"/>
    <mergeCell ref="B108:P108"/>
    <mergeCell ref="AF85:AG85"/>
    <mergeCell ref="AF86:AG86"/>
    <mergeCell ref="AF87:AG87"/>
    <mergeCell ref="AF97:AG97"/>
    <mergeCell ref="AF98:AG98"/>
    <mergeCell ref="AF94:AG94"/>
    <mergeCell ref="AF95:AG95"/>
    <mergeCell ref="AF96:AG96"/>
  </mergeCells>
  <printOptions horizontalCentered="1"/>
  <pageMargins left="0.2362204724409449" right="0.2362204724409449" top="0.35433070866141736" bottom="0.35433070866141736" header="0" footer="0"/>
  <pageSetup horizontalDpi="600" verticalDpi="600" orientation="landscape" paperSize="9" scale="39" r:id="rId1"/>
  <rowBreaks count="2" manualBreakCount="2">
    <brk id="31" max="32" man="1"/>
    <brk id="74" max="32" man="1"/>
  </rowBreaks>
  <colBreaks count="1" manualBreakCount="1">
    <brk id="21" max="102" man="1"/>
  </colBreaks>
</worksheet>
</file>

<file path=xl/worksheets/sheet3.xml><?xml version="1.0" encoding="utf-8"?>
<worksheet xmlns="http://schemas.openxmlformats.org/spreadsheetml/2006/main" xmlns:r="http://schemas.openxmlformats.org/officeDocument/2006/relationships">
  <sheetPr>
    <pageSetUpPr fitToPage="1"/>
  </sheetPr>
  <dimension ref="A1:AQ57"/>
  <sheetViews>
    <sheetView showGridLines="0" view="pageBreakPreview" zoomScale="60" zoomScaleNormal="70" zoomScalePageLayoutView="0" workbookViewId="0" topLeftCell="A1">
      <selection activeCell="L48" sqref="L48"/>
    </sheetView>
  </sheetViews>
  <sheetFormatPr defaultColWidth="9.140625" defaultRowHeight="12.75"/>
  <cols>
    <col min="1" max="1" width="45.421875" style="4" customWidth="1"/>
    <col min="2" max="2" width="15.140625" style="4" customWidth="1"/>
    <col min="3" max="3" width="13.8515625" style="5" customWidth="1"/>
    <col min="4" max="6" width="13.421875" style="5" customWidth="1"/>
    <col min="7" max="18" width="16.140625" style="26" customWidth="1"/>
    <col min="19" max="30" width="16.140625" style="27" customWidth="1"/>
    <col min="31" max="31" width="22.57421875" style="28" customWidth="1"/>
    <col min="32" max="16384" width="9.140625" style="1" customWidth="1"/>
  </cols>
  <sheetData>
    <row r="1" spans="1:14" ht="28.5" customHeight="1">
      <c r="A1" s="18"/>
      <c r="F1" s="133"/>
      <c r="G1" s="133"/>
      <c r="H1" s="25"/>
      <c r="I1" s="25"/>
      <c r="J1" s="25"/>
      <c r="N1" s="26" t="s">
        <v>27</v>
      </c>
    </row>
    <row r="2" spans="1:18" ht="40.5" customHeight="1">
      <c r="A2" s="15"/>
      <c r="N2" s="134" t="s">
        <v>33</v>
      </c>
      <c r="O2" s="134"/>
      <c r="P2" s="134"/>
      <c r="Q2" s="134"/>
      <c r="R2" s="134"/>
    </row>
    <row r="3" spans="1:31" ht="36.75" customHeight="1">
      <c r="A3" s="15"/>
      <c r="N3" s="135" t="s">
        <v>34</v>
      </c>
      <c r="O3" s="135"/>
      <c r="P3" s="135"/>
      <c r="Q3" s="135"/>
      <c r="R3" s="135"/>
      <c r="AE3" s="29"/>
    </row>
    <row r="4" spans="1:31" s="6" customFormat="1" ht="15.75" customHeight="1">
      <c r="A4" s="130"/>
      <c r="B4" s="130"/>
      <c r="C4" s="130"/>
      <c r="D4" s="130"/>
      <c r="E4" s="130"/>
      <c r="F4" s="130"/>
      <c r="G4" s="130"/>
      <c r="H4" s="130"/>
      <c r="I4" s="130"/>
      <c r="J4" s="130"/>
      <c r="K4" s="130"/>
      <c r="L4" s="130"/>
      <c r="M4" s="130"/>
      <c r="N4" s="130"/>
      <c r="O4" s="130"/>
      <c r="P4" s="130"/>
      <c r="Q4" s="130"/>
      <c r="R4" s="30"/>
      <c r="S4" s="131"/>
      <c r="T4" s="131"/>
      <c r="U4" s="131"/>
      <c r="V4" s="131"/>
      <c r="W4" s="131"/>
      <c r="X4" s="131"/>
      <c r="Y4" s="131"/>
      <c r="Z4" s="131"/>
      <c r="AA4" s="131"/>
      <c r="AB4" s="131"/>
      <c r="AC4" s="131"/>
      <c r="AD4" s="131"/>
      <c r="AE4" s="30" t="s">
        <v>14</v>
      </c>
    </row>
    <row r="5" spans="1:31" s="8" customFormat="1" ht="18.75" customHeight="1">
      <c r="A5" s="118" t="s">
        <v>5</v>
      </c>
      <c r="B5" s="137" t="s">
        <v>23</v>
      </c>
      <c r="C5" s="137" t="s">
        <v>19</v>
      </c>
      <c r="D5" s="137" t="s">
        <v>20</v>
      </c>
      <c r="E5" s="136" t="s">
        <v>15</v>
      </c>
      <c r="F5" s="136"/>
      <c r="G5" s="129" t="s">
        <v>0</v>
      </c>
      <c r="H5" s="129"/>
      <c r="I5" s="129" t="s">
        <v>1</v>
      </c>
      <c r="J5" s="129"/>
      <c r="K5" s="129" t="s">
        <v>2</v>
      </c>
      <c r="L5" s="129"/>
      <c r="M5" s="129" t="s">
        <v>3</v>
      </c>
      <c r="N5" s="129"/>
      <c r="O5" s="129" t="s">
        <v>4</v>
      </c>
      <c r="P5" s="129"/>
      <c r="Q5" s="129" t="s">
        <v>6</v>
      </c>
      <c r="R5" s="129"/>
      <c r="S5" s="129" t="s">
        <v>7</v>
      </c>
      <c r="T5" s="129"/>
      <c r="U5" s="129" t="s">
        <v>8</v>
      </c>
      <c r="V5" s="129"/>
      <c r="W5" s="129" t="s">
        <v>9</v>
      </c>
      <c r="X5" s="129"/>
      <c r="Y5" s="129" t="s">
        <v>10</v>
      </c>
      <c r="Z5" s="129"/>
      <c r="AA5" s="129" t="s">
        <v>11</v>
      </c>
      <c r="AB5" s="129"/>
      <c r="AC5" s="129" t="s">
        <v>12</v>
      </c>
      <c r="AD5" s="129"/>
      <c r="AE5" s="132" t="s">
        <v>21</v>
      </c>
    </row>
    <row r="6" spans="1:31" s="9" customFormat="1" ht="84" customHeight="1">
      <c r="A6" s="118"/>
      <c r="B6" s="138"/>
      <c r="C6" s="138"/>
      <c r="D6" s="138"/>
      <c r="E6" s="7" t="s">
        <v>17</v>
      </c>
      <c r="F6" s="7" t="s">
        <v>16</v>
      </c>
      <c r="G6" s="31" t="s">
        <v>13</v>
      </c>
      <c r="H6" s="31" t="s">
        <v>18</v>
      </c>
      <c r="I6" s="31" t="s">
        <v>13</v>
      </c>
      <c r="J6" s="31" t="s">
        <v>18</v>
      </c>
      <c r="K6" s="31" t="s">
        <v>13</v>
      </c>
      <c r="L6" s="31" t="s">
        <v>18</v>
      </c>
      <c r="M6" s="31" t="s">
        <v>13</v>
      </c>
      <c r="N6" s="31" t="s">
        <v>18</v>
      </c>
      <c r="O6" s="31" t="s">
        <v>13</v>
      </c>
      <c r="P6" s="31" t="s">
        <v>18</v>
      </c>
      <c r="Q6" s="31" t="s">
        <v>13</v>
      </c>
      <c r="R6" s="31" t="s">
        <v>18</v>
      </c>
      <c r="S6" s="31" t="s">
        <v>13</v>
      </c>
      <c r="T6" s="31" t="s">
        <v>18</v>
      </c>
      <c r="U6" s="31" t="s">
        <v>13</v>
      </c>
      <c r="V6" s="31" t="s">
        <v>18</v>
      </c>
      <c r="W6" s="31" t="s">
        <v>13</v>
      </c>
      <c r="X6" s="31" t="s">
        <v>18</v>
      </c>
      <c r="Y6" s="31" t="s">
        <v>13</v>
      </c>
      <c r="Z6" s="31" t="s">
        <v>18</v>
      </c>
      <c r="AA6" s="31" t="s">
        <v>13</v>
      </c>
      <c r="AB6" s="31" t="s">
        <v>18</v>
      </c>
      <c r="AC6" s="31" t="s">
        <v>13</v>
      </c>
      <c r="AD6" s="31" t="s">
        <v>18</v>
      </c>
      <c r="AE6" s="132"/>
    </row>
    <row r="7" spans="1:31" s="11" customFormat="1" ht="24.75" customHeight="1">
      <c r="A7" s="10">
        <v>1</v>
      </c>
      <c r="B7" s="10">
        <v>2</v>
      </c>
      <c r="C7" s="10">
        <v>3</v>
      </c>
      <c r="D7" s="10">
        <v>4</v>
      </c>
      <c r="E7" s="10">
        <v>5</v>
      </c>
      <c r="F7" s="10">
        <v>6</v>
      </c>
      <c r="G7" s="32">
        <v>7</v>
      </c>
      <c r="H7" s="32">
        <v>8</v>
      </c>
      <c r="I7" s="32">
        <v>9</v>
      </c>
      <c r="J7" s="32">
        <v>10</v>
      </c>
      <c r="K7" s="32">
        <v>11</v>
      </c>
      <c r="L7" s="32">
        <v>12</v>
      </c>
      <c r="M7" s="32">
        <v>13</v>
      </c>
      <c r="N7" s="32">
        <v>14</v>
      </c>
      <c r="O7" s="32">
        <v>15</v>
      </c>
      <c r="P7" s="32">
        <v>16</v>
      </c>
      <c r="Q7" s="32">
        <v>17</v>
      </c>
      <c r="R7" s="32">
        <v>18</v>
      </c>
      <c r="S7" s="32">
        <v>19</v>
      </c>
      <c r="T7" s="32">
        <v>20</v>
      </c>
      <c r="U7" s="32">
        <v>21</v>
      </c>
      <c r="V7" s="32">
        <v>22</v>
      </c>
      <c r="W7" s="32">
        <v>23</v>
      </c>
      <c r="X7" s="32">
        <v>24</v>
      </c>
      <c r="Y7" s="32">
        <v>25</v>
      </c>
      <c r="Z7" s="32">
        <v>26</v>
      </c>
      <c r="AA7" s="32">
        <v>27</v>
      </c>
      <c r="AB7" s="32">
        <v>28</v>
      </c>
      <c r="AC7" s="32">
        <v>29</v>
      </c>
      <c r="AD7" s="32">
        <v>30</v>
      </c>
      <c r="AE7" s="32">
        <v>31</v>
      </c>
    </row>
    <row r="8" spans="1:31" s="34" customFormat="1" ht="18.75">
      <c r="A8" s="13" t="s">
        <v>35</v>
      </c>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s="12" customFormat="1" ht="60" customHeight="1">
      <c r="A9" s="20" t="s">
        <v>37</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12" customFormat="1" ht="131.25" customHeight="1">
      <c r="A10" s="21" t="s">
        <v>38</v>
      </c>
      <c r="B10" s="24"/>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4"/>
    </row>
    <row r="11" spans="1:31" s="12" customFormat="1" ht="18.75">
      <c r="A11" s="2" t="s">
        <v>22</v>
      </c>
      <c r="B11" s="24"/>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4"/>
    </row>
    <row r="12" spans="1:31" s="12" customFormat="1" ht="18.75">
      <c r="A12" s="19" t="s">
        <v>36</v>
      </c>
      <c r="B12" s="24">
        <f>B14+B15</f>
        <v>16175800</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f>B12</f>
        <v>16175800</v>
      </c>
      <c r="AD12" s="23">
        <v>0</v>
      </c>
      <c r="AE12" s="24"/>
    </row>
    <row r="13" spans="1:31" s="12" customFormat="1" ht="18.75">
      <c r="A13" s="3" t="s">
        <v>31</v>
      </c>
      <c r="B13" s="24">
        <f>B14+B15</f>
        <v>16175800</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f>B13</f>
        <v>16175800</v>
      </c>
      <c r="AD13" s="23">
        <v>0</v>
      </c>
      <c r="AE13" s="24"/>
    </row>
    <row r="14" spans="1:31" s="12" customFormat="1" ht="18.75">
      <c r="A14" s="2" t="s">
        <v>24</v>
      </c>
      <c r="B14" s="24">
        <v>14558200</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f>B14</f>
        <v>14558200</v>
      </c>
      <c r="AD14" s="23">
        <v>0</v>
      </c>
      <c r="AE14" s="24"/>
    </row>
    <row r="15" spans="1:31" s="12" customFormat="1" ht="18.75">
      <c r="A15" s="2" t="s">
        <v>25</v>
      </c>
      <c r="B15" s="24">
        <v>1617600</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f>B15</f>
        <v>1617600</v>
      </c>
      <c r="AD15" s="23">
        <v>0</v>
      </c>
      <c r="AE15" s="24"/>
    </row>
    <row r="16" spans="1:31" s="12" customFormat="1" ht="141" customHeight="1">
      <c r="A16" s="19" t="s">
        <v>39</v>
      </c>
      <c r="B16" s="24">
        <v>41120000</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4113000</v>
      </c>
      <c r="T16" s="23">
        <v>0</v>
      </c>
      <c r="U16" s="23">
        <v>10850000</v>
      </c>
      <c r="V16" s="23">
        <v>0</v>
      </c>
      <c r="W16" s="23">
        <v>10900000</v>
      </c>
      <c r="X16" s="23">
        <v>0</v>
      </c>
      <c r="Y16" s="23">
        <v>9900000</v>
      </c>
      <c r="Z16" s="23">
        <v>0</v>
      </c>
      <c r="AA16" s="23">
        <v>5357000</v>
      </c>
      <c r="AB16" s="23">
        <v>0</v>
      </c>
      <c r="AC16" s="23">
        <v>0</v>
      </c>
      <c r="AD16" s="23">
        <v>0</v>
      </c>
      <c r="AE16" s="24"/>
    </row>
    <row r="17" spans="1:31" s="12" customFormat="1" ht="117" customHeight="1">
      <c r="A17" s="19" t="s">
        <v>40</v>
      </c>
      <c r="B17" s="24">
        <v>21595000</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2160000</v>
      </c>
      <c r="T17" s="23">
        <v>0</v>
      </c>
      <c r="U17" s="23">
        <v>5600000</v>
      </c>
      <c r="V17" s="23">
        <v>0</v>
      </c>
      <c r="W17" s="23">
        <v>5600000</v>
      </c>
      <c r="X17" s="23">
        <v>0</v>
      </c>
      <c r="Y17" s="23">
        <v>5100000</v>
      </c>
      <c r="Z17" s="23">
        <v>0</v>
      </c>
      <c r="AA17" s="23">
        <v>3135000</v>
      </c>
      <c r="AB17" s="23">
        <v>0</v>
      </c>
      <c r="AC17" s="23">
        <v>0</v>
      </c>
      <c r="AD17" s="23">
        <v>0</v>
      </c>
      <c r="AE17" s="24"/>
    </row>
    <row r="18" spans="1:31" s="12" customFormat="1" ht="18.75">
      <c r="A18" s="3" t="s">
        <v>31</v>
      </c>
      <c r="B18" s="24">
        <v>21595000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2160000</v>
      </c>
      <c r="T18" s="23">
        <v>0</v>
      </c>
      <c r="U18" s="23">
        <v>5600000</v>
      </c>
      <c r="V18" s="23">
        <v>0</v>
      </c>
      <c r="W18" s="23">
        <v>5600000</v>
      </c>
      <c r="X18" s="23">
        <v>0</v>
      </c>
      <c r="Y18" s="23">
        <v>5100000</v>
      </c>
      <c r="Z18" s="23">
        <v>0</v>
      </c>
      <c r="AA18" s="23">
        <v>3135000</v>
      </c>
      <c r="AB18" s="23">
        <v>0</v>
      </c>
      <c r="AC18" s="23">
        <v>0</v>
      </c>
      <c r="AD18" s="23">
        <v>0</v>
      </c>
      <c r="AE18" s="24"/>
    </row>
    <row r="19" spans="1:31" s="12" customFormat="1" ht="18.75">
      <c r="A19" s="2" t="s">
        <v>24</v>
      </c>
      <c r="B19" s="24">
        <v>19435000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5600000</v>
      </c>
      <c r="V19" s="23">
        <v>0</v>
      </c>
      <c r="W19" s="23">
        <v>5600000</v>
      </c>
      <c r="X19" s="23">
        <v>0</v>
      </c>
      <c r="Y19" s="23">
        <v>5100000</v>
      </c>
      <c r="Z19" s="23">
        <v>0</v>
      </c>
      <c r="AA19" s="23">
        <v>3135000</v>
      </c>
      <c r="AB19" s="23">
        <v>0</v>
      </c>
      <c r="AC19" s="23">
        <v>0</v>
      </c>
      <c r="AD19" s="23">
        <v>0</v>
      </c>
      <c r="AE19" s="24"/>
    </row>
    <row r="20" spans="1:31" s="12" customFormat="1" ht="18.75">
      <c r="A20" s="2" t="s">
        <v>25</v>
      </c>
      <c r="B20" s="24">
        <v>2160000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2160000</v>
      </c>
      <c r="T20" s="23">
        <v>0</v>
      </c>
      <c r="U20" s="23">
        <v>0</v>
      </c>
      <c r="V20" s="23">
        <v>0</v>
      </c>
      <c r="W20" s="23">
        <v>0</v>
      </c>
      <c r="X20" s="23">
        <v>0</v>
      </c>
      <c r="Y20" s="23">
        <v>0</v>
      </c>
      <c r="Z20" s="23">
        <v>0</v>
      </c>
      <c r="AA20" s="23">
        <v>0</v>
      </c>
      <c r="AB20" s="23">
        <v>0</v>
      </c>
      <c r="AC20" s="23">
        <v>0</v>
      </c>
      <c r="AD20" s="23">
        <v>0</v>
      </c>
      <c r="AE20" s="24"/>
    </row>
    <row r="21" spans="1:31" s="12" customFormat="1" ht="104.25" customHeight="1">
      <c r="A21" s="19" t="s">
        <v>41</v>
      </c>
      <c r="B21" s="24">
        <v>19525000</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1953000</v>
      </c>
      <c r="T21" s="23">
        <v>0</v>
      </c>
      <c r="U21" s="23">
        <v>5250000</v>
      </c>
      <c r="V21" s="23">
        <v>0</v>
      </c>
      <c r="W21" s="23">
        <v>5300000</v>
      </c>
      <c r="X21" s="23">
        <v>0</v>
      </c>
      <c r="Y21" s="23">
        <v>4800000</v>
      </c>
      <c r="Z21" s="23">
        <v>0</v>
      </c>
      <c r="AA21" s="23">
        <v>2222000</v>
      </c>
      <c r="AB21" s="23">
        <v>0</v>
      </c>
      <c r="AC21" s="23">
        <v>0</v>
      </c>
      <c r="AD21" s="23">
        <v>0</v>
      </c>
      <c r="AE21" s="24"/>
    </row>
    <row r="22" spans="1:31" s="12" customFormat="1" ht="18.75">
      <c r="A22" s="3" t="s">
        <v>31</v>
      </c>
      <c r="B22" s="24">
        <v>19525000</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1953000</v>
      </c>
      <c r="T22" s="23">
        <v>0</v>
      </c>
      <c r="U22" s="23">
        <v>5250000</v>
      </c>
      <c r="V22" s="23">
        <v>0</v>
      </c>
      <c r="W22" s="23">
        <v>5300000</v>
      </c>
      <c r="X22" s="23">
        <v>0</v>
      </c>
      <c r="Y22" s="23">
        <v>4800000</v>
      </c>
      <c r="Z22" s="23">
        <v>0</v>
      </c>
      <c r="AA22" s="23">
        <v>2222000</v>
      </c>
      <c r="AB22" s="23">
        <v>0</v>
      </c>
      <c r="AC22" s="23">
        <v>0</v>
      </c>
      <c r="AD22" s="23">
        <v>0</v>
      </c>
      <c r="AE22" s="24"/>
    </row>
    <row r="23" spans="1:31" s="12" customFormat="1" ht="18.75">
      <c r="A23" s="2" t="s">
        <v>24</v>
      </c>
      <c r="B23" s="24">
        <v>17572000</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5250000</v>
      </c>
      <c r="V23" s="23">
        <v>0</v>
      </c>
      <c r="W23" s="23">
        <v>5300000</v>
      </c>
      <c r="X23" s="23" t="s">
        <v>51</v>
      </c>
      <c r="Y23" s="23">
        <v>4800000</v>
      </c>
      <c r="Z23" s="23">
        <v>0</v>
      </c>
      <c r="AA23" s="23">
        <v>2222000</v>
      </c>
      <c r="AB23" s="23">
        <v>0</v>
      </c>
      <c r="AC23" s="23">
        <v>0</v>
      </c>
      <c r="AD23" s="23">
        <v>0</v>
      </c>
      <c r="AE23" s="24"/>
    </row>
    <row r="24" spans="1:31" s="12" customFormat="1" ht="18.75">
      <c r="A24" s="2" t="s">
        <v>25</v>
      </c>
      <c r="B24" s="24">
        <v>1953000</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1953000</v>
      </c>
      <c r="T24" s="23">
        <v>0</v>
      </c>
      <c r="U24" s="23">
        <v>0</v>
      </c>
      <c r="V24" s="23">
        <v>0</v>
      </c>
      <c r="W24" s="23">
        <v>0</v>
      </c>
      <c r="X24" s="23">
        <v>0</v>
      </c>
      <c r="Y24" s="23">
        <v>0</v>
      </c>
      <c r="Z24" s="23">
        <v>0</v>
      </c>
      <c r="AA24" s="23">
        <v>0</v>
      </c>
      <c r="AB24" s="23">
        <v>0</v>
      </c>
      <c r="AC24" s="23">
        <v>0</v>
      </c>
      <c r="AD24" s="23">
        <v>0</v>
      </c>
      <c r="AE24" s="24"/>
    </row>
    <row r="25" spans="1:31" s="12" customFormat="1" ht="80.25" customHeight="1">
      <c r="A25" s="22" t="s">
        <v>42</v>
      </c>
      <c r="B25" s="2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4"/>
    </row>
    <row r="26" spans="1:31" s="12" customFormat="1" ht="81" customHeight="1">
      <c r="A26" s="22" t="s">
        <v>43</v>
      </c>
      <c r="B26" s="2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4"/>
    </row>
    <row r="27" spans="1:31" s="12" customFormat="1" ht="18.75">
      <c r="A27" s="2" t="s">
        <v>22</v>
      </c>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4"/>
    </row>
    <row r="28" spans="1:31" s="12" customFormat="1" ht="75">
      <c r="A28" s="19" t="s">
        <v>44</v>
      </c>
      <c r="B28" s="24">
        <v>7140200</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2380068</v>
      </c>
      <c r="Z28" s="23">
        <v>0</v>
      </c>
      <c r="AA28" s="23">
        <v>2380068</v>
      </c>
      <c r="AB28" s="23">
        <v>0</v>
      </c>
      <c r="AC28" s="23">
        <v>2380064</v>
      </c>
      <c r="AD28" s="23">
        <v>0</v>
      </c>
      <c r="AE28" s="24"/>
    </row>
    <row r="29" spans="1:31" s="12" customFormat="1" ht="18.75">
      <c r="A29" s="3" t="s">
        <v>31</v>
      </c>
      <c r="B29" s="24">
        <v>7140200</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2380068</v>
      </c>
      <c r="Z29" s="23">
        <v>0</v>
      </c>
      <c r="AA29" s="23">
        <v>2380068</v>
      </c>
      <c r="AB29" s="23">
        <v>0</v>
      </c>
      <c r="AC29" s="23">
        <v>2380064</v>
      </c>
      <c r="AD29" s="23">
        <v>0</v>
      </c>
      <c r="AE29" s="24"/>
    </row>
    <row r="30" spans="1:31" s="12" customFormat="1" ht="18.75">
      <c r="A30" s="2" t="s">
        <v>24</v>
      </c>
      <c r="B30" s="24">
        <v>6783100</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2261034</v>
      </c>
      <c r="Z30" s="23">
        <v>0</v>
      </c>
      <c r="AA30" s="23">
        <v>2261034</v>
      </c>
      <c r="AB30" s="23">
        <v>0</v>
      </c>
      <c r="AC30" s="23">
        <v>2261032</v>
      </c>
      <c r="AD30" s="23">
        <v>0</v>
      </c>
      <c r="AE30" s="24"/>
    </row>
    <row r="31" spans="1:31" s="12" customFormat="1" ht="18.75">
      <c r="A31" s="2" t="s">
        <v>25</v>
      </c>
      <c r="B31" s="24">
        <v>357100</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119034</v>
      </c>
      <c r="Z31" s="23">
        <v>0</v>
      </c>
      <c r="AA31" s="23">
        <v>119034</v>
      </c>
      <c r="AB31" s="23">
        <v>0</v>
      </c>
      <c r="AC31" s="23">
        <v>119032</v>
      </c>
      <c r="AD31" s="23">
        <v>0</v>
      </c>
      <c r="AE31" s="24"/>
    </row>
    <row r="32" spans="1:31" s="12" customFormat="1" ht="18.75">
      <c r="A32" s="2" t="s">
        <v>26</v>
      </c>
      <c r="B32" s="24">
        <v>0</v>
      </c>
      <c r="C32" s="23">
        <v>0</v>
      </c>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4"/>
    </row>
    <row r="33" spans="1:31" s="12" customFormat="1" ht="112.5">
      <c r="A33" s="19" t="s">
        <v>45</v>
      </c>
      <c r="B33" s="24">
        <v>2194600</v>
      </c>
      <c r="C33" s="23">
        <v>0</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731534</v>
      </c>
      <c r="Z33" s="23">
        <v>0</v>
      </c>
      <c r="AA33" s="23">
        <v>731534</v>
      </c>
      <c r="AB33" s="23">
        <v>0</v>
      </c>
      <c r="AC33" s="23">
        <v>731532</v>
      </c>
      <c r="AD33" s="23">
        <v>0</v>
      </c>
      <c r="AE33" s="24"/>
    </row>
    <row r="34" spans="1:31" s="12" customFormat="1" ht="18.75">
      <c r="A34" s="3" t="s">
        <v>31</v>
      </c>
      <c r="B34" s="24">
        <v>2194600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731534</v>
      </c>
      <c r="Z34" s="23">
        <v>0</v>
      </c>
      <c r="AA34" s="23">
        <v>731534</v>
      </c>
      <c r="AB34" s="23">
        <v>0</v>
      </c>
      <c r="AC34" s="23">
        <v>731532</v>
      </c>
      <c r="AD34" s="23">
        <v>0</v>
      </c>
      <c r="AE34" s="24"/>
    </row>
    <row r="35" spans="1:31" s="12" customFormat="1" ht="18.75">
      <c r="A35" s="2" t="s">
        <v>26</v>
      </c>
      <c r="B35" s="24">
        <v>2194600</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731534</v>
      </c>
      <c r="Z35" s="23">
        <v>0</v>
      </c>
      <c r="AA35" s="23">
        <v>731534</v>
      </c>
      <c r="AB35" s="23">
        <v>0</v>
      </c>
      <c r="AC35" s="23">
        <v>731532</v>
      </c>
      <c r="AD35" s="23">
        <v>0</v>
      </c>
      <c r="AE35" s="24"/>
    </row>
    <row r="36" spans="1:31" s="12" customFormat="1" ht="56.25">
      <c r="A36" s="2" t="s">
        <v>46</v>
      </c>
      <c r="B36" s="24">
        <v>3820200</v>
      </c>
      <c r="C36" s="23">
        <v>0</v>
      </c>
      <c r="D36" s="23">
        <v>0</v>
      </c>
      <c r="E36" s="23">
        <v>0</v>
      </c>
      <c r="F36" s="23">
        <v>0</v>
      </c>
      <c r="G36" s="23">
        <v>0</v>
      </c>
      <c r="H36" s="23">
        <v>0</v>
      </c>
      <c r="I36" s="23">
        <v>0</v>
      </c>
      <c r="J36" s="23">
        <v>0</v>
      </c>
      <c r="K36" s="23">
        <v>0</v>
      </c>
      <c r="L36" s="23">
        <v>0</v>
      </c>
      <c r="M36" s="23">
        <v>894100</v>
      </c>
      <c r="N36" s="23">
        <v>0</v>
      </c>
      <c r="O36" s="23">
        <v>0</v>
      </c>
      <c r="P36" s="23">
        <v>0</v>
      </c>
      <c r="Q36" s="23">
        <v>0</v>
      </c>
      <c r="R36" s="23">
        <v>0</v>
      </c>
      <c r="S36" s="23">
        <v>0</v>
      </c>
      <c r="T36" s="23">
        <v>0</v>
      </c>
      <c r="U36" s="23">
        <v>0</v>
      </c>
      <c r="V36" s="23">
        <v>0</v>
      </c>
      <c r="W36" s="23">
        <v>0</v>
      </c>
      <c r="X36" s="23">
        <v>0</v>
      </c>
      <c r="Y36" s="23">
        <v>975367</v>
      </c>
      <c r="Z36" s="23">
        <v>0</v>
      </c>
      <c r="AA36" s="23">
        <v>975367</v>
      </c>
      <c r="AB36" s="23">
        <v>0</v>
      </c>
      <c r="AC36" s="23">
        <v>975366</v>
      </c>
      <c r="AD36" s="23">
        <v>0</v>
      </c>
      <c r="AE36" s="24"/>
    </row>
    <row r="37" spans="1:31" s="12" customFormat="1" ht="18.75">
      <c r="A37" s="3" t="s">
        <v>31</v>
      </c>
      <c r="B37" s="24">
        <v>3820200</v>
      </c>
      <c r="C37" s="23">
        <v>0</v>
      </c>
      <c r="D37" s="23">
        <v>0</v>
      </c>
      <c r="E37" s="23">
        <v>0</v>
      </c>
      <c r="F37" s="23">
        <v>0</v>
      </c>
      <c r="G37" s="23">
        <v>0</v>
      </c>
      <c r="H37" s="23">
        <v>0</v>
      </c>
      <c r="I37" s="23">
        <v>0</v>
      </c>
      <c r="J37" s="23">
        <v>0</v>
      </c>
      <c r="K37" s="23">
        <v>0</v>
      </c>
      <c r="L37" s="23">
        <v>0</v>
      </c>
      <c r="M37" s="23">
        <v>894100</v>
      </c>
      <c r="N37" s="23">
        <v>0</v>
      </c>
      <c r="O37" s="23">
        <v>0</v>
      </c>
      <c r="P37" s="23">
        <v>0</v>
      </c>
      <c r="Q37" s="23">
        <v>0</v>
      </c>
      <c r="R37" s="23">
        <v>0</v>
      </c>
      <c r="S37" s="23">
        <v>0</v>
      </c>
      <c r="T37" s="23">
        <v>0</v>
      </c>
      <c r="U37" s="23">
        <v>0</v>
      </c>
      <c r="V37" s="23">
        <v>0</v>
      </c>
      <c r="W37" s="23">
        <v>0</v>
      </c>
      <c r="X37" s="23">
        <v>0</v>
      </c>
      <c r="Y37" s="23">
        <v>975367</v>
      </c>
      <c r="Z37" s="23">
        <v>0</v>
      </c>
      <c r="AA37" s="23">
        <v>975367</v>
      </c>
      <c r="AB37" s="23">
        <v>0</v>
      </c>
      <c r="AC37" s="23">
        <v>975366</v>
      </c>
      <c r="AD37" s="23">
        <v>0</v>
      </c>
      <c r="AE37" s="24"/>
    </row>
    <row r="38" spans="1:31" s="12" customFormat="1" ht="18.75">
      <c r="A38" s="2" t="s">
        <v>24</v>
      </c>
      <c r="B38" s="24">
        <v>894100</v>
      </c>
      <c r="C38" s="23">
        <v>0</v>
      </c>
      <c r="D38" s="23">
        <v>0</v>
      </c>
      <c r="E38" s="23">
        <v>0</v>
      </c>
      <c r="F38" s="23">
        <v>0</v>
      </c>
      <c r="G38" s="23">
        <v>0</v>
      </c>
      <c r="H38" s="23">
        <v>0</v>
      </c>
      <c r="I38" s="23">
        <v>0</v>
      </c>
      <c r="J38" s="23">
        <v>0</v>
      </c>
      <c r="K38" s="23">
        <v>0</v>
      </c>
      <c r="L38" s="23">
        <v>0</v>
      </c>
      <c r="M38" s="23">
        <v>894100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4"/>
    </row>
    <row r="39" spans="1:31" s="12" customFormat="1" ht="18.75">
      <c r="A39" s="2" t="s">
        <v>26</v>
      </c>
      <c r="B39" s="24">
        <v>2926100</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975367</v>
      </c>
      <c r="Z39" s="23">
        <v>0</v>
      </c>
      <c r="AA39" s="23">
        <v>975367</v>
      </c>
      <c r="AB39" s="23">
        <v>0</v>
      </c>
      <c r="AC39" s="23">
        <v>975366</v>
      </c>
      <c r="AD39" s="23">
        <v>0</v>
      </c>
      <c r="AE39" s="24"/>
    </row>
    <row r="40" spans="1:31" s="12" customFormat="1" ht="138.75" customHeight="1">
      <c r="A40" s="22" t="s">
        <v>47</v>
      </c>
      <c r="B40" s="24"/>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4"/>
    </row>
    <row r="41" spans="1:31" s="12" customFormat="1" ht="132" customHeight="1">
      <c r="A41" s="22" t="s">
        <v>48</v>
      </c>
      <c r="B41" s="2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4"/>
    </row>
    <row r="42" spans="1:31" s="12" customFormat="1" ht="18.75">
      <c r="A42" s="2" t="s">
        <v>22</v>
      </c>
      <c r="B42" s="2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s="12" customFormat="1" ht="56.25">
      <c r="A43" s="19" t="s">
        <v>49</v>
      </c>
      <c r="B43" s="24">
        <v>13909000</v>
      </c>
      <c r="C43" s="23">
        <v>0</v>
      </c>
      <c r="D43" s="23">
        <v>0</v>
      </c>
      <c r="E43" s="23">
        <v>0</v>
      </c>
      <c r="F43" s="23">
        <v>0</v>
      </c>
      <c r="G43" s="23">
        <v>2592146</v>
      </c>
      <c r="H43" s="23">
        <v>0</v>
      </c>
      <c r="I43" s="23">
        <v>1105301</v>
      </c>
      <c r="J43" s="23">
        <v>0</v>
      </c>
      <c r="K43" s="23">
        <v>656301</v>
      </c>
      <c r="L43" s="23">
        <v>0</v>
      </c>
      <c r="M43" s="23">
        <v>911073</v>
      </c>
      <c r="N43" s="23">
        <v>0</v>
      </c>
      <c r="O43" s="23">
        <v>1297320</v>
      </c>
      <c r="P43" s="23">
        <v>0</v>
      </c>
      <c r="Q43" s="23">
        <v>778981</v>
      </c>
      <c r="R43" s="23">
        <v>0</v>
      </c>
      <c r="S43" s="23">
        <v>1217555</v>
      </c>
      <c r="T43" s="23">
        <v>0</v>
      </c>
      <c r="U43" s="23">
        <v>1364640</v>
      </c>
      <c r="V43" s="23">
        <v>0</v>
      </c>
      <c r="W43" s="23">
        <v>498363</v>
      </c>
      <c r="X43" s="23">
        <v>0</v>
      </c>
      <c r="Y43" s="23">
        <v>909321</v>
      </c>
      <c r="Z43" s="23">
        <v>0</v>
      </c>
      <c r="AA43" s="23">
        <v>485236</v>
      </c>
      <c r="AB43" s="23">
        <v>0</v>
      </c>
      <c r="AC43" s="23">
        <v>2092763</v>
      </c>
      <c r="AD43" s="23">
        <v>0</v>
      </c>
      <c r="AE43" s="24"/>
    </row>
    <row r="44" spans="1:31" s="12" customFormat="1" ht="18.75">
      <c r="A44" s="3" t="s">
        <v>31</v>
      </c>
      <c r="B44" s="24">
        <v>13909000</v>
      </c>
      <c r="C44" s="23">
        <v>0</v>
      </c>
      <c r="D44" s="23">
        <v>0</v>
      </c>
      <c r="E44" s="23">
        <v>0</v>
      </c>
      <c r="F44" s="23">
        <v>0</v>
      </c>
      <c r="G44" s="23">
        <f>G43</f>
        <v>2592146</v>
      </c>
      <c r="H44" s="23">
        <v>0</v>
      </c>
      <c r="I44" s="23">
        <f>I43</f>
        <v>1105301</v>
      </c>
      <c r="J44" s="23">
        <v>0</v>
      </c>
      <c r="K44" s="23">
        <f>K43</f>
        <v>656301</v>
      </c>
      <c r="L44" s="23">
        <v>0</v>
      </c>
      <c r="M44" s="23">
        <f>M43</f>
        <v>911073</v>
      </c>
      <c r="N44" s="23">
        <v>0</v>
      </c>
      <c r="O44" s="23">
        <f>O43</f>
        <v>1297320</v>
      </c>
      <c r="P44" s="23">
        <v>0</v>
      </c>
      <c r="Q44" s="23">
        <f>Q43</f>
        <v>778981</v>
      </c>
      <c r="R44" s="23">
        <v>0</v>
      </c>
      <c r="S44" s="23">
        <f>S43</f>
        <v>1217555</v>
      </c>
      <c r="T44" s="23">
        <v>0</v>
      </c>
      <c r="U44" s="23">
        <f>U43</f>
        <v>1364640</v>
      </c>
      <c r="V44" s="23">
        <v>0</v>
      </c>
      <c r="W44" s="23">
        <f>W43</f>
        <v>498363</v>
      </c>
      <c r="X44" s="23">
        <v>0</v>
      </c>
      <c r="Y44" s="23">
        <f>Y43</f>
        <v>909321</v>
      </c>
      <c r="Z44" s="23">
        <v>0</v>
      </c>
      <c r="AA44" s="23">
        <f>AA43</f>
        <v>485236</v>
      </c>
      <c r="AB44" s="23">
        <v>0</v>
      </c>
      <c r="AC44" s="23">
        <f>AC43</f>
        <v>2092763</v>
      </c>
      <c r="AD44" s="23">
        <v>0</v>
      </c>
      <c r="AE44" s="24"/>
    </row>
    <row r="45" spans="1:31" s="12" customFormat="1" ht="18.75">
      <c r="A45" s="2" t="s">
        <v>25</v>
      </c>
      <c r="B45" s="24">
        <v>13909000</v>
      </c>
      <c r="C45" s="23">
        <v>0</v>
      </c>
      <c r="D45" s="23">
        <v>0</v>
      </c>
      <c r="E45" s="23">
        <v>0</v>
      </c>
      <c r="F45" s="23">
        <v>0</v>
      </c>
      <c r="G45" s="23">
        <f>G44</f>
        <v>2592146</v>
      </c>
      <c r="H45" s="23">
        <v>0</v>
      </c>
      <c r="I45" s="23">
        <f>I44</f>
        <v>1105301</v>
      </c>
      <c r="J45" s="23">
        <v>0</v>
      </c>
      <c r="K45" s="23">
        <f>K44</f>
        <v>656301</v>
      </c>
      <c r="L45" s="23">
        <v>0</v>
      </c>
      <c r="M45" s="23">
        <f>M44</f>
        <v>911073</v>
      </c>
      <c r="N45" s="23">
        <v>0</v>
      </c>
      <c r="O45" s="23">
        <f>O44</f>
        <v>1297320</v>
      </c>
      <c r="P45" s="23">
        <v>0</v>
      </c>
      <c r="Q45" s="23">
        <f>Q44</f>
        <v>778981</v>
      </c>
      <c r="R45" s="23">
        <v>0</v>
      </c>
      <c r="S45" s="23">
        <f>S44</f>
        <v>1217555</v>
      </c>
      <c r="T45" s="23">
        <v>0</v>
      </c>
      <c r="U45" s="23">
        <f>U44</f>
        <v>1364640</v>
      </c>
      <c r="V45" s="23">
        <v>0</v>
      </c>
      <c r="W45" s="23">
        <f>W44</f>
        <v>498363</v>
      </c>
      <c r="X45" s="23">
        <v>0</v>
      </c>
      <c r="Y45" s="23">
        <f>Y44</f>
        <v>909321</v>
      </c>
      <c r="Z45" s="23">
        <v>0</v>
      </c>
      <c r="AA45" s="23">
        <f>AA44</f>
        <v>485236</v>
      </c>
      <c r="AB45" s="23">
        <v>0</v>
      </c>
      <c r="AC45" s="23">
        <f>AC44</f>
        <v>2092763</v>
      </c>
      <c r="AD45" s="23">
        <v>0</v>
      </c>
      <c r="AE45" s="24"/>
    </row>
    <row r="46" spans="1:31" s="12" customFormat="1" ht="56.25">
      <c r="A46" s="19" t="s">
        <v>50</v>
      </c>
      <c r="B46" s="24">
        <v>5682600</v>
      </c>
      <c r="C46" s="23">
        <v>0</v>
      </c>
      <c r="D46" s="23">
        <v>0</v>
      </c>
      <c r="E46" s="23">
        <v>0</v>
      </c>
      <c r="F46" s="23">
        <v>0</v>
      </c>
      <c r="G46" s="23">
        <v>1031310</v>
      </c>
      <c r="H46" s="23">
        <v>0</v>
      </c>
      <c r="I46" s="23">
        <v>456142</v>
      </c>
      <c r="J46" s="23">
        <v>0</v>
      </c>
      <c r="K46" s="23">
        <v>214334</v>
      </c>
      <c r="L46" s="23">
        <v>0</v>
      </c>
      <c r="M46" s="23">
        <v>378953</v>
      </c>
      <c r="N46" s="23">
        <v>0</v>
      </c>
      <c r="O46" s="23">
        <v>617155</v>
      </c>
      <c r="P46" s="23">
        <v>0</v>
      </c>
      <c r="Q46" s="23">
        <v>454235</v>
      </c>
      <c r="R46" s="23">
        <v>0</v>
      </c>
      <c r="S46" s="23">
        <v>395672</v>
      </c>
      <c r="T46" s="23">
        <v>0</v>
      </c>
      <c r="U46" s="23">
        <v>536645</v>
      </c>
      <c r="V46" s="23">
        <v>0</v>
      </c>
      <c r="W46" s="23">
        <v>377672</v>
      </c>
      <c r="X46" s="23">
        <v>0</v>
      </c>
      <c r="Y46" s="23">
        <v>288809</v>
      </c>
      <c r="Z46" s="23">
        <v>0</v>
      </c>
      <c r="AA46" s="23">
        <v>190686</v>
      </c>
      <c r="AB46" s="23">
        <v>0</v>
      </c>
      <c r="AC46" s="23">
        <v>740987</v>
      </c>
      <c r="AD46" s="23">
        <v>0</v>
      </c>
      <c r="AE46" s="24"/>
    </row>
    <row r="47" spans="1:31" s="12" customFormat="1" ht="18.75">
      <c r="A47" s="3" t="s">
        <v>31</v>
      </c>
      <c r="B47" s="24">
        <v>5682600</v>
      </c>
      <c r="C47" s="23">
        <v>0</v>
      </c>
      <c r="D47" s="23">
        <v>0</v>
      </c>
      <c r="E47" s="23">
        <v>0</v>
      </c>
      <c r="F47" s="23">
        <v>0</v>
      </c>
      <c r="G47" s="23">
        <f>G46</f>
        <v>1031310</v>
      </c>
      <c r="H47" s="23">
        <v>0</v>
      </c>
      <c r="I47" s="23">
        <f>I46</f>
        <v>456142</v>
      </c>
      <c r="J47" s="23">
        <v>0</v>
      </c>
      <c r="K47" s="23">
        <f>K46</f>
        <v>214334</v>
      </c>
      <c r="L47" s="23">
        <v>0</v>
      </c>
      <c r="M47" s="23">
        <f>M46</f>
        <v>378953</v>
      </c>
      <c r="N47" s="23">
        <v>0</v>
      </c>
      <c r="O47" s="23">
        <f>O46</f>
        <v>617155</v>
      </c>
      <c r="P47" s="23">
        <v>0</v>
      </c>
      <c r="Q47" s="23">
        <f>Q46</f>
        <v>454235</v>
      </c>
      <c r="R47" s="23">
        <v>0</v>
      </c>
      <c r="S47" s="23">
        <f>S46</f>
        <v>395672</v>
      </c>
      <c r="T47" s="23">
        <v>0</v>
      </c>
      <c r="U47" s="23">
        <f>U46</f>
        <v>536645</v>
      </c>
      <c r="V47" s="23">
        <v>0</v>
      </c>
      <c r="W47" s="23">
        <f>W46</f>
        <v>377672</v>
      </c>
      <c r="X47" s="23">
        <v>0</v>
      </c>
      <c r="Y47" s="23">
        <f>Y46</f>
        <v>288809</v>
      </c>
      <c r="Z47" s="23">
        <v>0</v>
      </c>
      <c r="AA47" s="23">
        <f>AA46</f>
        <v>190686</v>
      </c>
      <c r="AB47" s="23">
        <v>0</v>
      </c>
      <c r="AC47" s="23">
        <f>AC46</f>
        <v>740987</v>
      </c>
      <c r="AD47" s="23">
        <v>0</v>
      </c>
      <c r="AE47" s="24"/>
    </row>
    <row r="48" spans="1:31" s="12" customFormat="1" ht="18.75">
      <c r="A48" s="2" t="s">
        <v>25</v>
      </c>
      <c r="B48" s="24">
        <v>5682600</v>
      </c>
      <c r="C48" s="23">
        <v>0</v>
      </c>
      <c r="D48" s="23">
        <v>0</v>
      </c>
      <c r="E48" s="23">
        <v>0</v>
      </c>
      <c r="F48" s="23">
        <v>0</v>
      </c>
      <c r="G48" s="23">
        <f>G46</f>
        <v>1031310</v>
      </c>
      <c r="H48" s="23">
        <v>0</v>
      </c>
      <c r="I48" s="23">
        <f>I46</f>
        <v>456142</v>
      </c>
      <c r="J48" s="23">
        <v>0</v>
      </c>
      <c r="K48" s="23">
        <f>K46</f>
        <v>214334</v>
      </c>
      <c r="L48" s="23">
        <v>0</v>
      </c>
      <c r="M48" s="23">
        <f>M46</f>
        <v>378953</v>
      </c>
      <c r="N48" s="23">
        <v>0</v>
      </c>
      <c r="O48" s="23">
        <f>O46</f>
        <v>617155</v>
      </c>
      <c r="P48" s="23">
        <v>0</v>
      </c>
      <c r="Q48" s="23">
        <f>Q46</f>
        <v>454235</v>
      </c>
      <c r="R48" s="23">
        <v>0</v>
      </c>
      <c r="S48" s="23">
        <f>S46</f>
        <v>395672</v>
      </c>
      <c r="T48" s="23">
        <v>0</v>
      </c>
      <c r="U48" s="23">
        <f>U46</f>
        <v>536645</v>
      </c>
      <c r="V48" s="23">
        <v>0</v>
      </c>
      <c r="W48" s="23">
        <f>W46</f>
        <v>377672</v>
      </c>
      <c r="X48" s="23">
        <v>0</v>
      </c>
      <c r="Y48" s="23">
        <f>Y46</f>
        <v>288809</v>
      </c>
      <c r="Z48" s="23">
        <v>0</v>
      </c>
      <c r="AA48" s="23">
        <f>AA46</f>
        <v>190686</v>
      </c>
      <c r="AB48" s="23">
        <v>0</v>
      </c>
      <c r="AC48" s="23">
        <f>AC46</f>
        <v>740987</v>
      </c>
      <c r="AD48" s="23">
        <v>0</v>
      </c>
      <c r="AE48" s="24"/>
    </row>
    <row r="49" spans="1:31" ht="18.75">
      <c r="A49" s="3" t="s">
        <v>32</v>
      </c>
      <c r="B49" s="24">
        <f>G49+I49+K49+M49+O49+Q49+S49+U49+W49+Y49+AA49+AC49</f>
        <v>90042400</v>
      </c>
      <c r="C49" s="23">
        <v>0</v>
      </c>
      <c r="D49" s="23">
        <v>0</v>
      </c>
      <c r="E49" s="23">
        <v>0</v>
      </c>
      <c r="F49" s="23">
        <v>0</v>
      </c>
      <c r="G49" s="23">
        <f>G44+G47</f>
        <v>3623456</v>
      </c>
      <c r="H49" s="23">
        <v>0</v>
      </c>
      <c r="I49" s="23">
        <f>I44+I47</f>
        <v>1561443</v>
      </c>
      <c r="J49" s="23">
        <v>0</v>
      </c>
      <c r="K49" s="23">
        <f>K44+K47</f>
        <v>870635</v>
      </c>
      <c r="L49" s="23">
        <v>0</v>
      </c>
      <c r="M49" s="23">
        <f>M37+M44+M47</f>
        <v>2184126</v>
      </c>
      <c r="N49" s="23">
        <v>0</v>
      </c>
      <c r="O49" s="23">
        <f>O44+O47</f>
        <v>1914475</v>
      </c>
      <c r="P49" s="23">
        <v>0</v>
      </c>
      <c r="Q49" s="23">
        <f>Q44+Q47</f>
        <v>1233216</v>
      </c>
      <c r="R49" s="23">
        <v>0</v>
      </c>
      <c r="S49" s="23">
        <f>S18+S22+S44+S47</f>
        <v>5726227</v>
      </c>
      <c r="T49" s="23">
        <v>0</v>
      </c>
      <c r="U49" s="23">
        <f>U18+U22+U44+U47</f>
        <v>12751285</v>
      </c>
      <c r="V49" s="23">
        <v>0</v>
      </c>
      <c r="W49" s="23">
        <f>W18+W22+W44+W47</f>
        <v>11776035</v>
      </c>
      <c r="X49" s="23">
        <v>0</v>
      </c>
      <c r="Y49" s="23">
        <f>Y18+Y22+Y29+Y34+Y37+Y44+Y47</f>
        <v>15185099</v>
      </c>
      <c r="Z49" s="23">
        <v>0</v>
      </c>
      <c r="AA49" s="23">
        <f>AA18+AA22+AA29+AA34+AA37+AA44+AA47</f>
        <v>10119891</v>
      </c>
      <c r="AB49" s="23">
        <v>0</v>
      </c>
      <c r="AC49" s="23">
        <f>AC13+AC29+AC34+AC37+AC44+AC47</f>
        <v>23096512</v>
      </c>
      <c r="AD49" s="23">
        <v>0</v>
      </c>
      <c r="AE49" s="24"/>
    </row>
    <row r="50" spans="1:31" s="12" customFormat="1" ht="18.75">
      <c r="A50" s="2" t="s">
        <v>24</v>
      </c>
      <c r="B50" s="24">
        <f>B14+B19+B23+B30+B38</f>
        <v>59242400</v>
      </c>
      <c r="C50" s="23">
        <v>0</v>
      </c>
      <c r="D50" s="23">
        <v>0</v>
      </c>
      <c r="E50" s="23">
        <v>0</v>
      </c>
      <c r="F50" s="23">
        <v>0</v>
      </c>
      <c r="G50" s="23">
        <v>0</v>
      </c>
      <c r="H50" s="23">
        <v>0</v>
      </c>
      <c r="I50" s="23">
        <v>0</v>
      </c>
      <c r="J50" s="23">
        <v>0</v>
      </c>
      <c r="K50" s="23">
        <v>0</v>
      </c>
      <c r="L50" s="23">
        <v>0</v>
      </c>
      <c r="M50" s="23">
        <f>M38</f>
        <v>894100</v>
      </c>
      <c r="N50" s="23">
        <v>0</v>
      </c>
      <c r="O50" s="23">
        <v>0</v>
      </c>
      <c r="P50" s="23">
        <v>0</v>
      </c>
      <c r="Q50" s="23">
        <v>0</v>
      </c>
      <c r="R50" s="23">
        <v>0</v>
      </c>
      <c r="S50" s="23">
        <v>0</v>
      </c>
      <c r="T50" s="23">
        <v>0</v>
      </c>
      <c r="U50" s="23">
        <f>U19+U23</f>
        <v>10850000</v>
      </c>
      <c r="V50" s="23">
        <v>0</v>
      </c>
      <c r="W50" s="23">
        <f>W19+W23</f>
        <v>10900000</v>
      </c>
      <c r="X50" s="23">
        <v>0</v>
      </c>
      <c r="Y50" s="23">
        <f>Y19+Y23+Y30</f>
        <v>12161034</v>
      </c>
      <c r="Z50" s="23">
        <v>0</v>
      </c>
      <c r="AA50" s="23">
        <f>AA19+AA23+AA30</f>
        <v>7618034</v>
      </c>
      <c r="AB50" s="23">
        <v>0</v>
      </c>
      <c r="AC50" s="23">
        <f>AC14+AC30</f>
        <v>16819232</v>
      </c>
      <c r="AD50" s="23">
        <v>0</v>
      </c>
      <c r="AE50" s="24"/>
    </row>
    <row r="51" spans="1:31" s="12" customFormat="1" ht="18.75">
      <c r="A51" s="2" t="s">
        <v>25</v>
      </c>
      <c r="B51" s="24">
        <f>B15+B20+B24+B31+B45+B48</f>
        <v>25679300</v>
      </c>
      <c r="C51" s="23">
        <v>0</v>
      </c>
      <c r="D51" s="23">
        <v>0</v>
      </c>
      <c r="E51" s="23">
        <v>0</v>
      </c>
      <c r="F51" s="23">
        <v>0</v>
      </c>
      <c r="G51" s="23">
        <v>0</v>
      </c>
      <c r="H51" s="23">
        <v>0</v>
      </c>
      <c r="I51" s="23">
        <v>0</v>
      </c>
      <c r="J51" s="23">
        <v>0</v>
      </c>
      <c r="K51" s="23">
        <f>K45+K48</f>
        <v>870635</v>
      </c>
      <c r="L51" s="23">
        <v>0</v>
      </c>
      <c r="M51" s="23">
        <f>M45+M48</f>
        <v>1290026</v>
      </c>
      <c r="N51" s="23">
        <v>0</v>
      </c>
      <c r="O51" s="23">
        <f>O45+O48</f>
        <v>1914475</v>
      </c>
      <c r="P51" s="23">
        <v>0</v>
      </c>
      <c r="Q51" s="23">
        <f>Q45+Q48</f>
        <v>1233216</v>
      </c>
      <c r="R51" s="23">
        <v>0</v>
      </c>
      <c r="S51" s="23">
        <f>S20+S24+S45+S48</f>
        <v>5726227</v>
      </c>
      <c r="T51" s="23">
        <v>0</v>
      </c>
      <c r="U51" s="23">
        <f>U45+U48</f>
        <v>1901285</v>
      </c>
      <c r="V51" s="23">
        <v>0</v>
      </c>
      <c r="W51" s="23">
        <f>W45+W48</f>
        <v>876035</v>
      </c>
      <c r="X51" s="23">
        <v>0</v>
      </c>
      <c r="Y51" s="23">
        <f>Y31+Y45+Y48</f>
        <v>1317164</v>
      </c>
      <c r="Z51" s="23">
        <v>0</v>
      </c>
      <c r="AA51" s="23">
        <f>AA31+AA45+AA48</f>
        <v>794956</v>
      </c>
      <c r="AB51" s="23">
        <v>0</v>
      </c>
      <c r="AC51" s="23">
        <f>AC15+AC31+AC45+AC48</f>
        <v>4570382</v>
      </c>
      <c r="AD51" s="23">
        <v>0</v>
      </c>
      <c r="AE51" s="24"/>
    </row>
    <row r="52" spans="1:31" s="12" customFormat="1" ht="18.75">
      <c r="A52" s="2" t="s">
        <v>26</v>
      </c>
      <c r="B52" s="24">
        <f>B32+B35+B39</f>
        <v>5120700</v>
      </c>
      <c r="C52" s="23">
        <v>0</v>
      </c>
      <c r="D52" s="23">
        <f>J52+L52+N52+P52+R52+T52+V52+X52+Z52+AB52+AD52</f>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f>Y35+Y39</f>
        <v>1706901</v>
      </c>
      <c r="Z52" s="23">
        <v>0</v>
      </c>
      <c r="AA52" s="23">
        <f>AA35+AA39</f>
        <v>1706901</v>
      </c>
      <c r="AB52" s="23">
        <v>0</v>
      </c>
      <c r="AC52" s="23">
        <f>AC35+AC39</f>
        <v>1706898</v>
      </c>
      <c r="AD52" s="23">
        <v>0</v>
      </c>
      <c r="AE52" s="24"/>
    </row>
    <row r="53" ht="18.75" customHeight="1">
      <c r="B53" s="16"/>
    </row>
    <row r="54" spans="2:43" ht="35.25" customHeight="1">
      <c r="B54" s="128"/>
      <c r="C54" s="128"/>
      <c r="D54" s="128"/>
      <c r="E54" s="128"/>
      <c r="F54" s="128"/>
      <c r="G54" s="127"/>
      <c r="H54" s="127"/>
      <c r="I54" s="127"/>
      <c r="J54" s="27"/>
      <c r="K54" s="27"/>
      <c r="L54" s="27"/>
      <c r="M54" s="27"/>
      <c r="N54" s="27"/>
      <c r="O54" s="27"/>
      <c r="P54" s="33"/>
      <c r="Q54" s="27"/>
      <c r="R54" s="27"/>
      <c r="S54" s="26"/>
      <c r="T54" s="26"/>
      <c r="U54" s="26"/>
      <c r="V54" s="26"/>
      <c r="W54" s="26"/>
      <c r="X54" s="26"/>
      <c r="Y54" s="26"/>
      <c r="Z54" s="26"/>
      <c r="AA54" s="26"/>
      <c r="AB54" s="26"/>
      <c r="AC54" s="26"/>
      <c r="AD54" s="26"/>
      <c r="AE54" s="27"/>
      <c r="AF54" s="5"/>
      <c r="AG54" s="5"/>
      <c r="AH54" s="5"/>
      <c r="AI54" s="5"/>
      <c r="AJ54" s="5"/>
      <c r="AK54" s="5"/>
      <c r="AL54" s="5"/>
      <c r="AM54" s="5"/>
      <c r="AN54" s="5"/>
      <c r="AO54" s="5"/>
      <c r="AP54" s="5"/>
      <c r="AQ54" s="4"/>
    </row>
    <row r="55" spans="3:43" ht="9.75" customHeight="1">
      <c r="C55" s="4"/>
      <c r="D55" s="4"/>
      <c r="E55" s="4"/>
      <c r="F55" s="4"/>
      <c r="G55" s="27"/>
      <c r="H55" s="27"/>
      <c r="I55" s="27"/>
      <c r="J55" s="27"/>
      <c r="K55" s="27"/>
      <c r="L55" s="27"/>
      <c r="M55" s="27"/>
      <c r="N55" s="27"/>
      <c r="O55" s="27"/>
      <c r="P55" s="33"/>
      <c r="Q55" s="27"/>
      <c r="R55" s="27"/>
      <c r="S55" s="26"/>
      <c r="T55" s="26"/>
      <c r="U55" s="26"/>
      <c r="V55" s="26"/>
      <c r="W55" s="26"/>
      <c r="X55" s="26"/>
      <c r="Y55" s="26"/>
      <c r="Z55" s="26"/>
      <c r="AA55" s="26"/>
      <c r="AB55" s="26"/>
      <c r="AC55" s="26"/>
      <c r="AD55" s="26"/>
      <c r="AE55" s="27"/>
      <c r="AF55" s="5"/>
      <c r="AG55" s="5"/>
      <c r="AH55" s="5"/>
      <c r="AI55" s="5"/>
      <c r="AJ55" s="5"/>
      <c r="AK55" s="5"/>
      <c r="AL55" s="5"/>
      <c r="AM55" s="5"/>
      <c r="AN55" s="5"/>
      <c r="AO55" s="5"/>
      <c r="AP55" s="5"/>
      <c r="AQ55" s="4"/>
    </row>
    <row r="56" spans="2:43" ht="48.75" customHeight="1">
      <c r="B56" s="128"/>
      <c r="C56" s="128"/>
      <c r="D56" s="128"/>
      <c r="E56" s="128"/>
      <c r="F56" s="4"/>
      <c r="G56" s="27"/>
      <c r="H56" s="27"/>
      <c r="I56" s="27"/>
      <c r="J56" s="27"/>
      <c r="K56" s="27"/>
      <c r="L56" s="27"/>
      <c r="M56" s="27"/>
      <c r="N56" s="27"/>
      <c r="O56" s="27"/>
      <c r="P56" s="33"/>
      <c r="Q56" s="27"/>
      <c r="R56" s="27"/>
      <c r="S56" s="26"/>
      <c r="T56" s="26"/>
      <c r="U56" s="26"/>
      <c r="V56" s="26"/>
      <c r="W56" s="26"/>
      <c r="X56" s="26"/>
      <c r="Y56" s="26"/>
      <c r="Z56" s="26"/>
      <c r="AA56" s="26"/>
      <c r="AB56" s="26"/>
      <c r="AC56" s="26"/>
      <c r="AD56" s="26"/>
      <c r="AE56" s="27"/>
      <c r="AF56" s="5"/>
      <c r="AG56" s="5"/>
      <c r="AH56" s="5"/>
      <c r="AI56" s="5"/>
      <c r="AJ56" s="5"/>
      <c r="AK56" s="5"/>
      <c r="AL56" s="5"/>
      <c r="AM56" s="5"/>
      <c r="AN56" s="5"/>
      <c r="AO56" s="5"/>
      <c r="AP56" s="5"/>
      <c r="AQ56" s="4"/>
    </row>
    <row r="57" spans="2:6" ht="19.5" customHeight="1">
      <c r="B57" s="128"/>
      <c r="C57" s="128"/>
      <c r="D57" s="128"/>
      <c r="E57" s="128"/>
      <c r="F57" s="128"/>
    </row>
  </sheetData>
  <sheetProtection/>
  <mergeCells count="27">
    <mergeCell ref="F1:G1"/>
    <mergeCell ref="N2:R2"/>
    <mergeCell ref="N3:R3"/>
    <mergeCell ref="A5:A6"/>
    <mergeCell ref="E5:F5"/>
    <mergeCell ref="G5:H5"/>
    <mergeCell ref="I5:J5"/>
    <mergeCell ref="B5:B6"/>
    <mergeCell ref="C5:C6"/>
    <mergeCell ref="D5:D6"/>
    <mergeCell ref="A4:Q4"/>
    <mergeCell ref="S4:AD4"/>
    <mergeCell ref="Y5:Z5"/>
    <mergeCell ref="AA5:AB5"/>
    <mergeCell ref="AC5:AD5"/>
    <mergeCell ref="AE5:AE6"/>
    <mergeCell ref="K5:L5"/>
    <mergeCell ref="M5:N5"/>
    <mergeCell ref="O5:P5"/>
    <mergeCell ref="Q5:R5"/>
    <mergeCell ref="G54:I54"/>
    <mergeCell ref="B56:E56"/>
    <mergeCell ref="B57:F57"/>
    <mergeCell ref="B54:F54"/>
    <mergeCell ref="W5:X5"/>
    <mergeCell ref="S5:T5"/>
    <mergeCell ref="U5:V5"/>
  </mergeCells>
  <printOptions horizontalCentered="1"/>
  <pageMargins left="0" right="0" top="0.3937007874015748" bottom="0.3937007874015748" header="0" footer="0"/>
  <pageSetup fitToHeight="0" fitToWidth="2" horizontalDpi="600" verticalDpi="600" orientation="landscape" paperSize="8" scale="68" r:id="rId1"/>
  <rowBreaks count="1" manualBreakCount="1">
    <brk id="25" max="30" man="1"/>
  </rowBreaks>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Деликанова Наталья Сабировна</cp:lastModifiedBy>
  <cp:lastPrinted>2016-10-26T04:32:08Z</cp:lastPrinted>
  <dcterms:created xsi:type="dcterms:W3CDTF">1996-10-08T23:32:33Z</dcterms:created>
  <dcterms:modified xsi:type="dcterms:W3CDTF">2016-10-26T04:35:05Z</dcterms:modified>
  <cp:category/>
  <cp:version/>
  <cp:contentType/>
  <cp:contentStatus/>
</cp:coreProperties>
</file>